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14.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15.xml" ContentType="application/vnd.openxmlformats-officedocument.drawing+xml"/>
  <Override PartName="/xl/ctrlProps/ctrlProp5.xml" ContentType="application/vnd.ms-excel.controlproperties+xml"/>
  <Override PartName="/xl/ctrlProps/ctrlProp6.xml" ContentType="application/vnd.ms-excel.controlproperties+xml"/>
  <Override PartName="/xl/comments3.xml" ContentType="application/vnd.openxmlformats-officedocument.spreadsheetml.comments+xml"/>
  <Override PartName="/xl/drawings/drawing16.xml" ContentType="application/vnd.openxmlformats-officedocument.drawing+xml"/>
  <Override PartName="/xl/drawings/drawing17.xml" ContentType="application/vnd.openxmlformats-officedocument.drawing+xml"/>
  <Override PartName="/xl/ctrlProps/ctrlProp7.xml" ContentType="application/vnd.ms-excel.controlproperties+xml"/>
  <Override PartName="/xl/ctrlProps/ctrlProp8.xml" ContentType="application/vnd.ms-excel.controlproperties+xml"/>
  <Override PartName="/xl/comments4.xml" ContentType="application/vnd.openxmlformats-officedocument.spreadsheetml.comments+xml"/>
  <Override PartName="/xl/drawings/drawing18.xml" ContentType="application/vnd.openxmlformats-officedocument.drawing+xml"/>
  <Override PartName="/xl/ctrlProps/ctrlProp9.xml" ContentType="application/vnd.ms-excel.controlproperties+xml"/>
  <Override PartName="/xl/ctrlProps/ctrlProp10.xml" ContentType="application/vnd.ms-excel.controlproperties+xml"/>
  <Override PartName="/xl/comments5.xml" ContentType="application/vnd.openxmlformats-officedocument.spreadsheetml.comments+xml"/>
  <Override PartName="/xl/drawings/drawing19.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6.xml" ContentType="application/vnd.openxmlformats-officedocument.spreadsheetml.comments+xml"/>
  <Override PartName="/xl/drawings/drawing20.xml" ContentType="application/vnd.openxmlformats-officedocument.drawing+xml"/>
  <Override PartName="/xl/ctrlProps/ctrlProp13.xml" ContentType="application/vnd.ms-excel.controlproperties+xml"/>
  <Override PartName="/xl/ctrlProps/ctrlProp14.xml" ContentType="application/vnd.ms-excel.controlproperties+xml"/>
  <Override PartName="/xl/comments7.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8.xml" ContentType="application/vnd.openxmlformats-officedocument.spreadsheetml.comments+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saveExternalLinkValues="0" codeName="ThisWorkbook"/>
  <mc:AlternateContent xmlns:mc="http://schemas.openxmlformats.org/markup-compatibility/2006">
    <mc:Choice Requires="x15">
      <x15ac:absPath xmlns:x15ac="http://schemas.microsoft.com/office/spreadsheetml/2010/11/ac" url="C:\Munka\Diákolimpia\2025-2026\Vármegyei döntők\Sorsolás és játékrend\Budapest\"/>
    </mc:Choice>
  </mc:AlternateContent>
  <xr:revisionPtr revIDLastSave="0" documentId="8_{813295FF-8400-44F4-9417-A36947412FC2}" xr6:coauthVersionLast="47" xr6:coauthVersionMax="47" xr10:uidLastSave="{00000000-0000-0000-0000-000000000000}"/>
  <bookViews>
    <workbookView xWindow="-108" yWindow="-108" windowWidth="23256" windowHeight="13176" tabRatio="884" firstSheet="1" activeTab="2" xr2:uid="{00000000-000D-0000-FFFF-FFFF00000000}"/>
  </bookViews>
  <sheets>
    <sheet name="Altalanos" sheetId="1" r:id="rId1"/>
    <sheet name="Nevezések" sheetId="30" r:id="rId2"/>
    <sheet name="Játékrend - hétfő" sheetId="26" r:id="rId3"/>
    <sheet name="Játékrend - kedd" sheetId="27" r:id="rId4"/>
    <sheet name="Játékrend - szerda" sheetId="28" r:id="rId5"/>
    <sheet name="Játékrend - csütörtök" sheetId="29" r:id="rId6"/>
    <sheet name="I.lány B" sheetId="2" r:id="rId7"/>
    <sheet name="II.fiú A" sheetId="3" r:id="rId8"/>
    <sheet name="II.kcs fiú B1" sheetId="4" r:id="rId9"/>
    <sheet name="II.kcs fiú B2" sheetId="5" r:id="rId10"/>
    <sheet name="II.kcs lány A" sheetId="6" r:id="rId11"/>
    <sheet name="II.kcs lány B" sheetId="7" r:id="rId12"/>
    <sheet name="III.fiúA" sheetId="8" r:id="rId13"/>
    <sheet name="III.lány B" sheetId="9" r:id="rId14"/>
    <sheet name="IV.fiúA" sheetId="10" r:id="rId15"/>
    <sheet name="IV.fiúB" sheetId="11" r:id="rId16"/>
    <sheet name="IV.lány A" sheetId="12" r:id="rId17"/>
    <sheet name="V.fiúA" sheetId="13" r:id="rId18"/>
    <sheet name="V.fiúB" sheetId="14" r:id="rId19"/>
    <sheet name="V.lány A" sheetId="15" r:id="rId20"/>
    <sheet name="V.lány B" sheetId="16" r:id="rId21"/>
    <sheet name="VI.fiúA" sheetId="17" r:id="rId22"/>
    <sheet name="VI.fiúB" sheetId="18" r:id="rId23"/>
    <sheet name="VI.lány A" sheetId="19" r:id="rId24"/>
    <sheet name="VI.lány B" sheetId="20" r:id="rId25"/>
    <sheet name="VII.fúA" sheetId="21" r:id="rId26"/>
    <sheet name="VII.fiúB" sheetId="22" r:id="rId27"/>
    <sheet name="VII.lány B" sheetId="23" r:id="rId28"/>
    <sheet name="VIII.fiúB" sheetId="24" r:id="rId29"/>
    <sheet name="VIII.lány B" sheetId="25" r:id="rId30"/>
  </sheets>
  <externalReferences>
    <externalReference r:id="rId31"/>
    <externalReference r:id="rId32"/>
    <externalReference r:id="rId33"/>
    <externalReference r:id="rId34"/>
    <externalReference r:id="rId35"/>
    <externalReference r:id="rId36"/>
  </externalReferences>
  <definedNames>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Area" localSheetId="6">'I.lány B'!$A$1:$M$41</definedName>
    <definedName name="_xlnm.Print_Area" localSheetId="7">'II.fiú A'!$A$1:$M$47</definedName>
    <definedName name="_xlnm.Print_Area" localSheetId="8">'II.kcs fiú B1'!$A$1:$M$41</definedName>
    <definedName name="_xlnm.Print_Area" localSheetId="9">'II.kcs fiú B2'!$A$1:$M$47</definedName>
    <definedName name="_xlnm.Print_Area" localSheetId="10">'II.kcs lány A'!$A$1:$M$41</definedName>
    <definedName name="_xlnm.Print_Area" localSheetId="11">'II.kcs lány B'!$A$1:$M$41</definedName>
    <definedName name="_xlnm.Print_Area" localSheetId="12">III.fiúA!$A$1:$M$41</definedName>
    <definedName name="_xlnm.Print_Area" localSheetId="13">'III.lány B'!$A$1:$M$41</definedName>
    <definedName name="_xlnm.Print_Area" localSheetId="14">IV.fiúA!$A$1:$M$47</definedName>
    <definedName name="_xlnm.Print_Area" localSheetId="15">IV.fiúB!$A$1:$M$41</definedName>
    <definedName name="_xlnm.Print_Area" localSheetId="16">'IV.lány A'!$A$1:$M$41</definedName>
    <definedName name="_xlnm.Print_Area" localSheetId="17">V.fiúA!$A$1:$R$57</definedName>
    <definedName name="_xlnm.Print_Area" localSheetId="18">V.fiúB!$A$1:$R$79</definedName>
    <definedName name="_xlnm.Print_Area" localSheetId="19">'V.lány A'!$A$1:$R$57</definedName>
    <definedName name="_xlnm.Print_Area" localSheetId="20">'V.lány B'!$A$1:$M$49</definedName>
    <definedName name="_xlnm.Print_Area" localSheetId="21">VI.fiúA!$A$1:$R$57</definedName>
    <definedName name="_xlnm.Print_Area" localSheetId="22">VI.fiúB!$A$1:$R$57</definedName>
    <definedName name="_xlnm.Print_Area" localSheetId="23">'VI.lány A'!$A$1:$R$57</definedName>
    <definedName name="_xlnm.Print_Area" localSheetId="24">'VI.lány B'!$A$1:$R$57</definedName>
    <definedName name="_xlnm.Print_Area" localSheetId="26">VII.fiúB!$A$1:$R$57</definedName>
    <definedName name="_xlnm.Print_Area" localSheetId="25">VII.fúA!$A$1:$M$41</definedName>
    <definedName name="_xlnm.Print_Area" localSheetId="27">'VII.lány B'!$A$1:$M$41</definedName>
    <definedName name="_xlnm.Print_Area" localSheetId="28">VIII.fiúB!$A$1:$M$41</definedName>
    <definedName name="_xlnm.Print_Area" localSheetId="29">'VIII.lány B'!$A$1:$M$41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25" l="1"/>
  <c r="L9" i="25"/>
  <c r="L7" i="25"/>
  <c r="Y5" i="25"/>
  <c r="AI1" i="25" s="1"/>
  <c r="L4" i="25"/>
  <c r="K41" i="25" s="1"/>
  <c r="Y3" i="25"/>
  <c r="AJ1" i="25"/>
  <c r="AF1" i="25"/>
  <c r="AB1" i="25"/>
  <c r="Y5" i="24"/>
  <c r="K41" i="24"/>
  <c r="Y3" i="24"/>
  <c r="AK1" i="24"/>
  <c r="AJ1" i="24"/>
  <c r="AI1" i="24"/>
  <c r="AH1" i="24"/>
  <c r="AG1" i="24"/>
  <c r="AF1" i="24"/>
  <c r="AE1" i="24"/>
  <c r="AD1" i="24"/>
  <c r="AC1" i="24"/>
  <c r="AB1" i="24"/>
  <c r="Y5" i="23"/>
  <c r="AK1" i="23" s="1"/>
  <c r="K41" i="23"/>
  <c r="Y3" i="23"/>
  <c r="AJ1" i="23"/>
  <c r="AI1" i="23"/>
  <c r="AH1" i="23"/>
  <c r="AF1" i="23"/>
  <c r="AE1" i="23"/>
  <c r="AD1" i="23"/>
  <c r="AB1" i="23"/>
  <c r="R57" i="22"/>
  <c r="F52" i="22" s="1"/>
  <c r="F51" i="22"/>
  <c r="O30" i="22"/>
  <c r="Q22" i="22"/>
  <c r="U16" i="22"/>
  <c r="U15" i="22"/>
  <c r="U14" i="22"/>
  <c r="O14" i="22"/>
  <c r="U13" i="22"/>
  <c r="U12" i="22"/>
  <c r="U11" i="22"/>
  <c r="U10" i="22"/>
  <c r="U9" i="22"/>
  <c r="U8" i="22"/>
  <c r="U7" i="22"/>
  <c r="Y5" i="22"/>
  <c r="AF1" i="22" s="1"/>
  <c r="R4" i="22"/>
  <c r="O57" i="22" s="1"/>
  <c r="Y3" i="22"/>
  <c r="Q6" i="22" s="1"/>
  <c r="AB1" i="22"/>
  <c r="Y5" i="21"/>
  <c r="AF1" i="21" s="1"/>
  <c r="M4" i="21"/>
  <c r="K41" i="21" s="1"/>
  <c r="Y3" i="21"/>
  <c r="AH1" i="21"/>
  <c r="AG1" i="21"/>
  <c r="AD1" i="21"/>
  <c r="AC1" i="21"/>
  <c r="AC1" i="25" l="1"/>
  <c r="AG1" i="25"/>
  <c r="AK1" i="25"/>
  <c r="AE1" i="21"/>
  <c r="AJ1" i="21"/>
  <c r="AD1" i="25"/>
  <c r="AH1" i="25"/>
  <c r="AB1" i="21"/>
  <c r="AK1" i="21"/>
  <c r="AC1" i="23"/>
  <c r="AG1" i="23"/>
  <c r="AE1" i="25"/>
  <c r="AD1" i="22"/>
  <c r="AH1" i="22"/>
  <c r="AG1" i="22"/>
  <c r="AI1" i="21"/>
  <c r="F53" i="22"/>
  <c r="AC1" i="22"/>
  <c r="AE1" i="22"/>
  <c r="O6" i="22"/>
  <c r="F50" i="22"/>
  <c r="R57" i="20"/>
  <c r="F52" i="20" s="1"/>
  <c r="F53" i="20"/>
  <c r="F51" i="20"/>
  <c r="O30" i="20"/>
  <c r="Q22" i="20"/>
  <c r="U16" i="20"/>
  <c r="U15" i="20"/>
  <c r="U14" i="20"/>
  <c r="O14" i="20"/>
  <c r="U13" i="20"/>
  <c r="U12" i="20"/>
  <c r="U11" i="20"/>
  <c r="U10" i="20"/>
  <c r="U9" i="20"/>
  <c r="U8" i="20"/>
  <c r="U7" i="20"/>
  <c r="Y5" i="20"/>
  <c r="AG1" i="20" s="1"/>
  <c r="R4" i="20"/>
  <c r="O57" i="20" s="1"/>
  <c r="Y3" i="20"/>
  <c r="Q6" i="20" s="1"/>
  <c r="AF1" i="20"/>
  <c r="AE1" i="20"/>
  <c r="AD1" i="20"/>
  <c r="AB1" i="20"/>
  <c r="R57" i="19"/>
  <c r="F52" i="19" s="1"/>
  <c r="F53" i="19"/>
  <c r="Q22" i="19"/>
  <c r="U16" i="19"/>
  <c r="U15" i="19"/>
  <c r="U14" i="19"/>
  <c r="U13" i="19"/>
  <c r="U12" i="19"/>
  <c r="U11" i="19"/>
  <c r="U10" i="19"/>
  <c r="U9" i="19"/>
  <c r="U8" i="19"/>
  <c r="U7" i="19"/>
  <c r="Y5" i="19"/>
  <c r="R4" i="19"/>
  <c r="O57" i="19" s="1"/>
  <c r="Y3" i="19"/>
  <c r="Q6" i="19" s="1"/>
  <c r="AH1" i="19"/>
  <c r="AF1" i="19"/>
  <c r="AE1" i="19"/>
  <c r="AD1" i="19"/>
  <c r="AC1" i="19"/>
  <c r="AB1" i="19"/>
  <c r="R57" i="18"/>
  <c r="F52" i="18" s="1"/>
  <c r="F53" i="18"/>
  <c r="F51" i="18"/>
  <c r="O30" i="18"/>
  <c r="Q22" i="18"/>
  <c r="U16" i="18"/>
  <c r="U15" i="18"/>
  <c r="U14" i="18"/>
  <c r="O14" i="18"/>
  <c r="U13" i="18"/>
  <c r="U12" i="18"/>
  <c r="U11" i="18"/>
  <c r="U10" i="18"/>
  <c r="U9" i="18"/>
  <c r="U8" i="18"/>
  <c r="U7" i="18"/>
  <c r="Y5" i="18"/>
  <c r="AF1" i="18" s="1"/>
  <c r="R4" i="18"/>
  <c r="O57" i="18" s="1"/>
  <c r="Y3" i="18"/>
  <c r="O6" i="18" s="1"/>
  <c r="AB1" i="18"/>
  <c r="R57" i="17"/>
  <c r="F52" i="17" s="1"/>
  <c r="F51" i="17"/>
  <c r="M34" i="17"/>
  <c r="O30" i="17"/>
  <c r="M26" i="17"/>
  <c r="Q22" i="17"/>
  <c r="M18" i="17"/>
  <c r="U16" i="17"/>
  <c r="U15" i="17"/>
  <c r="U14" i="17"/>
  <c r="O14" i="17"/>
  <c r="U13" i="17"/>
  <c r="U12" i="17"/>
  <c r="U11" i="17"/>
  <c r="U10" i="17"/>
  <c r="M10" i="17"/>
  <c r="U9" i="17"/>
  <c r="U8" i="17"/>
  <c r="U7" i="17"/>
  <c r="Y5" i="17"/>
  <c r="AF1" i="17" s="1"/>
  <c r="R4" i="17"/>
  <c r="O57" i="17" s="1"/>
  <c r="Y3" i="17"/>
  <c r="Q6" i="17" s="1"/>
  <c r="AB1" i="17"/>
  <c r="F51" i="19" l="1"/>
  <c r="AC1" i="20"/>
  <c r="AH1" i="20"/>
  <c r="AD1" i="18"/>
  <c r="AH1" i="18"/>
  <c r="AG1" i="18"/>
  <c r="AD1" i="17"/>
  <c r="AH1" i="17"/>
  <c r="AG1" i="17"/>
  <c r="O6" i="20"/>
  <c r="F50" i="20"/>
  <c r="AG1" i="19"/>
  <c r="F50" i="19"/>
  <c r="AC1" i="18"/>
  <c r="AE1" i="18"/>
  <c r="Q6" i="18"/>
  <c r="F50" i="18"/>
  <c r="F53" i="17"/>
  <c r="O6" i="17"/>
  <c r="AC1" i="17"/>
  <c r="AE1" i="17"/>
  <c r="M6" i="17"/>
  <c r="F50" i="17"/>
  <c r="R44" i="16"/>
  <c r="E43" i="16" s="1"/>
  <c r="F38" i="16"/>
  <c r="C38" i="16"/>
  <c r="F36" i="16"/>
  <c r="C36" i="16"/>
  <c r="F34" i="16"/>
  <c r="C34" i="16"/>
  <c r="L19" i="16"/>
  <c r="L17" i="16"/>
  <c r="L15" i="16"/>
  <c r="L13" i="16"/>
  <c r="L11" i="16"/>
  <c r="L9" i="16"/>
  <c r="L7" i="16"/>
  <c r="Y5" i="16"/>
  <c r="AH1" i="16" s="1"/>
  <c r="L4" i="16"/>
  <c r="K49" i="16" s="1"/>
  <c r="Y3" i="16"/>
  <c r="AJ1" i="16"/>
  <c r="AI1" i="16"/>
  <c r="AF1" i="16"/>
  <c r="AE1" i="16"/>
  <c r="AB1" i="16"/>
  <c r="R57" i="15"/>
  <c r="F52" i="15" s="1"/>
  <c r="O30" i="15"/>
  <c r="Q22" i="15"/>
  <c r="U16" i="15"/>
  <c r="U15" i="15"/>
  <c r="U14" i="15"/>
  <c r="O14" i="15"/>
  <c r="U13" i="15"/>
  <c r="U12" i="15"/>
  <c r="U11" i="15"/>
  <c r="U10" i="15"/>
  <c r="U9" i="15"/>
  <c r="U8" i="15"/>
  <c r="U7" i="15"/>
  <c r="Y5" i="15"/>
  <c r="AE1" i="15" s="1"/>
  <c r="R4" i="15"/>
  <c r="O57" i="15" s="1"/>
  <c r="Y3" i="15"/>
  <c r="Q6" i="15" s="1"/>
  <c r="AF1" i="15"/>
  <c r="AB1" i="15"/>
  <c r="R79" i="14"/>
  <c r="F78" i="14" s="1"/>
  <c r="F79" i="14"/>
  <c r="F77" i="14"/>
  <c r="F76" i="14"/>
  <c r="F75" i="14"/>
  <c r="F74" i="14"/>
  <c r="F73" i="14"/>
  <c r="F72" i="14"/>
  <c r="O62" i="14"/>
  <c r="Q54" i="14"/>
  <c r="O46" i="14"/>
  <c r="Q38" i="14"/>
  <c r="O30" i="14"/>
  <c r="Q22" i="14"/>
  <c r="U16" i="14"/>
  <c r="U15" i="14"/>
  <c r="U14" i="14"/>
  <c r="O14" i="14"/>
  <c r="U13" i="14"/>
  <c r="U12" i="14"/>
  <c r="U11" i="14"/>
  <c r="U10" i="14"/>
  <c r="U9" i="14"/>
  <c r="U8" i="14"/>
  <c r="U7" i="14"/>
  <c r="Y5" i="14"/>
  <c r="AF1" i="14" s="1"/>
  <c r="R4" i="14"/>
  <c r="O79" i="14" s="1"/>
  <c r="Y3" i="14"/>
  <c r="O6" i="14" s="1"/>
  <c r="AD1" i="14"/>
  <c r="AB1" i="14"/>
  <c r="AC1" i="15" l="1"/>
  <c r="AG1" i="15"/>
  <c r="AD1" i="15"/>
  <c r="F51" i="15"/>
  <c r="AC1" i="16"/>
  <c r="AG1" i="16"/>
  <c r="AK1" i="16"/>
  <c r="F53" i="15"/>
  <c r="AD1" i="16"/>
  <c r="E42" i="16"/>
  <c r="AH1" i="15"/>
  <c r="AC1" i="14"/>
  <c r="AE1" i="14"/>
  <c r="AH1" i="14"/>
  <c r="O6" i="15"/>
  <c r="F50" i="15"/>
  <c r="AG1" i="14"/>
  <c r="Q6" i="14"/>
  <c r="Q41" i="14"/>
  <c r="R57" i="13"/>
  <c r="F52" i="13" s="1"/>
  <c r="Q22" i="13"/>
  <c r="U16" i="13"/>
  <c r="U15" i="13"/>
  <c r="U14" i="13"/>
  <c r="U13" i="13"/>
  <c r="U12" i="13"/>
  <c r="U11" i="13"/>
  <c r="U10" i="13"/>
  <c r="U9" i="13"/>
  <c r="U8" i="13"/>
  <c r="U7" i="13"/>
  <c r="Y5" i="13"/>
  <c r="AH1" i="13" s="1"/>
  <c r="R4" i="13"/>
  <c r="O57" i="13" s="1"/>
  <c r="Y3" i="13"/>
  <c r="AG1" i="13"/>
  <c r="AF1" i="13"/>
  <c r="AE1" i="13"/>
  <c r="AC1" i="13"/>
  <c r="AB1" i="13"/>
  <c r="Y5" i="12"/>
  <c r="AG1" i="12" s="1"/>
  <c r="M4" i="12"/>
  <c r="K41" i="12" s="1"/>
  <c r="Y3" i="12"/>
  <c r="AH1" i="12"/>
  <c r="AD1" i="12"/>
  <c r="AE1" i="12" l="1"/>
  <c r="AJ1" i="12"/>
  <c r="AB1" i="12"/>
  <c r="AF1" i="12"/>
  <c r="AK1" i="12"/>
  <c r="F51" i="13"/>
  <c r="AC1" i="12"/>
  <c r="AD1" i="13"/>
  <c r="F53" i="13"/>
  <c r="AI1" i="12"/>
  <c r="Q6" i="13"/>
  <c r="F50" i="13"/>
  <c r="Y5" i="11"/>
  <c r="K41" i="11"/>
  <c r="Y3" i="11"/>
  <c r="AK1" i="11" s="1"/>
  <c r="AJ1" i="11"/>
  <c r="AH1" i="11"/>
  <c r="AF1" i="11"/>
  <c r="AD1" i="11"/>
  <c r="AB1" i="11"/>
  <c r="R47" i="10"/>
  <c r="E40" i="10" s="1"/>
  <c r="F36" i="10"/>
  <c r="C36" i="10"/>
  <c r="F34" i="10"/>
  <c r="C34" i="10"/>
  <c r="F32" i="10"/>
  <c r="C32" i="10"/>
  <c r="L17" i="10"/>
  <c r="L15" i="10"/>
  <c r="L13" i="10"/>
  <c r="L11" i="10"/>
  <c r="L9" i="10"/>
  <c r="L7" i="10"/>
  <c r="Y5" i="10"/>
  <c r="AK1" i="10" s="1"/>
  <c r="L4" i="10"/>
  <c r="K47" i="10" s="1"/>
  <c r="Y3" i="10"/>
  <c r="AJ1" i="10" s="1"/>
  <c r="AI1" i="10"/>
  <c r="AG1" i="10"/>
  <c r="AE1" i="10"/>
  <c r="AC1" i="10"/>
  <c r="AB1" i="10"/>
  <c r="AD1" i="10" l="1"/>
  <c r="AC1" i="11"/>
  <c r="AE1" i="11"/>
  <c r="AG1" i="11"/>
  <c r="AI1" i="11"/>
  <c r="E41" i="10"/>
  <c r="AF1" i="10"/>
  <c r="AH1" i="10"/>
  <c r="Y5" i="9"/>
  <c r="M4" i="9"/>
  <c r="K41" i="9" s="1"/>
  <c r="Y3" i="9"/>
  <c r="AK1" i="9"/>
  <c r="AJ1" i="9"/>
  <c r="AI1" i="9"/>
  <c r="AH1" i="9"/>
  <c r="AG1" i="9"/>
  <c r="AF1" i="9"/>
  <c r="AE1" i="9"/>
  <c r="AD1" i="9"/>
  <c r="AC1" i="9"/>
  <c r="AB1" i="9"/>
  <c r="Y5" i="8"/>
  <c r="AJ1" i="8" s="1"/>
  <c r="M4" i="8"/>
  <c r="K41" i="8" s="1"/>
  <c r="Y3" i="8"/>
  <c r="AK1" i="8" s="1"/>
  <c r="AH1" i="8"/>
  <c r="AG1" i="8"/>
  <c r="AF1" i="8"/>
  <c r="AD1" i="8"/>
  <c r="AC1" i="8"/>
  <c r="AB1" i="8"/>
  <c r="Y5" i="7"/>
  <c r="M4" i="7"/>
  <c r="K41" i="7" s="1"/>
  <c r="Y3" i="7"/>
  <c r="AK1" i="7"/>
  <c r="AJ1" i="7"/>
  <c r="AI1" i="7"/>
  <c r="AH1" i="7"/>
  <c r="AG1" i="7"/>
  <c r="AF1" i="7"/>
  <c r="AE1" i="7"/>
  <c r="AD1" i="7"/>
  <c r="AC1" i="7"/>
  <c r="AB1" i="7"/>
  <c r="AE1" i="8" l="1"/>
  <c r="AI1" i="8"/>
  <c r="Y5" i="6"/>
  <c r="AH1" i="6" s="1"/>
  <c r="K41" i="6"/>
  <c r="Y3" i="6"/>
  <c r="AI1" i="6"/>
  <c r="AE1" i="6"/>
  <c r="R47" i="5"/>
  <c r="E40" i="5" s="1"/>
  <c r="F36" i="5"/>
  <c r="C36" i="5"/>
  <c r="F34" i="5"/>
  <c r="C34" i="5"/>
  <c r="F32" i="5"/>
  <c r="C32" i="5"/>
  <c r="L17" i="5"/>
  <c r="L15" i="5"/>
  <c r="L13" i="5"/>
  <c r="L11" i="5"/>
  <c r="L9" i="5"/>
  <c r="L7" i="5"/>
  <c r="Y5" i="5"/>
  <c r="AH1" i="5" s="1"/>
  <c r="L4" i="5"/>
  <c r="K47" i="5" s="1"/>
  <c r="Y3" i="5"/>
  <c r="AJ1" i="5" s="1"/>
  <c r="AD1" i="5"/>
  <c r="L13" i="4"/>
  <c r="L11" i="4"/>
  <c r="L9" i="4"/>
  <c r="L7" i="4"/>
  <c r="Y5" i="4"/>
  <c r="AH1" i="4" s="1"/>
  <c r="M4" i="4"/>
  <c r="K41" i="4" s="1"/>
  <c r="Y3" i="4"/>
  <c r="AI1" i="4"/>
  <c r="AF1" i="4"/>
  <c r="AE1" i="4"/>
  <c r="AB1" i="4"/>
  <c r="R47" i="3"/>
  <c r="E40" i="3" s="1"/>
  <c r="F36" i="3"/>
  <c r="C36" i="3"/>
  <c r="F34" i="3"/>
  <c r="C34" i="3"/>
  <c r="F32" i="3"/>
  <c r="C32" i="3"/>
  <c r="Y5" i="3"/>
  <c r="AG1" i="3" s="1"/>
  <c r="K47" i="3"/>
  <c r="Y3" i="3"/>
  <c r="AI1" i="3"/>
  <c r="AC1" i="3"/>
  <c r="A1" i="2"/>
  <c r="Y3" i="2"/>
  <c r="A4" i="2"/>
  <c r="E4" i="2"/>
  <c r="L4" i="2"/>
  <c r="Y5" i="2"/>
  <c r="AB1" i="2" s="1"/>
  <c r="L7" i="2"/>
  <c r="L9" i="2"/>
  <c r="L11" i="2"/>
  <c r="K41" i="2"/>
  <c r="AK1" i="2" l="1"/>
  <c r="AJ1" i="4"/>
  <c r="AI1" i="2"/>
  <c r="AJ1" i="3"/>
  <c r="AC1" i="6"/>
  <c r="AG1" i="6"/>
  <c r="AK1" i="6"/>
  <c r="AE1" i="2"/>
  <c r="AC1" i="2"/>
  <c r="AD1" i="3"/>
  <c r="AK1" i="3"/>
  <c r="AB1" i="6"/>
  <c r="AF1" i="6"/>
  <c r="AJ1" i="6"/>
  <c r="AE1" i="3"/>
  <c r="AC1" i="4"/>
  <c r="AG1" i="4"/>
  <c r="AK1" i="4"/>
  <c r="AG1" i="2"/>
  <c r="AB1" i="3"/>
  <c r="E41" i="3"/>
  <c r="AD1" i="4"/>
  <c r="E41" i="5"/>
  <c r="AD1" i="6"/>
  <c r="AK1" i="5"/>
  <c r="AB1" i="5"/>
  <c r="AF1" i="5"/>
  <c r="AC1" i="5"/>
  <c r="AE1" i="5"/>
  <c r="AG1" i="5"/>
  <c r="AI1" i="5"/>
  <c r="AF1" i="3"/>
  <c r="AH1" i="3"/>
  <c r="AJ1" i="2"/>
  <c r="AH1" i="2"/>
  <c r="AF1" i="2"/>
  <c r="AD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10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11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12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14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15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16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17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00000000-0006-0000-1900-000001000000}">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sharedStrings.xml><?xml version="1.0" encoding="utf-8"?>
<sst xmlns="http://schemas.openxmlformats.org/spreadsheetml/2006/main" count="6002" uniqueCount="862">
  <si>
    <t>Ezt az oldalt soha ne töröld le !!!</t>
  </si>
  <si>
    <t>Töltsd ki a zöld mezőket!</t>
  </si>
  <si>
    <t>A verseny neve:</t>
  </si>
  <si>
    <t>A verseny dátuma (éééé.hh.nn)</t>
  </si>
  <si>
    <t>Város</t>
  </si>
  <si>
    <t>Versenybíró:</t>
  </si>
  <si>
    <t>Orvos neve:</t>
  </si>
  <si>
    <t xml:space="preserve">  </t>
  </si>
  <si>
    <t>Verseny rendezője:</t>
  </si>
  <si>
    <t>Versenyigazgató</t>
  </si>
  <si>
    <t>Magyar verseny táblakészítő</t>
  </si>
  <si>
    <t>Versenyszám 1</t>
  </si>
  <si>
    <t>Versenyszám 2</t>
  </si>
  <si>
    <t>Versenyszám 3</t>
  </si>
  <si>
    <t>Versenyszám 4</t>
  </si>
  <si>
    <t>Versenyszám 5</t>
  </si>
  <si>
    <t>2026 Budapesti Diákolimpia</t>
  </si>
  <si>
    <t>2026.04.27-30.</t>
  </si>
  <si>
    <t>Budapest</t>
  </si>
  <si>
    <t>Kádár László István</t>
  </si>
  <si>
    <t>8</t>
  </si>
  <si>
    <t>7</t>
  </si>
  <si>
    <t>Versenybíró aláírása</t>
  </si>
  <si>
    <t>6</t>
  </si>
  <si>
    <t>5</t>
  </si>
  <si>
    <t>4</t>
  </si>
  <si>
    <t>Sorsoló játékosok</t>
  </si>
  <si>
    <t>3</t>
  </si>
  <si>
    <t>2</t>
  </si>
  <si>
    <t>Utolsó DA</t>
  </si>
  <si>
    <t>Utolsó elfogadott játékos</t>
  </si>
  <si>
    <t>1</t>
  </si>
  <si>
    <t>Dátuma</t>
  </si>
  <si>
    <t>Sorsolás időpontja</t>
  </si>
  <si>
    <t>Helyettesíti</t>
  </si>
  <si>
    <t>Szerencés Vesztes</t>
  </si>
  <si>
    <t>#</t>
  </si>
  <si>
    <t>Kiemeltek</t>
  </si>
  <si>
    <t>Rangsor</t>
  </si>
  <si>
    <t>XI</t>
  </si>
  <si>
    <t>X</t>
  </si>
  <si>
    <t>W</t>
  </si>
  <si>
    <t>VIII</t>
  </si>
  <si>
    <t>VII</t>
  </si>
  <si>
    <t>VI</t>
  </si>
  <si>
    <t>V</t>
  </si>
  <si>
    <t>C</t>
  </si>
  <si>
    <t>IV</t>
  </si>
  <si>
    <t>B</t>
  </si>
  <si>
    <t>III</t>
  </si>
  <si>
    <t>A</t>
  </si>
  <si>
    <t>II</t>
  </si>
  <si>
    <t>I</t>
  </si>
  <si>
    <t>Dalma</t>
  </si>
  <si>
    <t>Pálfalvi</t>
  </si>
  <si>
    <t>Enikő</t>
  </si>
  <si>
    <t>Pozsa</t>
  </si>
  <si>
    <t>Eliza</t>
  </si>
  <si>
    <t xml:space="preserve">Biener </t>
  </si>
  <si>
    <t>A - B</t>
  </si>
  <si>
    <t>3 FORDULÓ</t>
  </si>
  <si>
    <t>Bónusz</t>
  </si>
  <si>
    <t>Pontszám</t>
  </si>
  <si>
    <t>Helyezés</t>
  </si>
  <si>
    <t>Egyesület</t>
  </si>
  <si>
    <t>Keresztnév</t>
  </si>
  <si>
    <t>Vezetéknév</t>
  </si>
  <si>
    <t>kódszám</t>
  </si>
  <si>
    <t>kiem</t>
  </si>
  <si>
    <t>C - A</t>
  </si>
  <si>
    <t>2 FORDULÓ</t>
  </si>
  <si>
    <t>B - C</t>
  </si>
  <si>
    <t>1 FORDULÓ</t>
  </si>
  <si>
    <t>Versenybíró</t>
  </si>
  <si>
    <t>Kategória</t>
  </si>
  <si>
    <t>Dátum</t>
  </si>
  <si>
    <t>I.kcs Lány ''B''</t>
  </si>
  <si>
    <t>Versenyszám:</t>
  </si>
  <si>
    <t/>
  </si>
  <si>
    <t>Egyéni főtábla</t>
  </si>
  <si>
    <t>E - F</t>
  </si>
  <si>
    <t>F - D</t>
  </si>
  <si>
    <t>D - E</t>
  </si>
  <si>
    <t>D</t>
  </si>
  <si>
    <t>E</t>
  </si>
  <si>
    <t>F</t>
  </si>
  <si>
    <t>Döntő</t>
  </si>
  <si>
    <t>vs.</t>
  </si>
  <si>
    <t>3. hely</t>
  </si>
  <si>
    <t>5. hely</t>
  </si>
  <si>
    <t>II.kcs.fiú B</t>
  </si>
  <si>
    <t>A -D</t>
  </si>
  <si>
    <t>D - B</t>
  </si>
  <si>
    <t>C - D</t>
  </si>
  <si>
    <t>II.kcs.lány A</t>
  </si>
  <si>
    <t>B - E</t>
  </si>
  <si>
    <t>E - A</t>
  </si>
  <si>
    <t>A - D</t>
  </si>
  <si>
    <t>4 FORDULÓ</t>
  </si>
  <si>
    <t>5 FORDULÓ</t>
  </si>
  <si>
    <t>E - C</t>
  </si>
  <si>
    <t>II.kcs.lány B</t>
  </si>
  <si>
    <t>III.kcs fiú A</t>
  </si>
  <si>
    <t>III.kcs lány B</t>
  </si>
  <si>
    <t>IV.kcs fiú B</t>
  </si>
  <si>
    <t>CU</t>
  </si>
  <si>
    <t>St.</t>
  </si>
  <si>
    <t>kód</t>
  </si>
  <si>
    <t>Kiem</t>
  </si>
  <si>
    <t>Családi név</t>
  </si>
  <si>
    <t>2. forduló</t>
  </si>
  <si>
    <t>Elődöntők</t>
  </si>
  <si>
    <t>Győztes</t>
  </si>
  <si>
    <t>Umpire</t>
  </si>
  <si>
    <t>a</t>
  </si>
  <si>
    <t>x</t>
  </si>
  <si>
    <t>CSÁSZÁR BENEDEK</t>
  </si>
  <si>
    <t>ERDEI BENEDEK</t>
  </si>
  <si>
    <t>b</t>
  </si>
  <si>
    <t>Negyeddöntők</t>
  </si>
  <si>
    <t>aa</t>
  </si>
  <si>
    <t>SCHIFFER Marcell</t>
  </si>
  <si>
    <t>KÖVÉR PATTRIK</t>
  </si>
  <si>
    <t>Győztes:</t>
  </si>
  <si>
    <t>HANTOS ZSIGMOND</t>
  </si>
  <si>
    <t>D - G</t>
  </si>
  <si>
    <t>G - E</t>
  </si>
  <si>
    <t>F - E</t>
  </si>
  <si>
    <t>G</t>
  </si>
  <si>
    <t>MEZŐ BARNABÁS</t>
  </si>
  <si>
    <t>II.kcs fiú A</t>
  </si>
  <si>
    <t>IV.kcs fiú A</t>
  </si>
  <si>
    <t>IV,kcs lány A</t>
  </si>
  <si>
    <t>V.kcs fiú A</t>
  </si>
  <si>
    <t>V.kcs fiú B</t>
  </si>
  <si>
    <t>V.kcs lány A</t>
  </si>
  <si>
    <t>V.kcs lány B</t>
  </si>
  <si>
    <t>VI.kcs fiú A</t>
  </si>
  <si>
    <t>VI.kcs fiú B</t>
  </si>
  <si>
    <t>VI.kcs lány A</t>
  </si>
  <si>
    <t>VI.kcs lány B</t>
  </si>
  <si>
    <t>VII.kcs fiú A</t>
  </si>
  <si>
    <t>VII.kcs fiú B</t>
  </si>
  <si>
    <t>VII.kcs lány B</t>
  </si>
  <si>
    <t>VIII.kcs fiú B</t>
  </si>
  <si>
    <t>VIII.kcs lány B</t>
  </si>
  <si>
    <t>Előre tervezett</t>
  </si>
  <si>
    <t>Pályára ment</t>
  </si>
  <si>
    <t>vsz</t>
  </si>
  <si>
    <t>pálya</t>
  </si>
  <si>
    <t>eredmény</t>
  </si>
  <si>
    <t>8h30</t>
  </si>
  <si>
    <t>Kállai Péter</t>
  </si>
  <si>
    <t>Erdei Benedek</t>
  </si>
  <si>
    <t>Rogán Áron</t>
  </si>
  <si>
    <t>Péterfy Róbert</t>
  </si>
  <si>
    <t>Illés Hanna</t>
  </si>
  <si>
    <t>Ragályi-Kovács Katinka</t>
  </si>
  <si>
    <t>Gazdag Tamara</t>
  </si>
  <si>
    <t>Szederkényi Hanna</t>
  </si>
  <si>
    <t>Zhu Jiayi</t>
  </si>
  <si>
    <t>Gáspár Kasza Mara</t>
  </si>
  <si>
    <t>Schildkraut Luca</t>
  </si>
  <si>
    <t>Bihary Karolina Éva</t>
  </si>
  <si>
    <t xml:space="preserve">Szőke Vivien </t>
  </si>
  <si>
    <t>Papp Boróka</t>
  </si>
  <si>
    <t>Molnár Márton</t>
  </si>
  <si>
    <t>Szakács Péter</t>
  </si>
  <si>
    <t>9h30</t>
  </si>
  <si>
    <t>Orbán Arisztid Gábor</t>
  </si>
  <si>
    <t>Császár Benedek</t>
  </si>
  <si>
    <t xml:space="preserve">Marosi Péter </t>
  </si>
  <si>
    <t>Bleuer Márton</t>
  </si>
  <si>
    <t>Péter Zsófia</t>
  </si>
  <si>
    <t>Mátyás Villő</t>
  </si>
  <si>
    <t>Józsa Laura</t>
  </si>
  <si>
    <t>Szondy Hanna</t>
  </si>
  <si>
    <t>10h30</t>
  </si>
  <si>
    <t>Georgi Ábel Patrik</t>
  </si>
  <si>
    <t>Kállai v. Erdei</t>
  </si>
  <si>
    <t>Rogán v. Péterfy</t>
  </si>
  <si>
    <t>Simon Boldizsár Péter</t>
  </si>
  <si>
    <t>Polgárdi Zita</t>
  </si>
  <si>
    <t>Illés v. Ragályi-Kovács</t>
  </si>
  <si>
    <t>Lehoczky Liliána</t>
  </si>
  <si>
    <t>Gazdag v. Szederkényi</t>
  </si>
  <si>
    <t>12h</t>
  </si>
  <si>
    <t>Füri Dorina</t>
  </si>
  <si>
    <t>Schiffer Marcell</t>
  </si>
  <si>
    <t>Kövér Patrik</t>
  </si>
  <si>
    <t>Gogolya Levente Gábor</t>
  </si>
  <si>
    <t>Bencsik Barnabás</t>
  </si>
  <si>
    <t>Molnár v. Szakács</t>
  </si>
  <si>
    <t>Szíjártó Kolos</t>
  </si>
  <si>
    <t>Kauten Bercel Balázs</t>
  </si>
  <si>
    <t>Serfőző András</t>
  </si>
  <si>
    <t>Valálik Vajk</t>
  </si>
  <si>
    <t>Andrónyi Bence</t>
  </si>
  <si>
    <t>Szigetvári Dominik</t>
  </si>
  <si>
    <t>Gyöngy Gordon</t>
  </si>
  <si>
    <t>Békés Ádám Flórián</t>
  </si>
  <si>
    <t>Hoffmann Péter</t>
  </si>
  <si>
    <t>13h</t>
  </si>
  <si>
    <t>Bőczén Áron</t>
  </si>
  <si>
    <t>Hantos Zsigmond</t>
  </si>
  <si>
    <t>ed</t>
  </si>
  <si>
    <t>14h</t>
  </si>
  <si>
    <t>nd</t>
  </si>
  <si>
    <t>vígasz mérkőzések</t>
  </si>
  <si>
    <t>15h</t>
  </si>
  <si>
    <t>helyosztók</t>
  </si>
  <si>
    <t>16h</t>
  </si>
  <si>
    <t>Molnár Máté</t>
  </si>
  <si>
    <t>Mátyás Bence</t>
  </si>
  <si>
    <t>Vámos Barnabás</t>
  </si>
  <si>
    <t>Olasz Botond</t>
  </si>
  <si>
    <t>Lányi Martin</t>
  </si>
  <si>
    <t>Óvári Máté</t>
  </si>
  <si>
    <t>Anada Gegő</t>
  </si>
  <si>
    <t>Fekete -Vaskövi Áron</t>
  </si>
  <si>
    <t>Stark Benjamin</t>
  </si>
  <si>
    <t>Lebi-Kovács Isai</t>
  </si>
  <si>
    <t>Mészáros Gergő</t>
  </si>
  <si>
    <t>György Krisztián</t>
  </si>
  <si>
    <t>Bihary László</t>
  </si>
  <si>
    <t>Marosi Levente</t>
  </si>
  <si>
    <t>Szatmári Bernát</t>
  </si>
  <si>
    <t>Ledényi Zsombor</t>
  </si>
  <si>
    <t>Szenes István Benedek</t>
  </si>
  <si>
    <t>Szlávik Dávid</t>
  </si>
  <si>
    <t>Rékai Áron</t>
  </si>
  <si>
    <t>Sághy Dávid benedek</t>
  </si>
  <si>
    <t>10h</t>
  </si>
  <si>
    <t>Eke Domonkos</t>
  </si>
  <si>
    <t>Szajcz Balázs</t>
  </si>
  <si>
    <t>Halas Tamás Benedek</t>
  </si>
  <si>
    <t>Bencsik Balázs</t>
  </si>
  <si>
    <t>Szekeres István</t>
  </si>
  <si>
    <t>Györgydeák Ákos</t>
  </si>
  <si>
    <t>Tenke Trisztán</t>
  </si>
  <si>
    <t>Rostás Kocsis Áron</t>
  </si>
  <si>
    <t>VI.kcs lányA</t>
  </si>
  <si>
    <t>Marjanovic Danica</t>
  </si>
  <si>
    <t>Boros Hanna</t>
  </si>
  <si>
    <t>11h</t>
  </si>
  <si>
    <t>Orgován Rebeka</t>
  </si>
  <si>
    <t>Babály Boglárka</t>
  </si>
  <si>
    <t>Elek Sára</t>
  </si>
  <si>
    <t>Hámori Bianka</t>
  </si>
  <si>
    <t>Mészáros Szabina</t>
  </si>
  <si>
    <t>Tóth Lili</t>
  </si>
  <si>
    <t>Értékes Jázmin Letti</t>
  </si>
  <si>
    <t>Darmstadter Dóra</t>
  </si>
  <si>
    <t>Regöly-Mérei Laura</t>
  </si>
  <si>
    <t>Surguladze Elena</t>
  </si>
  <si>
    <t>Sághy Bálint Benedek</t>
  </si>
  <si>
    <t>Tatár Soma</t>
  </si>
  <si>
    <t>Simon Kende Zalán</t>
  </si>
  <si>
    <t>Pörzse Lénárd Tamás</t>
  </si>
  <si>
    <t>Kovács Emese</t>
  </si>
  <si>
    <t>Marjanovic v. Boros</t>
  </si>
  <si>
    <t>Kővári Olívia Sophie</t>
  </si>
  <si>
    <t>Kispál Villő</t>
  </si>
  <si>
    <t>Hetessy Diána</t>
  </si>
  <si>
    <t>Bertók Nelly</t>
  </si>
  <si>
    <t>Sztikinácz Hanna Lili</t>
  </si>
  <si>
    <t>Vecseri Bianka</t>
  </si>
  <si>
    <t>Patkó Polett Patrícia</t>
  </si>
  <si>
    <t>Orgován v. Babály</t>
  </si>
  <si>
    <t>Elek v. Hámori</t>
  </si>
  <si>
    <t>Mészáros v. Tóth</t>
  </si>
  <si>
    <t>Értékes v. Darmstadter</t>
  </si>
  <si>
    <t>Regőly Mérei v. Surguladze</t>
  </si>
  <si>
    <t>Sárközi Júlia Eszter</t>
  </si>
  <si>
    <t>Neukunft Liliana</t>
  </si>
  <si>
    <t>vígaszmérkőzések</t>
  </si>
  <si>
    <t>15h30</t>
  </si>
  <si>
    <t>17h</t>
  </si>
  <si>
    <t>JÁTÉKREND 2025.április 29. szerda</t>
  </si>
  <si>
    <t>Andrási Luca</t>
  </si>
  <si>
    <t>Homolya Veronika</t>
  </si>
  <si>
    <t>Radics Réka Eszter</t>
  </si>
  <si>
    <t>Molnár Réka Málna</t>
  </si>
  <si>
    <t>Vörös Barnabás</t>
  </si>
  <si>
    <t>Morvai Nimród Milán</t>
  </si>
  <si>
    <t>Kőteleky Ákos László</t>
  </si>
  <si>
    <t>Horváth Domonkos</t>
  </si>
  <si>
    <t>Nagygyőri Buda Sándor</t>
  </si>
  <si>
    <t>Szalóki Ádám</t>
  </si>
  <si>
    <t>Váradi Olivér</t>
  </si>
  <si>
    <t>Url Márk</t>
  </si>
  <si>
    <t>Györkei Gergő</t>
  </si>
  <si>
    <t>Gyulai Bulcsu Hunor</t>
  </si>
  <si>
    <t xml:space="preserve">Zábó Vilmos </t>
  </si>
  <si>
    <t>Pete Vince</t>
  </si>
  <si>
    <t>Mátyás Dávid</t>
  </si>
  <si>
    <t>Mező Barnabás</t>
  </si>
  <si>
    <t>Lőrinczy Hunor Botond</t>
  </si>
  <si>
    <t>Kovács Bence</t>
  </si>
  <si>
    <t>Csernák Bence</t>
  </si>
  <si>
    <t>Pálfi Marcell Soma</t>
  </si>
  <si>
    <t>Ádám Suriel</t>
  </si>
  <si>
    <t>Bartók Márton Fülöp</t>
  </si>
  <si>
    <t>IV.kcs lány A</t>
  </si>
  <si>
    <t>Tótok Lilla Ilona</t>
  </si>
  <si>
    <t>Orbán Abigél Katalin</t>
  </si>
  <si>
    <t>Ledényi Zsófia</t>
  </si>
  <si>
    <t>Pirovits Petra Dorka</t>
  </si>
  <si>
    <t>Taracky Júlia</t>
  </si>
  <si>
    <t>IV.kcs fiú Adöntő</t>
  </si>
  <si>
    <t>III.hely</t>
  </si>
  <si>
    <t>Závoti Soma Gellért</t>
  </si>
  <si>
    <t>Csáki Ákos</t>
  </si>
  <si>
    <t>Czuczor Dóra Kitti</t>
  </si>
  <si>
    <t>Marsa Viktória Szófia</t>
  </si>
  <si>
    <t>Károlyi Áron</t>
  </si>
  <si>
    <t>Vörös v. Morvai</t>
  </si>
  <si>
    <t xml:space="preserve">Kőteleki v. Horváth </t>
  </si>
  <si>
    <t>Nagygyőri v. Szalóki</t>
  </si>
  <si>
    <t>Váradi v. Url</t>
  </si>
  <si>
    <t>Je Wangpuning</t>
  </si>
  <si>
    <t>Király Bálint</t>
  </si>
  <si>
    <t>Györkei v. Gyulai</t>
  </si>
  <si>
    <t>Zábó v. Pete</t>
  </si>
  <si>
    <t>Mátyás v. Mező</t>
  </si>
  <si>
    <t>Nyírő Dominik</t>
  </si>
  <si>
    <t>Ring László Flórián</t>
  </si>
  <si>
    <t xml:space="preserve">Lőrinczy v. Kovács </t>
  </si>
  <si>
    <t>Csernák v. Pálfi</t>
  </si>
  <si>
    <t>Somhegyi Szeverin</t>
  </si>
  <si>
    <t>Ádám v. Bartók</t>
  </si>
  <si>
    <t>Hegyi Márton</t>
  </si>
  <si>
    <t>Márkus Kira Ametiszt</t>
  </si>
  <si>
    <t>VII.kcs fiú A döntő</t>
  </si>
  <si>
    <t>VI.kcs lány B döntő</t>
  </si>
  <si>
    <t>VI.kcs lány A döntő</t>
  </si>
  <si>
    <t>14h30</t>
  </si>
  <si>
    <t>döntő</t>
  </si>
  <si>
    <t>JÁTÉKREND 2025.április 30. csütörtök</t>
  </si>
  <si>
    <t>II.kcs fiú B</t>
  </si>
  <si>
    <t>You Yunle</t>
  </si>
  <si>
    <t>Sprenc Milán</t>
  </si>
  <si>
    <t>Boldizsár Balázs</t>
  </si>
  <si>
    <t>Pozsa Dániel</t>
  </si>
  <si>
    <t>Vitályos Bálint András</t>
  </si>
  <si>
    <t>Kis Dominik Gábor</t>
  </si>
  <si>
    <t>Nagy-Kiserős Dávid Lóránd</t>
  </si>
  <si>
    <t>Pálfalvi Vencel Tihamér</t>
  </si>
  <si>
    <t>8h45</t>
  </si>
  <si>
    <t>Boros Marcell Attila</t>
  </si>
  <si>
    <t>Böjte Áron</t>
  </si>
  <si>
    <t>9h</t>
  </si>
  <si>
    <t>I-III</t>
  </si>
  <si>
    <t>I.kcs lány B</t>
  </si>
  <si>
    <t>Pozsa Enikő</t>
  </si>
  <si>
    <t>Pálfalvi Dalma</t>
  </si>
  <si>
    <t>9h45</t>
  </si>
  <si>
    <t>Biener Eliza</t>
  </si>
  <si>
    <t>Szentkirályi-Tóth Hunor</t>
  </si>
  <si>
    <t>Péter Szilárd</t>
  </si>
  <si>
    <t>Bauer Nimród</t>
  </si>
  <si>
    <t>Kaluha Máté</t>
  </si>
  <si>
    <t>Fazekas-Baffy Milán</t>
  </si>
  <si>
    <t>Bartha Bence Attila</t>
  </si>
  <si>
    <t>utána</t>
  </si>
  <si>
    <t>I.hely</t>
  </si>
  <si>
    <t xml:space="preserve">III.hely </t>
  </si>
  <si>
    <t>V.hely</t>
  </si>
  <si>
    <t>II.kcs lány A</t>
  </si>
  <si>
    <t>Juhász Betta</t>
  </si>
  <si>
    <t>Szabadits Izabell</t>
  </si>
  <si>
    <t>Lehoczky Szófia</t>
  </si>
  <si>
    <t>Lehoczky Júlia</t>
  </si>
  <si>
    <t>10h45</t>
  </si>
  <si>
    <t>Camara-Szilasi Mariatou</t>
  </si>
  <si>
    <t>11h15</t>
  </si>
  <si>
    <t>11h30</t>
  </si>
  <si>
    <t>II.kcs lány B</t>
  </si>
  <si>
    <t>Indruch Alíz</t>
  </si>
  <si>
    <t>Csuba Flóra Júlia</t>
  </si>
  <si>
    <t>Bajzáth Olívia Sára</t>
  </si>
  <si>
    <t>Császár Karolina Dóra</t>
  </si>
  <si>
    <t>Nagy Kolos</t>
  </si>
  <si>
    <t>Bőczén Máté</t>
  </si>
  <si>
    <t>Olbrich Ádám</t>
  </si>
  <si>
    <t>Ohly Bence</t>
  </si>
  <si>
    <t>Csiszár Virgínia</t>
  </si>
  <si>
    <t>Pumba Adél Nóra</t>
  </si>
  <si>
    <t>Nagy -Gonda Adél</t>
  </si>
  <si>
    <t>Zábó Zita</t>
  </si>
  <si>
    <t>FAZAKAS-BAFFI MILÁN</t>
  </si>
  <si>
    <t>SZENTKIRÁLYI-TÓTH HUNOR</t>
  </si>
  <si>
    <t>PÉTER SZILÁRD</t>
  </si>
  <si>
    <t>BARTHA BENCE ATTILA</t>
  </si>
  <si>
    <t>BAUER NIMRÓD</t>
  </si>
  <si>
    <t>KALUHA MÁTÉ</t>
  </si>
  <si>
    <t>NAGY KISERŐS DÁVID LÓRÁNT</t>
  </si>
  <si>
    <t>VITÁLYOS BÁLINT ANDRÁS</t>
  </si>
  <si>
    <t>KISS DOMINIK GÁBOR</t>
  </si>
  <si>
    <t>PÁLFALVI VENCEL TIHAMÉR</t>
  </si>
  <si>
    <t>BOROSS MARCELL ATTILA</t>
  </si>
  <si>
    <t>YOU YUNLE</t>
  </si>
  <si>
    <t>SPRENC MILÁN</t>
  </si>
  <si>
    <t>BŐJTE ÁRON</t>
  </si>
  <si>
    <t>BOLDIZSÁR BALÁZS</t>
  </si>
  <si>
    <t>POZSA DÁNIEL</t>
  </si>
  <si>
    <t>CAMARA - SZILASI MARIATOU</t>
  </si>
  <si>
    <t>JUHÁSZ BETTA</t>
  </si>
  <si>
    <t>LEHOCZKY SZÓFIA</t>
  </si>
  <si>
    <t>LEHOCZKY JÚLIA</t>
  </si>
  <si>
    <t>SZABADÍTS IZABEL</t>
  </si>
  <si>
    <t>BAJZÁT OLÍVIA SÁRA</t>
  </si>
  <si>
    <t>INDRUCH ALÍZ</t>
  </si>
  <si>
    <t>CSUBA FLÓRA JÚLIA</t>
  </si>
  <si>
    <t>CSÁSZÁR KAROLINA DÓRA</t>
  </si>
  <si>
    <t>OLBRICH ÁDÁM</t>
  </si>
  <si>
    <t>NAGY KOLOS</t>
  </si>
  <si>
    <t>BŐCZÉN MÁTÉ</t>
  </si>
  <si>
    <t>OHLY BENCE</t>
  </si>
  <si>
    <t>NAGY-GONDA ADÉL</t>
  </si>
  <si>
    <t>CSÁSZÁR VIRGINIA</t>
  </si>
  <si>
    <t>PUMB ADÉL NÓRA</t>
  </si>
  <si>
    <t>ZÁBÓ ZITA</t>
  </si>
  <si>
    <t>SIMON KENDE ZALÁN</t>
  </si>
  <si>
    <t>SZEKERES ISTVÁN</t>
  </si>
  <si>
    <t>GYÖRGYDEÁK ÁKOS</t>
  </si>
  <si>
    <t>PÖRZSE LÉNÁRD TAMÁS</t>
  </si>
  <si>
    <t>TENKE TRISZTÁN</t>
  </si>
  <si>
    <t>ROSTÁS-KOCSIS ÁRON</t>
  </si>
  <si>
    <t>TATÁR SOMA</t>
  </si>
  <si>
    <t>EKE DOMONKOS</t>
  </si>
  <si>
    <t>HALAS TAMÁS BENEDEK</t>
  </si>
  <si>
    <t>BENCSIK BALÁZS</t>
  </si>
  <si>
    <t>SZAJCZ BALÁZS</t>
  </si>
  <si>
    <t>LEDÉNYI ZSÓFIA</t>
  </si>
  <si>
    <t>TÓTOK LILLA ILONA</t>
  </si>
  <si>
    <t>ORBÁN ABIGÉL KATALIN</t>
  </si>
  <si>
    <t>PIROVITS PETRA DORKA</t>
  </si>
  <si>
    <t>ORBÁN ARISZTID GÁBOR</t>
  </si>
  <si>
    <t>GEORGI ÁBEL PATRIK</t>
  </si>
  <si>
    <t>KÁLLAI PÉTER</t>
  </si>
  <si>
    <t>MAROSI PÉTER</t>
  </si>
  <si>
    <t>BLEUER MÁRTON</t>
  </si>
  <si>
    <t>ROGÁN ÁRON</t>
  </si>
  <si>
    <t>PÉTERFY RÓBERT</t>
  </si>
  <si>
    <t>SIMON BOLDIZSÁR PÉTER</t>
  </si>
  <si>
    <t>SCHIFFER MARCELL</t>
  </si>
  <si>
    <t>KÖVÉR PATRIK</t>
  </si>
  <si>
    <t>GOGOLYA LEVENTE GÁBOR</t>
  </si>
  <si>
    <t>BENCSIK BARNABÁS</t>
  </si>
  <si>
    <t>MOLNÁR MÁRTON</t>
  </si>
  <si>
    <t>SZAKÁCS PÉTER</t>
  </si>
  <si>
    <t>SZIJÁRTÓ KOLOS ÁGOSTON</t>
  </si>
  <si>
    <t>KAUTEN BERCEL BALÁZS</t>
  </si>
  <si>
    <t>SERFŐZŐ ANDRÁS</t>
  </si>
  <si>
    <t>VALÁLIK VAJK</t>
  </si>
  <si>
    <t>ANDRÓNYI BENCE</t>
  </si>
  <si>
    <t>SZIGETVÁRI DOMINIK</t>
  </si>
  <si>
    <t>GYÖNGY GORDON</t>
  </si>
  <si>
    <t>BÉKÉS ÁDÁM FLÓRIÁN</t>
  </si>
  <si>
    <t>HOFFMANN PÉTER</t>
  </si>
  <si>
    <t>BŐCZÉN ÁRON</t>
  </si>
  <si>
    <t>POLGÁRDI ZITA</t>
  </si>
  <si>
    <t>ILLÉS HANNA</t>
  </si>
  <si>
    <t>RAGÁLYI-KOVÁCS KATINKA</t>
  </si>
  <si>
    <t>LEHOCZKY LILIÁNA</t>
  </si>
  <si>
    <t>GAZDAG TAMARA</t>
  </si>
  <si>
    <t>SZEDERKÉNYI HANNA</t>
  </si>
  <si>
    <t>PÉTER ZSÓFIA</t>
  </si>
  <si>
    <t>MÁTYÁS VILLŐ</t>
  </si>
  <si>
    <t>JÓZSA LAURA</t>
  </si>
  <si>
    <t>SZONDY HANNA</t>
  </si>
  <si>
    <t>FÜRI DORINA</t>
  </si>
  <si>
    <t>ZHU JIAYI</t>
  </si>
  <si>
    <t>GÁSPÁR-KASZA MARA</t>
  </si>
  <si>
    <t>SZŐKE VIVIEN</t>
  </si>
  <si>
    <t>SCHILDKRAUT LUCA</t>
  </si>
  <si>
    <t>BIHARY KAROLINA ÉVA</t>
  </si>
  <si>
    <t>PAPP BORÓKA</t>
  </si>
  <si>
    <t>MOLNÁR MÁTÉ</t>
  </si>
  <si>
    <t>MÁTYÁS BENCE</t>
  </si>
  <si>
    <t>VÁMOS BARNABÁS</t>
  </si>
  <si>
    <t>OLASZ BOTOND</t>
  </si>
  <si>
    <t>LÁNYI MARTIN</t>
  </si>
  <si>
    <t>ÓVÁRI MÁTÉ</t>
  </si>
  <si>
    <t>ANDA GERGŐ</t>
  </si>
  <si>
    <t>FEKETE-VASKÖVI ÁRON</t>
  </si>
  <si>
    <t>STARK BENJÁMIN</t>
  </si>
  <si>
    <t>LEBI-KOVACS ISAI</t>
  </si>
  <si>
    <t>MÉSZÁROS GERGŐ</t>
  </si>
  <si>
    <t>GYÖRGY KRISZTIÁN</t>
  </si>
  <si>
    <t>BIHARY LÁSZLÓ</t>
  </si>
  <si>
    <t>MAROSI LEVENTE</t>
  </si>
  <si>
    <t>SZATMÁRI BERNÁT</t>
  </si>
  <si>
    <t>LEDÉNYI ZSOMBOR</t>
  </si>
  <si>
    <t>ZÁBÓ VILMOS</t>
  </si>
  <si>
    <t>PETE VINCE</t>
  </si>
  <si>
    <t xml:space="preserve">MÁTYÁS DÁVID </t>
  </si>
  <si>
    <t>NYIRŐ DOMINIK</t>
  </si>
  <si>
    <t>RING LÁSZLÓ FLÓRIÁN</t>
  </si>
  <si>
    <t>LŐRINCZY HUNOR BOTOND</t>
  </si>
  <si>
    <t>KOVÁCS BENCE</t>
  </si>
  <si>
    <t>CSERNÁK BENCE</t>
  </si>
  <si>
    <t>PÁLFI MARCELL SOMA</t>
  </si>
  <si>
    <t>SOMHEGYI SZEVERIN</t>
  </si>
  <si>
    <t>ÁDÁM SURIEL</t>
  </si>
  <si>
    <t>BARTÓK MÁRTON FÜLÖP</t>
  </si>
  <si>
    <t>KOVÁCS EMESE</t>
  </si>
  <si>
    <t>MARJANOVIC DANICA</t>
  </si>
  <si>
    <t>BOROS HANNA</t>
  </si>
  <si>
    <t>KŐVÁRI OLIVIA SOPHIE</t>
  </si>
  <si>
    <t>KISPÁL VILLŐ</t>
  </si>
  <si>
    <t>HETESSY DIÁNA</t>
  </si>
  <si>
    <t>BERTÓK NELLI</t>
  </si>
  <si>
    <t>SZTRIKINÁCZ HANNA LILI</t>
  </si>
  <si>
    <t>VECSERI BIANKA</t>
  </si>
  <si>
    <t>PATKÓ POLETT PATRÍCIA</t>
  </si>
  <si>
    <t>ORGOVÁN REBEKA</t>
  </si>
  <si>
    <t>BABÁLY BOGLÁRKA</t>
  </si>
  <si>
    <t>ELEK SÁRA</t>
  </si>
  <si>
    <t>HÁMORI BIANKA</t>
  </si>
  <si>
    <t>MÉSZÁROS SZABINA</t>
  </si>
  <si>
    <t>TÓTH LILI</t>
  </si>
  <si>
    <t>ÉRTÉKES JÁZMIN LETTI</t>
  </si>
  <si>
    <t>DARMSTADTER DÓRA</t>
  </si>
  <si>
    <t>REGÖLY-MÉREI LAURA</t>
  </si>
  <si>
    <t>SURGULADZE ELENA SALOMÉ</t>
  </si>
  <si>
    <t>SÁRKÖZI JÚLIA ESZTER</t>
  </si>
  <si>
    <t>NEUKUNFT LILIÁNA</t>
  </si>
  <si>
    <t xml:space="preserve">RÉKAI ÁRON </t>
  </si>
  <si>
    <t>SZENES ISTVÁN BENEDEK</t>
  </si>
  <si>
    <t>SZLÁVIK DÁVID</t>
  </si>
  <si>
    <t>SÁGHY BÁLINT BENEDEK</t>
  </si>
  <si>
    <t>KÁROLYI ÁRON</t>
  </si>
  <si>
    <t>VÖRÖS BARNABÁS</t>
  </si>
  <si>
    <t>MORVAI NIMRÓD MILÁN</t>
  </si>
  <si>
    <t>KŐTELEKY ÁKOS LÁSZLÓ</t>
  </si>
  <si>
    <t>HORVÁTH DOMONKOS VAJK</t>
  </si>
  <si>
    <t>NAGYGYŐRY BUDA SÁMUEL</t>
  </si>
  <si>
    <t>SZALÓKI ÁDÁM</t>
  </si>
  <si>
    <t>VÁRADI OLIVÉR</t>
  </si>
  <si>
    <t>URL MÁRK</t>
  </si>
  <si>
    <t>YE WANGPUNING</t>
  </si>
  <si>
    <t>KIRÁLY BÁLINT</t>
  </si>
  <si>
    <t>GYÖRKEI GERGŐ</t>
  </si>
  <si>
    <t>GYULAI BULCSÚ HUNOR</t>
  </si>
  <si>
    <t>TARACZKY JÚLIA</t>
  </si>
  <si>
    <t>ANDRÁSI LUCA</t>
  </si>
  <si>
    <t>RADICS RÉKA ESZTER</t>
  </si>
  <si>
    <t>MOLNÁR RÉKA MÁLNA</t>
  </si>
  <si>
    <t>HOMOLYA VERONIKA</t>
  </si>
  <si>
    <t>HEGYI MÁRTON</t>
  </si>
  <si>
    <t>ZÁVOTI SOMA GELLÉRT</t>
  </si>
  <si>
    <t>CSÁKI ÁKOS</t>
  </si>
  <si>
    <t>MÁRKUS KÍRA AMETISZT</t>
  </si>
  <si>
    <t>CZUCZOR DÓRA KITTI</t>
  </si>
  <si>
    <t>MARSA VIKTÓRIA SZÓFIA</t>
  </si>
  <si>
    <t>Vármegyei szervezet</t>
  </si>
  <si>
    <t>DSB szervezet</t>
  </si>
  <si>
    <t>Versenykiírás</t>
  </si>
  <si>
    <t>Sportág</t>
  </si>
  <si>
    <t>Korcsoport</t>
  </si>
  <si>
    <t>Nem</t>
  </si>
  <si>
    <t>Jelleg</t>
  </si>
  <si>
    <t>Iskola</t>
  </si>
  <si>
    <t>Település</t>
  </si>
  <si>
    <t>Nevező</t>
  </si>
  <si>
    <t>Csapattag</t>
  </si>
  <si>
    <t>Testnevelő</t>
  </si>
  <si>
    <t>Felkészítő</t>
  </si>
  <si>
    <t>Budapesti Diáksport Szövetség</t>
  </si>
  <si>
    <t>Budapest III. kerület</t>
  </si>
  <si>
    <t>Tenisz</t>
  </si>
  <si>
    <t>I.kcs Tenisz U8 piros labdával, P+S szabály</t>
  </si>
  <si>
    <t>Aquincum Angol-Magyar Két Tanítási Nyelvű Általános Iskola</t>
  </si>
  <si>
    <t>Pálffy Tamás Vincent</t>
  </si>
  <si>
    <t>Imre Zsófia</t>
  </si>
  <si>
    <t>Budapest II. kerület</t>
  </si>
  <si>
    <t>Áldás Utcai Általános Iskola</t>
  </si>
  <si>
    <t>Szabadíts Bence</t>
  </si>
  <si>
    <t>Novák Judit Eleonóra</t>
  </si>
  <si>
    <t>Budapest XI. kerület</t>
  </si>
  <si>
    <t>L</t>
  </si>
  <si>
    <t>Grosics Gyula Katolikus Sport Általános Iskola</t>
  </si>
  <si>
    <t>Ambrus Andrea</t>
  </si>
  <si>
    <t>Budapest XIV. kerület</t>
  </si>
  <si>
    <t>Városligeti Magyar-Angol Két Tanítási Nyelvű Általános Iskola</t>
  </si>
  <si>
    <t>Lőrincz Mónika</t>
  </si>
  <si>
    <t>Budapest XIX. kerület</t>
  </si>
  <si>
    <t>II.kcs Tenisz U10 narancs labdával, P+S szabály</t>
  </si>
  <si>
    <t>Kispesti Erkel Ferenc Általános Iskola</t>
  </si>
  <si>
    <t>Auffenberg Antal</t>
  </si>
  <si>
    <t>Budapest XII. kerület</t>
  </si>
  <si>
    <t>ELTE Gyertyánffy István Gyakorló Általános Iskola</t>
  </si>
  <si>
    <t>Fazakas-Baffi Milán</t>
  </si>
  <si>
    <t>Nyergesné Majer Zsófia</t>
  </si>
  <si>
    <t>Budapest IV. kerület</t>
  </si>
  <si>
    <t>Angol Nyelvet Emelt Szinten Oktató Általános Iskola</t>
  </si>
  <si>
    <t>Fehérváriné Berta Edit</t>
  </si>
  <si>
    <t>Pasaréti Szabó Lőrinc Magyar-Angol Két Tanítási Nyelvű Általános Iskola és Gimnázium</t>
  </si>
  <si>
    <t>Mérei Katalin</t>
  </si>
  <si>
    <t>Budapest XVI. kerület</t>
  </si>
  <si>
    <t>Budapest XVI. Kerületi Szent-Györgyi Albert Általános Iskola</t>
  </si>
  <si>
    <t>Füri Ilona</t>
  </si>
  <si>
    <t>Budapest XXII. kerület</t>
  </si>
  <si>
    <t>Budapest XXII. Kerületi Bartók Béla Magyar - Angol Két Tanítási Nyelvű Általános Iskola</t>
  </si>
  <si>
    <t>Janicsek Ildikó</t>
  </si>
  <si>
    <t>Miklósi Melitta</t>
  </si>
  <si>
    <t>Zuglói Munkácsy Mihály Általános Iskola és Alapfokú Művészeti Iskola</t>
  </si>
  <si>
    <t>Nagy Kiserős Dávid Lóránt</t>
  </si>
  <si>
    <t>Kutas József Gergely</t>
  </si>
  <si>
    <t>Kispesti Kós Károly Általános Iskola</t>
  </si>
  <si>
    <t>Törökné Varga Beáta</t>
  </si>
  <si>
    <t>Talento-Ház Alapítványi Óvoda, Általános Iskola és Alapfokú Művészeti Iskola</t>
  </si>
  <si>
    <t>Kiss Dominik Gábor</t>
  </si>
  <si>
    <t>Szilágyi Gábor</t>
  </si>
  <si>
    <t>Boross Marcell Attila</t>
  </si>
  <si>
    <t>Óbudai Nagy László Magyar-Angol Két Tanítási Nyelvű Általános Iskola</t>
  </si>
  <si>
    <t>Bőjte Áron</t>
  </si>
  <si>
    <t>Fazekasné Ambrus Nóra</t>
  </si>
  <si>
    <t>Budapest XVI. Kerületi Herman Ottó Általános Iskola</t>
  </si>
  <si>
    <t>Sinka Cecilia</t>
  </si>
  <si>
    <t>Budapest XVI. Kerületi Lemhényi Dezső Általános Iskola</t>
  </si>
  <si>
    <t>Chen Zixin</t>
  </si>
  <si>
    <t>Majzik László</t>
  </si>
  <si>
    <t>Szabadíts Izabel</t>
  </si>
  <si>
    <t>Szent II. János Pál Óvoda, Általános Iskola és Gimnázium</t>
  </si>
  <si>
    <t>Camara - Szilasi Mariatou</t>
  </si>
  <si>
    <t>Fraszt Márk</t>
  </si>
  <si>
    <t>Pannonhalmi Főapátság Máriaremete-Hidegkúti Ökumenikus Általános Iskolája</t>
  </si>
  <si>
    <t>Lasetzky Krisztina</t>
  </si>
  <si>
    <t>Budapest XVI. Kerületi Kölcsey Ferenc Általános Iskola</t>
  </si>
  <si>
    <t>Bajzát Olívia Sára</t>
  </si>
  <si>
    <t>Molnár Mónika</t>
  </si>
  <si>
    <t xml:space="preserve">III.kcs Tenisz U11 zöld labdával, P+S szabály </t>
  </si>
  <si>
    <t>Budapest British International School Angol Óvoda, Általános Iskola és Gimnázium</t>
  </si>
  <si>
    <t>Albi Dániel</t>
  </si>
  <si>
    <t>Budapest XVIII. kerület</t>
  </si>
  <si>
    <t>Gloriett Sportiskolai Általános Iskola</t>
  </si>
  <si>
    <t>Baraksó Péter</t>
  </si>
  <si>
    <t>Budapest XVII. kerület</t>
  </si>
  <si>
    <t>Podmaniczky János Evangélikus Óvoda és Általános Iskola</t>
  </si>
  <si>
    <t>Gémesi Mónika</t>
  </si>
  <si>
    <t>Kovács Kornél</t>
  </si>
  <si>
    <t>Kovács Imre Lőrinc</t>
  </si>
  <si>
    <t>Kovács György</t>
  </si>
  <si>
    <t>Budapest XXIII. kerület</t>
  </si>
  <si>
    <t>Budapest XXIII. Kerületi Török Flóris Általános Iskola</t>
  </si>
  <si>
    <t>Erdei Helga</t>
  </si>
  <si>
    <t>Kántor Róbert</t>
  </si>
  <si>
    <t>Csendes Zsolt</t>
  </si>
  <si>
    <t>Pitypang Utcai Általános Iskola</t>
  </si>
  <si>
    <t>Mezőcsáti Bianka</t>
  </si>
  <si>
    <t>Nyilasi Ferencné</t>
  </si>
  <si>
    <t>Nagy-Gonda Adél</t>
  </si>
  <si>
    <t>Szeifert Éva</t>
  </si>
  <si>
    <t>Budapest XIII. kerület</t>
  </si>
  <si>
    <t>Budapest School Általános Iskola és Gimnázium</t>
  </si>
  <si>
    <t>Császár Virginia</t>
  </si>
  <si>
    <t>Cseh Hanga</t>
  </si>
  <si>
    <t>Budafoki Herman Ottó Általános Iskola</t>
  </si>
  <si>
    <t>Pumb Adél Nóra</t>
  </si>
  <si>
    <t>Nagy-Németh Judit</t>
  </si>
  <si>
    <t>Budapest I. kerület</t>
  </si>
  <si>
    <t>IV.kcs Tenisz U12</t>
  </si>
  <si>
    <t>Szent Gellért Katolikus Általános Iskola és Gimnázium</t>
  </si>
  <si>
    <t>Ütő Johanna Eszter</t>
  </si>
  <si>
    <t>Budapest IX. kerület</t>
  </si>
  <si>
    <t>Patrona Hungariae Általános Iskola, Gimnázium, Kollégium és Alapfokú Művészeti Iskola</t>
  </si>
  <si>
    <t>Rostás-Kocsis Áron</t>
  </si>
  <si>
    <t>Kovács Orsolya Eszter</t>
  </si>
  <si>
    <t>Brit-Magyar Angol-Magyar Két Tanítási Nyelvű Általános Iskola</t>
  </si>
  <si>
    <t>Vajda Enikő</t>
  </si>
  <si>
    <t>Csik Ferenc Általános Iskola és Gimnázium</t>
  </si>
  <si>
    <t>Sátor Attila Mihály</t>
  </si>
  <si>
    <t>Lónyay Utcai Református Gimnázium</t>
  </si>
  <si>
    <t>Vingl Balázs</t>
  </si>
  <si>
    <t>Reménység Katolikus Általános Iskola és Óvoda</t>
  </si>
  <si>
    <t>Halász József Attila</t>
  </si>
  <si>
    <t>Dr. Béres József Általános Iskola</t>
  </si>
  <si>
    <t>Szabó Magdolna</t>
  </si>
  <si>
    <t>Brassó Utcai Általános Iskola</t>
  </si>
  <si>
    <t>Nemes Gyula</t>
  </si>
  <si>
    <t>Újpesti Karinthy Frigyes Magyar-Angol Két Tanítási Nyelvű Általános Iskola</t>
  </si>
  <si>
    <t>Scherczerné Boros Andrea</t>
  </si>
  <si>
    <t>Tarkó Blanka Boglárka</t>
  </si>
  <si>
    <t>V.kcs Tenisz U14</t>
  </si>
  <si>
    <t>Óbudai Waldorf Általános Iskola, Gimnázium és Alapfokú Művészeti Iskola</t>
  </si>
  <si>
    <t>Biró Viktor</t>
  </si>
  <si>
    <t>Szent István Gimnázium</t>
  </si>
  <si>
    <t>Forgó Levente</t>
  </si>
  <si>
    <t>Budapest XXI. kerület</t>
  </si>
  <si>
    <t>Jedlik Ányos Gimnázium</t>
  </si>
  <si>
    <t>Gladkov Zoltán</t>
  </si>
  <si>
    <t>Budapest I. Kerületi Szilágyi Erzsébet Gimnázium</t>
  </si>
  <si>
    <t>Bácskai Barbara</t>
  </si>
  <si>
    <t>Budapest III. Kerületi Krúdy Gyula Angol-Magyar Két Tanítási Nyelvű Általános Iskola</t>
  </si>
  <si>
    <t>Hegedüs Csaba István</t>
  </si>
  <si>
    <t>Marosi Péter</t>
  </si>
  <si>
    <t>Budapest I. Kerületi Toldy Ferenc Gimnázium</t>
  </si>
  <si>
    <t>Takács Gergely</t>
  </si>
  <si>
    <t>Sas Gábor</t>
  </si>
  <si>
    <t>Lauder Javne Zsidó Közösségi Óvoda, Általános Iskola, Gimnázium és Zenei Alapfokú Művészeti Iskola</t>
  </si>
  <si>
    <t>Kollár Tibor</t>
  </si>
  <si>
    <t>Babérliget Általános Iskola és Alapfokú Művészeti Iskola</t>
  </si>
  <si>
    <t>Matic Zlatko</t>
  </si>
  <si>
    <t>Újpesti Homoktövis Általános Iskola</t>
  </si>
  <si>
    <t>Sárai Zoltán Péter</t>
  </si>
  <si>
    <t>Borvendégh Áhim</t>
  </si>
  <si>
    <t>Szijártó Kolos Ágoston</t>
  </si>
  <si>
    <t>Szarvas Zsófia</t>
  </si>
  <si>
    <t>Budapest VIII. kerület</t>
  </si>
  <si>
    <t>Budapesti Fazekas Mihály Gyakorló Általános Iskola és Gimnázium</t>
  </si>
  <si>
    <t>Végh Zsófia</t>
  </si>
  <si>
    <t>Budapest V. kerület</t>
  </si>
  <si>
    <t>Budapest V. Kerületi Eötvös József Gimnázium</t>
  </si>
  <si>
    <t>Orenstein József</t>
  </si>
  <si>
    <t>Budapest XVII. Kerületi Balassi Bálint Nyolcévfolyamos Gimnázium</t>
  </si>
  <si>
    <t>Somhegyi Zsófia</t>
  </si>
  <si>
    <t>Vadóczné Belánszky Edina</t>
  </si>
  <si>
    <t>Britannica Angolnyelvű Nemzetközi Óvoda, Általános Iskola és Gimnázium</t>
  </si>
  <si>
    <t>Hudetz András Levente</t>
  </si>
  <si>
    <t>ELTE Radnóti Miklós Gyakorló Általános Iskola és Gyakorló Gimnázium</t>
  </si>
  <si>
    <t>Mihálszki Zsolt</t>
  </si>
  <si>
    <t>Sashalmi Tanoda Általános Iskola</t>
  </si>
  <si>
    <t>Forsthoffer Norbert István</t>
  </si>
  <si>
    <t>Budapest VII. kerület</t>
  </si>
  <si>
    <t>Budapest-Fasori Evangélikus Gimnázium</t>
  </si>
  <si>
    <t>Wolf Károly</t>
  </si>
  <si>
    <t>Rákoscsabai Jókai Mór Református Általános Iskola</t>
  </si>
  <si>
    <t>Tesch László</t>
  </si>
  <si>
    <t>Gáncs Botond</t>
  </si>
  <si>
    <t>Marton-Falböck Edit Viktória</t>
  </si>
  <si>
    <t>Budapest II. Kerületi II. Rákóczi Ferenc Gimnázium</t>
  </si>
  <si>
    <t>Vámos Krisztina Éva</t>
  </si>
  <si>
    <t>Budapest XX. kerület</t>
  </si>
  <si>
    <t>Szeghalmy Bálint Református Oktatási Központ-Két Tanítási Nyelvű Általános Iskola, Technikum és Alapfokú Művészeti Iskola</t>
  </si>
  <si>
    <t>Blach Nóra</t>
  </si>
  <si>
    <t>Budapest XVII. Kerületi Zrínyi Miklós Általános Iskola</t>
  </si>
  <si>
    <t>Szőke Vivien</t>
  </si>
  <si>
    <t>Varjú-Kis Bernadett Anikó</t>
  </si>
  <si>
    <t>Budapest X. kerület</t>
  </si>
  <si>
    <t>Kőbányai Bem József Általános Iskola</t>
  </si>
  <si>
    <t>Gáspár-Kasza Mara</t>
  </si>
  <si>
    <t>Hullay  Ernő</t>
  </si>
  <si>
    <t>Budafoki Kossuth Lajos Magyar - Angol Két Tanítási Nyelvű Általános Iskola</t>
  </si>
  <si>
    <t>Szabó Tibor Tamás</t>
  </si>
  <si>
    <t>Városmajori Gimnázium</t>
  </si>
  <si>
    <t>Bakó Emese</t>
  </si>
  <si>
    <t>Szász András</t>
  </si>
  <si>
    <t>VI.kcs Tenisz U16</t>
  </si>
  <si>
    <t>TF Gyakorló Sportiskolai Általános Iskola és Gimnázium</t>
  </si>
  <si>
    <t>Kovács Tamás</t>
  </si>
  <si>
    <t>Szarvas Mariann</t>
  </si>
  <si>
    <t>Karinthy Frigyes Gimnázium</t>
  </si>
  <si>
    <t>Anda Gergő</t>
  </si>
  <si>
    <t>Puskás Gábor</t>
  </si>
  <si>
    <t>Fekete-Vaskövi Áron</t>
  </si>
  <si>
    <t>Bognár Kornél</t>
  </si>
  <si>
    <t>Budapest Baptista  Gimnázium,Technikum és Sportiskola</t>
  </si>
  <si>
    <t>Füredi Zsuzsanna</t>
  </si>
  <si>
    <t>Sztehlo Gábor Evangélikus Óvoda, Általános Iskola és Gimnázium</t>
  </si>
  <si>
    <t>Stark Benjámin</t>
  </si>
  <si>
    <t>Balázs  Péter</t>
  </si>
  <si>
    <t>Budapest XXIII. Kerületi Grassalkovich Antal Általános Iskola</t>
  </si>
  <si>
    <t>Sier Tamás</t>
  </si>
  <si>
    <t>Budapesti Műszaki SZC Trefort Ágoston Két Tanítási Nyelvű Technikum</t>
  </si>
  <si>
    <t>Lebi-Kovacs Isai</t>
  </si>
  <si>
    <t>Papp  András</t>
  </si>
  <si>
    <t>Visontai Miklós</t>
  </si>
  <si>
    <t>Bólyai-Kismarjai Hajnal</t>
  </si>
  <si>
    <t>Zábó Vilmos</t>
  </si>
  <si>
    <t xml:space="preserve">Mátyás Dávid </t>
  </si>
  <si>
    <t>Új Budai Alma Mater Általános Iskola, Alapfokú Művészeti Iskola és Óvoda</t>
  </si>
  <si>
    <t>Hajdú László</t>
  </si>
  <si>
    <t>Herman Nikolett</t>
  </si>
  <si>
    <t xml:space="preserve">Rózsakerti Demjén István Református Általános Iskola és Gimnázium </t>
  </si>
  <si>
    <t>Csonka  Gábor</t>
  </si>
  <si>
    <t>Közép-magyarországi ASzC Soós István Borászati Technikum és Szakképző Iskola</t>
  </si>
  <si>
    <t>Fodor Emese</t>
  </si>
  <si>
    <t>Gyermekek Háza Alternatív Általános Iskola és Gimnázium</t>
  </si>
  <si>
    <t>Nyirő Dominik</t>
  </si>
  <si>
    <t>Csizmadia Krisztián</t>
  </si>
  <si>
    <t>Kispesti Waldorf Óvoda, Általános Iskola, Alapfokú Művészeti Iskola és Gimnázium</t>
  </si>
  <si>
    <t>Lukács Nándor</t>
  </si>
  <si>
    <t>Békásmegyeri Veres Péter Gimnázium</t>
  </si>
  <si>
    <t>Bárkányi-Pados Csilla</t>
  </si>
  <si>
    <t>Budapest VIII. Kerületi Vörösmarty Mihály Gimnázium</t>
  </si>
  <si>
    <t>Szabó Gabriella</t>
  </si>
  <si>
    <t>Sztrikinácz Hanna Lili</t>
  </si>
  <si>
    <t>Kovács Krisztina Mária</t>
  </si>
  <si>
    <t>Budapest XV. kerület</t>
  </si>
  <si>
    <t>Konstruktív Életvezetés Iskolája Alapítványi Általános Iskola</t>
  </si>
  <si>
    <t>Tóth András</t>
  </si>
  <si>
    <t>Kővári Olivia Sophie</t>
  </si>
  <si>
    <t>Csíkos Gábor</t>
  </si>
  <si>
    <t>Budapest XVII. Kerületi Kőrösi Csoma Sándor Általános Iskola és Gimnázium</t>
  </si>
  <si>
    <t>Bertók Nelli</t>
  </si>
  <si>
    <t>Szécsi Lantos Boldizsár</t>
  </si>
  <si>
    <t>Nikola Tesla Szerb Tanítási Nyelvű Óvoda, Általános Iskola, Gimnázium, Kollégium és Könyvtár</t>
  </si>
  <si>
    <t>Fekete Bozsana</t>
  </si>
  <si>
    <t>Kispesti Károlyi Mihály Magyar-Spanyol Tannyelvű Gimnázium</t>
  </si>
  <si>
    <t>Jándi János</t>
  </si>
  <si>
    <t>Lágymányosi Bárdos Lajos Két Tanítási Nyelvű Általános Iskola</t>
  </si>
  <si>
    <t>Biró Anikó</t>
  </si>
  <si>
    <t>Neukunft Liliána</t>
  </si>
  <si>
    <t>Kispesti Vass Lajos Általános Iskola és Sportiskola</t>
  </si>
  <si>
    <t>Császár Ferenc</t>
  </si>
  <si>
    <t>Lépesfalvi Dávid</t>
  </si>
  <si>
    <t>Szent Anna Görögkatolikus Gimnázium és Technikum</t>
  </si>
  <si>
    <t>Firkala Viktor</t>
  </si>
  <si>
    <t>Budapesti Gazdasági SZC Vásárhelyi Pál Technikum</t>
  </si>
  <si>
    <t>Gáspár Zoltán</t>
  </si>
  <si>
    <t>Budapesti Gépészeti SZC Öveges József Technikum és Szakképző Iskola</t>
  </si>
  <si>
    <t>Sándor Anikó</t>
  </si>
  <si>
    <t>Budapesti Gazdasági SZC Békésy György Technikum</t>
  </si>
  <si>
    <t>Dunajetz Ferenc</t>
  </si>
  <si>
    <t>Korach Judit</t>
  </si>
  <si>
    <t>Surguladze Elena Salomé</t>
  </si>
  <si>
    <t>VIII.kcs Tenisz U18+</t>
  </si>
  <si>
    <t>Mező Marcell Gyula</t>
  </si>
  <si>
    <t>Forrás Péter</t>
  </si>
  <si>
    <t>Koczka Petra Regina</t>
  </si>
  <si>
    <t>dr. Miléné Papp Ágota</t>
  </si>
  <si>
    <t>Budapest XVIII. Kerületi Vörösmarty Mihály Ének-zenei, Nyelvi Általános Iskola és Gimnázium</t>
  </si>
  <si>
    <t>Birkás Enikő</t>
  </si>
  <si>
    <t>VII. Kerületi Madách Imre Gimnázium</t>
  </si>
  <si>
    <t>Németh Péter</t>
  </si>
  <si>
    <t>Budapest XV. Kerületi Dózsa György Gimnázium és Táncművészeti Szakgimnázium</t>
  </si>
  <si>
    <t>Márkus Kíra Ametiszt</t>
  </si>
  <si>
    <t>Szabó-Ambrus Veronika</t>
  </si>
  <si>
    <t>VII.kcs Tenisz U18</t>
  </si>
  <si>
    <t>Bornemisza Péter Gimnázium, Általános Iskola, Alapfokú Művészeti Iskola, Óvoda-Bölcsőde és Sportiskola</t>
  </si>
  <si>
    <t xml:space="preserve">Rékai Áron </t>
  </si>
  <si>
    <t>Borbás József</t>
  </si>
  <si>
    <t>Piros Attila</t>
  </si>
  <si>
    <t>Barkócziné Antók Zsófia</t>
  </si>
  <si>
    <t>Budai Ciszterci Szent Imre Gimnázium</t>
  </si>
  <si>
    <t>Flórián Rita Éva</t>
  </si>
  <si>
    <t>Budapest XXII. Kerületi Budai Nagy Antal Gimnázium</t>
  </si>
  <si>
    <t>Gyulai Bulcsú Hunor</t>
  </si>
  <si>
    <t>Bauerné Nyitrai Zsófia</t>
  </si>
  <si>
    <t>Nagygyőry Buda Sámuel</t>
  </si>
  <si>
    <t>Horváth Domonkos Vajk</t>
  </si>
  <si>
    <t>Budapest XVI. Kerületi Szerb Antal Gimnázium</t>
  </si>
  <si>
    <t>Csete Attila</t>
  </si>
  <si>
    <t>Budapest XX. Kerületi Kossuth Lajos Gimnázium</t>
  </si>
  <si>
    <t>Hajdu Enikő</t>
  </si>
  <si>
    <t>Ye Wangpuning</t>
  </si>
  <si>
    <t>Ipach Marcell</t>
  </si>
  <si>
    <t>Baár-Madas Református Gimnázium, Általános Iskola és Kollégium</t>
  </si>
  <si>
    <t>Taraczky Júlia</t>
  </si>
  <si>
    <t>Bognár Kristóf</t>
  </si>
  <si>
    <t>Újpesti Könyves Kálmán Gimnázium</t>
  </si>
  <si>
    <t>Magyar Ildikó Irén</t>
  </si>
  <si>
    <t>Török-Kiss Bettina</t>
  </si>
  <si>
    <t>Veres Pálné Gimnázium</t>
  </si>
  <si>
    <t>Páváné Tóth Katalin</t>
  </si>
  <si>
    <t>Vámosi Zsófia</t>
  </si>
  <si>
    <t>JÁTÉKREND 2026. április 27. hétfő</t>
  </si>
  <si>
    <t>Kádár László - 06209128558</t>
  </si>
  <si>
    <t>JÁTÉKREND 2026. április 28. kedd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</si>
</sst>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79" x14ac:knownFonts="1">
    <font>
      <sz val="10"/>
      <name val="Arial"/>
    </font>
    <font>
      <sz val="11"/>
      <color theme="1"/>
      <name val="Calibri"/>
      <family val="2"/>
      <charset val="238"/>
      <scheme val="minor"/>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font>
    <font>
      <b/>
      <sz val="11"/>
      <name val="Arial"/>
      <family val="2"/>
    </font>
    <font>
      <b/>
      <i/>
      <sz val="10"/>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sz val="8"/>
      <name val="Arial"/>
      <family val="2"/>
      <charset val="238"/>
    </font>
    <font>
      <b/>
      <sz val="28"/>
      <name val="Arial"/>
      <family val="2"/>
    </font>
    <font>
      <sz val="8"/>
      <name val="Arial"/>
      <family val="2"/>
      <charset val="238"/>
    </font>
    <font>
      <sz val="8"/>
      <color indexed="8"/>
      <name val="Arial"/>
      <family val="2"/>
      <charset val="238"/>
    </font>
    <font>
      <b/>
      <sz val="10"/>
      <name val="Arial"/>
      <family val="2"/>
      <charset val="238"/>
    </font>
    <font>
      <b/>
      <sz val="16"/>
      <name val="Arial"/>
      <family val="2"/>
      <charset val="238"/>
    </font>
    <font>
      <sz val="10"/>
      <name val="Arial"/>
      <family val="2"/>
      <charset val="238"/>
    </font>
    <font>
      <i/>
      <sz val="6"/>
      <color indexed="9"/>
      <name val="Arial"/>
      <family val="2"/>
    </font>
    <font>
      <sz val="7"/>
      <color indexed="9"/>
      <name val="Arial"/>
      <family val="2"/>
    </font>
    <font>
      <sz val="7"/>
      <color indexed="8"/>
      <name val="Arial"/>
      <family val="2"/>
    </font>
    <font>
      <b/>
      <sz val="7"/>
      <name val="Arial"/>
      <family val="2"/>
    </font>
    <font>
      <b/>
      <sz val="7"/>
      <color indexed="9"/>
      <name val="Arial"/>
      <family val="2"/>
    </font>
    <font>
      <b/>
      <sz val="7"/>
      <color indexed="8"/>
      <name val="Arial"/>
      <family val="2"/>
    </font>
    <font>
      <b/>
      <sz val="10"/>
      <color indexed="10"/>
      <name val="Arial"/>
      <family val="2"/>
      <charset val="238"/>
    </font>
    <font>
      <sz val="8.5"/>
      <name val="Arial"/>
      <family val="2"/>
      <charset val="238"/>
    </font>
    <font>
      <sz val="10"/>
      <color indexed="41"/>
      <name val="Arial"/>
      <family val="2"/>
      <charset val="238"/>
    </font>
    <font>
      <sz val="9"/>
      <name val="Arial"/>
      <family val="2"/>
      <charset val="238"/>
    </font>
    <font>
      <b/>
      <sz val="8"/>
      <color indexed="9"/>
      <name val="Arial"/>
      <family val="2"/>
    </font>
    <font>
      <b/>
      <sz val="7"/>
      <color indexed="9"/>
      <name val="Arial"/>
      <family val="2"/>
      <charset val="238"/>
    </font>
    <font>
      <b/>
      <sz val="7"/>
      <name val="Arial"/>
      <family val="2"/>
      <charset val="238"/>
    </font>
    <font>
      <b/>
      <sz val="7"/>
      <color indexed="8"/>
      <name val="Arial"/>
      <family val="2"/>
      <charset val="238"/>
    </font>
    <font>
      <sz val="10"/>
      <color indexed="9"/>
      <name val="Arial"/>
      <family val="2"/>
    </font>
    <font>
      <b/>
      <sz val="9"/>
      <name val="Arial"/>
      <family val="2"/>
    </font>
    <font>
      <b/>
      <i/>
      <sz val="10"/>
      <name val="Arial"/>
      <family val="2"/>
      <charset val="238"/>
    </font>
    <font>
      <sz val="10"/>
      <color indexed="9"/>
      <name val="Arial"/>
      <family val="2"/>
      <charset val="238"/>
    </font>
    <font>
      <sz val="20"/>
      <color indexed="9"/>
      <name val="Arial"/>
      <family val="2"/>
    </font>
    <font>
      <b/>
      <sz val="10"/>
      <name val="Arial"/>
      <family val="2"/>
    </font>
    <font>
      <b/>
      <sz val="18"/>
      <name val="Arial"/>
      <family val="2"/>
    </font>
    <font>
      <b/>
      <sz val="8.5"/>
      <name val="Arial"/>
      <family val="2"/>
      <charset val="238"/>
    </font>
    <font>
      <b/>
      <sz val="10"/>
      <color indexed="41"/>
      <name val="Arial"/>
      <family val="2"/>
      <charset val="238"/>
    </font>
    <font>
      <i/>
      <sz val="8"/>
      <color indexed="10"/>
      <name val="Arial"/>
      <family val="2"/>
      <charset val="238"/>
    </font>
    <font>
      <b/>
      <sz val="9"/>
      <name val="Arial"/>
      <family val="2"/>
      <charset val="238"/>
    </font>
    <font>
      <b/>
      <sz val="9"/>
      <color indexed="9"/>
      <name val="Arial"/>
      <family val="2"/>
      <charset val="238"/>
    </font>
    <font>
      <b/>
      <sz val="8.5"/>
      <name val="Arial"/>
      <family val="2"/>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sz val="7"/>
      <color rgb="FFFF0000"/>
      <name val="Arial"/>
      <family val="2"/>
    </font>
    <font>
      <b/>
      <sz val="8.5"/>
      <color indexed="8"/>
      <name val="Arial"/>
      <family val="2"/>
    </font>
    <font>
      <sz val="10"/>
      <color indexed="8"/>
      <name val="Arial"/>
      <family val="2"/>
    </font>
    <font>
      <b/>
      <sz val="8.5"/>
      <color indexed="8"/>
      <name val="Arial"/>
      <family val="2"/>
      <charset val="238"/>
    </font>
    <font>
      <b/>
      <sz val="10"/>
      <color indexed="8"/>
      <name val="Arial"/>
      <family val="2"/>
      <charset val="238"/>
    </font>
    <font>
      <sz val="11"/>
      <name val="Arial"/>
      <family val="2"/>
    </font>
    <font>
      <sz val="14"/>
      <name val="Arial"/>
      <family val="2"/>
    </font>
    <font>
      <sz val="14"/>
      <color indexed="9"/>
      <name val="Arial"/>
      <family val="2"/>
    </font>
    <font>
      <b/>
      <sz val="8"/>
      <color indexed="8"/>
      <name val="Tahoma"/>
      <family val="2"/>
      <charset val="238"/>
    </font>
    <font>
      <sz val="7"/>
      <color indexed="9"/>
      <name val="Arial"/>
      <family val="2"/>
      <charset val="238"/>
    </font>
    <font>
      <b/>
      <i/>
      <sz val="8.5"/>
      <name val="Arial"/>
      <family val="2"/>
      <charset val="238"/>
    </font>
    <font>
      <i/>
      <sz val="8.5"/>
      <color indexed="9"/>
      <name val="Arial"/>
      <family val="2"/>
    </font>
    <font>
      <sz val="11"/>
      <color rgb="FFFF0000"/>
      <name val="Calibri"/>
      <family val="2"/>
      <charset val="238"/>
      <scheme val="minor"/>
    </font>
    <font>
      <b/>
      <sz val="11"/>
      <color theme="1"/>
      <name val="Calibri"/>
      <family val="2"/>
      <charset val="238"/>
      <scheme val="minor"/>
    </font>
    <font>
      <sz val="20"/>
      <color theme="1"/>
      <name val="Calibri"/>
      <family val="2"/>
      <charset val="238"/>
      <scheme val="minor"/>
    </font>
    <font>
      <b/>
      <sz val="16"/>
      <color theme="1"/>
      <name val="Calibri"/>
      <family val="2"/>
      <charset val="238"/>
      <scheme val="minor"/>
    </font>
    <font>
      <sz val="10"/>
      <color theme="1"/>
      <name val="Calibri"/>
      <family val="2"/>
      <charset val="238"/>
      <scheme val="minor"/>
    </font>
    <font>
      <b/>
      <sz val="11"/>
      <color rgb="FFFF0000"/>
      <name val="Calibri"/>
      <family val="2"/>
      <charset val="238"/>
      <scheme val="minor"/>
    </font>
    <font>
      <b/>
      <sz val="12"/>
      <color theme="1"/>
      <name val="Calibri"/>
      <family val="2"/>
      <charset val="238"/>
      <scheme val="minor"/>
    </font>
    <font>
      <b/>
      <sz val="11"/>
      <name val="Calibri"/>
      <family val="2"/>
      <charset val="238"/>
    </font>
    <font>
      <sz val="16"/>
      <color theme="1"/>
      <name val="Calibri"/>
      <family val="2"/>
      <charset val="238"/>
      <scheme val="minor"/>
    </font>
  </fonts>
  <fills count="16">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9"/>
        <bgColor indexed="64"/>
      </patternFill>
    </fill>
    <fill>
      <patternFill patternType="solid">
        <fgColor indexed="8"/>
        <bgColor indexed="64"/>
      </patternFill>
    </fill>
    <fill>
      <patternFill patternType="solid">
        <fgColor indexed="10"/>
        <bgColor indexed="64"/>
      </patternFill>
    </fill>
    <fill>
      <patternFill patternType="solid">
        <fgColor indexed="53"/>
        <bgColor indexed="64"/>
      </patternFill>
    </fill>
    <fill>
      <patternFill patternType="solid">
        <fgColor indexed="41"/>
        <bgColor indexed="64"/>
      </patternFill>
    </fill>
    <fill>
      <patternFill patternType="solid">
        <fgColor indexed="40"/>
        <bgColor indexed="64"/>
      </patternFill>
    </fill>
    <fill>
      <patternFill patternType="solid">
        <fgColor indexed="17"/>
        <bgColor indexed="64"/>
      </patternFill>
    </fill>
    <fill>
      <patternFill patternType="solid">
        <fgColor indexed="42"/>
        <bgColor indexed="64"/>
      </patternFill>
    </fill>
    <fill>
      <patternFill patternType="solid">
        <fgColor indexed="9"/>
        <bgColor indexed="8"/>
      </patternFill>
    </fill>
    <fill>
      <patternFill patternType="solid">
        <fgColor theme="0"/>
        <bgColor indexed="64"/>
      </patternFill>
    </fill>
    <fill>
      <patternFill patternType="solid">
        <fgColor rgb="FFFFFF00"/>
        <bgColor indexed="64"/>
      </patternFill>
    </fill>
  </fills>
  <borders count="2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0" fontId="2" fillId="0" borderId="0" applyNumberFormat="0" applyFill="0" applyBorder="0" applyAlignment="0" applyProtection="0"/>
    <xf numFmtId="0" fontId="24" fillId="0" borderId="0"/>
    <xf numFmtId="164" fontId="24" fillId="0" borderId="0" applyFont="0" applyFill="0" applyBorder="0" applyAlignment="0" applyProtection="0"/>
    <xf numFmtId="0" fontId="1" fillId="0" borderId="0"/>
  </cellStyleXfs>
  <cellXfs count="363">
    <xf numFmtId="0" fontId="0" fillId="0" borderId="0" xfId="0"/>
    <xf numFmtId="0" fontId="0" fillId="0" borderId="0" xfId="0" applyAlignment="1">
      <alignment horizontal="left"/>
    </xf>
    <xf numFmtId="0" fontId="0" fillId="0" borderId="0" xfId="0" applyAlignment="1">
      <alignment vertical="center"/>
    </xf>
    <xf numFmtId="0" fontId="3"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4" fillId="0" borderId="0" xfId="0" applyFont="1" applyAlignment="1">
      <alignment vertical="center"/>
    </xf>
    <xf numFmtId="0" fontId="5" fillId="3" borderId="1" xfId="0" applyFont="1" applyFill="1" applyBorder="1" applyAlignment="1">
      <alignment horizontal="centerContinuous" vertical="center"/>
    </xf>
    <xf numFmtId="0" fontId="5" fillId="3" borderId="2" xfId="0" applyFont="1" applyFill="1" applyBorder="1" applyAlignment="1">
      <alignment horizontal="centerContinuous" vertical="center"/>
    </xf>
    <xf numFmtId="0" fontId="5" fillId="3" borderId="3" xfId="0" applyFont="1" applyFill="1" applyBorder="1" applyAlignment="1">
      <alignment horizontal="centerContinuous" vertical="center"/>
    </xf>
    <xf numFmtId="0" fontId="4" fillId="2" borderId="0" xfId="0"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vertical="center"/>
    </xf>
    <xf numFmtId="0" fontId="6" fillId="2" borderId="0" xfId="0" applyFont="1" applyFill="1" applyAlignment="1">
      <alignment horizontal="left" vertical="center"/>
    </xf>
    <xf numFmtId="0" fontId="7" fillId="4" borderId="1" xfId="0" applyFont="1" applyFill="1" applyBorder="1" applyAlignment="1">
      <alignment horizontal="centerContinuous" vertical="center"/>
    </xf>
    <xf numFmtId="0" fontId="7" fillId="4" borderId="2" xfId="0" applyFont="1" applyFill="1" applyBorder="1" applyAlignment="1">
      <alignment horizontal="centerContinuous" vertical="center"/>
    </xf>
    <xf numFmtId="0" fontId="7" fillId="4" borderId="3" xfId="0" applyFont="1" applyFill="1" applyBorder="1" applyAlignment="1">
      <alignment horizontal="centerContinuous" vertical="center"/>
    </xf>
    <xf numFmtId="0" fontId="8" fillId="0" borderId="0" xfId="0" applyFont="1" applyAlignment="1">
      <alignment vertical="center"/>
    </xf>
    <xf numFmtId="49" fontId="9" fillId="2" borderId="4" xfId="0" applyNumberFormat="1" applyFont="1" applyFill="1" applyBorder="1" applyAlignment="1">
      <alignment vertical="center"/>
    </xf>
    <xf numFmtId="49" fontId="9" fillId="2" borderId="0" xfId="0" applyNumberFormat="1" applyFont="1" applyFill="1" applyAlignment="1">
      <alignment vertical="center"/>
    </xf>
    <xf numFmtId="49" fontId="8" fillId="2" borderId="0" xfId="0" applyNumberFormat="1" applyFont="1" applyFill="1" applyAlignment="1">
      <alignment vertical="center"/>
    </xf>
    <xf numFmtId="0" fontId="8" fillId="2" borderId="0" xfId="0" applyFont="1" applyFill="1" applyAlignment="1">
      <alignment vertical="center"/>
    </xf>
    <xf numFmtId="49" fontId="4" fillId="2" borderId="0" xfId="0" applyNumberFormat="1" applyFont="1" applyFill="1" applyAlignment="1">
      <alignment vertical="center"/>
    </xf>
    <xf numFmtId="49" fontId="11" fillId="2" borderId="0" xfId="0" applyNumberFormat="1" applyFont="1" applyFill="1" applyAlignment="1">
      <alignment horizontal="left" vertical="center"/>
    </xf>
    <xf numFmtId="49" fontId="4" fillId="2" borderId="0" xfId="0" applyNumberFormat="1" applyFont="1" applyFill="1" applyAlignment="1">
      <alignment horizontal="right" vertical="center"/>
    </xf>
    <xf numFmtId="14" fontId="13" fillId="4" borderId="5" xfId="0" applyNumberFormat="1" applyFont="1" applyFill="1" applyBorder="1" applyAlignment="1">
      <alignment horizontal="left" vertical="center"/>
    </xf>
    <xf numFmtId="49" fontId="13" fillId="2" borderId="0" xfId="0" applyNumberFormat="1" applyFont="1" applyFill="1" applyAlignment="1">
      <alignment vertical="center"/>
    </xf>
    <xf numFmtId="49" fontId="13" fillId="4" borderId="5" xfId="0" applyNumberFormat="1" applyFont="1" applyFill="1" applyBorder="1" applyAlignment="1">
      <alignment vertical="center"/>
    </xf>
    <xf numFmtId="0" fontId="6" fillId="2" borderId="0" xfId="0" applyFont="1" applyFill="1"/>
    <xf numFmtId="0" fontId="0" fillId="2" borderId="0" xfId="0" applyFill="1"/>
    <xf numFmtId="0" fontId="0" fillId="2" borderId="0" xfId="0" applyFill="1" applyAlignment="1">
      <alignment horizontal="left"/>
    </xf>
    <xf numFmtId="0" fontId="8" fillId="2" borderId="0" xfId="0" applyFont="1" applyFill="1"/>
    <xf numFmtId="0" fontId="16" fillId="2" borderId="0" xfId="1" applyFont="1" applyFill="1"/>
    <xf numFmtId="0" fontId="19" fillId="2" borderId="0" xfId="0" applyFont="1" applyFill="1" applyAlignment="1">
      <alignment vertical="center"/>
    </xf>
    <xf numFmtId="0" fontId="17" fillId="2" borderId="0" xfId="0" applyFont="1" applyFill="1" applyAlignment="1">
      <alignment horizontal="center" vertical="center" wrapText="1"/>
    </xf>
    <xf numFmtId="0" fontId="13" fillId="2" borderId="0" xfId="0" applyFont="1" applyFill="1" applyAlignment="1">
      <alignment vertical="center"/>
    </xf>
    <xf numFmtId="0" fontId="8" fillId="2" borderId="0" xfId="0" applyFont="1" applyFill="1" applyAlignment="1">
      <alignment horizontal="center"/>
    </xf>
    <xf numFmtId="49" fontId="20" fillId="2" borderId="4" xfId="0" applyNumberFormat="1" applyFont="1" applyFill="1" applyBorder="1" applyAlignment="1">
      <alignment vertical="center"/>
    </xf>
    <xf numFmtId="49" fontId="20" fillId="2" borderId="0" xfId="0" applyNumberFormat="1" applyFont="1" applyFill="1" applyAlignment="1">
      <alignment vertical="center"/>
    </xf>
    <xf numFmtId="49" fontId="21" fillId="2" borderId="0" xfId="0" applyNumberFormat="1" applyFont="1" applyFill="1" applyAlignment="1">
      <alignment horizontal="left" vertical="center"/>
    </xf>
    <xf numFmtId="0" fontId="20" fillId="2" borderId="0" xfId="0" applyFont="1" applyFill="1"/>
    <xf numFmtId="0" fontId="12" fillId="4" borderId="5" xfId="0" applyFont="1" applyFill="1" applyBorder="1" applyAlignment="1">
      <alignment horizontal="left" vertical="center"/>
    </xf>
    <xf numFmtId="0" fontId="15" fillId="4" borderId="5" xfId="0" applyFont="1" applyFill="1" applyBorder="1" applyAlignment="1">
      <alignment vertical="center"/>
    </xf>
    <xf numFmtId="0" fontId="2" fillId="2" borderId="0" xfId="1" applyFill="1" applyBorder="1"/>
    <xf numFmtId="49" fontId="14" fillId="4" borderId="5" xfId="0" applyNumberFormat="1" applyFont="1" applyFill="1" applyBorder="1" applyAlignment="1">
      <alignment horizontal="left" vertical="center"/>
    </xf>
    <xf numFmtId="49" fontId="22" fillId="2" borderId="0" xfId="0" applyNumberFormat="1" applyFont="1" applyFill="1" applyAlignment="1">
      <alignment horizontal="center" vertical="center"/>
    </xf>
    <xf numFmtId="49" fontId="10" fillId="4" borderId="7" xfId="0" applyNumberFormat="1" applyFont="1" applyFill="1" applyBorder="1" applyAlignment="1">
      <alignment vertical="center"/>
    </xf>
    <xf numFmtId="49" fontId="23" fillId="4" borderId="6" xfId="0" applyNumberFormat="1" applyFont="1" applyFill="1" applyBorder="1" applyAlignment="1">
      <alignment vertical="center"/>
    </xf>
    <xf numFmtId="0" fontId="24" fillId="0" borderId="0" xfId="2"/>
    <xf numFmtId="0" fontId="25" fillId="0" borderId="0" xfId="2" applyFont="1" applyAlignment="1">
      <alignment horizontal="right" vertical="center"/>
    </xf>
    <xf numFmtId="49" fontId="8" fillId="0" borderId="0" xfId="2" applyNumberFormat="1" applyFont="1" applyAlignment="1">
      <alignment vertical="center"/>
    </xf>
    <xf numFmtId="49" fontId="26" fillId="0" borderId="0" xfId="2" applyNumberFormat="1" applyFont="1" applyAlignment="1">
      <alignment vertical="center"/>
    </xf>
    <xf numFmtId="0" fontId="24" fillId="5" borderId="8" xfId="2" applyFill="1" applyBorder="1"/>
    <xf numFmtId="0" fontId="24" fillId="5" borderId="9" xfId="2" applyFill="1" applyBorder="1"/>
    <xf numFmtId="49" fontId="8" fillId="5" borderId="10" xfId="2" applyNumberFormat="1" applyFont="1" applyFill="1" applyBorder="1" applyAlignment="1">
      <alignment vertical="center"/>
    </xf>
    <xf numFmtId="49" fontId="8" fillId="5" borderId="8" xfId="2" applyNumberFormat="1" applyFont="1" applyFill="1" applyBorder="1" applyAlignment="1">
      <alignment vertical="center"/>
    </xf>
    <xf numFmtId="49" fontId="26" fillId="5" borderId="9" xfId="2" applyNumberFormat="1" applyFont="1" applyFill="1" applyBorder="1" applyAlignment="1">
      <alignment vertical="center"/>
    </xf>
    <xf numFmtId="49" fontId="8" fillId="5" borderId="9" xfId="2" applyNumberFormat="1" applyFont="1" applyFill="1" applyBorder="1" applyAlignment="1">
      <alignment vertical="center"/>
    </xf>
    <xf numFmtId="49" fontId="27" fillId="5" borderId="10" xfId="2" applyNumberFormat="1" applyFont="1" applyFill="1" applyBorder="1" applyAlignment="1">
      <alignment horizontal="center" vertical="center"/>
    </xf>
    <xf numFmtId="0" fontId="8" fillId="5" borderId="9" xfId="2" applyFont="1" applyFill="1" applyBorder="1" applyAlignment="1">
      <alignment vertical="center"/>
    </xf>
    <xf numFmtId="49" fontId="8" fillId="5" borderId="10" xfId="2" applyNumberFormat="1" applyFont="1" applyFill="1" applyBorder="1" applyAlignment="1">
      <alignment horizontal="center" vertical="center"/>
    </xf>
    <xf numFmtId="0" fontId="8" fillId="2" borderId="8" xfId="2" applyFont="1" applyFill="1" applyBorder="1" applyAlignment="1">
      <alignment horizontal="right" vertical="center"/>
    </xf>
    <xf numFmtId="49" fontId="8" fillId="2" borderId="9" xfId="2" applyNumberFormat="1" applyFont="1" applyFill="1" applyBorder="1" applyAlignment="1">
      <alignment vertical="center"/>
    </xf>
    <xf numFmtId="49" fontId="8" fillId="2" borderId="10" xfId="2" applyNumberFormat="1" applyFont="1" applyFill="1" applyBorder="1" applyAlignment="1">
      <alignment vertical="center"/>
    </xf>
    <xf numFmtId="0" fontId="24" fillId="5" borderId="11" xfId="2" applyFill="1" applyBorder="1"/>
    <xf numFmtId="0" fontId="24" fillId="5" borderId="0" xfId="2" applyFill="1"/>
    <xf numFmtId="49" fontId="8" fillId="5" borderId="12" xfId="2" applyNumberFormat="1" applyFont="1" applyFill="1" applyBorder="1" applyAlignment="1">
      <alignment vertical="center"/>
    </xf>
    <xf numFmtId="49" fontId="8" fillId="5" borderId="11" xfId="2" applyNumberFormat="1" applyFont="1" applyFill="1" applyBorder="1" applyAlignment="1">
      <alignment vertical="center"/>
    </xf>
    <xf numFmtId="49" fontId="26" fillId="5" borderId="0" xfId="2" applyNumberFormat="1" applyFont="1" applyFill="1" applyAlignment="1">
      <alignment vertical="center"/>
    </xf>
    <xf numFmtId="49" fontId="8" fillId="5" borderId="0" xfId="2" applyNumberFormat="1" applyFont="1" applyFill="1" applyAlignment="1">
      <alignment vertical="center"/>
    </xf>
    <xf numFmtId="49" fontId="27" fillId="5" borderId="12" xfId="2" applyNumberFormat="1" applyFont="1" applyFill="1" applyBorder="1" applyAlignment="1">
      <alignment horizontal="center" vertical="center"/>
    </xf>
    <xf numFmtId="0" fontId="8" fillId="5" borderId="0" xfId="2" applyFont="1" applyFill="1" applyAlignment="1">
      <alignment vertical="center"/>
    </xf>
    <xf numFmtId="49" fontId="8" fillId="5" borderId="12" xfId="2" applyNumberFormat="1" applyFont="1" applyFill="1" applyBorder="1" applyAlignment="1">
      <alignment horizontal="center" vertical="center"/>
    </xf>
    <xf numFmtId="0" fontId="8" fillId="2" borderId="11" xfId="2" applyFont="1" applyFill="1" applyBorder="1" applyAlignment="1">
      <alignment horizontal="right" vertical="center"/>
    </xf>
    <xf numFmtId="49" fontId="8" fillId="2" borderId="0" xfId="2" applyNumberFormat="1" applyFont="1" applyFill="1" applyAlignment="1">
      <alignment vertical="center"/>
    </xf>
    <xf numFmtId="49" fontId="8" fillId="2" borderId="12" xfId="2" applyNumberFormat="1" applyFont="1" applyFill="1" applyBorder="1" applyAlignment="1">
      <alignment vertical="center"/>
    </xf>
    <xf numFmtId="49" fontId="28" fillId="0" borderId="0" xfId="2" applyNumberFormat="1" applyFont="1" applyAlignment="1">
      <alignment vertical="center"/>
    </xf>
    <xf numFmtId="0" fontId="24" fillId="5" borderId="13" xfId="2" applyFill="1" applyBorder="1"/>
    <xf numFmtId="0" fontId="24" fillId="5" borderId="14" xfId="2" applyFill="1" applyBorder="1"/>
    <xf numFmtId="49" fontId="28" fillId="5" borderId="15" xfId="2" applyNumberFormat="1" applyFont="1" applyFill="1" applyBorder="1" applyAlignment="1">
      <alignment vertical="center"/>
    </xf>
    <xf numFmtId="49" fontId="8" fillId="2" borderId="11" xfId="2" applyNumberFormat="1" applyFont="1" applyFill="1" applyBorder="1" applyAlignment="1">
      <alignment horizontal="right" vertical="center"/>
    </xf>
    <xf numFmtId="0" fontId="28" fillId="2" borderId="11" xfId="2" applyFont="1" applyFill="1" applyBorder="1" applyAlignment="1">
      <alignment vertical="center"/>
    </xf>
    <xf numFmtId="0" fontId="28" fillId="2" borderId="0" xfId="2" applyFont="1" applyFill="1" applyAlignment="1">
      <alignment vertical="center"/>
    </xf>
    <xf numFmtId="0" fontId="28" fillId="2" borderId="12" xfId="2" applyFont="1" applyFill="1" applyBorder="1" applyAlignment="1">
      <alignment vertical="center"/>
    </xf>
    <xf numFmtId="49" fontId="8" fillId="2" borderId="0" xfId="2" applyNumberFormat="1" applyFont="1" applyFill="1" applyAlignment="1">
      <alignment horizontal="right" vertical="center"/>
    </xf>
    <xf numFmtId="0" fontId="8" fillId="2" borderId="12" xfId="2" applyFont="1" applyFill="1" applyBorder="1" applyAlignment="1">
      <alignment vertical="center"/>
    </xf>
    <xf numFmtId="49" fontId="8" fillId="2" borderId="13" xfId="2" applyNumberFormat="1" applyFont="1" applyFill="1" applyBorder="1" applyAlignment="1">
      <alignment horizontal="right" vertical="center"/>
    </xf>
    <xf numFmtId="49" fontId="8" fillId="2" borderId="14" xfId="2" applyNumberFormat="1" applyFont="1" applyFill="1" applyBorder="1" applyAlignment="1">
      <alignment vertical="center"/>
    </xf>
    <xf numFmtId="49" fontId="8" fillId="2" borderId="15" xfId="2" applyNumberFormat="1" applyFont="1" applyFill="1" applyBorder="1" applyAlignment="1">
      <alignment vertical="center"/>
    </xf>
    <xf numFmtId="0" fontId="8" fillId="5" borderId="10" xfId="2" applyFont="1" applyFill="1" applyBorder="1" applyAlignment="1">
      <alignment vertical="center"/>
    </xf>
    <xf numFmtId="49" fontId="8" fillId="5" borderId="8" xfId="2" applyNumberFormat="1" applyFont="1" applyFill="1" applyBorder="1" applyAlignment="1">
      <alignment horizontal="right" vertical="center"/>
    </xf>
    <xf numFmtId="49" fontId="8" fillId="5" borderId="13" xfId="2" applyNumberFormat="1" applyFont="1" applyFill="1" applyBorder="1" applyAlignment="1">
      <alignment vertical="center"/>
    </xf>
    <xf numFmtId="49" fontId="26" fillId="5" borderId="14" xfId="2" applyNumberFormat="1" applyFont="1" applyFill="1" applyBorder="1" applyAlignment="1">
      <alignment vertical="center"/>
    </xf>
    <xf numFmtId="49" fontId="8" fillId="5" borderId="14" xfId="2" applyNumberFormat="1" applyFont="1" applyFill="1" applyBorder="1" applyAlignment="1">
      <alignment vertical="center"/>
    </xf>
    <xf numFmtId="49" fontId="27" fillId="5" borderId="15" xfId="2" applyNumberFormat="1" applyFont="1" applyFill="1" applyBorder="1" applyAlignment="1">
      <alignment horizontal="center" vertical="center"/>
    </xf>
    <xf numFmtId="49" fontId="8" fillId="5" borderId="15" xfId="2" applyNumberFormat="1" applyFont="1" applyFill="1" applyBorder="1" applyAlignment="1">
      <alignment horizontal="center" vertical="center"/>
    </xf>
    <xf numFmtId="49" fontId="8" fillId="5" borderId="13" xfId="2" applyNumberFormat="1" applyFont="1" applyFill="1" applyBorder="1" applyAlignment="1">
      <alignment horizontal="right" vertical="center"/>
    </xf>
    <xf numFmtId="49" fontId="8" fillId="5" borderId="15" xfId="2" applyNumberFormat="1" applyFont="1" applyFill="1" applyBorder="1" applyAlignment="1">
      <alignment vertical="center"/>
    </xf>
    <xf numFmtId="49" fontId="29" fillId="0" borderId="0" xfId="2" applyNumberFormat="1" applyFont="1" applyAlignment="1">
      <alignment vertical="center"/>
    </xf>
    <xf numFmtId="49" fontId="28" fillId="0" borderId="0" xfId="2" applyNumberFormat="1" applyFont="1" applyAlignment="1">
      <alignment horizontal="left" vertical="center"/>
    </xf>
    <xf numFmtId="0" fontId="24" fillId="0" borderId="12" xfId="2" applyBorder="1"/>
    <xf numFmtId="0" fontId="24" fillId="2" borderId="7" xfId="2" applyFill="1" applyBorder="1"/>
    <xf numFmtId="0" fontId="24" fillId="2" borderId="0" xfId="2" applyFill="1"/>
    <xf numFmtId="49" fontId="28" fillId="2" borderId="14" xfId="2" applyNumberFormat="1" applyFont="1" applyFill="1" applyBorder="1" applyAlignment="1">
      <alignment horizontal="left" vertical="center"/>
    </xf>
    <xf numFmtId="49" fontId="30" fillId="2" borderId="14" xfId="2" applyNumberFormat="1" applyFont="1" applyFill="1" applyBorder="1" applyAlignment="1">
      <alignment vertical="center"/>
    </xf>
    <xf numFmtId="49" fontId="29" fillId="2" borderId="14" xfId="2" applyNumberFormat="1" applyFont="1" applyFill="1" applyBorder="1" applyAlignment="1">
      <alignment vertical="center"/>
    </xf>
    <xf numFmtId="49" fontId="30" fillId="2" borderId="14" xfId="2" applyNumberFormat="1" applyFont="1" applyFill="1" applyBorder="1" applyAlignment="1">
      <alignment horizontal="center" vertical="center"/>
    </xf>
    <xf numFmtId="0" fontId="24" fillId="2" borderId="16" xfId="2" applyFill="1" applyBorder="1"/>
    <xf numFmtId="0" fontId="28" fillId="2" borderId="7" xfId="2" applyFont="1" applyFill="1" applyBorder="1" applyAlignment="1">
      <alignment vertical="center"/>
    </xf>
    <xf numFmtId="0" fontId="28" fillId="2" borderId="16" xfId="2" applyFont="1" applyFill="1" applyBorder="1" applyAlignment="1">
      <alignment vertical="center"/>
    </xf>
    <xf numFmtId="0" fontId="28" fillId="2" borderId="6" xfId="2" applyFont="1" applyFill="1" applyBorder="1" applyAlignment="1">
      <alignment vertical="center"/>
    </xf>
    <xf numFmtId="0" fontId="24" fillId="3" borderId="0" xfId="2" applyFill="1"/>
    <xf numFmtId="0" fontId="24" fillId="5" borderId="5" xfId="2" applyFill="1" applyBorder="1" applyAlignment="1">
      <alignment horizontal="center" vertical="center"/>
    </xf>
    <xf numFmtId="0" fontId="24" fillId="7" borderId="0" xfId="2" applyFill="1"/>
    <xf numFmtId="0" fontId="24" fillId="3" borderId="0" xfId="2" applyFill="1" applyAlignment="1">
      <alignment horizontal="center"/>
    </xf>
    <xf numFmtId="0" fontId="31" fillId="5" borderId="9" xfId="2" applyFont="1" applyFill="1" applyBorder="1" applyAlignment="1">
      <alignment horizontal="center"/>
    </xf>
    <xf numFmtId="0" fontId="24" fillId="8" borderId="17" xfId="2" applyFill="1" applyBorder="1" applyAlignment="1">
      <alignment horizontal="center"/>
    </xf>
    <xf numFmtId="0" fontId="24" fillId="9" borderId="9" xfId="2" applyFill="1" applyBorder="1" applyAlignment="1">
      <alignment horizontal="center"/>
    </xf>
    <xf numFmtId="0" fontId="32" fillId="5" borderId="9" xfId="2" applyFont="1" applyFill="1" applyBorder="1" applyAlignment="1">
      <alignment vertical="center"/>
    </xf>
    <xf numFmtId="0" fontId="32" fillId="5" borderId="9" xfId="2" applyFont="1" applyFill="1" applyBorder="1" applyAlignment="1">
      <alignment horizontal="center" vertical="center" shrinkToFit="1"/>
    </xf>
    <xf numFmtId="0" fontId="33" fillId="9" borderId="0" xfId="2" applyFont="1" applyFill="1"/>
    <xf numFmtId="0" fontId="24" fillId="5" borderId="0" xfId="2" applyFill="1" applyAlignment="1">
      <alignment horizontal="center"/>
    </xf>
    <xf numFmtId="0" fontId="31" fillId="5" borderId="0" xfId="2" applyFont="1" applyFill="1" applyAlignment="1">
      <alignment horizontal="center"/>
    </xf>
    <xf numFmtId="0" fontId="33" fillId="5" borderId="0" xfId="2" applyFont="1" applyFill="1"/>
    <xf numFmtId="0" fontId="24" fillId="10" borderId="0" xfId="2" applyFill="1" applyAlignment="1">
      <alignment horizontal="center"/>
    </xf>
    <xf numFmtId="49" fontId="15" fillId="10" borderId="0" xfId="2" applyNumberFormat="1" applyFont="1" applyFill="1"/>
    <xf numFmtId="0" fontId="34" fillId="2" borderId="0" xfId="2" applyFont="1" applyFill="1" applyAlignment="1">
      <alignment horizontal="center" shrinkToFit="1"/>
    </xf>
    <xf numFmtId="0" fontId="24" fillId="4" borderId="0" xfId="2" applyFill="1" applyAlignment="1">
      <alignment horizontal="center"/>
    </xf>
    <xf numFmtId="49" fontId="15" fillId="4" borderId="0" xfId="2" applyNumberFormat="1" applyFont="1" applyFill="1"/>
    <xf numFmtId="49" fontId="35" fillId="0" borderId="0" xfId="2" applyNumberFormat="1" applyFont="1" applyAlignment="1">
      <alignment vertical="center"/>
    </xf>
    <xf numFmtId="49" fontId="13" fillId="0" borderId="0" xfId="2" applyNumberFormat="1" applyFont="1" applyAlignment="1">
      <alignment vertical="center"/>
    </xf>
    <xf numFmtId="49" fontId="13" fillId="5" borderId="18" xfId="3" applyNumberFormat="1" applyFont="1" applyFill="1" applyBorder="1" applyAlignment="1" applyProtection="1">
      <alignment vertical="center"/>
      <protection locked="0"/>
    </xf>
    <xf numFmtId="49" fontId="14" fillId="5" borderId="18" xfId="2" applyNumberFormat="1" applyFont="1" applyFill="1" applyBorder="1" applyAlignment="1">
      <alignment horizontal="right" vertical="center"/>
    </xf>
    <xf numFmtId="49" fontId="35" fillId="5" borderId="18" xfId="2" applyNumberFormat="1" applyFont="1" applyFill="1" applyBorder="1" applyAlignment="1">
      <alignment vertical="center"/>
    </xf>
    <xf numFmtId="49" fontId="13" fillId="5" borderId="18" xfId="2" applyNumberFormat="1" applyFont="1" applyFill="1" applyBorder="1" applyAlignment="1">
      <alignment vertical="center"/>
    </xf>
    <xf numFmtId="14" fontId="13" fillId="5" borderId="18" xfId="2" applyNumberFormat="1" applyFont="1" applyFill="1" applyBorder="1" applyAlignment="1">
      <alignment horizontal="left" vertical="center"/>
    </xf>
    <xf numFmtId="49" fontId="15" fillId="3" borderId="0" xfId="2" applyNumberFormat="1" applyFont="1" applyFill="1"/>
    <xf numFmtId="49" fontId="36" fillId="0" borderId="0" xfId="2" applyNumberFormat="1" applyFont="1" applyAlignment="1">
      <alignment vertical="center"/>
    </xf>
    <xf numFmtId="49" fontId="37" fillId="0" borderId="0" xfId="2" applyNumberFormat="1" applyFont="1" applyAlignment="1">
      <alignment vertical="center"/>
    </xf>
    <xf numFmtId="49" fontId="37" fillId="2" borderId="0" xfId="2" applyNumberFormat="1" applyFont="1" applyFill="1" applyAlignment="1">
      <alignment vertical="center"/>
    </xf>
    <xf numFmtId="49" fontId="38" fillId="2" borderId="0" xfId="2" applyNumberFormat="1" applyFont="1" applyFill="1" applyAlignment="1">
      <alignment horizontal="right" vertical="center"/>
    </xf>
    <xf numFmtId="49" fontId="36" fillId="2" borderId="0" xfId="2" applyNumberFormat="1" applyFont="1" applyFill="1" applyAlignment="1">
      <alignment vertical="center"/>
    </xf>
    <xf numFmtId="49" fontId="24" fillId="3" borderId="0" xfId="2" applyNumberFormat="1" applyFill="1"/>
    <xf numFmtId="49" fontId="39" fillId="0" borderId="0" xfId="2" applyNumberFormat="1" applyFont="1"/>
    <xf numFmtId="49" fontId="15" fillId="0" borderId="0" xfId="2" applyNumberFormat="1" applyFont="1"/>
    <xf numFmtId="49" fontId="40" fillId="5" borderId="0" xfId="2" applyNumberFormat="1" applyFont="1" applyFill="1" applyAlignment="1">
      <alignment horizontal="left"/>
    </xf>
    <xf numFmtId="49" fontId="39" fillId="5" borderId="0" xfId="2" applyNumberFormat="1" applyFont="1" applyFill="1"/>
    <xf numFmtId="49" fontId="15" fillId="5" borderId="0" xfId="2" applyNumberFormat="1" applyFont="1" applyFill="1"/>
    <xf numFmtId="49" fontId="41" fillId="5" borderId="0" xfId="2" applyNumberFormat="1" applyFont="1" applyFill="1"/>
    <xf numFmtId="49" fontId="12" fillId="5" borderId="0" xfId="2" applyNumberFormat="1" applyFont="1" applyFill="1" applyAlignment="1">
      <alignment horizontal="left"/>
    </xf>
    <xf numFmtId="0" fontId="12" fillId="5" borderId="0" xfId="2" applyFont="1" applyFill="1" applyAlignment="1">
      <alignment horizontal="left"/>
    </xf>
    <xf numFmtId="0" fontId="41" fillId="5" borderId="0" xfId="2" applyFont="1" applyFill="1"/>
    <xf numFmtId="0" fontId="42" fillId="11" borderId="0" xfId="2" applyFont="1" applyFill="1" applyAlignment="1">
      <alignment horizontal="center" vertical="center"/>
    </xf>
    <xf numFmtId="49" fontId="43" fillId="0" borderId="0" xfId="2" applyNumberFormat="1" applyFont="1" applyAlignment="1">
      <alignment vertical="top"/>
    </xf>
    <xf numFmtId="49" fontId="4" fillId="0" borderId="0" xfId="2" applyNumberFormat="1" applyFont="1" applyAlignment="1">
      <alignment vertical="top"/>
    </xf>
    <xf numFmtId="49" fontId="44" fillId="5" borderId="0" xfId="2" applyNumberFormat="1" applyFont="1" applyFill="1" applyAlignment="1">
      <alignment horizontal="left"/>
    </xf>
    <xf numFmtId="49" fontId="43" fillId="5" borderId="0" xfId="2" applyNumberFormat="1" applyFont="1" applyFill="1" applyAlignment="1">
      <alignment vertical="top"/>
    </xf>
    <xf numFmtId="49" fontId="45" fillId="5" borderId="0" xfId="2" applyNumberFormat="1" applyFont="1" applyFill="1" applyAlignment="1">
      <alignment vertical="top"/>
    </xf>
    <xf numFmtId="49" fontId="40" fillId="5" borderId="0" xfId="2" applyNumberFormat="1" applyFont="1" applyFill="1" applyAlignment="1">
      <alignment horizontal="center"/>
    </xf>
    <xf numFmtId="49" fontId="4" fillId="5" borderId="0" xfId="2" applyNumberFormat="1" applyFont="1" applyFill="1" applyAlignment="1">
      <alignment vertical="top"/>
    </xf>
    <xf numFmtId="0" fontId="22" fillId="5" borderId="0" xfId="2" applyFont="1" applyFill="1" applyAlignment="1">
      <alignment horizontal="center"/>
    </xf>
    <xf numFmtId="0" fontId="22" fillId="9" borderId="0" xfId="2" applyFont="1" applyFill="1" applyAlignment="1">
      <alignment horizontal="center"/>
    </xf>
    <xf numFmtId="0" fontId="46" fillId="5" borderId="9" xfId="2" applyFont="1" applyFill="1" applyBorder="1" applyAlignment="1">
      <alignment vertical="center"/>
    </xf>
    <xf numFmtId="0" fontId="22" fillId="5" borderId="9" xfId="2" applyFont="1" applyFill="1" applyBorder="1"/>
    <xf numFmtId="0" fontId="47" fillId="5" borderId="0" xfId="2" applyFont="1" applyFill="1" applyAlignment="1">
      <alignment horizontal="center"/>
    </xf>
    <xf numFmtId="0" fontId="47" fillId="9" borderId="0" xfId="2" applyFont="1" applyFill="1" applyAlignment="1">
      <alignment horizontal="center"/>
    </xf>
    <xf numFmtId="0" fontId="24" fillId="5" borderId="5" xfId="2" applyFill="1" applyBorder="1"/>
    <xf numFmtId="0" fontId="22" fillId="9" borderId="5" xfId="2" applyFont="1" applyFill="1" applyBorder="1" applyAlignment="1">
      <alignment horizontal="center" vertical="center"/>
    </xf>
    <xf numFmtId="0" fontId="24" fillId="5" borderId="0" xfId="2" applyFill="1" applyAlignment="1">
      <alignment horizontal="center" vertical="center"/>
    </xf>
    <xf numFmtId="0" fontId="24" fillId="0" borderId="18" xfId="2" applyBorder="1"/>
    <xf numFmtId="0" fontId="24" fillId="5" borderId="9" xfId="2" applyFill="1" applyBorder="1" applyAlignment="1">
      <alignment horizontal="center" vertical="center" shrinkToFit="1"/>
    </xf>
    <xf numFmtId="0" fontId="24" fillId="5" borderId="9" xfId="2" applyFill="1" applyBorder="1" applyAlignment="1">
      <alignment vertical="center" shrinkToFit="1"/>
    </xf>
    <xf numFmtId="0" fontId="24" fillId="5" borderId="0" xfId="2" applyFill="1" applyAlignment="1">
      <alignment shrinkToFit="1"/>
    </xf>
    <xf numFmtId="0" fontId="12" fillId="0" borderId="0" xfId="2" applyFont="1" applyAlignment="1">
      <alignment horizontal="left" vertical="center"/>
    </xf>
    <xf numFmtId="49" fontId="38" fillId="0" borderId="0" xfId="2" applyNumberFormat="1" applyFont="1" applyAlignment="1">
      <alignment horizontal="right" vertical="center"/>
    </xf>
    <xf numFmtId="0" fontId="24" fillId="0" borderId="0" xfId="2" applyAlignment="1">
      <alignment horizontal="center"/>
    </xf>
    <xf numFmtId="49" fontId="10" fillId="0" borderId="0" xfId="2" applyNumberFormat="1" applyFont="1" applyAlignment="1">
      <alignment vertical="top"/>
    </xf>
    <xf numFmtId="49" fontId="45" fillId="0" borderId="0" xfId="2" applyNumberFormat="1" applyFont="1" applyAlignment="1">
      <alignment vertical="top"/>
    </xf>
    <xf numFmtId="49" fontId="40" fillId="0" borderId="0" xfId="2" applyNumberFormat="1" applyFont="1" applyAlignment="1">
      <alignment horizontal="center"/>
    </xf>
    <xf numFmtId="49" fontId="40" fillId="0" borderId="0" xfId="2" applyNumberFormat="1" applyFont="1" applyAlignment="1">
      <alignment horizontal="left"/>
    </xf>
    <xf numFmtId="49" fontId="44" fillId="0" borderId="0" xfId="2" applyNumberFormat="1" applyFont="1" applyAlignment="1">
      <alignment horizontal="left"/>
    </xf>
    <xf numFmtId="0" fontId="4" fillId="0" borderId="0" xfId="2" applyFont="1" applyAlignment="1">
      <alignment vertical="top"/>
    </xf>
    <xf numFmtId="0" fontId="4" fillId="5" borderId="0" xfId="2" applyFont="1" applyFill="1" applyAlignment="1">
      <alignment vertical="top"/>
    </xf>
    <xf numFmtId="0" fontId="41" fillId="0" borderId="0" xfId="2" applyFont="1"/>
    <xf numFmtId="49" fontId="12" fillId="0" borderId="0" xfId="2" applyNumberFormat="1" applyFont="1" applyAlignment="1">
      <alignment horizontal="left"/>
    </xf>
    <xf numFmtId="49" fontId="41" fillId="0" borderId="0" xfId="2" applyNumberFormat="1" applyFont="1"/>
    <xf numFmtId="0" fontId="15" fillId="0" borderId="0" xfId="2" applyFont="1"/>
    <xf numFmtId="0" fontId="9" fillId="0" borderId="0" xfId="2" applyFont="1" applyAlignment="1">
      <alignment vertical="center"/>
    </xf>
    <xf numFmtId="14" fontId="13" fillId="0" borderId="18" xfId="2" applyNumberFormat="1" applyFont="1" applyBorder="1" applyAlignment="1">
      <alignment horizontal="left" vertical="center"/>
    </xf>
    <xf numFmtId="49" fontId="13" fillId="0" borderId="18" xfId="2" applyNumberFormat="1" applyFont="1" applyBorder="1" applyAlignment="1">
      <alignment vertical="center"/>
    </xf>
    <xf numFmtId="49" fontId="24" fillId="0" borderId="18" xfId="2" applyNumberFormat="1" applyBorder="1" applyAlignment="1">
      <alignment vertical="center"/>
    </xf>
    <xf numFmtId="49" fontId="35" fillId="0" borderId="18" xfId="2" applyNumberFormat="1" applyFont="1" applyBorder="1" applyAlignment="1">
      <alignment vertical="center"/>
    </xf>
    <xf numFmtId="49" fontId="13" fillId="0" borderId="18" xfId="3" applyNumberFormat="1" applyFont="1" applyBorder="1" applyAlignment="1" applyProtection="1">
      <alignment vertical="center"/>
      <protection locked="0"/>
    </xf>
    <xf numFmtId="0" fontId="14" fillId="0" borderId="18" xfId="2" applyFont="1" applyBorder="1" applyAlignment="1">
      <alignment horizontal="left" vertical="center"/>
    </xf>
    <xf numFmtId="49" fontId="14" fillId="0" borderId="18" xfId="2" applyNumberFormat="1" applyFont="1" applyBorder="1" applyAlignment="1">
      <alignment horizontal="right" vertical="center"/>
    </xf>
    <xf numFmtId="0" fontId="13" fillId="0" borderId="0" xfId="2" applyFont="1" applyAlignment="1">
      <alignment vertical="center"/>
    </xf>
    <xf numFmtId="49" fontId="8" fillId="2" borderId="0" xfId="2" applyNumberFormat="1" applyFont="1" applyFill="1" applyAlignment="1">
      <alignment horizontal="center" vertical="center"/>
    </xf>
    <xf numFmtId="49" fontId="8" fillId="2" borderId="0" xfId="2" applyNumberFormat="1" applyFont="1" applyFill="1" applyAlignment="1">
      <alignment horizontal="center" vertical="center" shrinkToFit="1"/>
    </xf>
    <xf numFmtId="49" fontId="8" fillId="2" borderId="0" xfId="2" applyNumberFormat="1" applyFont="1" applyFill="1" applyAlignment="1">
      <alignment horizontal="left" vertical="center"/>
    </xf>
    <xf numFmtId="49" fontId="26" fillId="2" borderId="0" xfId="2" applyNumberFormat="1" applyFont="1" applyFill="1" applyAlignment="1">
      <alignment horizontal="center" vertical="center"/>
    </xf>
    <xf numFmtId="49" fontId="26" fillId="2" borderId="0" xfId="2" applyNumberFormat="1" applyFont="1" applyFill="1" applyAlignment="1">
      <alignment vertical="center"/>
    </xf>
    <xf numFmtId="49" fontId="49" fillId="2" borderId="0" xfId="2" applyNumberFormat="1" applyFont="1" applyFill="1" applyAlignment="1">
      <alignment horizontal="right" vertical="center"/>
    </xf>
    <xf numFmtId="0" fontId="49" fillId="2" borderId="0" xfId="2" applyFont="1" applyFill="1" applyAlignment="1">
      <alignment horizontal="center" vertical="center"/>
    </xf>
    <xf numFmtId="0" fontId="49" fillId="2" borderId="0" xfId="2" applyFont="1" applyFill="1" applyAlignment="1">
      <alignment horizontal="right" vertical="center"/>
    </xf>
    <xf numFmtId="0" fontId="49" fillId="2" borderId="0" xfId="2" applyFont="1" applyFill="1" applyAlignment="1">
      <alignment horizontal="left" vertical="center"/>
    </xf>
    <xf numFmtId="0" fontId="49" fillId="2" borderId="0" xfId="2" applyFont="1" applyFill="1" applyAlignment="1">
      <alignment vertical="center"/>
    </xf>
    <xf numFmtId="0" fontId="50" fillId="2" borderId="0" xfId="2" applyFont="1" applyFill="1" applyAlignment="1">
      <alignment horizontal="center" vertical="center"/>
    </xf>
    <xf numFmtId="0" fontId="50" fillId="2" borderId="0" xfId="2" applyFont="1" applyFill="1" applyAlignment="1">
      <alignment vertical="center"/>
    </xf>
    <xf numFmtId="0" fontId="49" fillId="0" borderId="0" xfId="2" applyFont="1" applyAlignment="1">
      <alignment vertical="center"/>
    </xf>
    <xf numFmtId="0" fontId="49" fillId="3" borderId="0" xfId="2" applyFont="1" applyFill="1"/>
    <xf numFmtId="0" fontId="49" fillId="3" borderId="0" xfId="2" applyFont="1" applyFill="1" applyAlignment="1">
      <alignment horizontal="center"/>
    </xf>
    <xf numFmtId="0" fontId="49" fillId="0" borderId="0" xfId="2" applyFont="1"/>
    <xf numFmtId="49" fontId="51" fillId="2" borderId="0" xfId="2" applyNumberFormat="1" applyFont="1" applyFill="1" applyAlignment="1">
      <alignment horizontal="center" vertical="center"/>
    </xf>
    <xf numFmtId="0" fontId="32" fillId="0" borderId="9" xfId="2" applyFont="1" applyBorder="1" applyAlignment="1">
      <alignment horizontal="center" vertical="center"/>
    </xf>
    <xf numFmtId="0" fontId="32" fillId="0" borderId="9" xfId="2" applyFont="1" applyBorder="1" applyAlignment="1">
      <alignment horizontal="center" vertical="center" shrinkToFit="1"/>
    </xf>
    <xf numFmtId="0" fontId="52" fillId="12" borderId="9" xfId="2" applyFont="1" applyFill="1" applyBorder="1" applyAlignment="1">
      <alignment horizontal="center" vertical="center"/>
    </xf>
    <xf numFmtId="0" fontId="51" fillId="0" borderId="9" xfId="2" applyFont="1" applyBorder="1" applyAlignment="1">
      <alignment vertical="center"/>
    </xf>
    <xf numFmtId="0" fontId="53" fillId="0" borderId="9" xfId="2" applyFont="1" applyBorder="1" applyAlignment="1">
      <alignment horizontal="center" vertical="center"/>
    </xf>
    <xf numFmtId="0" fontId="53" fillId="0" borderId="0" xfId="2" applyFont="1" applyAlignment="1">
      <alignment vertical="center"/>
    </xf>
    <xf numFmtId="0" fontId="54" fillId="5" borderId="0" xfId="2" applyFont="1" applyFill="1" applyAlignment="1">
      <alignment vertical="center"/>
    </xf>
    <xf numFmtId="0" fontId="55" fillId="5" borderId="0" xfId="2" applyFont="1" applyFill="1" applyAlignment="1">
      <alignment vertical="center"/>
    </xf>
    <xf numFmtId="49" fontId="54" fillId="5" borderId="0" xfId="2" applyNumberFormat="1" applyFont="1" applyFill="1" applyAlignment="1">
      <alignment vertical="center"/>
    </xf>
    <xf numFmtId="49" fontId="55" fillId="5" borderId="0" xfId="2" applyNumberFormat="1" applyFont="1" applyFill="1" applyAlignment="1">
      <alignment vertical="center"/>
    </xf>
    <xf numFmtId="0" fontId="15" fillId="5" borderId="0" xfId="2" applyFont="1" applyFill="1" applyAlignment="1">
      <alignment vertical="center"/>
    </xf>
    <xf numFmtId="0" fontId="15" fillId="0" borderId="0" xfId="2" applyFont="1" applyAlignment="1">
      <alignment vertical="center"/>
    </xf>
    <xf numFmtId="0" fontId="15" fillId="0" borderId="19" xfId="2" applyFont="1" applyBorder="1" applyAlignment="1">
      <alignment vertical="center"/>
    </xf>
    <xf numFmtId="49" fontId="54" fillId="2" borderId="0" xfId="2" applyNumberFormat="1" applyFont="1" applyFill="1" applyAlignment="1">
      <alignment horizontal="center" vertical="center"/>
    </xf>
    <xf numFmtId="0" fontId="32" fillId="0" borderId="0" xfId="2" applyFont="1" applyAlignment="1">
      <alignment horizontal="center" vertical="center"/>
    </xf>
    <xf numFmtId="0" fontId="32" fillId="0" borderId="0" xfId="2" applyFont="1" applyAlignment="1">
      <alignment horizontal="center" vertical="center" shrinkToFit="1"/>
    </xf>
    <xf numFmtId="0" fontId="54" fillId="0" borderId="0" xfId="2" applyFont="1" applyAlignment="1">
      <alignment horizontal="center" vertical="center"/>
    </xf>
    <xf numFmtId="0" fontId="56" fillId="0" borderId="0" xfId="2" applyFont="1" applyAlignment="1">
      <alignment vertical="center"/>
    </xf>
    <xf numFmtId="0" fontId="57" fillId="0" borderId="0" xfId="2" applyFont="1" applyAlignment="1">
      <alignment vertical="center"/>
    </xf>
    <xf numFmtId="0" fontId="58" fillId="0" borderId="0" xfId="2" applyFont="1" applyAlignment="1">
      <alignment horizontal="right" vertical="center"/>
    </xf>
    <xf numFmtId="0" fontId="25" fillId="13" borderId="13" xfId="2" applyFont="1" applyFill="1" applyBorder="1" applyAlignment="1">
      <alignment horizontal="right" vertical="center"/>
    </xf>
    <xf numFmtId="0" fontId="53" fillId="0" borderId="9" xfId="2" applyFont="1" applyBorder="1" applyAlignment="1">
      <alignment vertical="center"/>
    </xf>
    <xf numFmtId="0" fontId="15" fillId="0" borderId="20" xfId="2" applyFont="1" applyBorder="1" applyAlignment="1">
      <alignment vertical="center"/>
    </xf>
    <xf numFmtId="0" fontId="54" fillId="0" borderId="9" xfId="2" applyFont="1" applyBorder="1" applyAlignment="1">
      <alignment vertical="center"/>
    </xf>
    <xf numFmtId="0" fontId="53" fillId="0" borderId="8" xfId="2" applyFont="1" applyBorder="1" applyAlignment="1">
      <alignment horizontal="center" vertical="center"/>
    </xf>
    <xf numFmtId="0" fontId="53" fillId="0" borderId="11" xfId="2" applyFont="1" applyBorder="1" applyAlignment="1">
      <alignment horizontal="left" vertical="center"/>
    </xf>
    <xf numFmtId="0" fontId="52" fillId="0" borderId="0" xfId="2" applyFont="1" applyAlignment="1">
      <alignment horizontal="center" vertical="center"/>
    </xf>
    <xf numFmtId="0" fontId="53" fillId="0" borderId="0" xfId="2" applyFont="1" applyAlignment="1">
      <alignment horizontal="center" vertical="center"/>
    </xf>
    <xf numFmtId="0" fontId="26" fillId="0" borderId="0" xfId="2" applyFont="1" applyAlignment="1">
      <alignment horizontal="right" vertical="center"/>
    </xf>
    <xf numFmtId="0" fontId="25" fillId="13" borderId="11" xfId="2" applyFont="1" applyFill="1" applyBorder="1" applyAlignment="1">
      <alignment horizontal="right" vertical="center"/>
    </xf>
    <xf numFmtId="49" fontId="53" fillId="0" borderId="9" xfId="2" applyNumberFormat="1" applyFont="1" applyBorder="1" applyAlignment="1">
      <alignment vertical="center"/>
    </xf>
    <xf numFmtId="49" fontId="53" fillId="0" borderId="0" xfId="2" applyNumberFormat="1" applyFont="1" applyAlignment="1">
      <alignment vertical="center"/>
    </xf>
    <xf numFmtId="0" fontId="53" fillId="0" borderId="11" xfId="2" applyFont="1" applyBorder="1" applyAlignment="1">
      <alignment vertical="center"/>
    </xf>
    <xf numFmtId="49" fontId="53" fillId="0" borderId="11" xfId="2" applyNumberFormat="1" applyFont="1" applyBorder="1" applyAlignment="1">
      <alignment vertical="center"/>
    </xf>
    <xf numFmtId="0" fontId="53" fillId="0" borderId="8" xfId="2" applyFont="1" applyBorder="1" applyAlignment="1">
      <alignment vertical="center"/>
    </xf>
    <xf numFmtId="0" fontId="59" fillId="0" borderId="8" xfId="2" applyFont="1" applyBorder="1" applyAlignment="1">
      <alignment horizontal="center" vertical="center"/>
    </xf>
    <xf numFmtId="0" fontId="60" fillId="0" borderId="0" xfId="2" applyFont="1" applyAlignment="1">
      <alignment vertical="center"/>
    </xf>
    <xf numFmtId="0" fontId="61" fillId="0" borderId="0" xfId="2" applyFont="1" applyAlignment="1">
      <alignment vertical="center"/>
    </xf>
    <xf numFmtId="0" fontId="59" fillId="0" borderId="9" xfId="2" applyFont="1" applyBorder="1" applyAlignment="1">
      <alignment horizontal="center" vertical="center"/>
    </xf>
    <xf numFmtId="0" fontId="15" fillId="0" borderId="21" xfId="2" applyFont="1" applyBorder="1" applyAlignment="1">
      <alignment vertical="center"/>
    </xf>
    <xf numFmtId="49" fontId="53" fillId="0" borderId="8" xfId="2" applyNumberFormat="1" applyFont="1" applyBorder="1" applyAlignment="1">
      <alignment vertical="center"/>
    </xf>
    <xf numFmtId="0" fontId="62" fillId="0" borderId="0" xfId="2" applyFont="1" applyAlignment="1">
      <alignment vertical="center"/>
    </xf>
    <xf numFmtId="49" fontId="46" fillId="2" borderId="0" xfId="2" applyNumberFormat="1" applyFont="1" applyFill="1" applyAlignment="1">
      <alignment horizontal="center" vertical="center"/>
    </xf>
    <xf numFmtId="49" fontId="54" fillId="0" borderId="0" xfId="2" applyNumberFormat="1" applyFont="1" applyAlignment="1">
      <alignment horizontal="center" vertical="center"/>
    </xf>
    <xf numFmtId="49" fontId="51" fillId="0" borderId="0" xfId="2" applyNumberFormat="1" applyFont="1" applyAlignment="1">
      <alignment horizontal="center" vertical="center"/>
    </xf>
    <xf numFmtId="0" fontId="54" fillId="0" borderId="0" xfId="2" applyFont="1" applyAlignment="1">
      <alignment vertical="center"/>
    </xf>
    <xf numFmtId="49" fontId="54" fillId="0" borderId="0" xfId="2" applyNumberFormat="1" applyFont="1" applyAlignment="1">
      <alignment vertical="center"/>
    </xf>
    <xf numFmtId="0" fontId="8" fillId="0" borderId="0" xfId="2" applyFont="1" applyAlignment="1">
      <alignment horizontal="right" vertical="center"/>
    </xf>
    <xf numFmtId="0" fontId="54" fillId="0" borderId="0" xfId="2" applyFont="1" applyAlignment="1">
      <alignment horizontal="left" vertical="center"/>
    </xf>
    <xf numFmtId="49" fontId="63" fillId="5" borderId="0" xfId="2" applyNumberFormat="1" applyFont="1" applyFill="1" applyAlignment="1">
      <alignment horizontal="center" vertical="center"/>
    </xf>
    <xf numFmtId="49" fontId="64" fillId="0" borderId="0" xfId="2" applyNumberFormat="1" applyFont="1" applyAlignment="1">
      <alignment vertical="center"/>
    </xf>
    <xf numFmtId="49" fontId="65" fillId="0" borderId="0" xfId="2" applyNumberFormat="1" applyFont="1" applyAlignment="1">
      <alignment horizontal="center" vertical="center"/>
    </xf>
    <xf numFmtId="49" fontId="64" fillId="5" borderId="0" xfId="2" applyNumberFormat="1" applyFont="1" applyFill="1" applyAlignment="1">
      <alignment vertical="center"/>
    </xf>
    <xf numFmtId="49" fontId="65" fillId="5" borderId="0" xfId="2" applyNumberFormat="1" applyFont="1" applyFill="1" applyAlignment="1">
      <alignment vertical="center"/>
    </xf>
    <xf numFmtId="0" fontId="24" fillId="5" borderId="0" xfId="2" applyFill="1" applyAlignment="1">
      <alignment vertical="center"/>
    </xf>
    <xf numFmtId="0" fontId="24" fillId="0" borderId="0" xfId="2" applyAlignment="1">
      <alignment vertical="center"/>
    </xf>
    <xf numFmtId="49" fontId="30" fillId="2" borderId="16" xfId="2" applyNumberFormat="1" applyFont="1" applyFill="1" applyBorder="1" applyAlignment="1">
      <alignment horizontal="center" vertical="center"/>
    </xf>
    <xf numFmtId="49" fontId="30" fillId="2" borderId="16" xfId="2" applyNumberFormat="1" applyFont="1" applyFill="1" applyBorder="1" applyAlignment="1">
      <alignment vertical="center"/>
    </xf>
    <xf numFmtId="49" fontId="30" fillId="2" borderId="16" xfId="2" applyNumberFormat="1" applyFont="1" applyFill="1" applyBorder="1" applyAlignment="1">
      <alignment horizontal="centerContinuous" vertical="center"/>
    </xf>
    <xf numFmtId="49" fontId="30" fillId="2" borderId="7" xfId="2" applyNumberFormat="1" applyFont="1" applyFill="1" applyBorder="1" applyAlignment="1">
      <alignment horizontal="centerContinuous" vertical="center"/>
    </xf>
    <xf numFmtId="49" fontId="29" fillId="2" borderId="16" xfId="2" applyNumberFormat="1" applyFont="1" applyFill="1" applyBorder="1" applyAlignment="1">
      <alignment vertical="center"/>
    </xf>
    <xf numFmtId="49" fontId="29" fillId="2" borderId="7" xfId="2" applyNumberFormat="1" applyFont="1" applyFill="1" applyBorder="1" applyAlignment="1">
      <alignment vertical="center"/>
    </xf>
    <xf numFmtId="49" fontId="28" fillId="2" borderId="16" xfId="2" applyNumberFormat="1" applyFont="1" applyFill="1" applyBorder="1" applyAlignment="1">
      <alignment horizontal="left" vertical="center"/>
    </xf>
    <xf numFmtId="49" fontId="28" fillId="0" borderId="16" xfId="2" applyNumberFormat="1" applyFont="1" applyBorder="1" applyAlignment="1">
      <alignment horizontal="left" vertical="center"/>
    </xf>
    <xf numFmtId="49" fontId="29" fillId="5" borderId="7" xfId="2" applyNumberFormat="1" applyFont="1" applyFill="1" applyBorder="1" applyAlignment="1">
      <alignment vertical="center"/>
    </xf>
    <xf numFmtId="0" fontId="8" fillId="0" borderId="0" xfId="2" applyFont="1" applyAlignment="1">
      <alignment vertical="center"/>
    </xf>
    <xf numFmtId="49" fontId="8" fillId="0" borderId="15" xfId="2" applyNumberFormat="1" applyFont="1" applyBorder="1" applyAlignment="1">
      <alignment vertical="center"/>
    </xf>
    <xf numFmtId="49" fontId="8" fillId="0" borderId="14" xfId="2" applyNumberFormat="1" applyFont="1" applyBorder="1" applyAlignment="1">
      <alignment vertical="center"/>
    </xf>
    <xf numFmtId="49" fontId="8" fillId="0" borderId="14" xfId="2" applyNumberFormat="1" applyFont="1" applyBorder="1" applyAlignment="1">
      <alignment horizontal="right" vertical="center"/>
    </xf>
    <xf numFmtId="49" fontId="8" fillId="0" borderId="13" xfId="2" applyNumberFormat="1" applyFont="1" applyBorder="1" applyAlignment="1">
      <alignment horizontal="right" vertical="center"/>
    </xf>
    <xf numFmtId="49" fontId="8" fillId="0" borderId="0" xfId="2" applyNumberFormat="1" applyFont="1" applyAlignment="1">
      <alignment horizontal="center" vertical="center"/>
    </xf>
    <xf numFmtId="49" fontId="8" fillId="5" borderId="0" xfId="2" applyNumberFormat="1" applyFont="1" applyFill="1" applyAlignment="1">
      <alignment horizontal="center" vertical="center"/>
    </xf>
    <xf numFmtId="49" fontId="27" fillId="0" borderId="0" xfId="2" applyNumberFormat="1" applyFont="1" applyAlignment="1">
      <alignment horizontal="center" vertical="center"/>
    </xf>
    <xf numFmtId="49" fontId="26" fillId="0" borderId="11" xfId="2" applyNumberFormat="1" applyFont="1" applyBorder="1" applyAlignment="1">
      <alignment vertical="center"/>
    </xf>
    <xf numFmtId="49" fontId="28" fillId="2" borderId="15" xfId="2" applyNumberFormat="1" applyFont="1" applyFill="1" applyBorder="1" applyAlignment="1">
      <alignment vertical="center"/>
    </xf>
    <xf numFmtId="49" fontId="28" fillId="2" borderId="14" xfId="2" applyNumberFormat="1" applyFont="1" applyFill="1" applyBorder="1" applyAlignment="1">
      <alignment vertical="center"/>
    </xf>
    <xf numFmtId="49" fontId="26" fillId="2" borderId="11" xfId="2" applyNumberFormat="1" applyFont="1" applyFill="1" applyBorder="1" applyAlignment="1">
      <alignment vertical="center"/>
    </xf>
    <xf numFmtId="49" fontId="8" fillId="0" borderId="10" xfId="2" applyNumberFormat="1" applyFont="1" applyBorder="1" applyAlignment="1">
      <alignment vertical="center"/>
    </xf>
    <xf numFmtId="49" fontId="8" fillId="0" borderId="9" xfId="2" applyNumberFormat="1" applyFont="1" applyBorder="1" applyAlignment="1">
      <alignment vertical="center"/>
    </xf>
    <xf numFmtId="49" fontId="8" fillId="0" borderId="9" xfId="2" applyNumberFormat="1" applyFont="1" applyBorder="1" applyAlignment="1">
      <alignment horizontal="right" vertical="center"/>
    </xf>
    <xf numFmtId="49" fontId="8" fillId="0" borderId="8" xfId="2" applyNumberFormat="1" applyFont="1" applyBorder="1" applyAlignment="1">
      <alignment horizontal="right" vertical="center"/>
    </xf>
    <xf numFmtId="0" fontId="8" fillId="0" borderId="9" xfId="2" applyFont="1" applyBorder="1" applyAlignment="1">
      <alignment vertical="center"/>
    </xf>
    <xf numFmtId="49" fontId="26" fillId="0" borderId="9" xfId="2" applyNumberFormat="1" applyFont="1" applyBorder="1" applyAlignment="1">
      <alignment vertical="center"/>
    </xf>
    <xf numFmtId="49" fontId="26" fillId="0" borderId="8" xfId="2" applyNumberFormat="1" applyFont="1" applyBorder="1" applyAlignment="1">
      <alignment vertical="center"/>
    </xf>
    <xf numFmtId="49" fontId="8" fillId="2" borderId="14" xfId="2" applyNumberFormat="1" applyFont="1" applyFill="1" applyBorder="1" applyAlignment="1">
      <alignment horizontal="right" vertical="center"/>
    </xf>
    <xf numFmtId="0" fontId="8" fillId="2" borderId="0" xfId="2" applyFont="1" applyFill="1" applyAlignment="1">
      <alignment horizontal="right" vertical="center"/>
    </xf>
    <xf numFmtId="0" fontId="8" fillId="2" borderId="9" xfId="2" applyFont="1" applyFill="1" applyBorder="1" applyAlignment="1">
      <alignment horizontal="right" vertical="center"/>
    </xf>
    <xf numFmtId="49" fontId="8" fillId="0" borderId="9" xfId="2" applyNumberFormat="1" applyFont="1" applyBorder="1" applyAlignment="1">
      <alignment horizontal="center" vertical="center"/>
    </xf>
    <xf numFmtId="49" fontId="8" fillId="5" borderId="9" xfId="2" applyNumberFormat="1" applyFont="1" applyFill="1" applyBorder="1" applyAlignment="1">
      <alignment horizontal="center" vertical="center"/>
    </xf>
    <xf numFmtId="49" fontId="27" fillId="0" borderId="9" xfId="2" applyNumberFormat="1" applyFont="1" applyBorder="1" applyAlignment="1">
      <alignment horizontal="center" vertical="center"/>
    </xf>
    <xf numFmtId="0" fontId="25" fillId="13" borderId="8" xfId="2" applyFont="1" applyFill="1" applyBorder="1" applyAlignment="1">
      <alignment horizontal="right" vertical="center"/>
    </xf>
    <xf numFmtId="0" fontId="26" fillId="0" borderId="0" xfId="2" applyFont="1"/>
    <xf numFmtId="0" fontId="39" fillId="0" borderId="0" xfId="2" applyFont="1"/>
    <xf numFmtId="0" fontId="12" fillId="0" borderId="0" xfId="2" applyFont="1" applyAlignment="1">
      <alignment horizontal="left"/>
    </xf>
    <xf numFmtId="49" fontId="50" fillId="2" borderId="0" xfId="2" applyNumberFormat="1" applyFont="1" applyFill="1" applyAlignment="1">
      <alignment vertical="center"/>
    </xf>
    <xf numFmtId="0" fontId="32" fillId="0" borderId="9" xfId="2" applyFont="1" applyBorder="1" applyAlignment="1">
      <alignment vertical="center"/>
    </xf>
    <xf numFmtId="0" fontId="67" fillId="0" borderId="0" xfId="2" applyFont="1" applyAlignment="1">
      <alignment horizontal="right" vertical="center"/>
    </xf>
    <xf numFmtId="0" fontId="55" fillId="5" borderId="11" xfId="2" applyFont="1" applyFill="1" applyBorder="1" applyAlignment="1">
      <alignment vertical="center"/>
    </xf>
    <xf numFmtId="0" fontId="55" fillId="5" borderId="9" xfId="2" applyFont="1" applyFill="1" applyBorder="1" applyAlignment="1">
      <alignment vertical="center"/>
    </xf>
    <xf numFmtId="0" fontId="55" fillId="5" borderId="8" xfId="2" applyFont="1" applyFill="1" applyBorder="1" applyAlignment="1">
      <alignment vertical="center"/>
    </xf>
    <xf numFmtId="0" fontId="68" fillId="5" borderId="0" xfId="2" applyFont="1" applyFill="1" applyAlignment="1">
      <alignment horizontal="right" vertical="center"/>
    </xf>
    <xf numFmtId="0" fontId="69" fillId="0" borderId="0" xfId="2" applyFont="1" applyAlignment="1">
      <alignment vertical="center"/>
    </xf>
    <xf numFmtId="0" fontId="53" fillId="0" borderId="8" xfId="2" applyFont="1" applyBorder="1" applyAlignment="1">
      <alignment horizontal="right" vertical="center"/>
    </xf>
    <xf numFmtId="0" fontId="25" fillId="13" borderId="0" xfId="2" applyFont="1" applyFill="1" applyAlignment="1">
      <alignment horizontal="right" vertical="center"/>
    </xf>
    <xf numFmtId="49" fontId="15" fillId="5" borderId="0" xfId="2" applyNumberFormat="1" applyFont="1" applyFill="1" applyAlignment="1">
      <alignment vertical="center"/>
    </xf>
    <xf numFmtId="0" fontId="24" fillId="5" borderId="0" xfId="2" applyFill="1" applyAlignment="1">
      <alignment horizontal="right" vertical="center" shrinkToFit="1"/>
    </xf>
    <xf numFmtId="0" fontId="22" fillId="5" borderId="0" xfId="2" applyFont="1" applyFill="1" applyAlignment="1">
      <alignment horizontal="center" vertical="center"/>
    </xf>
    <xf numFmtId="0" fontId="18" fillId="9" borderId="0" xfId="2" applyFont="1" applyFill="1" applyAlignment="1">
      <alignment horizontal="center"/>
    </xf>
    <xf numFmtId="0" fontId="24" fillId="0" borderId="5" xfId="2" applyBorder="1" applyAlignment="1">
      <alignment horizontal="center" vertical="center" shrinkToFit="1"/>
    </xf>
    <xf numFmtId="0" fontId="24" fillId="0" borderId="5" xfId="2" applyBorder="1" applyAlignment="1">
      <alignment horizontal="right" vertical="center" shrinkToFit="1"/>
    </xf>
    <xf numFmtId="0" fontId="24" fillId="6" borderId="5" xfId="2" applyFill="1" applyBorder="1" applyAlignment="1">
      <alignment horizontal="center" vertical="center"/>
    </xf>
    <xf numFmtId="0" fontId="24" fillId="0" borderId="5" xfId="2" applyBorder="1" applyAlignment="1">
      <alignment horizontal="center" vertical="center"/>
    </xf>
    <xf numFmtId="0" fontId="24" fillId="2" borderId="5" xfId="2" applyFill="1" applyBorder="1" applyAlignment="1">
      <alignment vertical="center"/>
    </xf>
    <xf numFmtId="0" fontId="1" fillId="0" borderId="0" xfId="4"/>
    <xf numFmtId="49" fontId="74" fillId="0" borderId="5" xfId="4" applyNumberFormat="1" applyFont="1" applyBorder="1" applyAlignment="1">
      <alignment textRotation="90" wrapText="1"/>
    </xf>
    <xf numFmtId="49" fontId="74" fillId="0" borderId="5" xfId="4" applyNumberFormat="1" applyFont="1" applyBorder="1" applyAlignment="1">
      <alignment horizontal="center" textRotation="90" wrapText="1"/>
    </xf>
    <xf numFmtId="49" fontId="1" fillId="0" borderId="5" xfId="4" applyNumberFormat="1" applyBorder="1"/>
    <xf numFmtId="49" fontId="71" fillId="0" borderId="5" xfId="4" applyNumberFormat="1" applyFont="1" applyBorder="1"/>
    <xf numFmtId="49" fontId="70" fillId="0" borderId="5" xfId="4" applyNumberFormat="1" applyFont="1" applyBorder="1"/>
    <xf numFmtId="49" fontId="1" fillId="0" borderId="5" xfId="4" applyNumberFormat="1" applyBorder="1" applyAlignment="1">
      <alignment horizontal="center"/>
    </xf>
    <xf numFmtId="49" fontId="1" fillId="0" borderId="5" xfId="4" applyNumberFormat="1" applyBorder="1" applyAlignment="1">
      <alignment horizontal="center" vertical="center"/>
    </xf>
    <xf numFmtId="49" fontId="70" fillId="0" borderId="5" xfId="4" applyNumberFormat="1" applyFont="1" applyBorder="1" applyAlignment="1">
      <alignment horizontal="center"/>
    </xf>
    <xf numFmtId="49" fontId="71" fillId="0" borderId="5" xfId="4" applyNumberFormat="1" applyFont="1" applyBorder="1" applyAlignment="1">
      <alignment horizontal="center"/>
    </xf>
    <xf numFmtId="49" fontId="1" fillId="0" borderId="0" xfId="4" applyNumberFormat="1"/>
    <xf numFmtId="49" fontId="75" fillId="0" borderId="5" xfId="4" applyNumberFormat="1" applyFont="1" applyBorder="1"/>
    <xf numFmtId="49" fontId="71" fillId="0" borderId="0" xfId="4" applyNumberFormat="1" applyFont="1"/>
    <xf numFmtId="49" fontId="70" fillId="14" borderId="5" xfId="4" applyNumberFormat="1" applyFont="1" applyFill="1" applyBorder="1"/>
    <xf numFmtId="49" fontId="76" fillId="0" borderId="5" xfId="4" applyNumberFormat="1" applyFont="1" applyBorder="1" applyAlignment="1">
      <alignment horizontal="center"/>
    </xf>
    <xf numFmtId="0" fontId="24" fillId="0" borderId="5" xfId="2" applyBorder="1" applyAlignment="1">
      <alignment horizontal="center" vertical="center" shrinkToFit="1"/>
    </xf>
    <xf numFmtId="49" fontId="10" fillId="5" borderId="0" xfId="2" applyNumberFormat="1" applyFont="1" applyFill="1" applyAlignment="1">
      <alignment vertical="top" shrinkToFit="1"/>
    </xf>
    <xf numFmtId="14" fontId="13" fillId="5" borderId="18" xfId="2" applyNumberFormat="1" applyFont="1" applyFill="1" applyBorder="1" applyAlignment="1">
      <alignment horizontal="left" vertical="center"/>
    </xf>
    <xf numFmtId="0" fontId="24" fillId="2" borderId="5" xfId="2" applyFill="1" applyBorder="1" applyAlignment="1">
      <alignment vertical="center"/>
    </xf>
    <xf numFmtId="0" fontId="8" fillId="5" borderId="0" xfId="2" applyFont="1" applyFill="1" applyAlignment="1">
      <alignment horizontal="left" vertical="center"/>
    </xf>
    <xf numFmtId="0" fontId="24" fillId="0" borderId="5" xfId="2" applyBorder="1" applyAlignment="1">
      <alignment horizontal="right" vertical="center" shrinkToFit="1"/>
    </xf>
    <xf numFmtId="0" fontId="24" fillId="6" borderId="5" xfId="2" applyFill="1" applyBorder="1" applyAlignment="1">
      <alignment horizontal="center" vertical="center"/>
    </xf>
    <xf numFmtId="0" fontId="24" fillId="0" borderId="5" xfId="2" applyBorder="1" applyAlignment="1">
      <alignment horizontal="center" vertical="center"/>
    </xf>
    <xf numFmtId="0" fontId="8" fillId="5" borderId="14" xfId="2" applyFont="1" applyFill="1" applyBorder="1" applyAlignment="1">
      <alignment horizontal="left" vertical="center"/>
    </xf>
    <xf numFmtId="0" fontId="72" fillId="0" borderId="6" xfId="4" applyFont="1" applyBorder="1" applyAlignment="1">
      <alignment horizontal="center" vertical="center"/>
    </xf>
    <xf numFmtId="0" fontId="72" fillId="0" borderId="16" xfId="4" applyFont="1" applyBorder="1" applyAlignment="1">
      <alignment horizontal="center" vertical="center"/>
    </xf>
    <xf numFmtId="0" fontId="72" fillId="0" borderId="7" xfId="4" applyFont="1" applyBorder="1" applyAlignment="1">
      <alignment horizontal="center" vertical="center"/>
    </xf>
    <xf numFmtId="0" fontId="73" fillId="15" borderId="10" xfId="4" applyFont="1" applyFill="1" applyBorder="1" applyAlignment="1">
      <alignment horizontal="center" vertical="center" wrapText="1"/>
    </xf>
    <xf numFmtId="0" fontId="73" fillId="15" borderId="9" xfId="4" applyFont="1" applyFill="1" applyBorder="1" applyAlignment="1">
      <alignment horizontal="center" vertical="center" wrapText="1"/>
    </xf>
    <xf numFmtId="0" fontId="73" fillId="15" borderId="8" xfId="4" applyFont="1" applyFill="1" applyBorder="1" applyAlignment="1">
      <alignment horizontal="center" vertical="center" wrapText="1"/>
    </xf>
    <xf numFmtId="0" fontId="24" fillId="5" borderId="9" xfId="2" applyFill="1" applyBorder="1" applyAlignment="1">
      <alignment horizontal="center"/>
    </xf>
    <xf numFmtId="0" fontId="24" fillId="5" borderId="9" xfId="2" applyFill="1" applyBorder="1" applyAlignment="1">
      <alignment vertical="center" shrinkToFit="1"/>
    </xf>
    <xf numFmtId="14" fontId="13" fillId="0" borderId="18" xfId="2" applyNumberFormat="1" applyFont="1" applyBorder="1" applyAlignment="1">
      <alignment horizontal="left" vertical="center"/>
    </xf>
    <xf numFmtId="0" fontId="54" fillId="2" borderId="0" xfId="2" applyFont="1" applyFill="1" applyAlignment="1">
      <alignment horizontal="center" vertical="center"/>
    </xf>
    <xf numFmtId="0" fontId="54" fillId="2" borderId="11" xfId="2" applyFont="1" applyFill="1" applyBorder="1" applyAlignment="1">
      <alignment horizontal="center" vertical="center"/>
    </xf>
    <xf numFmtId="0" fontId="77" fillId="0" borderId="0" xfId="0" applyFont="1" applyAlignment="1">
      <alignment wrapText="1"/>
    </xf>
    <xf numFmtId="0" fontId="78" fillId="15" borderId="10" xfId="4" applyFont="1" applyFill="1" applyBorder="1" applyAlignment="1">
      <alignment horizontal="center" vertical="center" wrapText="1"/>
    </xf>
  </cellXfs>
  <cellStyles count="5">
    <cellStyle name="Hivatkozás" xfId="1" builtinId="8"/>
    <cellStyle name="Normál" xfId="0" builtinId="0"/>
    <cellStyle name="Normál 2" xfId="2" xr:uid="{00000000-0005-0000-0000-000002000000}"/>
    <cellStyle name="Normál 3" xfId="4" xr:uid="{00000000-0005-0000-0000-000003000000}"/>
    <cellStyle name="Pénznem 2" xfId="3" xr:uid="{00000000-0005-0000-0000-000004000000}"/>
  </cellStyles>
  <dxfs count="141">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9"/>
      </font>
      <fill>
        <patternFill>
          <bgColor indexed="42"/>
        </patternFill>
      </fill>
    </dxf>
    <dxf>
      <font>
        <b val="0"/>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9"/>
      </font>
      <fill>
        <patternFill>
          <bgColor indexed="42"/>
        </patternFill>
      </fill>
    </dxf>
    <dxf>
      <font>
        <b val="0"/>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5.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9.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4</xdr:col>
      <xdr:colOff>304800</xdr:colOff>
      <xdr:row>11</xdr:row>
      <xdr:rowOff>0</xdr:rowOff>
    </xdr:from>
    <xdr:to>
      <xdr:col>4</xdr:col>
      <xdr:colOff>1228725</xdr:colOff>
      <xdr:row>11</xdr:row>
      <xdr:rowOff>0</xdr:rowOff>
    </xdr:to>
    <xdr:sp macro="" textlink="">
      <xdr:nvSpPr>
        <xdr:cNvPr id="1028" name="Text 4">
          <a:extLst>
            <a:ext uri="{FF2B5EF4-FFF2-40B4-BE49-F238E27FC236}">
              <a16:creationId xmlns:a16="http://schemas.microsoft.com/office/drawing/2014/main" id="{25664601-00CD-4C39-B5F7-2A7E7EEAD8A2}"/>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editAs="oneCell">
    <xdr:from>
      <xdr:col>4</xdr:col>
      <xdr:colOff>609600</xdr:colOff>
      <xdr:row>0</xdr:row>
      <xdr:rowOff>57150</xdr:rowOff>
    </xdr:from>
    <xdr:to>
      <xdr:col>4</xdr:col>
      <xdr:colOff>1219200</xdr:colOff>
      <xdr:row>0</xdr:row>
      <xdr:rowOff>552450</xdr:rowOff>
    </xdr:to>
    <xdr:pic>
      <xdr:nvPicPr>
        <xdr:cNvPr id="1275" name="Kép 2">
          <a:extLst>
            <a:ext uri="{FF2B5EF4-FFF2-40B4-BE49-F238E27FC236}">
              <a16:creationId xmlns:a16="http://schemas.microsoft.com/office/drawing/2014/main" id="{00000000-0008-0000-0000-0000FB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715000" y="57150"/>
          <a:ext cx="609600" cy="49530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533400</xdr:colOff>
      <xdr:row>0</xdr:row>
      <xdr:rowOff>28575</xdr:rowOff>
    </xdr:from>
    <xdr:to>
      <xdr:col>12</xdr:col>
      <xdr:colOff>542925</xdr:colOff>
      <xdr:row>2</xdr:row>
      <xdr:rowOff>0</xdr:rowOff>
    </xdr:to>
    <xdr:pic>
      <xdr:nvPicPr>
        <xdr:cNvPr id="2" name="Kép 2">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172200" y="28575"/>
          <a:ext cx="581025" cy="466725"/>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495300</xdr:colOff>
      <xdr:row>0</xdr:row>
      <xdr:rowOff>47625</xdr:rowOff>
    </xdr:from>
    <xdr:to>
      <xdr:col>12</xdr:col>
      <xdr:colOff>457200</xdr:colOff>
      <xdr:row>1</xdr:row>
      <xdr:rowOff>142875</xdr:rowOff>
    </xdr:to>
    <xdr:pic>
      <xdr:nvPicPr>
        <xdr:cNvPr id="2" name="Kép 2">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172200" y="47625"/>
          <a:ext cx="533400" cy="428625"/>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12</xdr:col>
      <xdr:colOff>9525</xdr:colOff>
      <xdr:row>0</xdr:row>
      <xdr:rowOff>66675</xdr:rowOff>
    </xdr:from>
    <xdr:to>
      <xdr:col>12</xdr:col>
      <xdr:colOff>514350</xdr:colOff>
      <xdr:row>1</xdr:row>
      <xdr:rowOff>142875</xdr:rowOff>
    </xdr:to>
    <xdr:pic>
      <xdr:nvPicPr>
        <xdr:cNvPr id="2" name="Kép 2">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172200" y="66675"/>
          <a:ext cx="504825" cy="409575"/>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295275</xdr:colOff>
      <xdr:row>0</xdr:row>
      <xdr:rowOff>0</xdr:rowOff>
    </xdr:from>
    <xdr:to>
      <xdr:col>19</xdr:col>
      <xdr:colOff>9525</xdr:colOff>
      <xdr:row>2</xdr:row>
      <xdr:rowOff>0</xdr:rowOff>
    </xdr:to>
    <xdr:pic>
      <xdr:nvPicPr>
        <xdr:cNvPr id="2" name="Kép 2">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34125" y="0"/>
          <a:ext cx="542925" cy="4381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12</xdr:col>
          <xdr:colOff>411480</xdr:colOff>
          <xdr:row>0</xdr:row>
          <xdr:rowOff>7620</xdr:rowOff>
        </xdr:from>
        <xdr:to>
          <xdr:col>14</xdr:col>
          <xdr:colOff>289560</xdr:colOff>
          <xdr:row>0</xdr:row>
          <xdr:rowOff>137160</xdr:rowOff>
        </xdr:to>
        <xdr:sp macro="" textlink="">
          <xdr:nvSpPr>
            <xdr:cNvPr id="4097" name="Button 1" hidden="1">
              <a:extLst>
                <a:ext uri="{63B3BB69-23CF-44E3-9099-C40C66FF867C}">
                  <a14:compatExt spid="_x0000_s4097"/>
                </a:ext>
                <a:ext uri="{FF2B5EF4-FFF2-40B4-BE49-F238E27FC236}">
                  <a16:creationId xmlns:a16="http://schemas.microsoft.com/office/drawing/2014/main" id="{3CDD8C9A-B128-86DA-ACD5-A7DCF4A1E28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403860</xdr:colOff>
          <xdr:row>0</xdr:row>
          <xdr:rowOff>144780</xdr:rowOff>
        </xdr:from>
        <xdr:to>
          <xdr:col>14</xdr:col>
          <xdr:colOff>289560</xdr:colOff>
          <xdr:row>1</xdr:row>
          <xdr:rowOff>45720</xdr:rowOff>
        </xdr:to>
        <xdr:sp macro="" textlink="">
          <xdr:nvSpPr>
            <xdr:cNvPr id="4098" name="Button 2" hidden="1">
              <a:extLst>
                <a:ext uri="{63B3BB69-23CF-44E3-9099-C40C66FF867C}">
                  <a14:compatExt spid="_x0000_s4098"/>
                </a:ext>
                <a:ext uri="{FF2B5EF4-FFF2-40B4-BE49-F238E27FC236}">
                  <a16:creationId xmlns:a16="http://schemas.microsoft.com/office/drawing/2014/main" id="{B64D904A-1F14-241E-CB44-977E994B915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xdr:twoCellAnchor editAs="oneCell">
    <xdr:from>
      <xdr:col>16</xdr:col>
      <xdr:colOff>276225</xdr:colOff>
      <xdr:row>0</xdr:row>
      <xdr:rowOff>28575</xdr:rowOff>
    </xdr:from>
    <xdr:to>
      <xdr:col>17</xdr:col>
      <xdr:colOff>66675</xdr:colOff>
      <xdr:row>2</xdr:row>
      <xdr:rowOff>0</xdr:rowOff>
    </xdr:to>
    <xdr:pic>
      <xdr:nvPicPr>
        <xdr:cNvPr id="2" name="Kép 2">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296025" y="28575"/>
          <a:ext cx="504825" cy="40957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12</xdr:col>
          <xdr:colOff>411480</xdr:colOff>
          <xdr:row>0</xdr:row>
          <xdr:rowOff>7620</xdr:rowOff>
        </xdr:from>
        <xdr:to>
          <xdr:col>14</xdr:col>
          <xdr:colOff>289560</xdr:colOff>
          <xdr:row>0</xdr:row>
          <xdr:rowOff>137160</xdr:rowOff>
        </xdr:to>
        <xdr:sp macro="" textlink="">
          <xdr:nvSpPr>
            <xdr:cNvPr id="5121" name="Button 1" hidden="1">
              <a:extLst>
                <a:ext uri="{63B3BB69-23CF-44E3-9099-C40C66FF867C}">
                  <a14:compatExt spid="_x0000_s5121"/>
                </a:ext>
                <a:ext uri="{FF2B5EF4-FFF2-40B4-BE49-F238E27FC236}">
                  <a16:creationId xmlns:a16="http://schemas.microsoft.com/office/drawing/2014/main" id="{73700B35-D4EF-FB74-AD0E-82506C2953B8}"/>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403860</xdr:colOff>
          <xdr:row>0</xdr:row>
          <xdr:rowOff>144780</xdr:rowOff>
        </xdr:from>
        <xdr:to>
          <xdr:col>14</xdr:col>
          <xdr:colOff>289560</xdr:colOff>
          <xdr:row>1</xdr:row>
          <xdr:rowOff>45720</xdr:rowOff>
        </xdr:to>
        <xdr:sp macro="" textlink="">
          <xdr:nvSpPr>
            <xdr:cNvPr id="5122" name="Button 2" hidden="1">
              <a:extLst>
                <a:ext uri="{63B3BB69-23CF-44E3-9099-C40C66FF867C}">
                  <a14:compatExt spid="_x0000_s5122"/>
                </a:ext>
                <a:ext uri="{FF2B5EF4-FFF2-40B4-BE49-F238E27FC236}">
                  <a16:creationId xmlns:a16="http://schemas.microsoft.com/office/drawing/2014/main" id="{5C07F121-BA8F-49D7-A9C7-7CFC6FC9567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16</xdr:col>
      <xdr:colOff>295275</xdr:colOff>
      <xdr:row>0</xdr:row>
      <xdr:rowOff>0</xdr:rowOff>
    </xdr:from>
    <xdr:to>
      <xdr:col>17</xdr:col>
      <xdr:colOff>95250</xdr:colOff>
      <xdr:row>1</xdr:row>
      <xdr:rowOff>142875</xdr:rowOff>
    </xdr:to>
    <xdr:pic>
      <xdr:nvPicPr>
        <xdr:cNvPr id="2" name="Kép 2">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05550" y="0"/>
          <a:ext cx="514350" cy="4191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12</xdr:col>
          <xdr:colOff>411480</xdr:colOff>
          <xdr:row>0</xdr:row>
          <xdr:rowOff>7620</xdr:rowOff>
        </xdr:from>
        <xdr:to>
          <xdr:col>14</xdr:col>
          <xdr:colOff>289560</xdr:colOff>
          <xdr:row>0</xdr:row>
          <xdr:rowOff>137160</xdr:rowOff>
        </xdr:to>
        <xdr:sp macro="" textlink="">
          <xdr:nvSpPr>
            <xdr:cNvPr id="6145" name="Button 1" hidden="1">
              <a:extLst>
                <a:ext uri="{63B3BB69-23CF-44E3-9099-C40C66FF867C}">
                  <a14:compatExt spid="_x0000_s6145"/>
                </a:ext>
                <a:ext uri="{FF2B5EF4-FFF2-40B4-BE49-F238E27FC236}">
                  <a16:creationId xmlns:a16="http://schemas.microsoft.com/office/drawing/2014/main" id="{42AFAC90-98A7-6374-E511-BE2998386F1A}"/>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403860</xdr:colOff>
          <xdr:row>0</xdr:row>
          <xdr:rowOff>144780</xdr:rowOff>
        </xdr:from>
        <xdr:to>
          <xdr:col>14</xdr:col>
          <xdr:colOff>289560</xdr:colOff>
          <xdr:row>1</xdr:row>
          <xdr:rowOff>45720</xdr:rowOff>
        </xdr:to>
        <xdr:sp macro="" textlink="">
          <xdr:nvSpPr>
            <xdr:cNvPr id="6146" name="Button 2" hidden="1">
              <a:extLst>
                <a:ext uri="{63B3BB69-23CF-44E3-9099-C40C66FF867C}">
                  <a14:compatExt spid="_x0000_s6146"/>
                </a:ext>
                <a:ext uri="{FF2B5EF4-FFF2-40B4-BE49-F238E27FC236}">
                  <a16:creationId xmlns:a16="http://schemas.microsoft.com/office/drawing/2014/main" id="{2DB646F3-361D-A8D5-4C1D-1A9AA5795EFF}"/>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xdr:twoCellAnchor editAs="oneCell">
    <xdr:from>
      <xdr:col>12</xdr:col>
      <xdr:colOff>19050</xdr:colOff>
      <xdr:row>0</xdr:row>
      <xdr:rowOff>0</xdr:rowOff>
    </xdr:from>
    <xdr:to>
      <xdr:col>13</xdr:col>
      <xdr:colOff>9525</xdr:colOff>
      <xdr:row>1</xdr:row>
      <xdr:rowOff>123825</xdr:rowOff>
    </xdr:to>
    <xdr:pic>
      <xdr:nvPicPr>
        <xdr:cNvPr id="2" name="Kép 2">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229350" y="0"/>
          <a:ext cx="561975" cy="45720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16</xdr:col>
      <xdr:colOff>247650</xdr:colOff>
      <xdr:row>0</xdr:row>
      <xdr:rowOff>0</xdr:rowOff>
    </xdr:from>
    <xdr:to>
      <xdr:col>17</xdr:col>
      <xdr:colOff>66675</xdr:colOff>
      <xdr:row>1</xdr:row>
      <xdr:rowOff>152400</xdr:rowOff>
    </xdr:to>
    <xdr:pic>
      <xdr:nvPicPr>
        <xdr:cNvPr id="2" name="Kép 2">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15075" y="0"/>
          <a:ext cx="533400" cy="428625"/>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12</xdr:col>
          <xdr:colOff>411480</xdr:colOff>
          <xdr:row>0</xdr:row>
          <xdr:rowOff>7620</xdr:rowOff>
        </xdr:from>
        <xdr:to>
          <xdr:col>14</xdr:col>
          <xdr:colOff>289560</xdr:colOff>
          <xdr:row>0</xdr:row>
          <xdr:rowOff>137160</xdr:rowOff>
        </xdr:to>
        <xdr:sp macro="" textlink="">
          <xdr:nvSpPr>
            <xdr:cNvPr id="8193" name="Button 1" hidden="1">
              <a:extLst>
                <a:ext uri="{63B3BB69-23CF-44E3-9099-C40C66FF867C}">
                  <a14:compatExt spid="_x0000_s8193"/>
                </a:ext>
                <a:ext uri="{FF2B5EF4-FFF2-40B4-BE49-F238E27FC236}">
                  <a16:creationId xmlns:a16="http://schemas.microsoft.com/office/drawing/2014/main" id="{55285178-CB75-59CE-83CD-5EC971F6D55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403860</xdr:colOff>
          <xdr:row>0</xdr:row>
          <xdr:rowOff>144780</xdr:rowOff>
        </xdr:from>
        <xdr:to>
          <xdr:col>14</xdr:col>
          <xdr:colOff>289560</xdr:colOff>
          <xdr:row>1</xdr:row>
          <xdr:rowOff>45720</xdr:rowOff>
        </xdr:to>
        <xdr:sp macro="" textlink="">
          <xdr:nvSpPr>
            <xdr:cNvPr id="8194" name="Button 2" hidden="1">
              <a:extLst>
                <a:ext uri="{63B3BB69-23CF-44E3-9099-C40C66FF867C}">
                  <a14:compatExt spid="_x0000_s8194"/>
                </a:ext>
                <a:ext uri="{FF2B5EF4-FFF2-40B4-BE49-F238E27FC236}">
                  <a16:creationId xmlns:a16="http://schemas.microsoft.com/office/drawing/2014/main" id="{762CD1B9-6206-A8F5-3FAB-FA2C87E2073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8.xml><?xml version="1.0" encoding="utf-8"?>
<xdr:wsDr xmlns:xdr="http://schemas.openxmlformats.org/drawingml/2006/spreadsheetDrawing" xmlns:a="http://schemas.openxmlformats.org/drawingml/2006/main">
  <xdr:twoCellAnchor editAs="oneCell">
    <xdr:from>
      <xdr:col>16</xdr:col>
      <xdr:colOff>266700</xdr:colOff>
      <xdr:row>0</xdr:row>
      <xdr:rowOff>0</xdr:rowOff>
    </xdr:from>
    <xdr:to>
      <xdr:col>18</xdr:col>
      <xdr:colOff>0</xdr:colOff>
      <xdr:row>2</xdr:row>
      <xdr:rowOff>19050</xdr:rowOff>
    </xdr:to>
    <xdr:pic>
      <xdr:nvPicPr>
        <xdr:cNvPr id="2" name="Kép 2">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05550" y="0"/>
          <a:ext cx="561975" cy="4572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12</xdr:col>
          <xdr:colOff>411480</xdr:colOff>
          <xdr:row>0</xdr:row>
          <xdr:rowOff>7620</xdr:rowOff>
        </xdr:from>
        <xdr:to>
          <xdr:col>14</xdr:col>
          <xdr:colOff>289560</xdr:colOff>
          <xdr:row>0</xdr:row>
          <xdr:rowOff>137160</xdr:rowOff>
        </xdr:to>
        <xdr:sp macro="" textlink="">
          <xdr:nvSpPr>
            <xdr:cNvPr id="9217" name="Button 1" hidden="1">
              <a:extLst>
                <a:ext uri="{63B3BB69-23CF-44E3-9099-C40C66FF867C}">
                  <a14:compatExt spid="_x0000_s9217"/>
                </a:ext>
                <a:ext uri="{FF2B5EF4-FFF2-40B4-BE49-F238E27FC236}">
                  <a16:creationId xmlns:a16="http://schemas.microsoft.com/office/drawing/2014/main" id="{059E1649-F3AC-DC38-5164-9506DF92B32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403860</xdr:colOff>
          <xdr:row>0</xdr:row>
          <xdr:rowOff>144780</xdr:rowOff>
        </xdr:from>
        <xdr:to>
          <xdr:col>14</xdr:col>
          <xdr:colOff>289560</xdr:colOff>
          <xdr:row>1</xdr:row>
          <xdr:rowOff>45720</xdr:rowOff>
        </xdr:to>
        <xdr:sp macro="" textlink="">
          <xdr:nvSpPr>
            <xdr:cNvPr id="9218" name="Button 2" hidden="1">
              <a:extLst>
                <a:ext uri="{63B3BB69-23CF-44E3-9099-C40C66FF867C}">
                  <a14:compatExt spid="_x0000_s9218"/>
                </a:ext>
                <a:ext uri="{FF2B5EF4-FFF2-40B4-BE49-F238E27FC236}">
                  <a16:creationId xmlns:a16="http://schemas.microsoft.com/office/drawing/2014/main" id="{4BC503B3-F6B6-5E7A-5432-3C017EEF2AE3}"/>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xdr:twoCellAnchor editAs="oneCell">
    <xdr:from>
      <xdr:col>16</xdr:col>
      <xdr:colOff>295275</xdr:colOff>
      <xdr:row>0</xdr:row>
      <xdr:rowOff>0</xdr:rowOff>
    </xdr:from>
    <xdr:to>
      <xdr:col>17</xdr:col>
      <xdr:colOff>95250</xdr:colOff>
      <xdr:row>1</xdr:row>
      <xdr:rowOff>142875</xdr:rowOff>
    </xdr:to>
    <xdr:pic>
      <xdr:nvPicPr>
        <xdr:cNvPr id="2" name="Kép 2">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05550" y="0"/>
          <a:ext cx="514350" cy="41910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12</xdr:col>
          <xdr:colOff>411480</xdr:colOff>
          <xdr:row>0</xdr:row>
          <xdr:rowOff>7620</xdr:rowOff>
        </xdr:from>
        <xdr:to>
          <xdr:col>14</xdr:col>
          <xdr:colOff>289560</xdr:colOff>
          <xdr:row>0</xdr:row>
          <xdr:rowOff>137160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D2058470-FA70-5857-6DBA-1897EF620267}"/>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403860</xdr:colOff>
          <xdr:row>0</xdr:row>
          <xdr:rowOff>144780</xdr:rowOff>
        </xdr:from>
        <xdr:to>
          <xdr:col>14</xdr:col>
          <xdr:colOff>289560</xdr:colOff>
          <xdr:row>1</xdr:row>
          <xdr:rowOff>45720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F97ACD35-BE47-841B-953B-4F916C43DB6D}"/>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12</xdr:col>
      <xdr:colOff>9525</xdr:colOff>
      <xdr:row>0</xdr:row>
      <xdr:rowOff>66675</xdr:rowOff>
    </xdr:from>
    <xdr:to>
      <xdr:col>12</xdr:col>
      <xdr:colOff>514350</xdr:colOff>
      <xdr:row>1</xdr:row>
      <xdr:rowOff>142875</xdr:rowOff>
    </xdr:to>
    <xdr:pic>
      <xdr:nvPicPr>
        <xdr:cNvPr id="2" name="Kép 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324725" y="66675"/>
          <a:ext cx="504825" cy="238125"/>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16</xdr:col>
      <xdr:colOff>295275</xdr:colOff>
      <xdr:row>0</xdr:row>
      <xdr:rowOff>0</xdr:rowOff>
    </xdr:from>
    <xdr:to>
      <xdr:col>19</xdr:col>
      <xdr:colOff>9525</xdr:colOff>
      <xdr:row>2</xdr:row>
      <xdr:rowOff>0</xdr:rowOff>
    </xdr:to>
    <xdr:pic>
      <xdr:nvPicPr>
        <xdr:cNvPr id="2" name="Kép 2">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334125" y="0"/>
          <a:ext cx="542925" cy="4381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12</xdr:col>
          <xdr:colOff>411480</xdr:colOff>
          <xdr:row>0</xdr:row>
          <xdr:rowOff>7620</xdr:rowOff>
        </xdr:from>
        <xdr:to>
          <xdr:col>14</xdr:col>
          <xdr:colOff>289560</xdr:colOff>
          <xdr:row>0</xdr:row>
          <xdr:rowOff>137160</xdr:rowOff>
        </xdr:to>
        <xdr:sp macro="" textlink="">
          <xdr:nvSpPr>
            <xdr:cNvPr id="11265" name="Button 1" hidden="1">
              <a:extLst>
                <a:ext uri="{63B3BB69-23CF-44E3-9099-C40C66FF867C}">
                  <a14:compatExt spid="_x0000_s11265"/>
                </a:ext>
                <a:ext uri="{FF2B5EF4-FFF2-40B4-BE49-F238E27FC236}">
                  <a16:creationId xmlns:a16="http://schemas.microsoft.com/office/drawing/2014/main" id="{AE9F1BF7-D009-951B-0FEB-99CAC75C358E}"/>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403860</xdr:colOff>
          <xdr:row>0</xdr:row>
          <xdr:rowOff>144780</xdr:rowOff>
        </xdr:from>
        <xdr:to>
          <xdr:col>14</xdr:col>
          <xdr:colOff>289560</xdr:colOff>
          <xdr:row>1</xdr:row>
          <xdr:rowOff>45720</xdr:rowOff>
        </xdr:to>
        <xdr:sp macro="" textlink="">
          <xdr:nvSpPr>
            <xdr:cNvPr id="11266" name="Button 2" hidden="1">
              <a:extLst>
                <a:ext uri="{63B3BB69-23CF-44E3-9099-C40C66FF867C}">
                  <a14:compatExt spid="_x0000_s11266"/>
                </a:ext>
                <a:ext uri="{FF2B5EF4-FFF2-40B4-BE49-F238E27FC236}">
                  <a16:creationId xmlns:a16="http://schemas.microsoft.com/office/drawing/2014/main" id="{3A225ECD-A8A5-3E06-7832-3A56291A883A}"/>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1.xml><?xml version="1.0" encoding="utf-8"?>
<xdr:wsDr xmlns:xdr="http://schemas.openxmlformats.org/drawingml/2006/spreadsheetDrawing" xmlns:a="http://schemas.openxmlformats.org/drawingml/2006/main">
  <xdr:twoCellAnchor editAs="oneCell">
    <xdr:from>
      <xdr:col>11</xdr:col>
      <xdr:colOff>533400</xdr:colOff>
      <xdr:row>0</xdr:row>
      <xdr:rowOff>57150</xdr:rowOff>
    </xdr:from>
    <xdr:to>
      <xdr:col>12</xdr:col>
      <xdr:colOff>466725</xdr:colOff>
      <xdr:row>1</xdr:row>
      <xdr:rowOff>133350</xdr:rowOff>
    </xdr:to>
    <xdr:pic>
      <xdr:nvPicPr>
        <xdr:cNvPr id="2" name="Kép 2">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124575" y="57150"/>
          <a:ext cx="504825" cy="409575"/>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16</xdr:col>
      <xdr:colOff>276225</xdr:colOff>
      <xdr:row>0</xdr:row>
      <xdr:rowOff>38100</xdr:rowOff>
    </xdr:from>
    <xdr:to>
      <xdr:col>17</xdr:col>
      <xdr:colOff>57150</xdr:colOff>
      <xdr:row>2</xdr:row>
      <xdr:rowOff>0</xdr:rowOff>
    </xdr:to>
    <xdr:pic>
      <xdr:nvPicPr>
        <xdr:cNvPr id="2" name="Kép 2">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296025" y="38100"/>
          <a:ext cx="495300" cy="400050"/>
        </a:xfrm>
        <a:prstGeom prst="rect">
          <a:avLst/>
        </a:prstGeom>
        <a:noFill/>
        <a:ln w="9525">
          <a:noFill/>
          <a:miter lim="800000"/>
          <a:headEnd/>
          <a:tailEnd/>
        </a:ln>
      </xdr:spPr>
    </xdr:pic>
    <xdr:clientData/>
  </xdr:twoCellAnchor>
  <mc:AlternateContent xmlns:mc="http://schemas.openxmlformats.org/markup-compatibility/2006">
    <mc:Choice xmlns:a14="http://schemas.microsoft.com/office/drawing/2010/main" Requires="a14">
      <xdr:twoCellAnchor>
        <xdr:from>
          <xdr:col>12</xdr:col>
          <xdr:colOff>411480</xdr:colOff>
          <xdr:row>0</xdr:row>
          <xdr:rowOff>7620</xdr:rowOff>
        </xdr:from>
        <xdr:to>
          <xdr:col>14</xdr:col>
          <xdr:colOff>289560</xdr:colOff>
          <xdr:row>0</xdr:row>
          <xdr:rowOff>137160</xdr:rowOff>
        </xdr:to>
        <xdr:sp macro="" textlink="">
          <xdr:nvSpPr>
            <xdr:cNvPr id="13313" name="Button 1" hidden="1">
              <a:extLst>
                <a:ext uri="{63B3BB69-23CF-44E3-9099-C40C66FF867C}">
                  <a14:compatExt spid="_x0000_s13313"/>
                </a:ext>
                <a:ext uri="{FF2B5EF4-FFF2-40B4-BE49-F238E27FC236}">
                  <a16:creationId xmlns:a16="http://schemas.microsoft.com/office/drawing/2014/main" id="{50D2D415-5C53-89AD-440F-A6D6FBADCFD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403860</xdr:colOff>
          <xdr:row>0</xdr:row>
          <xdr:rowOff>144780</xdr:rowOff>
        </xdr:from>
        <xdr:to>
          <xdr:col>14</xdr:col>
          <xdr:colOff>289560</xdr:colOff>
          <xdr:row>1</xdr:row>
          <xdr:rowOff>45720</xdr:rowOff>
        </xdr:to>
        <xdr:sp macro="" textlink="">
          <xdr:nvSpPr>
            <xdr:cNvPr id="13314" name="Button 2" hidden="1">
              <a:extLst>
                <a:ext uri="{63B3BB69-23CF-44E3-9099-C40C66FF867C}">
                  <a14:compatExt spid="_x0000_s13314"/>
                </a:ext>
                <a:ext uri="{FF2B5EF4-FFF2-40B4-BE49-F238E27FC236}">
                  <a16:creationId xmlns:a16="http://schemas.microsoft.com/office/drawing/2014/main" id="{F48D9DEF-D15E-C0A8-7203-E0E38D4B1DD2}"/>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wsDr>
</file>

<file path=xl/drawings/drawing23.xml><?xml version="1.0" encoding="utf-8"?>
<xdr:wsDr xmlns:xdr="http://schemas.openxmlformats.org/drawingml/2006/spreadsheetDrawing" xmlns:a="http://schemas.openxmlformats.org/drawingml/2006/main">
  <xdr:twoCellAnchor editAs="oneCell">
    <xdr:from>
      <xdr:col>11</xdr:col>
      <xdr:colOff>476250</xdr:colOff>
      <xdr:row>0</xdr:row>
      <xdr:rowOff>28575</xdr:rowOff>
    </xdr:from>
    <xdr:to>
      <xdr:col>12</xdr:col>
      <xdr:colOff>457200</xdr:colOff>
      <xdr:row>1</xdr:row>
      <xdr:rowOff>142875</xdr:rowOff>
    </xdr:to>
    <xdr:pic>
      <xdr:nvPicPr>
        <xdr:cNvPr id="2" name="Kép 2">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153150" y="28575"/>
          <a:ext cx="552450" cy="447675"/>
        </a:xfrm>
        <a:prstGeom prst="rect">
          <a:avLst/>
        </a:prstGeom>
        <a:noFill/>
        <a:ln w="9525">
          <a:noFill/>
          <a:miter lim="800000"/>
          <a:headEnd/>
          <a:tailEnd/>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11</xdr:col>
      <xdr:colOff>571500</xdr:colOff>
      <xdr:row>0</xdr:row>
      <xdr:rowOff>38100</xdr:rowOff>
    </xdr:from>
    <xdr:to>
      <xdr:col>12</xdr:col>
      <xdr:colOff>552450</xdr:colOff>
      <xdr:row>1</xdr:row>
      <xdr:rowOff>152400</xdr:rowOff>
    </xdr:to>
    <xdr:pic>
      <xdr:nvPicPr>
        <xdr:cNvPr id="2" name="Kép 2">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200775" y="38100"/>
          <a:ext cx="552450" cy="447675"/>
        </a:xfrm>
        <a:prstGeom prst="rect">
          <a:avLst/>
        </a:prstGeom>
        <a:noFill/>
        <a:ln w="9525">
          <a:noFill/>
          <a:miter lim="800000"/>
          <a:headEnd/>
          <a:tailEnd/>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12</xdr:col>
      <xdr:colOff>9525</xdr:colOff>
      <xdr:row>0</xdr:row>
      <xdr:rowOff>66675</xdr:rowOff>
    </xdr:from>
    <xdr:to>
      <xdr:col>12</xdr:col>
      <xdr:colOff>514350</xdr:colOff>
      <xdr:row>1</xdr:row>
      <xdr:rowOff>142875</xdr:rowOff>
    </xdr:to>
    <xdr:pic>
      <xdr:nvPicPr>
        <xdr:cNvPr id="2" name="Kép 2">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210300" y="66675"/>
          <a:ext cx="504825" cy="40957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542925</xdr:colOff>
      <xdr:row>0</xdr:row>
      <xdr:rowOff>9525</xdr:rowOff>
    </xdr:from>
    <xdr:to>
      <xdr:col>12</xdr:col>
      <xdr:colOff>561975</xdr:colOff>
      <xdr:row>1</xdr:row>
      <xdr:rowOff>152400</xdr:rowOff>
    </xdr:to>
    <xdr:pic>
      <xdr:nvPicPr>
        <xdr:cNvPr id="2" name="Kép 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181725" y="9525"/>
          <a:ext cx="590550" cy="4762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428625</xdr:colOff>
      <xdr:row>0</xdr:row>
      <xdr:rowOff>0</xdr:rowOff>
    </xdr:from>
    <xdr:to>
      <xdr:col>12</xdr:col>
      <xdr:colOff>438150</xdr:colOff>
      <xdr:row>1</xdr:row>
      <xdr:rowOff>133350</xdr:rowOff>
    </xdr:to>
    <xdr:pic>
      <xdr:nvPicPr>
        <xdr:cNvPr id="2" name="Kép 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19800" y="0"/>
          <a:ext cx="581025" cy="466725"/>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523875</xdr:colOff>
      <xdr:row>0</xdr:row>
      <xdr:rowOff>0</xdr:rowOff>
    </xdr:from>
    <xdr:to>
      <xdr:col>12</xdr:col>
      <xdr:colOff>523875</xdr:colOff>
      <xdr:row>1</xdr:row>
      <xdr:rowOff>133350</xdr:rowOff>
    </xdr:to>
    <xdr:pic>
      <xdr:nvPicPr>
        <xdr:cNvPr id="2" name="Kép 2">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162675" y="0"/>
          <a:ext cx="571500" cy="466725"/>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495300</xdr:colOff>
      <xdr:row>0</xdr:row>
      <xdr:rowOff>47625</xdr:rowOff>
    </xdr:from>
    <xdr:to>
      <xdr:col>12</xdr:col>
      <xdr:colOff>457200</xdr:colOff>
      <xdr:row>1</xdr:row>
      <xdr:rowOff>142875</xdr:rowOff>
    </xdr:to>
    <xdr:pic>
      <xdr:nvPicPr>
        <xdr:cNvPr id="2" name="Kép 2">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172200" y="47625"/>
          <a:ext cx="533400" cy="42862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533400</xdr:colOff>
      <xdr:row>0</xdr:row>
      <xdr:rowOff>57150</xdr:rowOff>
    </xdr:from>
    <xdr:to>
      <xdr:col>12</xdr:col>
      <xdr:colOff>466725</xdr:colOff>
      <xdr:row>1</xdr:row>
      <xdr:rowOff>133350</xdr:rowOff>
    </xdr:to>
    <xdr:pic>
      <xdr:nvPicPr>
        <xdr:cNvPr id="2" name="Kép 2">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124575" y="57150"/>
          <a:ext cx="504825" cy="40957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476250</xdr:colOff>
      <xdr:row>0</xdr:row>
      <xdr:rowOff>19050</xdr:rowOff>
    </xdr:from>
    <xdr:to>
      <xdr:col>12</xdr:col>
      <xdr:colOff>466725</xdr:colOff>
      <xdr:row>1</xdr:row>
      <xdr:rowOff>142875</xdr:rowOff>
    </xdr:to>
    <xdr:pic>
      <xdr:nvPicPr>
        <xdr:cNvPr id="2" name="Kép 2">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067425" y="19050"/>
          <a:ext cx="561975" cy="4572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9525</xdr:colOff>
      <xdr:row>0</xdr:row>
      <xdr:rowOff>66675</xdr:rowOff>
    </xdr:from>
    <xdr:to>
      <xdr:col>12</xdr:col>
      <xdr:colOff>514350</xdr:colOff>
      <xdr:row>1</xdr:row>
      <xdr:rowOff>142875</xdr:rowOff>
    </xdr:to>
    <xdr:pic>
      <xdr:nvPicPr>
        <xdr:cNvPr id="2" name="Kép 2">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6172200" y="66675"/>
          <a:ext cx="504825" cy="40957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enisz%20t&#225;bla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i&#225;kolimpia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i&#225;kolimpia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Tenisz%20t&#225;bla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i&#225;kolimpia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enisz%20t&#225;bla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talanos"/>
      <sheetName val="Birók"/>
      <sheetName val="1Q ELO"/>
      <sheetName val="1Q 8&gt;2"/>
      <sheetName val="1Q 8&gt;4"/>
      <sheetName val="1Q 16&gt;4"/>
      <sheetName val="1MD ELO"/>
      <sheetName val="1E3"/>
      <sheetName val="VII.fúA"/>
      <sheetName val="1E5"/>
      <sheetName val="1E6"/>
      <sheetName val="1E7"/>
      <sheetName val="1E8"/>
      <sheetName val="1MD 8"/>
      <sheetName val="1MD 16"/>
      <sheetName val="1MD 32"/>
      <sheetName val="1MD 64"/>
      <sheetName val="1D ELO"/>
      <sheetName val="1D 8"/>
      <sheetName val="1D 16"/>
      <sheetName val="1D 32"/>
      <sheetName val="1Q ELO (2)"/>
      <sheetName val="1Q 8&gt;2 (2)"/>
      <sheetName val="1Q 8&gt;4 (2)"/>
      <sheetName val="1Q 16&gt;4 (2)"/>
      <sheetName val="1MD ELO (2)"/>
      <sheetName val="1E3 (2)"/>
      <sheetName val="1E4 (2)"/>
      <sheetName val="1E5 (2)"/>
      <sheetName val="1E6 (2)"/>
      <sheetName val="1E7 (2)"/>
      <sheetName val="1E8 (2)"/>
      <sheetName val="1MD 8 (2)"/>
      <sheetName val="VII.fiúB"/>
      <sheetName val="1MD 32 (2)"/>
      <sheetName val="1MD 64 (2)"/>
      <sheetName val="1D ELO (2)"/>
      <sheetName val="1D 8 (2)"/>
      <sheetName val="1D 16 (2)"/>
      <sheetName val="1D 32 (2)"/>
      <sheetName val="1Q ELO (3)"/>
      <sheetName val="1Q 8&gt;2 (3)"/>
      <sheetName val="1Q 8&gt;4 (3)"/>
      <sheetName val="1Q 16&gt;4 (3)"/>
      <sheetName val="1MD ELO (3)"/>
      <sheetName val="1E3 (3)"/>
      <sheetName val="1E4 (3)"/>
      <sheetName val="VII.lány B"/>
      <sheetName val="1E6 (3)"/>
      <sheetName val="1E7 (3)"/>
      <sheetName val="1E8 (3)"/>
      <sheetName val="1MD 8 (3)"/>
      <sheetName val="1MD 16 (3)"/>
      <sheetName val="1MD 32 (3)"/>
      <sheetName val="1MD 64 (3)"/>
      <sheetName val="1D ELO (3)"/>
      <sheetName val="1D 8 (3)"/>
      <sheetName val="1D 16 (3)"/>
      <sheetName val="1D 32 (3)"/>
      <sheetName val="1Q ELO (4)"/>
      <sheetName val="1Q 8&gt;2 (4)"/>
      <sheetName val="1Q 8&gt;4 (4)"/>
      <sheetName val="1Q 16&gt;4 (4)"/>
      <sheetName val="1MD ELO (4)"/>
      <sheetName val="VIII.fiúB"/>
      <sheetName val="1E4 (4)"/>
      <sheetName val="1E5 (4)"/>
      <sheetName val="1E6 (4)"/>
      <sheetName val="1E7 (4)"/>
      <sheetName val="1E8 (4)"/>
      <sheetName val="1MD 8 (4)"/>
      <sheetName val="1MD 16 (4)"/>
      <sheetName val="1MD 32 (4)"/>
      <sheetName val="1MD 64 (4)"/>
      <sheetName val="1D ELO (4)"/>
      <sheetName val="1D 8 (4)"/>
      <sheetName val="1D 16 (4)"/>
      <sheetName val="1D 32 (4)"/>
      <sheetName val="1Q ELO (5)"/>
      <sheetName val="1Q 8&gt;2 (5)"/>
      <sheetName val="1Q 8&gt;4 (5)"/>
      <sheetName val="1Q 16&gt;4 (5)"/>
      <sheetName val="1MD ELO (5)"/>
      <sheetName val="VIII.lány B"/>
      <sheetName val="1E4 (5)"/>
      <sheetName val="1E5 (5)"/>
      <sheetName val="1E6 (5)"/>
      <sheetName val="1E7 (5)"/>
      <sheetName val="1E8 (5)"/>
      <sheetName val="1MD 8 (5)"/>
      <sheetName val="1MD 16 (5)"/>
      <sheetName val="1MD 32 (5)"/>
      <sheetName val="1MD 64 (5)"/>
      <sheetName val="1D ELO (5)"/>
      <sheetName val="1D 8 (5)"/>
      <sheetName val="1D 16 (5)"/>
      <sheetName val="1D 32 (5)"/>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talanos"/>
      <sheetName val="Birók"/>
      <sheetName val="1MD ELO (2)"/>
      <sheetName val="1E4 (2)"/>
      <sheetName val="1E5 (2)"/>
      <sheetName val="1E6 (2)"/>
      <sheetName val="1E7 (2)"/>
      <sheetName val="1E8 (2)"/>
      <sheetName val="1MD 8 (2)"/>
      <sheetName val="1MD 16 (2)"/>
      <sheetName val="1MD 32 (2)"/>
      <sheetName val="1MD 64 (2)"/>
      <sheetName val="1D ELO (2)"/>
      <sheetName val="1D 8 (2)"/>
      <sheetName val="1D 16 (2)"/>
      <sheetName val="1D 32 (2)"/>
      <sheetName val="1Q ELO (3)"/>
      <sheetName val="1Q 8&gt;2 (3)"/>
      <sheetName val="1Q 8&gt;4 (3)"/>
      <sheetName val="1Q 16&gt;4 (3)"/>
      <sheetName val="1MD ELO (3)"/>
      <sheetName val="1E3 (3)"/>
      <sheetName val="1E4 (3)"/>
      <sheetName val="1E5 (3)"/>
      <sheetName val="II.fiú A"/>
      <sheetName val="1E7 (3)"/>
      <sheetName val="1E8 (3)"/>
      <sheetName val="1MD 8 (3)"/>
      <sheetName val="1MD 16 (3)"/>
      <sheetName val="1MD 32 (3)"/>
      <sheetName val="1MD 64 (3)"/>
      <sheetName val="1D ELO (3)"/>
      <sheetName val="1D 8 (3)"/>
      <sheetName val="1D 16 (3)"/>
      <sheetName val="1D 32 (3)"/>
      <sheetName val="1Q ELO (4)"/>
      <sheetName val="1Q 8&gt;2 (4)"/>
      <sheetName val="1Q 8&gt;4 (4)"/>
      <sheetName val="1Q 16&gt;4 (4)"/>
      <sheetName val="1MD ELO (4)"/>
      <sheetName val="1E3 (4)"/>
      <sheetName val="II.kcs fiú B1"/>
      <sheetName val="1E5 (4)"/>
      <sheetName val="II.kcs fiú B2"/>
      <sheetName val="1E7 (4)"/>
      <sheetName val="1E8 (4)"/>
      <sheetName val="1MD 8 (4)"/>
      <sheetName val="1MD 16 (4)"/>
      <sheetName val="1MD 32 (4)"/>
      <sheetName val="1MD 64 (4)"/>
      <sheetName val="1D ELO (4)"/>
      <sheetName val="1D 8 (4)"/>
      <sheetName val="1D 16 (4)"/>
      <sheetName val="1D 32 (4)"/>
      <sheetName val="1Q ELO (5)"/>
      <sheetName val="1Q 8&gt;2 (5)"/>
      <sheetName val="1Q 8&gt;4 (5)"/>
      <sheetName val="1Q 16&gt;4 (5)"/>
      <sheetName val="1MD ELO (5)"/>
      <sheetName val="1E3 (5)"/>
      <sheetName val="1E4 (5)"/>
      <sheetName val="II.kcs lány A"/>
      <sheetName val="1E6 (5)"/>
      <sheetName val="1E7 (5)"/>
      <sheetName val="1E8 (5)"/>
      <sheetName val="1MD 8 (5)"/>
      <sheetName val="1MD 16 (5)"/>
      <sheetName val="1MD 32 (5)"/>
      <sheetName val="1MD 64 (5)"/>
      <sheetName val="1D ELO (5)"/>
      <sheetName val="1D 8 (5)"/>
      <sheetName val="1D 16 (5)"/>
      <sheetName val="1D 32 (5)"/>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talanos"/>
      <sheetName val="Birók"/>
      <sheetName val="1Q ELO"/>
      <sheetName val="1Q 8&gt;2"/>
      <sheetName val="1Q 8&gt;4"/>
      <sheetName val="1Q 16&gt;4"/>
      <sheetName val="1MD ELO"/>
      <sheetName val="1E3"/>
      <sheetName val="II.kcs lány B"/>
      <sheetName val="1E5"/>
      <sheetName val="1E6"/>
      <sheetName val="1E7"/>
      <sheetName val="1E8"/>
      <sheetName val="1MD 8"/>
      <sheetName val="1MD 16"/>
      <sheetName val="1MD 32"/>
      <sheetName val="1MD 64"/>
      <sheetName val="1D ELO"/>
      <sheetName val="1D 8"/>
      <sheetName val="1D 16"/>
      <sheetName val="1D 32"/>
      <sheetName val="1Q ELO (2)"/>
      <sheetName val="1Q 8&gt;2 (2)"/>
      <sheetName val="1Q 8&gt;4 (2)"/>
      <sheetName val="1Q 16&gt;4 (2)"/>
      <sheetName val="1MD ELO (2)"/>
      <sheetName val="1E3 (2)"/>
      <sheetName val="III.fiúA"/>
      <sheetName val="1E5 (2)"/>
      <sheetName val="1E6 (2)"/>
      <sheetName val="1E7 (2)"/>
      <sheetName val="1E8 (2)"/>
      <sheetName val="1MD 8 (2)"/>
      <sheetName val="1MD 16 (2)"/>
      <sheetName val="1MD 32 (2)"/>
      <sheetName val="1MD 64 (2)"/>
      <sheetName val="1D ELO (2)"/>
      <sheetName val="1D 8 (2)"/>
      <sheetName val="1D 16 (2)"/>
      <sheetName val="1D 32 (2)"/>
      <sheetName val="1Q ELO (3)"/>
      <sheetName val="1Q 8&gt;2 (3)"/>
      <sheetName val="1Q 8&gt;4 (3)"/>
      <sheetName val="1Q 16&gt;4 (3)"/>
      <sheetName val="1MD ELO (3)"/>
      <sheetName val="1E3 (3)"/>
      <sheetName val="III.lány B"/>
      <sheetName val="1E5 (3)"/>
      <sheetName val="1E6 (3)"/>
      <sheetName val="1E7 (3)"/>
      <sheetName val="1E8 (3)"/>
      <sheetName val="1MD 8 (3)"/>
      <sheetName val="1MD 16 (3)"/>
      <sheetName val="1MD 32 (3)"/>
      <sheetName val="1MD 64 (3)"/>
      <sheetName val="1D ELO (3)"/>
      <sheetName val="1D 8 (3)"/>
      <sheetName val="1D 16 (3)"/>
      <sheetName val="1D 32 (3)"/>
      <sheetName val="1Q ELO (4)"/>
      <sheetName val="1Q 8&gt;2 (4)"/>
      <sheetName val="1Q 8&gt;4 (4)"/>
      <sheetName val="1Q 16&gt;4 (4)"/>
      <sheetName val="1MD ELO (4)"/>
      <sheetName val="1E3 (4)"/>
      <sheetName val="1E4 (4)"/>
      <sheetName val="1E5 (4)"/>
      <sheetName val="IV.fiúA"/>
      <sheetName val="1E7 (4)"/>
      <sheetName val="1E8 (4)"/>
      <sheetName val="1MD 8 (4)"/>
      <sheetName val="1MD 16 (4)"/>
      <sheetName val="1MD 32 (4)"/>
      <sheetName val="1MD 64 (4)"/>
      <sheetName val="1D ELO (4)"/>
      <sheetName val="1D 8 (4)"/>
      <sheetName val="1D 16 (4)"/>
      <sheetName val="1D 32 (4)"/>
      <sheetName val="1Q ELO (5)"/>
      <sheetName val="1Q 8&gt;2 (5)"/>
      <sheetName val="1Q 8&gt;4 (5)"/>
      <sheetName val="1Q 16&gt;4 (5)"/>
      <sheetName val="1MD ELO (5)"/>
      <sheetName val="1E3 (5)"/>
      <sheetName val="1E4 (5)"/>
      <sheetName val="IV.fiúB"/>
      <sheetName val="1E6 (5)"/>
      <sheetName val="1E7 (5)"/>
      <sheetName val="1E8 (5)"/>
      <sheetName val="1MD 8 (5)"/>
      <sheetName val="1MD 16 (5)"/>
      <sheetName val="1MD 32 (5)"/>
      <sheetName val="1MD 64 (5)"/>
      <sheetName val="1D ELO (5)"/>
      <sheetName val="1D 8 (5)"/>
      <sheetName val="1D 16 (5)"/>
      <sheetName val="1D 32 (5)"/>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talanos"/>
      <sheetName val="Birók"/>
      <sheetName val="1Q ELO"/>
      <sheetName val="1Q 8&gt;2"/>
      <sheetName val="1Q 8&gt;4"/>
      <sheetName val="1Q 16&gt;4"/>
      <sheetName val="1MD ELO"/>
      <sheetName val="1E3"/>
      <sheetName val="1E4"/>
      <sheetName val="1E5"/>
      <sheetName val="1E6"/>
      <sheetName val="1E7"/>
      <sheetName val="1E8"/>
      <sheetName val="1MD 8"/>
      <sheetName val="1MD 16"/>
      <sheetName val="1MD 32"/>
      <sheetName val="1MD 64"/>
      <sheetName val="1D ELO"/>
      <sheetName val="1D 8"/>
      <sheetName val="1D 16"/>
      <sheetName val="1D 32"/>
      <sheetName val="1Q ELO (2)"/>
      <sheetName val="1Q 8&gt;2 (2)"/>
      <sheetName val="1Q 8&gt;4 (2)"/>
      <sheetName val="1Q 16&gt;4 (2)"/>
      <sheetName val="1MD ELO (2)"/>
      <sheetName val="1E3 (2)"/>
      <sheetName val="1E4 (2)"/>
      <sheetName val="1E5 (2)"/>
      <sheetName val="1E6 (2)"/>
      <sheetName val="1E7 (2)"/>
      <sheetName val="1E8 (2)"/>
      <sheetName val="1MD 8 (2)"/>
      <sheetName val="1MD 16 (2)"/>
      <sheetName val="V.fiúB"/>
      <sheetName val="1MD 64 (2)"/>
      <sheetName val="1D ELO (2)"/>
      <sheetName val="1D 8 (2)"/>
      <sheetName val="1D 16 (2)"/>
      <sheetName val="1D 32 (2)"/>
      <sheetName val="1Q ELO (3)"/>
      <sheetName val="1Q 8&gt;2 (3)"/>
      <sheetName val="1Q 8&gt;4 (3)"/>
      <sheetName val="1Q 16&gt;4 (3)"/>
      <sheetName val="1MD ELO (3)"/>
      <sheetName val="1E3 (3)"/>
      <sheetName val="1E4 (3)"/>
      <sheetName val="1E5 (3)"/>
      <sheetName val="1E6 (3)"/>
      <sheetName val="1E7 (3)"/>
      <sheetName val="1E8 (3)"/>
      <sheetName val="1MD 8 (3)"/>
      <sheetName val="1MD 16 (3)"/>
      <sheetName val="1MD 32 (3)"/>
      <sheetName val="1MD 64 (3)"/>
      <sheetName val="1D ELO (3)"/>
      <sheetName val="1D 8 (3)"/>
      <sheetName val="1D 16 (3)"/>
      <sheetName val="1D 32 (3)"/>
      <sheetName val="1Q ELO (4)"/>
      <sheetName val="1Q 8&gt;2 (4)"/>
      <sheetName val="1Q 8&gt;4 (4)"/>
      <sheetName val="1Q 16&gt;4 (4)"/>
      <sheetName val="1MD ELO (4)"/>
      <sheetName val="1E3 (4)"/>
      <sheetName val="1E4 (4)"/>
      <sheetName val="1E5 (4)"/>
      <sheetName val="1E6 (4)"/>
      <sheetName val="1E7 (4)"/>
      <sheetName val="1E8 (4)"/>
      <sheetName val="1MD 8 (4)"/>
      <sheetName val="V.lány A"/>
      <sheetName val="1MD 32 (4)"/>
      <sheetName val="1MD 64 (4)"/>
      <sheetName val="1D ELO (4)"/>
      <sheetName val="1D 8 (4)"/>
      <sheetName val="1D 16 (4)"/>
      <sheetName val="1D 32 (4)"/>
      <sheetName val="1Q ELO (5)"/>
      <sheetName val="1Q 8&gt;2 (5)"/>
      <sheetName val="1Q 8&gt;4 (5)"/>
      <sheetName val="1Q 16&gt;4 (5)"/>
      <sheetName val="1MD ELO (5)"/>
      <sheetName val="1E3 (5)"/>
      <sheetName val="1E4 (5)"/>
      <sheetName val="1E5 (5)"/>
      <sheetName val="1E6 (5)"/>
      <sheetName val="V.lány B"/>
      <sheetName val="1E8 (5)"/>
      <sheetName val="1MD 8 (5)"/>
      <sheetName val="1MD 16 (5)"/>
      <sheetName val="1MD 32 (5)"/>
      <sheetName val="1MD 64 (5)"/>
      <sheetName val="1D ELO (5)"/>
      <sheetName val="1D 8 (5)"/>
      <sheetName val="1D 16 (5)"/>
      <sheetName val="1D 32 (5)"/>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talanos"/>
      <sheetName val="Birók"/>
      <sheetName val="1Q ELO"/>
      <sheetName val="1Q 8&gt;2"/>
      <sheetName val="1Q 8&gt;4"/>
      <sheetName val="1Q 16&gt;4"/>
      <sheetName val="1MD ELO"/>
      <sheetName val="1E3"/>
      <sheetName val="IV.lányA"/>
      <sheetName val="1E5"/>
      <sheetName val="1E6"/>
      <sheetName val="1E7"/>
      <sheetName val="1E8"/>
      <sheetName val="1MD 8"/>
      <sheetName val="1MD 16"/>
      <sheetName val="1MD 32"/>
      <sheetName val="1MD 64"/>
      <sheetName val="1D ELO"/>
      <sheetName val="1D 8"/>
      <sheetName val="1D 16"/>
      <sheetName val="1D 32"/>
      <sheetName val="1Q ELO (2)"/>
      <sheetName val="1Q 8&gt;2 (2)"/>
      <sheetName val="1Q 8&gt;4 (2)"/>
      <sheetName val="1Q 16&gt;4 (2)"/>
      <sheetName val="1MD ELO (2)"/>
      <sheetName val="1E3 (2)"/>
      <sheetName val="1E4 (2)"/>
      <sheetName val="1E5 (2)"/>
      <sheetName val="IV.fiúA"/>
      <sheetName val="1E7 (2)"/>
      <sheetName val="1E8 (2)"/>
      <sheetName val="1MD 8 (2)"/>
      <sheetName val="1MD 16 (2)"/>
      <sheetName val="1MD 32 (2)"/>
      <sheetName val="1MD 64 (2)"/>
      <sheetName val="1D ELO (2)"/>
      <sheetName val="1D 8 (2)"/>
      <sheetName val="1D 16 (2)"/>
      <sheetName val="1D 32 (2)"/>
      <sheetName val="1Q ELO (3)"/>
      <sheetName val="1Q 8&gt;2 (3)"/>
      <sheetName val="1Q 8&gt;4 (3)"/>
      <sheetName val="1Q 16&gt;4 (3)"/>
      <sheetName val="1MD ELO (3)"/>
      <sheetName val="1E3 (3)"/>
      <sheetName val="IV.lány A"/>
      <sheetName val="1E5 (3)"/>
      <sheetName val="1E6 (3)"/>
      <sheetName val="1E7 (3)"/>
      <sheetName val="1E8 (3)"/>
      <sheetName val="1MD 8 (3)"/>
      <sheetName val="1MD 16 (3)"/>
      <sheetName val="1MD 32 (3)"/>
      <sheetName val="1MD 64 (3)"/>
      <sheetName val="1D ELO (3)"/>
      <sheetName val="1D 8 (3)"/>
      <sheetName val="1D 16 (3)"/>
      <sheetName val="1D 32 (3)"/>
      <sheetName val="1Q ELO (4)"/>
      <sheetName val="1Q 8&gt;2 (4)"/>
      <sheetName val="1Q 8&gt;4 (4)"/>
      <sheetName val="1Q 16&gt;4 (4)"/>
      <sheetName val="1MD ELO (4)"/>
      <sheetName val="1E3 (4)"/>
      <sheetName val="1E4 (4)"/>
      <sheetName val="1E5 (4)"/>
      <sheetName val="1E6 (4)"/>
      <sheetName val="1E7 (4)"/>
      <sheetName val="1E8 (4)"/>
      <sheetName val="1MD 8 (4)"/>
      <sheetName val="1MD 16 (4)"/>
      <sheetName val="1MD 32 (4)"/>
      <sheetName val="1MD 64 (4)"/>
      <sheetName val="1D ELO (4)"/>
      <sheetName val="1D 8 (4)"/>
      <sheetName val="1D 16 (4)"/>
      <sheetName val="1D 32 (4)"/>
      <sheetName val="1Q ELO (5)"/>
      <sheetName val="1Q 8&gt;2 (5)"/>
      <sheetName val="1Q 8&gt;4 (5)"/>
      <sheetName val="1Q 16&gt;4 (5)"/>
      <sheetName val="1MD ELO (5)"/>
      <sheetName val="1E3 (5)"/>
      <sheetName val="1E4 (5)"/>
      <sheetName val="1E5 (5)"/>
      <sheetName val="1E6 (5)"/>
      <sheetName val="1E7 (5)"/>
      <sheetName val="1E8 (5)"/>
      <sheetName val="1MD 8 (5)"/>
      <sheetName val="V.fiúA"/>
      <sheetName val="1MD 32 (5)"/>
      <sheetName val="1MD 64 (5)"/>
      <sheetName val="1D ELO (5)"/>
      <sheetName val="1D 8 (5)"/>
      <sheetName val="1D 16 (5)"/>
      <sheetName val="1D 32 (5)"/>
    </sheetName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talanos"/>
      <sheetName val="Birók"/>
      <sheetName val="1Q ELO"/>
      <sheetName val="1Q 8&gt;2"/>
      <sheetName val="1Q 8&gt;4"/>
      <sheetName val="1Q 16&gt;4"/>
      <sheetName val="1MD ELO"/>
      <sheetName val="1E3"/>
      <sheetName val="1E4"/>
      <sheetName val="1E5"/>
      <sheetName val="1E6"/>
      <sheetName val="1E7"/>
      <sheetName val="1E8"/>
      <sheetName val="1MD 8"/>
      <sheetName val="VI.fiúA"/>
      <sheetName val="1MD 32"/>
      <sheetName val="1MD 64"/>
      <sheetName val="1D ELO"/>
      <sheetName val="1D 8"/>
      <sheetName val="1D 16"/>
      <sheetName val="1D 32"/>
      <sheetName val="1Q ELO (2)"/>
      <sheetName val="1Q 8&gt;2 (2)"/>
      <sheetName val="1Q 8&gt;4 (2)"/>
      <sheetName val="1Q 16&gt;4 (2)"/>
      <sheetName val="1MD ELO (2)"/>
      <sheetName val="1E3 (2)"/>
      <sheetName val="1E4 (2)"/>
      <sheetName val="1E5 (2)"/>
      <sheetName val="1E6 (2)"/>
      <sheetName val="1E7 (2)"/>
      <sheetName val="1E8 (2)"/>
      <sheetName val="1MD 8 (2)"/>
      <sheetName val="1MD 16 (2)"/>
      <sheetName val="1MD 32 (2)"/>
      <sheetName val="1MD 64 (2)"/>
      <sheetName val="1D ELO (2)"/>
      <sheetName val="1D 8 (2)"/>
      <sheetName val="1D 16 (2)"/>
      <sheetName val="1D 32 (2)"/>
      <sheetName val="1Q ELO (3)"/>
      <sheetName val="1Q 8&gt;2 (3)"/>
      <sheetName val="1Q 8&gt;4 (3)"/>
      <sheetName val="1Q 16&gt;4 (3)"/>
      <sheetName val="1MD ELO (3)"/>
      <sheetName val="1E3 (3)"/>
      <sheetName val="1E4 (3)"/>
      <sheetName val="1E5 (3)"/>
      <sheetName val="1E6 (3)"/>
      <sheetName val="1E7 (3)"/>
      <sheetName val="1E8 (3)"/>
      <sheetName val="1MD 8 (3)"/>
      <sheetName val="VI.fiúB"/>
      <sheetName val="1MD 32 (3)"/>
      <sheetName val="1MD 64 (3)"/>
      <sheetName val="1D ELO (3)"/>
      <sheetName val="1D 8 (3)"/>
      <sheetName val="1D 16 (3)"/>
      <sheetName val="1D 32 (3)"/>
      <sheetName val="1Q ELO (4)"/>
      <sheetName val="1Q 8&gt;2 (4)"/>
      <sheetName val="1Q 8&gt;4 (4)"/>
      <sheetName val="1Q 16&gt;4 (4)"/>
      <sheetName val="1MD ELO (4)"/>
      <sheetName val="1E3 (4)"/>
      <sheetName val="1E4 (4)"/>
      <sheetName val="1E5 (4)"/>
      <sheetName val="1E6 (4)"/>
      <sheetName val="1E7 (4)"/>
      <sheetName val="1E8 (4)"/>
      <sheetName val="1MD 8 (4)"/>
      <sheetName val="VI.lány A"/>
      <sheetName val="1MD 32 (4)"/>
      <sheetName val="1MD 64 (4)"/>
      <sheetName val="1D ELO (4)"/>
      <sheetName val="1D 8 (4)"/>
      <sheetName val="1D 16 (4)"/>
      <sheetName val="1D 32 (4)"/>
      <sheetName val="1Q ELO (5)"/>
      <sheetName val="1Q 8&gt;2 (5)"/>
      <sheetName val="1Q 8&gt;4 (5)"/>
      <sheetName val="1Q 16&gt;4 (5)"/>
      <sheetName val="1MD ELO (5)"/>
      <sheetName val="1E3 (5)"/>
      <sheetName val="1E4 (5)"/>
      <sheetName val="1E5 (5)"/>
      <sheetName val="1E6 (5)"/>
      <sheetName val="1E7 (5)"/>
      <sheetName val="1E8 (5)"/>
      <sheetName val="1MD 8 (5)"/>
      <sheetName val="VI.lány B"/>
      <sheetName val="1MD 32 (5)"/>
      <sheetName val="1MD 64 (5)"/>
      <sheetName val="1D ELO (5)"/>
      <sheetName val="1D 8 (5)"/>
      <sheetName val="1D 16 (5)"/>
      <sheetName val="1D 32 (5)"/>
    </sheetNames>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3.xml"/><Relationship Id="rId1" Type="http://schemas.openxmlformats.org/officeDocument/2006/relationships/printerSettings" Target="../printerSettings/printerSettings17.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4.xml"/><Relationship Id="rId1" Type="http://schemas.openxmlformats.org/officeDocument/2006/relationships/printerSettings" Target="../printerSettings/printerSettings18.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5.xml"/><Relationship Id="rId1" Type="http://schemas.openxmlformats.org/officeDocument/2006/relationships/printerSettings" Target="../printerSettings/printerSettings19.bin"/><Relationship Id="rId6" Type="http://schemas.openxmlformats.org/officeDocument/2006/relationships/comments" Target="../comments3.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7.xml"/><Relationship Id="rId1" Type="http://schemas.openxmlformats.org/officeDocument/2006/relationships/printerSettings" Target="../printerSettings/printerSettings21.bin"/><Relationship Id="rId6" Type="http://schemas.openxmlformats.org/officeDocument/2006/relationships/comments" Target="../comments4.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8.xml"/><Relationship Id="rId1" Type="http://schemas.openxmlformats.org/officeDocument/2006/relationships/printerSettings" Target="../printerSettings/printerSettings22.bin"/><Relationship Id="rId6" Type="http://schemas.openxmlformats.org/officeDocument/2006/relationships/comments" Target="../comments5.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9.xml"/><Relationship Id="rId1" Type="http://schemas.openxmlformats.org/officeDocument/2006/relationships/printerSettings" Target="../printerSettings/printerSettings23.bin"/><Relationship Id="rId6" Type="http://schemas.openxmlformats.org/officeDocument/2006/relationships/comments" Target="../comments6.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0.xml"/><Relationship Id="rId1" Type="http://schemas.openxmlformats.org/officeDocument/2006/relationships/printerSettings" Target="../printerSettings/printerSettings24.bin"/><Relationship Id="rId6" Type="http://schemas.openxmlformats.org/officeDocument/2006/relationships/comments" Target="../comments7.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2.xml"/><Relationship Id="rId1" Type="http://schemas.openxmlformats.org/officeDocument/2006/relationships/printerSettings" Target="../printerSettings/printerSettings26.bin"/><Relationship Id="rId6" Type="http://schemas.openxmlformats.org/officeDocument/2006/relationships/comments" Target="../comments8.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showGridLines="0" showZeros="0" workbookViewId="0">
      <selection activeCell="E10" sqref="E10"/>
    </sheetView>
  </sheetViews>
  <sheetFormatPr defaultRowHeight="13.2" x14ac:dyDescent="0.25"/>
  <cols>
    <col min="1" max="4" width="19.109375" customWidth="1"/>
    <col min="5" max="5" width="19.109375" style="1" customWidth="1"/>
  </cols>
  <sheetData>
    <row r="1" spans="1:7" s="2" customFormat="1" ht="49.5" customHeight="1" thickBot="1" x14ac:dyDescent="0.3">
      <c r="A1" s="33" t="s">
        <v>10</v>
      </c>
      <c r="B1" s="3"/>
      <c r="C1" s="3"/>
      <c r="D1" s="34"/>
      <c r="E1" s="4"/>
      <c r="F1" s="5"/>
      <c r="G1" s="5"/>
    </row>
    <row r="2" spans="1:7" s="6" customFormat="1" ht="36.75" customHeight="1" thickBot="1" x14ac:dyDescent="0.3">
      <c r="A2" s="7" t="s">
        <v>0</v>
      </c>
      <c r="B2" s="8"/>
      <c r="C2" s="8"/>
      <c r="D2" s="8"/>
      <c r="E2" s="9"/>
      <c r="F2" s="10"/>
      <c r="G2" s="10"/>
    </row>
    <row r="3" spans="1:7" s="2" customFormat="1" ht="6" customHeight="1" thickBot="1" x14ac:dyDescent="0.3">
      <c r="A3" s="11"/>
      <c r="B3" s="12"/>
      <c r="C3" s="12"/>
      <c r="D3" s="12"/>
      <c r="E3" s="13"/>
      <c r="F3" s="5"/>
      <c r="G3" s="5"/>
    </row>
    <row r="4" spans="1:7" s="2" customFormat="1" ht="20.25" customHeight="1" thickBot="1" x14ac:dyDescent="0.3">
      <c r="A4" s="14" t="s">
        <v>1</v>
      </c>
      <c r="B4" s="15"/>
      <c r="C4" s="15"/>
      <c r="D4" s="15"/>
      <c r="E4" s="16"/>
      <c r="F4" s="5"/>
      <c r="G4" s="5"/>
    </row>
    <row r="5" spans="1:7" s="17" customFormat="1" ht="15" customHeight="1" x14ac:dyDescent="0.25">
      <c r="A5" s="37" t="s">
        <v>2</v>
      </c>
      <c r="B5" s="19"/>
      <c r="C5" s="19"/>
      <c r="D5" s="19"/>
      <c r="E5" s="45"/>
      <c r="F5" s="20"/>
      <c r="G5" s="21"/>
    </row>
    <row r="6" spans="1:7" s="2" customFormat="1" ht="24.6" x14ac:dyDescent="0.25">
      <c r="A6" s="47" t="s">
        <v>16</v>
      </c>
      <c r="B6" s="46"/>
      <c r="C6" s="22"/>
      <c r="D6" s="23"/>
      <c r="E6" s="24"/>
      <c r="F6" s="5"/>
      <c r="G6" s="5"/>
    </row>
    <row r="7" spans="1:7" s="17" customFormat="1" ht="15" customHeight="1" x14ac:dyDescent="0.25">
      <c r="A7" s="38" t="s">
        <v>11</v>
      </c>
      <c r="B7" s="38" t="s">
        <v>12</v>
      </c>
      <c r="C7" s="38" t="s">
        <v>13</v>
      </c>
      <c r="D7" s="38" t="s">
        <v>14</v>
      </c>
      <c r="E7" s="38" t="s">
        <v>15</v>
      </c>
      <c r="F7" s="20"/>
      <c r="G7" s="21"/>
    </row>
    <row r="8" spans="1:7" s="2" customFormat="1" ht="16.5" customHeight="1" x14ac:dyDescent="0.25">
      <c r="A8" s="41"/>
      <c r="B8" s="41"/>
      <c r="C8" s="41"/>
      <c r="D8" s="41"/>
      <c r="E8" s="41"/>
      <c r="F8" s="5"/>
      <c r="G8" s="5"/>
    </row>
    <row r="9" spans="1:7" s="2" customFormat="1" ht="15" customHeight="1" x14ac:dyDescent="0.25">
      <c r="A9" s="37" t="s">
        <v>3</v>
      </c>
      <c r="B9" s="19"/>
      <c r="C9" s="38" t="s">
        <v>4</v>
      </c>
      <c r="D9" s="38"/>
      <c r="E9" s="39" t="s">
        <v>5</v>
      </c>
      <c r="F9" s="5"/>
      <c r="G9" s="5"/>
    </row>
    <row r="10" spans="1:7" s="2" customFormat="1" x14ac:dyDescent="0.25">
      <c r="A10" s="25" t="s">
        <v>17</v>
      </c>
      <c r="B10" s="26"/>
      <c r="C10" s="27" t="s">
        <v>18</v>
      </c>
      <c r="D10" s="38" t="s">
        <v>7</v>
      </c>
      <c r="E10" s="44" t="s">
        <v>19</v>
      </c>
      <c r="F10" s="5"/>
      <c r="G10" s="5"/>
    </row>
    <row r="11" spans="1:7" x14ac:dyDescent="0.25">
      <c r="A11" s="18"/>
      <c r="B11" s="19"/>
      <c r="C11" s="40" t="s">
        <v>6</v>
      </c>
      <c r="D11" s="40" t="s">
        <v>8</v>
      </c>
      <c r="E11" s="40" t="s">
        <v>9</v>
      </c>
      <c r="F11" s="29"/>
      <c r="G11" s="29"/>
    </row>
    <row r="12" spans="1:7" s="2" customFormat="1" x14ac:dyDescent="0.25">
      <c r="A12" s="35"/>
      <c r="B12" s="5"/>
      <c r="C12" s="42"/>
      <c r="D12" s="42"/>
      <c r="E12" s="42"/>
      <c r="F12" s="5"/>
      <c r="G12" s="5"/>
    </row>
    <row r="13" spans="1:7" ht="7.5" customHeight="1" x14ac:dyDescent="0.25">
      <c r="A13" s="29"/>
      <c r="B13" s="29"/>
      <c r="C13" s="29"/>
      <c r="D13" s="29"/>
      <c r="E13" s="30"/>
      <c r="F13" s="29"/>
      <c r="G13" s="29"/>
    </row>
    <row r="14" spans="1:7" ht="112.5" customHeight="1" x14ac:dyDescent="0.25">
      <c r="A14" s="29"/>
      <c r="B14" s="29"/>
      <c r="C14" s="29"/>
      <c r="D14" s="29"/>
      <c r="E14" s="30"/>
      <c r="F14" s="29"/>
      <c r="G14" s="29"/>
    </row>
    <row r="15" spans="1:7" ht="18.75" customHeight="1" x14ac:dyDescent="0.25">
      <c r="A15" s="28"/>
      <c r="B15" s="28"/>
      <c r="C15" s="28"/>
      <c r="D15" s="28"/>
      <c r="E15" s="30"/>
      <c r="F15" s="29"/>
      <c r="G15" s="29"/>
    </row>
    <row r="16" spans="1:7" ht="17.25" customHeight="1" x14ac:dyDescent="0.25">
      <c r="A16" s="28"/>
      <c r="B16" s="28"/>
      <c r="C16" s="28"/>
      <c r="D16" s="28"/>
      <c r="E16" s="28"/>
      <c r="F16" s="29"/>
      <c r="G16" s="29"/>
    </row>
    <row r="17" spans="1:7" ht="12.75" customHeight="1" x14ac:dyDescent="0.25">
      <c r="A17" s="31"/>
      <c r="B17" s="43"/>
      <c r="C17" s="36"/>
      <c r="D17" s="32"/>
      <c r="E17" s="30"/>
      <c r="F17" s="29"/>
      <c r="G17" s="29"/>
    </row>
    <row r="18" spans="1:7" x14ac:dyDescent="0.25">
      <c r="A18" s="29"/>
      <c r="B18" s="29"/>
      <c r="C18" s="29"/>
      <c r="D18" s="29"/>
      <c r="E18" s="30"/>
      <c r="F18" s="29"/>
      <c r="G18" s="29"/>
    </row>
  </sheetData>
  <phoneticPr fontId="18"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1"/>
  </sheetPr>
  <dimension ref="A1:AK47"/>
  <sheetViews>
    <sheetView workbookViewId="0">
      <selection activeCell="B13" sqref="B13"/>
    </sheetView>
  </sheetViews>
  <sheetFormatPr defaultColWidth="9.109375" defaultRowHeight="13.2" x14ac:dyDescent="0.25"/>
  <cols>
    <col min="1" max="1" width="6.109375" style="48" customWidth="1"/>
    <col min="2" max="2" width="4.44140625" style="48" customWidth="1"/>
    <col min="3" max="3" width="8.33203125" style="48" customWidth="1"/>
    <col min="4" max="4" width="7.109375" style="48" customWidth="1"/>
    <col min="5" max="5" width="9.33203125" style="48" customWidth="1"/>
    <col min="6" max="6" width="7.109375" style="48" customWidth="1"/>
    <col min="7" max="7" width="9.33203125" style="48" customWidth="1"/>
    <col min="8" max="8" width="7.109375" style="48" customWidth="1"/>
    <col min="9" max="9" width="9.33203125" style="48" customWidth="1"/>
    <col min="10" max="10" width="7.88671875" style="48" customWidth="1"/>
    <col min="11" max="13" width="8.5546875" style="48" customWidth="1"/>
    <col min="14" max="14" width="9.109375" style="48"/>
    <col min="15" max="15" width="11.44140625" style="48" customWidth="1"/>
    <col min="16" max="17" width="8.44140625" style="48" customWidth="1"/>
    <col min="18" max="18" width="10.88671875" style="48" customWidth="1"/>
    <col min="19" max="21" width="8.44140625" style="48" customWidth="1"/>
    <col min="22" max="24" width="9.109375" style="48"/>
    <col min="25" max="37" width="0" style="48" hidden="1" customWidth="1"/>
    <col min="38" max="16384" width="9.109375" style="48"/>
  </cols>
  <sheetData>
    <row r="1" spans="1:37" ht="24.6" x14ac:dyDescent="0.25">
      <c r="A1" s="342" t="s">
        <v>16</v>
      </c>
      <c r="B1" s="342"/>
      <c r="C1" s="342"/>
      <c r="D1" s="342"/>
      <c r="E1" s="342"/>
      <c r="F1" s="342"/>
      <c r="G1" s="159"/>
      <c r="H1" s="158" t="s">
        <v>79</v>
      </c>
      <c r="I1" s="157"/>
      <c r="J1" s="156"/>
      <c r="L1" s="145"/>
      <c r="M1" s="155"/>
      <c r="N1" s="153"/>
      <c r="O1" s="153" t="s">
        <v>78</v>
      </c>
      <c r="P1" s="153"/>
      <c r="Q1" s="154"/>
      <c r="R1" s="153"/>
      <c r="AB1" s="152" t="e">
        <f>IF(Y5=1,CONCATENATE(VLOOKUP(Y3,AA16:AH27,2)),CONCATENATE(VLOOKUP(Y3,AA2:AK13,2)))</f>
        <v>#REF!</v>
      </c>
      <c r="AC1" s="152" t="e">
        <f>IF(Y5=1,CONCATENATE(VLOOKUP(Y3,AA16:AK27,3)),CONCATENATE(VLOOKUP(Y3,AA2:AK13,3)))</f>
        <v>#REF!</v>
      </c>
      <c r="AD1" s="152" t="e">
        <f>IF(Y5=1,CONCATENATE(VLOOKUP(Y3,AA16:AK27,4)),CONCATENATE(VLOOKUP(Y3,AA2:AK13,4)))</f>
        <v>#REF!</v>
      </c>
      <c r="AE1" s="152" t="e">
        <f>IF(Y5=1,CONCATENATE(VLOOKUP(Y3,AA16:AK27,5)),CONCATENATE(VLOOKUP(Y3,AA2:AK13,5)))</f>
        <v>#REF!</v>
      </c>
      <c r="AF1" s="152" t="e">
        <f>IF(Y5=1,CONCATENATE(VLOOKUP(Y3,AA16:AK27,6)),CONCATENATE(VLOOKUP(Y3,AA2:AK13,6)))</f>
        <v>#REF!</v>
      </c>
      <c r="AG1" s="152" t="e">
        <f>IF(Y5=1,CONCATENATE(VLOOKUP(Y3,AA16:AK27,7)),CONCATENATE(VLOOKUP(Y3,AA2:AK13,7)))</f>
        <v>#REF!</v>
      </c>
      <c r="AH1" s="152" t="e">
        <f>IF(Y5=1,CONCATENATE(VLOOKUP(Y3,AA16:AK27,8)),CONCATENATE(VLOOKUP(Y3,AA2:AK13,8)))</f>
        <v>#REF!</v>
      </c>
      <c r="AI1" s="152" t="e">
        <f>IF(Y5=1,CONCATENATE(VLOOKUP(Y3,AA16:AK27,9)),CONCATENATE(VLOOKUP(Y3,AA2:AK13,9)))</f>
        <v>#REF!</v>
      </c>
      <c r="AJ1" s="152" t="e">
        <f>IF(Y5=1,CONCATENATE(VLOOKUP(Y3,AA16:AK27,10)),CONCATENATE(VLOOKUP(Y3,AA2:AK13,10)))</f>
        <v>#REF!</v>
      </c>
      <c r="AK1" s="152" t="e">
        <f>IF(Y5=1,CONCATENATE(VLOOKUP(Y3,AA16:AK27,11)),CONCATENATE(VLOOKUP(Y3,AA2:AK13,11)))</f>
        <v>#REF!</v>
      </c>
    </row>
    <row r="2" spans="1:37" x14ac:dyDescent="0.25">
      <c r="A2" s="151" t="s">
        <v>77</v>
      </c>
      <c r="B2" s="149"/>
      <c r="C2" s="149"/>
      <c r="D2" s="149"/>
      <c r="E2" s="150" t="s">
        <v>90</v>
      </c>
      <c r="F2" s="149"/>
      <c r="G2" s="148"/>
      <c r="H2" s="147"/>
      <c r="I2" s="147"/>
      <c r="J2" s="146"/>
      <c r="K2" s="145"/>
      <c r="L2" s="145"/>
      <c r="M2" s="145"/>
      <c r="N2" s="143"/>
      <c r="O2" s="144"/>
      <c r="P2" s="143"/>
      <c r="Q2" s="144"/>
      <c r="R2" s="143"/>
      <c r="Y2" s="142"/>
      <c r="Z2" s="111"/>
      <c r="AA2" s="111" t="s">
        <v>50</v>
      </c>
      <c r="AB2" s="114">
        <v>150</v>
      </c>
      <c r="AC2" s="114">
        <v>120</v>
      </c>
      <c r="AD2" s="114">
        <v>100</v>
      </c>
      <c r="AE2" s="114">
        <v>80</v>
      </c>
      <c r="AF2" s="114">
        <v>70</v>
      </c>
      <c r="AG2" s="114">
        <v>60</v>
      </c>
      <c r="AH2" s="114">
        <v>55</v>
      </c>
      <c r="AI2" s="114">
        <v>50</v>
      </c>
      <c r="AJ2" s="114">
        <v>45</v>
      </c>
      <c r="AK2" s="114">
        <v>40</v>
      </c>
    </row>
    <row r="3" spans="1:37" x14ac:dyDescent="0.25">
      <c r="A3" s="139" t="s">
        <v>75</v>
      </c>
      <c r="B3" s="139"/>
      <c r="C3" s="139"/>
      <c r="D3" s="139"/>
      <c r="E3" s="139" t="s">
        <v>4</v>
      </c>
      <c r="F3" s="139"/>
      <c r="G3" s="139"/>
      <c r="H3" s="139" t="s">
        <v>74</v>
      </c>
      <c r="I3" s="139"/>
      <c r="J3" s="141"/>
      <c r="K3" s="139"/>
      <c r="L3" s="140" t="s">
        <v>73</v>
      </c>
      <c r="M3" s="139"/>
      <c r="N3" s="137"/>
      <c r="O3" s="138"/>
      <c r="P3" s="137"/>
      <c r="Y3" s="111">
        <f>IF(H4="OB","A",IF(H4="IX","W",H4))</f>
        <v>0</v>
      </c>
      <c r="Z3" s="111"/>
      <c r="AA3" s="111" t="s">
        <v>52</v>
      </c>
      <c r="AB3" s="114">
        <v>120</v>
      </c>
      <c r="AC3" s="114">
        <v>90</v>
      </c>
      <c r="AD3" s="114">
        <v>65</v>
      </c>
      <c r="AE3" s="114">
        <v>55</v>
      </c>
      <c r="AF3" s="114">
        <v>50</v>
      </c>
      <c r="AG3" s="114">
        <v>45</v>
      </c>
      <c r="AH3" s="114">
        <v>40</v>
      </c>
      <c r="AI3" s="114">
        <v>35</v>
      </c>
      <c r="AJ3" s="114">
        <v>25</v>
      </c>
      <c r="AK3" s="114">
        <v>20</v>
      </c>
    </row>
    <row r="4" spans="1:37" ht="13.8" thickBot="1" x14ac:dyDescent="0.3">
      <c r="A4" s="343" t="s">
        <v>17</v>
      </c>
      <c r="B4" s="343"/>
      <c r="C4" s="343"/>
      <c r="D4" s="135"/>
      <c r="E4" s="134" t="s">
        <v>18</v>
      </c>
      <c r="F4" s="134"/>
      <c r="G4" s="134"/>
      <c r="H4" s="131"/>
      <c r="I4" s="134"/>
      <c r="J4" s="133"/>
      <c r="K4" s="131"/>
      <c r="L4" s="132" t="e">
        <f>[2]Altalanos!$E$10</f>
        <v>#REF!</v>
      </c>
      <c r="M4" s="131"/>
      <c r="N4" s="129"/>
      <c r="O4" s="130"/>
      <c r="P4" s="129"/>
      <c r="Y4" s="111"/>
      <c r="Z4" s="111"/>
      <c r="AA4" s="111" t="s">
        <v>51</v>
      </c>
      <c r="AB4" s="114">
        <v>90</v>
      </c>
      <c r="AC4" s="114">
        <v>60</v>
      </c>
      <c r="AD4" s="114">
        <v>45</v>
      </c>
      <c r="AE4" s="114">
        <v>34</v>
      </c>
      <c r="AF4" s="114">
        <v>27</v>
      </c>
      <c r="AG4" s="114">
        <v>22</v>
      </c>
      <c r="AH4" s="114">
        <v>18</v>
      </c>
      <c r="AI4" s="114">
        <v>15</v>
      </c>
      <c r="AJ4" s="114">
        <v>12</v>
      </c>
      <c r="AK4" s="114">
        <v>9</v>
      </c>
    </row>
    <row r="5" spans="1:37" x14ac:dyDescent="0.25">
      <c r="A5" s="102"/>
      <c r="B5" s="102" t="s">
        <v>68</v>
      </c>
      <c r="C5" s="102" t="s">
        <v>67</v>
      </c>
      <c r="D5" s="102" t="s">
        <v>38</v>
      </c>
      <c r="E5" s="102" t="s">
        <v>66</v>
      </c>
      <c r="F5" s="102"/>
      <c r="G5" s="102" t="s">
        <v>65</v>
      </c>
      <c r="H5" s="102"/>
      <c r="I5" s="102" t="s">
        <v>64</v>
      </c>
      <c r="J5" s="102"/>
      <c r="K5" s="126" t="s">
        <v>63</v>
      </c>
      <c r="L5" s="126" t="s">
        <v>62</v>
      </c>
      <c r="M5" s="126" t="s">
        <v>61</v>
      </c>
      <c r="O5" s="136" t="s">
        <v>72</v>
      </c>
      <c r="P5" s="114" t="s">
        <v>71</v>
      </c>
      <c r="R5" s="136" t="s">
        <v>72</v>
      </c>
      <c r="S5" s="114" t="s">
        <v>80</v>
      </c>
      <c r="Y5" s="111" t="e">
        <f>IF(OR([2]Altalanos!$A$8="F1",[2]Altalanos!$A$8="F2",[2]Altalanos!$A$8="N1",[2]Altalanos!$A$8="N2"),1,2)</f>
        <v>#REF!</v>
      </c>
      <c r="Z5" s="111"/>
      <c r="AA5" s="111" t="s">
        <v>49</v>
      </c>
      <c r="AB5" s="114">
        <v>60</v>
      </c>
      <c r="AC5" s="114">
        <v>40</v>
      </c>
      <c r="AD5" s="114">
        <v>30</v>
      </c>
      <c r="AE5" s="114">
        <v>20</v>
      </c>
      <c r="AF5" s="114">
        <v>18</v>
      </c>
      <c r="AG5" s="114">
        <v>15</v>
      </c>
      <c r="AH5" s="114">
        <v>12</v>
      </c>
      <c r="AI5" s="114">
        <v>10</v>
      </c>
      <c r="AJ5" s="114">
        <v>8</v>
      </c>
      <c r="AK5" s="114">
        <v>6</v>
      </c>
    </row>
    <row r="6" spans="1:37" x14ac:dyDescent="0.25">
      <c r="A6" s="65"/>
      <c r="B6" s="65"/>
      <c r="C6" s="65"/>
      <c r="D6" s="65"/>
      <c r="E6" s="65"/>
      <c r="F6" s="65"/>
      <c r="G6" s="65"/>
      <c r="H6" s="65"/>
      <c r="I6" s="65"/>
      <c r="J6" s="65"/>
      <c r="K6" s="65"/>
      <c r="L6" s="65"/>
      <c r="M6" s="65"/>
      <c r="O6" s="128" t="s">
        <v>70</v>
      </c>
      <c r="P6" s="127" t="s">
        <v>69</v>
      </c>
      <c r="R6" s="128" t="s">
        <v>70</v>
      </c>
      <c r="S6" s="127" t="s">
        <v>81</v>
      </c>
      <c r="Y6" s="111"/>
      <c r="Z6" s="111"/>
      <c r="AA6" s="111" t="s">
        <v>47</v>
      </c>
      <c r="AB6" s="114">
        <v>40</v>
      </c>
      <c r="AC6" s="114">
        <v>25</v>
      </c>
      <c r="AD6" s="114">
        <v>18</v>
      </c>
      <c r="AE6" s="114">
        <v>13</v>
      </c>
      <c r="AF6" s="114">
        <v>10</v>
      </c>
      <c r="AG6" s="114">
        <v>8</v>
      </c>
      <c r="AH6" s="114">
        <v>6</v>
      </c>
      <c r="AI6" s="114">
        <v>5</v>
      </c>
      <c r="AJ6" s="114">
        <v>4</v>
      </c>
      <c r="AK6" s="114">
        <v>3</v>
      </c>
    </row>
    <row r="7" spans="1:37" x14ac:dyDescent="0.25">
      <c r="A7" s="160" t="s">
        <v>50</v>
      </c>
      <c r="B7" s="320"/>
      <c r="C7" s="119">
        <v>0</v>
      </c>
      <c r="D7" s="119">
        <v>0</v>
      </c>
      <c r="E7" s="118" t="s">
        <v>400</v>
      </c>
      <c r="F7" s="53"/>
      <c r="G7" s="162">
        <v>0</v>
      </c>
      <c r="H7" s="163"/>
      <c r="I7" s="162">
        <v>0</v>
      </c>
      <c r="J7" s="65"/>
      <c r="K7" s="117"/>
      <c r="L7" s="116" t="str">
        <f>IF(K7="","",CONCATENATE(VLOOKUP($Y$3,$AB$1:$AK$1,K7)," pont"))</f>
        <v/>
      </c>
      <c r="M7" s="115"/>
      <c r="O7" s="125" t="s">
        <v>60</v>
      </c>
      <c r="P7" s="124" t="s">
        <v>59</v>
      </c>
      <c r="R7" s="125" t="s">
        <v>60</v>
      </c>
      <c r="S7" s="124" t="s">
        <v>82</v>
      </c>
      <c r="Y7" s="111"/>
      <c r="Z7" s="111"/>
      <c r="AA7" s="111" t="s">
        <v>45</v>
      </c>
      <c r="AB7" s="114">
        <v>25</v>
      </c>
      <c r="AC7" s="114">
        <v>15</v>
      </c>
      <c r="AD7" s="114">
        <v>13</v>
      </c>
      <c r="AE7" s="114">
        <v>8</v>
      </c>
      <c r="AF7" s="114">
        <v>6</v>
      </c>
      <c r="AG7" s="114">
        <v>4</v>
      </c>
      <c r="AH7" s="114">
        <v>3</v>
      </c>
      <c r="AI7" s="114">
        <v>2</v>
      </c>
      <c r="AJ7" s="114">
        <v>1</v>
      </c>
      <c r="AK7" s="114">
        <v>0</v>
      </c>
    </row>
    <row r="8" spans="1:37" x14ac:dyDescent="0.25">
      <c r="A8" s="121"/>
      <c r="B8" s="164"/>
      <c r="C8" s="65"/>
      <c r="D8" s="65"/>
      <c r="E8" s="65"/>
      <c r="F8" s="65"/>
      <c r="G8" s="65"/>
      <c r="H8" s="65"/>
      <c r="I8" s="65"/>
      <c r="J8" s="65"/>
      <c r="K8" s="121"/>
      <c r="L8" s="121"/>
      <c r="M8" s="122"/>
      <c r="Y8" s="111"/>
      <c r="Z8" s="111"/>
      <c r="AA8" s="111" t="s">
        <v>44</v>
      </c>
      <c r="AB8" s="114">
        <v>15</v>
      </c>
      <c r="AC8" s="114">
        <v>10</v>
      </c>
      <c r="AD8" s="114">
        <v>7</v>
      </c>
      <c r="AE8" s="114">
        <v>5</v>
      </c>
      <c r="AF8" s="114">
        <v>4</v>
      </c>
      <c r="AG8" s="114">
        <v>3</v>
      </c>
      <c r="AH8" s="114">
        <v>2</v>
      </c>
      <c r="AI8" s="114">
        <v>1</v>
      </c>
      <c r="AJ8" s="114">
        <v>0</v>
      </c>
      <c r="AK8" s="114">
        <v>0</v>
      </c>
    </row>
    <row r="9" spans="1:37" x14ac:dyDescent="0.25">
      <c r="A9" s="121" t="s">
        <v>48</v>
      </c>
      <c r="B9" s="165">
        <v>8</v>
      </c>
      <c r="C9" s="119">
        <v>0</v>
      </c>
      <c r="D9" s="119">
        <v>0</v>
      </c>
      <c r="E9" s="118" t="s">
        <v>401</v>
      </c>
      <c r="F9" s="53"/>
      <c r="G9" s="118">
        <v>0</v>
      </c>
      <c r="H9" s="53"/>
      <c r="I9" s="118">
        <v>0</v>
      </c>
      <c r="J9" s="65"/>
      <c r="K9" s="117"/>
      <c r="L9" s="116" t="str">
        <f>IF(K9="","",CONCATENATE(VLOOKUP($Y$3,$AB$1:$AK$1,K9)," pont"))</f>
        <v/>
      </c>
      <c r="M9" s="115"/>
      <c r="Y9" s="111"/>
      <c r="Z9" s="111"/>
      <c r="AA9" s="111" t="s">
        <v>43</v>
      </c>
      <c r="AB9" s="114">
        <v>10</v>
      </c>
      <c r="AC9" s="114">
        <v>6</v>
      </c>
      <c r="AD9" s="114">
        <v>4</v>
      </c>
      <c r="AE9" s="114">
        <v>2</v>
      </c>
      <c r="AF9" s="114">
        <v>1</v>
      </c>
      <c r="AG9" s="114">
        <v>0</v>
      </c>
      <c r="AH9" s="114">
        <v>0</v>
      </c>
      <c r="AI9" s="114">
        <v>0</v>
      </c>
      <c r="AJ9" s="114">
        <v>0</v>
      </c>
      <c r="AK9" s="114">
        <v>0</v>
      </c>
    </row>
    <row r="10" spans="1:37" x14ac:dyDescent="0.25">
      <c r="A10" s="121"/>
      <c r="B10" s="164"/>
      <c r="C10" s="65"/>
      <c r="D10" s="65"/>
      <c r="E10" s="65"/>
      <c r="F10" s="65"/>
      <c r="G10" s="65"/>
      <c r="H10" s="65"/>
      <c r="I10" s="65"/>
      <c r="J10" s="65"/>
      <c r="K10" s="121"/>
      <c r="L10" s="121"/>
      <c r="M10" s="122"/>
      <c r="Y10" s="111"/>
      <c r="Z10" s="111"/>
      <c r="AA10" s="111" t="s">
        <v>42</v>
      </c>
      <c r="AB10" s="114">
        <v>6</v>
      </c>
      <c r="AC10" s="114">
        <v>3</v>
      </c>
      <c r="AD10" s="114">
        <v>2</v>
      </c>
      <c r="AE10" s="114">
        <v>1</v>
      </c>
      <c r="AF10" s="114">
        <v>0</v>
      </c>
      <c r="AG10" s="114">
        <v>0</v>
      </c>
      <c r="AH10" s="114">
        <v>0</v>
      </c>
      <c r="AI10" s="114">
        <v>0</v>
      </c>
      <c r="AJ10" s="114">
        <v>0</v>
      </c>
      <c r="AK10" s="114">
        <v>0</v>
      </c>
    </row>
    <row r="11" spans="1:37" x14ac:dyDescent="0.25">
      <c r="A11" s="121" t="s">
        <v>46</v>
      </c>
      <c r="B11" s="165">
        <v>3</v>
      </c>
      <c r="C11" s="119">
        <v>0</v>
      </c>
      <c r="D11" s="119">
        <v>0</v>
      </c>
      <c r="E11" s="118" t="s">
        <v>402</v>
      </c>
      <c r="F11" s="53"/>
      <c r="G11" s="118">
        <v>0</v>
      </c>
      <c r="H11" s="53"/>
      <c r="I11" s="118">
        <v>0</v>
      </c>
      <c r="J11" s="65"/>
      <c r="K11" s="117"/>
      <c r="L11" s="116" t="str">
        <f>IF(K11="","",CONCATENATE(VLOOKUP($Y$3,$AB$1:$AK$1,K11)," pont"))</f>
        <v/>
      </c>
      <c r="M11" s="115"/>
      <c r="Y11" s="111"/>
      <c r="Z11" s="111"/>
      <c r="AA11" s="111" t="s">
        <v>41</v>
      </c>
      <c r="AB11" s="114">
        <v>3</v>
      </c>
      <c r="AC11" s="114">
        <v>2</v>
      </c>
      <c r="AD11" s="114">
        <v>1</v>
      </c>
      <c r="AE11" s="114">
        <v>0</v>
      </c>
      <c r="AF11" s="114">
        <v>0</v>
      </c>
      <c r="AG11" s="114">
        <v>0</v>
      </c>
      <c r="AH11" s="114">
        <v>0</v>
      </c>
      <c r="AI11" s="114">
        <v>0</v>
      </c>
      <c r="AJ11" s="114">
        <v>0</v>
      </c>
      <c r="AK11" s="114">
        <v>0</v>
      </c>
    </row>
    <row r="12" spans="1:37" x14ac:dyDescent="0.25">
      <c r="A12" s="65"/>
      <c r="B12" s="160"/>
      <c r="C12" s="65"/>
      <c r="D12" s="65"/>
      <c r="E12" s="65"/>
      <c r="F12" s="65"/>
      <c r="G12" s="65"/>
      <c r="H12" s="65"/>
      <c r="I12" s="65"/>
      <c r="J12" s="65"/>
      <c r="K12" s="65"/>
      <c r="L12" s="65"/>
      <c r="M12" s="122"/>
      <c r="Y12" s="111"/>
      <c r="Z12" s="111"/>
      <c r="AA12" s="111" t="s">
        <v>40</v>
      </c>
      <c r="AB12" s="113">
        <v>0</v>
      </c>
      <c r="AC12" s="113">
        <v>0</v>
      </c>
      <c r="AD12" s="113">
        <v>0</v>
      </c>
      <c r="AE12" s="113">
        <v>0</v>
      </c>
      <c r="AF12" s="113">
        <v>0</v>
      </c>
      <c r="AG12" s="113">
        <v>0</v>
      </c>
      <c r="AH12" s="113">
        <v>0</v>
      </c>
      <c r="AI12" s="113">
        <v>0</v>
      </c>
      <c r="AJ12" s="113">
        <v>0</v>
      </c>
      <c r="AK12" s="113">
        <v>0</v>
      </c>
    </row>
    <row r="13" spans="1:37" x14ac:dyDescent="0.25">
      <c r="A13" s="160" t="s">
        <v>83</v>
      </c>
      <c r="B13" s="320"/>
      <c r="C13" s="119">
        <v>0</v>
      </c>
      <c r="D13" s="119">
        <v>0</v>
      </c>
      <c r="E13" s="118" t="s">
        <v>403</v>
      </c>
      <c r="F13" s="163"/>
      <c r="G13" s="162">
        <v>0</v>
      </c>
      <c r="H13" s="163"/>
      <c r="I13" s="162">
        <v>0</v>
      </c>
      <c r="J13" s="65"/>
      <c r="K13" s="117"/>
      <c r="L13" s="116" t="str">
        <f>IF(K13="","",CONCATENATE(VLOOKUP($Y$3,$AB$1:$AK$1,K13)," pont"))</f>
        <v/>
      </c>
      <c r="M13" s="115"/>
      <c r="Y13" s="111"/>
      <c r="Z13" s="111"/>
      <c r="AA13" s="111" t="s">
        <v>39</v>
      </c>
      <c r="AB13" s="113">
        <v>0</v>
      </c>
      <c r="AC13" s="113">
        <v>0</v>
      </c>
      <c r="AD13" s="113">
        <v>0</v>
      </c>
      <c r="AE13" s="113">
        <v>0</v>
      </c>
      <c r="AF13" s="113">
        <v>0</v>
      </c>
      <c r="AG13" s="113">
        <v>0</v>
      </c>
      <c r="AH13" s="113">
        <v>0</v>
      </c>
      <c r="AI13" s="113">
        <v>0</v>
      </c>
      <c r="AJ13" s="113">
        <v>0</v>
      </c>
      <c r="AK13" s="113">
        <v>0</v>
      </c>
    </row>
    <row r="14" spans="1:37" x14ac:dyDescent="0.25">
      <c r="A14" s="121"/>
      <c r="B14" s="164"/>
      <c r="C14" s="65"/>
      <c r="D14" s="65"/>
      <c r="E14" s="65"/>
      <c r="F14" s="65"/>
      <c r="G14" s="65"/>
      <c r="H14" s="65"/>
      <c r="I14" s="65"/>
      <c r="J14" s="65"/>
      <c r="K14" s="121"/>
      <c r="L14" s="121"/>
      <c r="M14" s="122"/>
      <c r="Y14" s="111"/>
      <c r="Z14" s="111"/>
      <c r="AA14" s="111"/>
      <c r="AB14" s="111"/>
      <c r="AC14" s="111"/>
      <c r="AD14" s="111"/>
      <c r="AE14" s="111"/>
      <c r="AF14" s="111"/>
      <c r="AG14" s="111"/>
      <c r="AH14" s="111"/>
      <c r="AI14" s="111"/>
      <c r="AJ14" s="111"/>
      <c r="AK14" s="111"/>
    </row>
    <row r="15" spans="1:37" x14ac:dyDescent="0.25">
      <c r="A15" s="121" t="s">
        <v>84</v>
      </c>
      <c r="B15" s="165">
        <v>5</v>
      </c>
      <c r="C15" s="119">
        <v>0</v>
      </c>
      <c r="D15" s="119">
        <v>0</v>
      </c>
      <c r="E15" s="118" t="s">
        <v>404</v>
      </c>
      <c r="F15" s="53"/>
      <c r="G15" s="118">
        <v>0</v>
      </c>
      <c r="H15" s="53"/>
      <c r="I15" s="118">
        <v>0</v>
      </c>
      <c r="J15" s="65"/>
      <c r="K15" s="117"/>
      <c r="L15" s="116" t="str">
        <f>IF(K15="","",CONCATENATE(VLOOKUP($Y$3,$AB$1:$AK$1,K15)," pont"))</f>
        <v/>
      </c>
      <c r="M15" s="115"/>
      <c r="Y15" s="111"/>
      <c r="Z15" s="111"/>
      <c r="AA15" s="111"/>
      <c r="AB15" s="111"/>
      <c r="AC15" s="111"/>
      <c r="AD15" s="111"/>
      <c r="AE15" s="111"/>
      <c r="AF15" s="111"/>
      <c r="AG15" s="111"/>
      <c r="AH15" s="111"/>
      <c r="AI15" s="111"/>
      <c r="AJ15" s="111"/>
      <c r="AK15" s="111"/>
    </row>
    <row r="16" spans="1:37" x14ac:dyDescent="0.25">
      <c r="A16" s="121"/>
      <c r="B16" s="164"/>
      <c r="C16" s="65"/>
      <c r="D16" s="65"/>
      <c r="E16" s="65"/>
      <c r="F16" s="65"/>
      <c r="G16" s="65"/>
      <c r="H16" s="65"/>
      <c r="I16" s="65"/>
      <c r="J16" s="65"/>
      <c r="K16" s="121"/>
      <c r="L16" s="121"/>
      <c r="M16" s="122"/>
      <c r="Y16" s="111"/>
      <c r="Z16" s="111"/>
      <c r="AA16" s="111" t="s">
        <v>50</v>
      </c>
      <c r="AB16" s="111">
        <v>300</v>
      </c>
      <c r="AC16" s="111">
        <v>250</v>
      </c>
      <c r="AD16" s="111">
        <v>220</v>
      </c>
      <c r="AE16" s="111">
        <v>180</v>
      </c>
      <c r="AF16" s="111">
        <v>160</v>
      </c>
      <c r="AG16" s="111">
        <v>150</v>
      </c>
      <c r="AH16" s="111">
        <v>140</v>
      </c>
      <c r="AI16" s="111">
        <v>130</v>
      </c>
      <c r="AJ16" s="111">
        <v>120</v>
      </c>
      <c r="AK16" s="111">
        <v>110</v>
      </c>
    </row>
    <row r="17" spans="1:37" x14ac:dyDescent="0.25">
      <c r="A17" s="121" t="s">
        <v>85</v>
      </c>
      <c r="B17" s="165">
        <v>9</v>
      </c>
      <c r="C17" s="119">
        <v>0</v>
      </c>
      <c r="D17" s="119">
        <v>0</v>
      </c>
      <c r="E17" s="118" t="s">
        <v>405</v>
      </c>
      <c r="F17" s="53"/>
      <c r="G17" s="118">
        <v>0</v>
      </c>
      <c r="H17" s="53"/>
      <c r="I17" s="118">
        <v>0</v>
      </c>
      <c r="J17" s="65"/>
      <c r="K17" s="117"/>
      <c r="L17" s="116" t="str">
        <f>IF(K17="","",CONCATENATE(VLOOKUP($Y$3,$AB$1:$AK$1,K17)," pont"))</f>
        <v/>
      </c>
      <c r="M17" s="115"/>
      <c r="Y17" s="111"/>
      <c r="Z17" s="111"/>
      <c r="AA17" s="111" t="s">
        <v>52</v>
      </c>
      <c r="AB17" s="111">
        <v>250</v>
      </c>
      <c r="AC17" s="111">
        <v>200</v>
      </c>
      <c r="AD17" s="111">
        <v>160</v>
      </c>
      <c r="AE17" s="111">
        <v>140</v>
      </c>
      <c r="AF17" s="111">
        <v>120</v>
      </c>
      <c r="AG17" s="111">
        <v>110</v>
      </c>
      <c r="AH17" s="111">
        <v>100</v>
      </c>
      <c r="AI17" s="111">
        <v>90</v>
      </c>
      <c r="AJ17" s="111">
        <v>80</v>
      </c>
      <c r="AK17" s="111">
        <v>70</v>
      </c>
    </row>
    <row r="18" spans="1:37" x14ac:dyDescent="0.25">
      <c r="A18" s="65"/>
      <c r="B18" s="65"/>
      <c r="C18" s="65"/>
      <c r="D18" s="65"/>
      <c r="E18" s="65"/>
      <c r="F18" s="65"/>
      <c r="G18" s="65"/>
      <c r="H18" s="65"/>
      <c r="I18" s="65"/>
      <c r="J18" s="65"/>
      <c r="K18" s="65"/>
      <c r="L18" s="65"/>
      <c r="M18" s="65"/>
      <c r="Y18" s="111"/>
      <c r="Z18" s="111"/>
      <c r="AA18" s="111" t="s">
        <v>51</v>
      </c>
      <c r="AB18" s="111">
        <v>200</v>
      </c>
      <c r="AC18" s="111">
        <v>150</v>
      </c>
      <c r="AD18" s="111">
        <v>130</v>
      </c>
      <c r="AE18" s="111">
        <v>110</v>
      </c>
      <c r="AF18" s="111">
        <v>95</v>
      </c>
      <c r="AG18" s="111">
        <v>80</v>
      </c>
      <c r="AH18" s="111">
        <v>70</v>
      </c>
      <c r="AI18" s="111">
        <v>60</v>
      </c>
      <c r="AJ18" s="111">
        <v>55</v>
      </c>
      <c r="AK18" s="111">
        <v>50</v>
      </c>
    </row>
    <row r="19" spans="1:37" x14ac:dyDescent="0.25">
      <c r="A19" s="65"/>
      <c r="B19" s="65"/>
      <c r="C19" s="65"/>
      <c r="D19" s="65"/>
      <c r="E19" s="65"/>
      <c r="F19" s="65"/>
      <c r="G19" s="65"/>
      <c r="H19" s="65"/>
      <c r="I19" s="65"/>
      <c r="J19" s="65"/>
      <c r="K19" s="65"/>
      <c r="L19" s="65"/>
      <c r="M19" s="65"/>
      <c r="Y19" s="111"/>
      <c r="Z19" s="111"/>
      <c r="AA19" s="111" t="s">
        <v>49</v>
      </c>
      <c r="AB19" s="111">
        <v>150</v>
      </c>
      <c r="AC19" s="111">
        <v>120</v>
      </c>
      <c r="AD19" s="111">
        <v>100</v>
      </c>
      <c r="AE19" s="111">
        <v>80</v>
      </c>
      <c r="AF19" s="111">
        <v>70</v>
      </c>
      <c r="AG19" s="111">
        <v>60</v>
      </c>
      <c r="AH19" s="111">
        <v>55</v>
      </c>
      <c r="AI19" s="111">
        <v>50</v>
      </c>
      <c r="AJ19" s="111">
        <v>45</v>
      </c>
      <c r="AK19" s="111">
        <v>40</v>
      </c>
    </row>
    <row r="20" spans="1:37" x14ac:dyDescent="0.25">
      <c r="A20" s="65"/>
      <c r="B20" s="65"/>
      <c r="C20" s="65"/>
      <c r="D20" s="65"/>
      <c r="E20" s="65"/>
      <c r="F20" s="65"/>
      <c r="G20" s="65"/>
      <c r="H20" s="65"/>
      <c r="I20" s="65"/>
      <c r="J20" s="65"/>
      <c r="K20" s="65"/>
      <c r="L20" s="65"/>
      <c r="M20" s="65"/>
      <c r="Y20" s="111"/>
      <c r="Z20" s="111"/>
      <c r="AA20" s="111" t="s">
        <v>47</v>
      </c>
      <c r="AB20" s="111">
        <v>120</v>
      </c>
      <c r="AC20" s="111">
        <v>90</v>
      </c>
      <c r="AD20" s="111">
        <v>65</v>
      </c>
      <c r="AE20" s="111">
        <v>55</v>
      </c>
      <c r="AF20" s="111">
        <v>50</v>
      </c>
      <c r="AG20" s="111">
        <v>45</v>
      </c>
      <c r="AH20" s="111">
        <v>40</v>
      </c>
      <c r="AI20" s="111">
        <v>35</v>
      </c>
      <c r="AJ20" s="111">
        <v>25</v>
      </c>
      <c r="AK20" s="111">
        <v>20</v>
      </c>
    </row>
    <row r="21" spans="1:37" x14ac:dyDescent="0.25">
      <c r="A21" s="65"/>
      <c r="B21" s="65"/>
      <c r="C21" s="65"/>
      <c r="D21" s="65"/>
      <c r="E21" s="65"/>
      <c r="F21" s="65"/>
      <c r="G21" s="65"/>
      <c r="H21" s="65"/>
      <c r="I21" s="65"/>
      <c r="J21" s="65"/>
      <c r="K21" s="65"/>
      <c r="L21" s="65"/>
      <c r="M21" s="65"/>
      <c r="Y21" s="111"/>
      <c r="Z21" s="111"/>
      <c r="AA21" s="111" t="s">
        <v>45</v>
      </c>
      <c r="AB21" s="111">
        <v>90</v>
      </c>
      <c r="AC21" s="111">
        <v>60</v>
      </c>
      <c r="AD21" s="111">
        <v>45</v>
      </c>
      <c r="AE21" s="111">
        <v>34</v>
      </c>
      <c r="AF21" s="111">
        <v>27</v>
      </c>
      <c r="AG21" s="111">
        <v>22</v>
      </c>
      <c r="AH21" s="111">
        <v>18</v>
      </c>
      <c r="AI21" s="111">
        <v>15</v>
      </c>
      <c r="AJ21" s="111">
        <v>12</v>
      </c>
      <c r="AK21" s="111">
        <v>9</v>
      </c>
    </row>
    <row r="22" spans="1:37" ht="18.75" customHeight="1" x14ac:dyDescent="0.25">
      <c r="A22" s="65"/>
      <c r="B22" s="344"/>
      <c r="C22" s="344"/>
      <c r="D22" s="341" t="s">
        <v>400</v>
      </c>
      <c r="E22" s="341"/>
      <c r="F22" s="341" t="s">
        <v>401</v>
      </c>
      <c r="G22" s="341"/>
      <c r="H22" s="341" t="s">
        <v>402</v>
      </c>
      <c r="I22" s="341"/>
      <c r="J22" s="65"/>
      <c r="K22" s="65"/>
      <c r="L22" s="65"/>
      <c r="M22" s="166" t="s">
        <v>63</v>
      </c>
      <c r="Y22" s="111"/>
      <c r="Z22" s="111"/>
      <c r="AA22" s="111" t="s">
        <v>44</v>
      </c>
      <c r="AB22" s="111">
        <v>60</v>
      </c>
      <c r="AC22" s="111">
        <v>40</v>
      </c>
      <c r="AD22" s="111">
        <v>30</v>
      </c>
      <c r="AE22" s="111">
        <v>20</v>
      </c>
      <c r="AF22" s="111">
        <v>18</v>
      </c>
      <c r="AG22" s="111">
        <v>15</v>
      </c>
      <c r="AH22" s="111">
        <v>12</v>
      </c>
      <c r="AI22" s="111">
        <v>10</v>
      </c>
      <c r="AJ22" s="111">
        <v>8</v>
      </c>
      <c r="AK22" s="111">
        <v>6</v>
      </c>
    </row>
    <row r="23" spans="1:37" ht="18.75" customHeight="1" x14ac:dyDescent="0.25">
      <c r="A23" s="112" t="s">
        <v>50</v>
      </c>
      <c r="B23" s="346" t="s">
        <v>400</v>
      </c>
      <c r="C23" s="346"/>
      <c r="D23" s="347"/>
      <c r="E23" s="347"/>
      <c r="F23" s="348"/>
      <c r="G23" s="348"/>
      <c r="H23" s="348"/>
      <c r="I23" s="348"/>
      <c r="J23" s="65"/>
      <c r="K23" s="65"/>
      <c r="L23" s="65"/>
      <c r="M23" s="167"/>
      <c r="Y23" s="111"/>
      <c r="Z23" s="111"/>
      <c r="AA23" s="111" t="s">
        <v>43</v>
      </c>
      <c r="AB23" s="111">
        <v>40</v>
      </c>
      <c r="AC23" s="111">
        <v>25</v>
      </c>
      <c r="AD23" s="111">
        <v>18</v>
      </c>
      <c r="AE23" s="111">
        <v>13</v>
      </c>
      <c r="AF23" s="111">
        <v>8</v>
      </c>
      <c r="AG23" s="111">
        <v>7</v>
      </c>
      <c r="AH23" s="111">
        <v>6</v>
      </c>
      <c r="AI23" s="111">
        <v>5</v>
      </c>
      <c r="AJ23" s="111">
        <v>4</v>
      </c>
      <c r="AK23" s="111">
        <v>3</v>
      </c>
    </row>
    <row r="24" spans="1:37" ht="18.75" customHeight="1" x14ac:dyDescent="0.25">
      <c r="A24" s="112" t="s">
        <v>48</v>
      </c>
      <c r="B24" s="346" t="s">
        <v>401</v>
      </c>
      <c r="C24" s="346"/>
      <c r="D24" s="348"/>
      <c r="E24" s="348"/>
      <c r="F24" s="347"/>
      <c r="G24" s="347"/>
      <c r="H24" s="348"/>
      <c r="I24" s="348"/>
      <c r="J24" s="65"/>
      <c r="K24" s="65"/>
      <c r="L24" s="65"/>
      <c r="M24" s="167"/>
      <c r="Y24" s="111"/>
      <c r="Z24" s="111"/>
      <c r="AA24" s="111" t="s">
        <v>42</v>
      </c>
      <c r="AB24" s="111">
        <v>25</v>
      </c>
      <c r="AC24" s="111">
        <v>15</v>
      </c>
      <c r="AD24" s="111">
        <v>13</v>
      </c>
      <c r="AE24" s="111">
        <v>7</v>
      </c>
      <c r="AF24" s="111">
        <v>6</v>
      </c>
      <c r="AG24" s="111">
        <v>5</v>
      </c>
      <c r="AH24" s="111">
        <v>4</v>
      </c>
      <c r="AI24" s="111">
        <v>3</v>
      </c>
      <c r="AJ24" s="111">
        <v>2</v>
      </c>
      <c r="AK24" s="111">
        <v>1</v>
      </c>
    </row>
    <row r="25" spans="1:37" ht="18.75" customHeight="1" x14ac:dyDescent="0.25">
      <c r="A25" s="112" t="s">
        <v>46</v>
      </c>
      <c r="B25" s="346" t="s">
        <v>402</v>
      </c>
      <c r="C25" s="346"/>
      <c r="D25" s="348"/>
      <c r="E25" s="348"/>
      <c r="F25" s="348"/>
      <c r="G25" s="348"/>
      <c r="H25" s="347"/>
      <c r="I25" s="347"/>
      <c r="J25" s="65"/>
      <c r="K25" s="65"/>
      <c r="L25" s="65"/>
      <c r="M25" s="167"/>
      <c r="Y25" s="111"/>
      <c r="Z25" s="111"/>
      <c r="AA25" s="111" t="s">
        <v>41</v>
      </c>
      <c r="AB25" s="111">
        <v>15</v>
      </c>
      <c r="AC25" s="111">
        <v>10</v>
      </c>
      <c r="AD25" s="111">
        <v>8</v>
      </c>
      <c r="AE25" s="111">
        <v>4</v>
      </c>
      <c r="AF25" s="111">
        <v>3</v>
      </c>
      <c r="AG25" s="111">
        <v>2</v>
      </c>
      <c r="AH25" s="111">
        <v>1</v>
      </c>
      <c r="AI25" s="111">
        <v>0</v>
      </c>
      <c r="AJ25" s="111">
        <v>0</v>
      </c>
      <c r="AK25" s="111">
        <v>0</v>
      </c>
    </row>
    <row r="26" spans="1:37" x14ac:dyDescent="0.25">
      <c r="A26" s="65"/>
      <c r="B26" s="65"/>
      <c r="C26" s="65"/>
      <c r="D26" s="65"/>
      <c r="E26" s="65"/>
      <c r="F26" s="65"/>
      <c r="G26" s="65"/>
      <c r="H26" s="65"/>
      <c r="I26" s="65"/>
      <c r="J26" s="65"/>
      <c r="K26" s="65"/>
      <c r="L26" s="65"/>
      <c r="M26" s="168"/>
      <c r="Y26" s="111"/>
      <c r="Z26" s="111"/>
      <c r="AA26" s="111" t="s">
        <v>40</v>
      </c>
      <c r="AB26" s="111">
        <v>10</v>
      </c>
      <c r="AC26" s="111">
        <v>6</v>
      </c>
      <c r="AD26" s="111">
        <v>4</v>
      </c>
      <c r="AE26" s="111">
        <v>2</v>
      </c>
      <c r="AF26" s="111">
        <v>1</v>
      </c>
      <c r="AG26" s="111">
        <v>0</v>
      </c>
      <c r="AH26" s="111">
        <v>0</v>
      </c>
      <c r="AI26" s="111">
        <v>0</v>
      </c>
      <c r="AJ26" s="111">
        <v>0</v>
      </c>
      <c r="AK26" s="111">
        <v>0</v>
      </c>
    </row>
    <row r="27" spans="1:37" ht="18.75" customHeight="1" x14ac:dyDescent="0.25">
      <c r="A27" s="65"/>
      <c r="B27" s="344"/>
      <c r="C27" s="344"/>
      <c r="D27" s="341" t="s">
        <v>403</v>
      </c>
      <c r="E27" s="341"/>
      <c r="F27" s="341" t="s">
        <v>404</v>
      </c>
      <c r="G27" s="341"/>
      <c r="H27" s="341" t="s">
        <v>405</v>
      </c>
      <c r="I27" s="341"/>
      <c r="J27" s="65"/>
      <c r="K27" s="65"/>
      <c r="L27" s="65"/>
      <c r="M27" s="168"/>
      <c r="Y27" s="111"/>
      <c r="Z27" s="111"/>
      <c r="AA27" s="111" t="s">
        <v>39</v>
      </c>
      <c r="AB27" s="111">
        <v>3</v>
      </c>
      <c r="AC27" s="111">
        <v>2</v>
      </c>
      <c r="AD27" s="111">
        <v>1</v>
      </c>
      <c r="AE27" s="111">
        <v>0</v>
      </c>
      <c r="AF27" s="111">
        <v>0</v>
      </c>
      <c r="AG27" s="111">
        <v>0</v>
      </c>
      <c r="AH27" s="111">
        <v>0</v>
      </c>
      <c r="AI27" s="111">
        <v>0</v>
      </c>
      <c r="AJ27" s="111">
        <v>0</v>
      </c>
      <c r="AK27" s="111">
        <v>0</v>
      </c>
    </row>
    <row r="28" spans="1:37" ht="18.75" customHeight="1" x14ac:dyDescent="0.25">
      <c r="A28" s="112" t="s">
        <v>83</v>
      </c>
      <c r="B28" s="346" t="s">
        <v>403</v>
      </c>
      <c r="C28" s="346"/>
      <c r="D28" s="347"/>
      <c r="E28" s="347"/>
      <c r="F28" s="348"/>
      <c r="G28" s="348"/>
      <c r="H28" s="348"/>
      <c r="I28" s="348"/>
      <c r="J28" s="65"/>
      <c r="K28" s="65"/>
      <c r="L28" s="65"/>
      <c r="M28" s="167"/>
    </row>
    <row r="29" spans="1:37" ht="18.75" customHeight="1" x14ac:dyDescent="0.25">
      <c r="A29" s="112" t="s">
        <v>84</v>
      </c>
      <c r="B29" s="346" t="s">
        <v>404</v>
      </c>
      <c r="C29" s="346"/>
      <c r="D29" s="348"/>
      <c r="E29" s="348"/>
      <c r="F29" s="347"/>
      <c r="G29" s="347"/>
      <c r="H29" s="348"/>
      <c r="I29" s="348"/>
      <c r="J29" s="65"/>
      <c r="K29" s="65"/>
      <c r="L29" s="65"/>
      <c r="M29" s="167"/>
    </row>
    <row r="30" spans="1:37" ht="18.75" customHeight="1" x14ac:dyDescent="0.25">
      <c r="A30" s="112" t="s">
        <v>85</v>
      </c>
      <c r="B30" s="346" t="s">
        <v>405</v>
      </c>
      <c r="C30" s="346"/>
      <c r="D30" s="348"/>
      <c r="E30" s="348"/>
      <c r="F30" s="348"/>
      <c r="G30" s="348"/>
      <c r="H30" s="347"/>
      <c r="I30" s="347"/>
      <c r="J30" s="65"/>
      <c r="K30" s="65"/>
      <c r="L30" s="65"/>
      <c r="M30" s="167"/>
    </row>
    <row r="31" spans="1:37" x14ac:dyDescent="0.25">
      <c r="A31" s="65"/>
      <c r="B31" s="65"/>
      <c r="C31" s="65"/>
      <c r="D31" s="65"/>
      <c r="E31" s="65"/>
      <c r="F31" s="65"/>
      <c r="G31" s="65"/>
      <c r="H31" s="65"/>
      <c r="I31" s="65"/>
      <c r="J31" s="65"/>
      <c r="K31" s="65"/>
      <c r="L31" s="65"/>
      <c r="M31" s="65"/>
    </row>
    <row r="32" spans="1:37" x14ac:dyDescent="0.25">
      <c r="A32" s="65" t="s">
        <v>86</v>
      </c>
      <c r="B32" s="65"/>
      <c r="C32" s="356" t="str">
        <f>IF(M23=1,B23,IF(M24=1,B24,IF(M25=1,B25,"")))</f>
        <v/>
      </c>
      <c r="D32" s="356"/>
      <c r="E32" s="121" t="s">
        <v>87</v>
      </c>
      <c r="F32" s="356" t="str">
        <f>IF(M28=1,B28,IF(M29=1,B29,IF(M30=1,B30,"")))</f>
        <v/>
      </c>
      <c r="G32" s="356"/>
      <c r="H32" s="65"/>
      <c r="I32" s="53"/>
      <c r="J32" s="65"/>
      <c r="K32" s="65"/>
      <c r="L32" s="65"/>
      <c r="M32" s="65"/>
    </row>
    <row r="33" spans="1:18" x14ac:dyDescent="0.25">
      <c r="A33" s="65"/>
      <c r="B33" s="65"/>
      <c r="C33" s="65"/>
      <c r="D33" s="65"/>
      <c r="E33" s="65"/>
      <c r="F33" s="121"/>
      <c r="G33" s="121"/>
      <c r="H33" s="65"/>
      <c r="I33" s="65"/>
      <c r="J33" s="65"/>
      <c r="K33" s="65"/>
      <c r="L33" s="65"/>
      <c r="M33" s="65"/>
    </row>
    <row r="34" spans="1:18" x14ac:dyDescent="0.25">
      <c r="A34" s="65" t="s">
        <v>88</v>
      </c>
      <c r="B34" s="65"/>
      <c r="C34" s="356" t="str">
        <f>IF(M23=2,B23,IF(M24=2,B24,IF(M25=2,B25,"")))</f>
        <v/>
      </c>
      <c r="D34" s="356"/>
      <c r="E34" s="121" t="s">
        <v>87</v>
      </c>
      <c r="F34" s="356" t="str">
        <f>IF(M28=2,B28,IF(M29=2,B29,IF(M30=2,B30,"")))</f>
        <v/>
      </c>
      <c r="G34" s="356"/>
      <c r="H34" s="65"/>
      <c r="I34" s="53"/>
      <c r="J34" s="65"/>
      <c r="K34" s="65"/>
      <c r="L34" s="65"/>
      <c r="M34" s="65"/>
    </row>
    <row r="35" spans="1:18" x14ac:dyDescent="0.25">
      <c r="A35" s="65"/>
      <c r="B35" s="65"/>
      <c r="C35" s="121"/>
      <c r="D35" s="121"/>
      <c r="E35" s="121"/>
      <c r="F35" s="121"/>
      <c r="G35" s="121"/>
      <c r="H35" s="65"/>
      <c r="I35" s="65"/>
      <c r="J35" s="65"/>
      <c r="K35" s="65"/>
      <c r="L35" s="65"/>
      <c r="M35" s="65"/>
    </row>
    <row r="36" spans="1:18" x14ac:dyDescent="0.25">
      <c r="A36" s="65" t="s">
        <v>89</v>
      </c>
      <c r="B36" s="65"/>
      <c r="C36" s="356" t="str">
        <f>IF(M23=3,B23,IF(M24=3,B24,IF(M25=3,B25,"")))</f>
        <v/>
      </c>
      <c r="D36" s="356"/>
      <c r="E36" s="121" t="s">
        <v>87</v>
      </c>
      <c r="F36" s="356" t="str">
        <f>IF(M28=3,B28,IF(M29=3,B29,IF(M30=3,B30,"")))</f>
        <v/>
      </c>
      <c r="G36" s="356"/>
      <c r="H36" s="65"/>
      <c r="I36" s="53"/>
      <c r="J36" s="65"/>
      <c r="K36" s="65"/>
      <c r="L36" s="65"/>
      <c r="M36" s="65"/>
    </row>
    <row r="37" spans="1:18" x14ac:dyDescent="0.25">
      <c r="A37" s="65"/>
      <c r="B37" s="65"/>
      <c r="C37" s="65"/>
      <c r="D37" s="65"/>
      <c r="E37" s="65"/>
      <c r="F37" s="65"/>
      <c r="G37" s="65"/>
      <c r="H37" s="65"/>
      <c r="I37" s="65"/>
      <c r="J37" s="65"/>
      <c r="K37" s="65"/>
      <c r="L37" s="65"/>
      <c r="M37" s="65"/>
    </row>
    <row r="38" spans="1:18" x14ac:dyDescent="0.25">
      <c r="A38" s="65"/>
      <c r="B38" s="65"/>
      <c r="C38" s="65"/>
      <c r="D38" s="65"/>
      <c r="E38" s="65"/>
      <c r="F38" s="65"/>
      <c r="G38" s="65"/>
      <c r="H38" s="65"/>
      <c r="I38" s="65"/>
      <c r="J38" s="65"/>
      <c r="K38" s="65"/>
      <c r="L38" s="53"/>
      <c r="M38" s="65"/>
    </row>
    <row r="39" spans="1:18" x14ac:dyDescent="0.25">
      <c r="A39" s="110" t="s">
        <v>38</v>
      </c>
      <c r="B39" s="109"/>
      <c r="C39" s="108"/>
      <c r="D39" s="106" t="s">
        <v>36</v>
      </c>
      <c r="E39" s="104" t="s">
        <v>37</v>
      </c>
      <c r="F39" s="107"/>
      <c r="G39" s="106" t="s">
        <v>36</v>
      </c>
      <c r="H39" s="104" t="s">
        <v>35</v>
      </c>
      <c r="I39" s="105"/>
      <c r="J39" s="104" t="s">
        <v>34</v>
      </c>
      <c r="K39" s="103" t="s">
        <v>33</v>
      </c>
      <c r="L39" s="102"/>
      <c r="M39" s="107"/>
      <c r="P39" s="99"/>
      <c r="Q39" s="99"/>
      <c r="R39" s="98"/>
    </row>
    <row r="40" spans="1:18" x14ac:dyDescent="0.25">
      <c r="A40" s="97" t="s">
        <v>32</v>
      </c>
      <c r="B40" s="93"/>
      <c r="C40" s="96"/>
      <c r="D40" s="95">
        <v>1</v>
      </c>
      <c r="E40" s="349" t="e">
        <f>IF(D40&gt;$R$47,,UPPER(VLOOKUP(D40,'[2]1MD ELO (4)'!$A$7:$Q$134,2)))</f>
        <v>#REF!</v>
      </c>
      <c r="F40" s="349"/>
      <c r="G40" s="94" t="s">
        <v>31</v>
      </c>
      <c r="H40" s="93"/>
      <c r="I40" s="92"/>
      <c r="J40" s="91"/>
      <c r="K40" s="79" t="s">
        <v>30</v>
      </c>
      <c r="L40" s="78"/>
      <c r="M40" s="77"/>
      <c r="P40" s="76"/>
      <c r="Q40" s="76"/>
      <c r="R40" s="51"/>
    </row>
    <row r="41" spans="1:18" x14ac:dyDescent="0.25">
      <c r="A41" s="54" t="s">
        <v>29</v>
      </c>
      <c r="B41" s="57"/>
      <c r="C41" s="90"/>
      <c r="D41" s="72">
        <v>2</v>
      </c>
      <c r="E41" s="345" t="e">
        <f>IF(D41&gt;$R$47,,UPPER(VLOOKUP(D41,'[2]1MD ELO (4)'!$A$7:$Q$134,2)))</f>
        <v>#REF!</v>
      </c>
      <c r="F41" s="345"/>
      <c r="G41" s="70" t="s">
        <v>28</v>
      </c>
      <c r="H41" s="69"/>
      <c r="I41" s="68"/>
      <c r="J41" s="67"/>
      <c r="K41" s="89"/>
      <c r="L41" s="53"/>
      <c r="M41" s="52"/>
      <c r="P41" s="51"/>
      <c r="Q41" s="50"/>
      <c r="R41" s="51"/>
    </row>
    <row r="42" spans="1:18" x14ac:dyDescent="0.25">
      <c r="A42" s="88"/>
      <c r="B42" s="87"/>
      <c r="C42" s="86"/>
      <c r="D42" s="72"/>
      <c r="E42" s="71"/>
      <c r="F42" s="65"/>
      <c r="G42" s="70" t="s">
        <v>27</v>
      </c>
      <c r="H42" s="69"/>
      <c r="I42" s="68"/>
      <c r="J42" s="67"/>
      <c r="K42" s="79" t="s">
        <v>26</v>
      </c>
      <c r="L42" s="78"/>
      <c r="M42" s="77"/>
      <c r="P42" s="76"/>
      <c r="Q42" s="76"/>
      <c r="R42" s="51"/>
    </row>
    <row r="43" spans="1:18" x14ac:dyDescent="0.25">
      <c r="A43" s="85"/>
      <c r="B43" s="84"/>
      <c r="C43" s="80"/>
      <c r="D43" s="72"/>
      <c r="E43" s="71"/>
      <c r="F43" s="65"/>
      <c r="G43" s="70" t="s">
        <v>25</v>
      </c>
      <c r="H43" s="69"/>
      <c r="I43" s="68"/>
      <c r="J43" s="67"/>
      <c r="K43" s="66"/>
      <c r="L43" s="65"/>
      <c r="M43" s="64"/>
      <c r="P43" s="51"/>
      <c r="Q43" s="50"/>
      <c r="R43" s="51"/>
    </row>
    <row r="44" spans="1:18" x14ac:dyDescent="0.25">
      <c r="A44" s="83"/>
      <c r="B44" s="82"/>
      <c r="C44" s="81"/>
      <c r="D44" s="72"/>
      <c r="E44" s="71"/>
      <c r="F44" s="65"/>
      <c r="G44" s="70" t="s">
        <v>24</v>
      </c>
      <c r="H44" s="69"/>
      <c r="I44" s="68"/>
      <c r="J44" s="67"/>
      <c r="K44" s="54"/>
      <c r="L44" s="53"/>
      <c r="M44" s="52"/>
      <c r="P44" s="51"/>
      <c r="Q44" s="50"/>
      <c r="R44" s="51"/>
    </row>
    <row r="45" spans="1:18" x14ac:dyDescent="0.25">
      <c r="A45" s="75"/>
      <c r="B45" s="74"/>
      <c r="C45" s="80"/>
      <c r="D45" s="72"/>
      <c r="E45" s="71"/>
      <c r="F45" s="65"/>
      <c r="G45" s="70" t="s">
        <v>23</v>
      </c>
      <c r="H45" s="69"/>
      <c r="I45" s="68"/>
      <c r="J45" s="67"/>
      <c r="K45" s="79" t="s">
        <v>22</v>
      </c>
      <c r="L45" s="78"/>
      <c r="M45" s="77"/>
      <c r="P45" s="76"/>
      <c r="Q45" s="76"/>
      <c r="R45" s="51"/>
    </row>
    <row r="46" spans="1:18" x14ac:dyDescent="0.25">
      <c r="A46" s="75"/>
      <c r="B46" s="74"/>
      <c r="C46" s="73"/>
      <c r="D46" s="72"/>
      <c r="E46" s="71"/>
      <c r="F46" s="65"/>
      <c r="G46" s="70" t="s">
        <v>21</v>
      </c>
      <c r="H46" s="69"/>
      <c r="I46" s="68"/>
      <c r="J46" s="67"/>
      <c r="K46" s="66"/>
      <c r="L46" s="65"/>
      <c r="M46" s="64"/>
      <c r="P46" s="51"/>
      <c r="Q46" s="50"/>
      <c r="R46" s="51"/>
    </row>
    <row r="47" spans="1:18" x14ac:dyDescent="0.25">
      <c r="A47" s="63"/>
      <c r="B47" s="62"/>
      <c r="C47" s="61"/>
      <c r="D47" s="60"/>
      <c r="E47" s="59"/>
      <c r="F47" s="53"/>
      <c r="G47" s="58" t="s">
        <v>20</v>
      </c>
      <c r="H47" s="57"/>
      <c r="I47" s="56"/>
      <c r="J47" s="55"/>
      <c r="K47" s="54" t="e">
        <f>L4</f>
        <v>#REF!</v>
      </c>
      <c r="L47" s="53"/>
      <c r="M47" s="52"/>
      <c r="P47" s="51"/>
      <c r="Q47" s="50"/>
      <c r="R47" s="49" t="e">
        <f>MIN(4,'[2]1MD ELO (4)'!Q5)</f>
        <v>#REF!</v>
      </c>
    </row>
  </sheetData>
  <mergeCells count="42">
    <mergeCell ref="H22:I22"/>
    <mergeCell ref="A1:F1"/>
    <mergeCell ref="A4:C4"/>
    <mergeCell ref="B22:C22"/>
    <mergeCell ref="D22:E22"/>
    <mergeCell ref="F22:G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B28:C28"/>
    <mergeCell ref="D28:E28"/>
    <mergeCell ref="F28:G28"/>
    <mergeCell ref="H28:I28"/>
    <mergeCell ref="B29:C29"/>
    <mergeCell ref="D29:E29"/>
    <mergeCell ref="F29:G29"/>
    <mergeCell ref="H29:I29"/>
    <mergeCell ref="E41:F41"/>
    <mergeCell ref="B30:C30"/>
    <mergeCell ref="D30:E30"/>
    <mergeCell ref="F30:G30"/>
    <mergeCell ref="H30:I30"/>
    <mergeCell ref="C32:D32"/>
    <mergeCell ref="F32:G32"/>
    <mergeCell ref="C34:D34"/>
    <mergeCell ref="F34:G34"/>
    <mergeCell ref="C36:D36"/>
    <mergeCell ref="F36:G36"/>
    <mergeCell ref="E40:F40"/>
  </mergeCells>
  <conditionalFormatting sqref="E7 E9 E11 E13 E15 E17">
    <cfRule type="cellIs" dxfId="134" priority="1" stopIfTrue="1" operator="equal">
      <formula>"Bye"</formula>
    </cfRule>
  </conditionalFormatting>
  <conditionalFormatting sqref="R47">
    <cfRule type="expression" dxfId="133"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1"/>
  </sheetPr>
  <dimension ref="A1:AK41"/>
  <sheetViews>
    <sheetView workbookViewId="0">
      <selection activeCell="O14" sqref="O14"/>
    </sheetView>
  </sheetViews>
  <sheetFormatPr defaultColWidth="9.109375" defaultRowHeight="13.2" x14ac:dyDescent="0.25"/>
  <cols>
    <col min="1" max="1" width="5.44140625" style="48" customWidth="1"/>
    <col min="2" max="2" width="4.44140625" style="48" customWidth="1"/>
    <col min="3" max="3" width="8.33203125" style="48" customWidth="1"/>
    <col min="4" max="4" width="7.109375" style="48" customWidth="1"/>
    <col min="5" max="5" width="9.33203125" style="48" customWidth="1"/>
    <col min="6" max="6" width="7.109375" style="48" customWidth="1"/>
    <col min="7" max="7" width="9.33203125" style="48" customWidth="1"/>
    <col min="8" max="8" width="7.109375" style="48" customWidth="1"/>
    <col min="9" max="9" width="10.5546875" style="48" customWidth="1"/>
    <col min="10" max="10" width="7.88671875" style="48" customWidth="1"/>
    <col min="11" max="12" width="8.5546875" style="48" customWidth="1"/>
    <col min="13" max="13" width="7.88671875" style="48" customWidth="1"/>
    <col min="14" max="14" width="9.109375" style="48"/>
    <col min="15" max="15" width="5.109375" style="48" customWidth="1"/>
    <col min="16" max="16" width="11.5546875" style="48" customWidth="1"/>
    <col min="17" max="17" width="9.33203125" style="48" customWidth="1"/>
    <col min="18" max="24" width="9.109375" style="48"/>
    <col min="25" max="37" width="0" style="48" hidden="1" customWidth="1"/>
    <col min="38" max="16384" width="9.109375" style="48"/>
  </cols>
  <sheetData>
    <row r="1" spans="1:37" ht="24.6" x14ac:dyDescent="0.25">
      <c r="A1" s="342" t="s">
        <v>16</v>
      </c>
      <c r="B1" s="342"/>
      <c r="C1" s="342"/>
      <c r="D1" s="342"/>
      <c r="E1" s="342"/>
      <c r="F1" s="342"/>
      <c r="G1" s="159"/>
      <c r="H1" s="158" t="s">
        <v>79</v>
      </c>
      <c r="I1" s="157"/>
      <c r="J1" s="156"/>
      <c r="L1" s="145"/>
      <c r="M1" s="155"/>
      <c r="N1" s="153"/>
      <c r="O1" s="153" t="s">
        <v>78</v>
      </c>
      <c r="P1" s="153"/>
      <c r="Q1" s="154"/>
      <c r="R1" s="153"/>
      <c r="AB1" s="152" t="e">
        <f>IF(Y5=1,CONCATENATE(VLOOKUP(Y3,AA16:AH27,2)),CONCATENATE(VLOOKUP(Y3,AA2:AK13,2)))</f>
        <v>#REF!</v>
      </c>
      <c r="AC1" s="152" t="e">
        <f>IF(Y5=1,CONCATENATE(VLOOKUP(Y3,AA16:AK27,3)),CONCATENATE(VLOOKUP(Y3,AA2:AK13,3)))</f>
        <v>#REF!</v>
      </c>
      <c r="AD1" s="152" t="e">
        <f>IF(Y5=1,CONCATENATE(VLOOKUP(Y3,AA16:AK27,4)),CONCATENATE(VLOOKUP(Y3,AA2:AK13,4)))</f>
        <v>#REF!</v>
      </c>
      <c r="AE1" s="152" t="e">
        <f>IF(Y5=1,CONCATENATE(VLOOKUP(Y3,AA16:AK27,5)),CONCATENATE(VLOOKUP(Y3,AA2:AK13,5)))</f>
        <v>#REF!</v>
      </c>
      <c r="AF1" s="152" t="e">
        <f>IF(Y5=1,CONCATENATE(VLOOKUP(Y3,AA16:AK27,6)),CONCATENATE(VLOOKUP(Y3,AA2:AK13,6)))</f>
        <v>#REF!</v>
      </c>
      <c r="AG1" s="152" t="e">
        <f>IF(Y5=1,CONCATENATE(VLOOKUP(Y3,AA16:AK27,7)),CONCATENATE(VLOOKUP(Y3,AA2:AK13,7)))</f>
        <v>#REF!</v>
      </c>
      <c r="AH1" s="152" t="e">
        <f>IF(Y5=1,CONCATENATE(VLOOKUP(Y3,AA16:AK27,8)),CONCATENATE(VLOOKUP(Y3,AA2:AK13,8)))</f>
        <v>#REF!</v>
      </c>
      <c r="AI1" s="152" t="e">
        <f>IF(Y5=1,CONCATENATE(VLOOKUP(Y3,AA16:AK27,9)),CONCATENATE(VLOOKUP(Y3,AA2:AK13,9)))</f>
        <v>#REF!</v>
      </c>
      <c r="AJ1" s="152" t="e">
        <f>IF(Y5=1,CONCATENATE(VLOOKUP(Y3,AA16:AK27,10)),CONCATENATE(VLOOKUP(Y3,AA2:AK13,10)))</f>
        <v>#REF!</v>
      </c>
      <c r="AK1" s="152" t="e">
        <f>IF(Y5=1,CONCATENATE(VLOOKUP(Y3,AA16:AK27,11)),CONCATENATE(VLOOKUP(Y3,AA2:AK13,11)))</f>
        <v>#REF!</v>
      </c>
    </row>
    <row r="2" spans="1:37" x14ac:dyDescent="0.25">
      <c r="A2" s="151" t="s">
        <v>77</v>
      </c>
      <c r="B2" s="149"/>
      <c r="C2" s="149"/>
      <c r="D2" s="149"/>
      <c r="E2" s="173" t="s">
        <v>94</v>
      </c>
      <c r="F2" s="149"/>
      <c r="G2" s="148"/>
      <c r="H2" s="147"/>
      <c r="I2" s="147"/>
      <c r="J2" s="146"/>
      <c r="K2" s="145"/>
      <c r="L2" s="145"/>
      <c r="M2" s="145"/>
      <c r="N2" s="143"/>
      <c r="O2" s="144"/>
      <c r="P2" s="143"/>
      <c r="Q2" s="144"/>
      <c r="R2" s="143"/>
      <c r="Y2" s="142"/>
      <c r="Z2" s="111"/>
      <c r="AA2" s="111" t="s">
        <v>50</v>
      </c>
      <c r="AB2" s="114">
        <v>150</v>
      </c>
      <c r="AC2" s="114">
        <v>120</v>
      </c>
      <c r="AD2" s="114">
        <v>100</v>
      </c>
      <c r="AE2" s="114">
        <v>80</v>
      </c>
      <c r="AF2" s="114">
        <v>70</v>
      </c>
      <c r="AG2" s="114">
        <v>60</v>
      </c>
      <c r="AH2" s="114">
        <v>55</v>
      </c>
      <c r="AI2" s="114">
        <v>50</v>
      </c>
      <c r="AJ2" s="114">
        <v>45</v>
      </c>
      <c r="AK2" s="114">
        <v>40</v>
      </c>
    </row>
    <row r="3" spans="1:37" x14ac:dyDescent="0.25">
      <c r="A3" s="139" t="s">
        <v>75</v>
      </c>
      <c r="B3" s="139"/>
      <c r="C3" s="139"/>
      <c r="D3" s="139"/>
      <c r="E3" s="139" t="s">
        <v>4</v>
      </c>
      <c r="F3" s="139"/>
      <c r="G3" s="139"/>
      <c r="H3" s="139" t="s">
        <v>74</v>
      </c>
      <c r="I3" s="139"/>
      <c r="J3" s="141"/>
      <c r="K3" s="139"/>
      <c r="L3" s="140" t="s">
        <v>73</v>
      </c>
      <c r="M3" s="139"/>
      <c r="N3" s="137"/>
      <c r="O3" s="138"/>
      <c r="P3" s="137"/>
      <c r="Q3" s="138"/>
      <c r="R3" s="174"/>
      <c r="Y3" s="111">
        <f>IF(H4="OB","A",IF(H4="IX","W",H4))</f>
        <v>0</v>
      </c>
      <c r="Z3" s="111"/>
      <c r="AA3" s="111" t="s">
        <v>52</v>
      </c>
      <c r="AB3" s="114">
        <v>120</v>
      </c>
      <c r="AC3" s="114">
        <v>90</v>
      </c>
      <c r="AD3" s="114">
        <v>65</v>
      </c>
      <c r="AE3" s="114">
        <v>55</v>
      </c>
      <c r="AF3" s="114">
        <v>50</v>
      </c>
      <c r="AG3" s="114">
        <v>45</v>
      </c>
      <c r="AH3" s="114">
        <v>40</v>
      </c>
      <c r="AI3" s="114">
        <v>35</v>
      </c>
      <c r="AJ3" s="114">
        <v>25</v>
      </c>
      <c r="AK3" s="114">
        <v>20</v>
      </c>
    </row>
    <row r="4" spans="1:37" ht="13.8" thickBot="1" x14ac:dyDescent="0.3">
      <c r="A4" s="343" t="s">
        <v>17</v>
      </c>
      <c r="B4" s="343"/>
      <c r="C4" s="343"/>
      <c r="D4" s="135"/>
      <c r="E4" s="134" t="s">
        <v>18</v>
      </c>
      <c r="F4" s="134"/>
      <c r="G4" s="134"/>
      <c r="H4" s="131"/>
      <c r="I4" s="134"/>
      <c r="J4" s="133"/>
      <c r="K4" s="131"/>
      <c r="L4" s="132" t="s">
        <v>19</v>
      </c>
      <c r="M4" s="131"/>
      <c r="N4" s="129"/>
      <c r="O4" s="130"/>
      <c r="P4" s="136" t="s">
        <v>72</v>
      </c>
      <c r="Q4" s="114" t="s">
        <v>95</v>
      </c>
      <c r="R4" s="114" t="s">
        <v>93</v>
      </c>
      <c r="S4" s="175"/>
      <c r="Y4" s="111"/>
      <c r="Z4" s="111"/>
      <c r="AA4" s="111" t="s">
        <v>51</v>
      </c>
      <c r="AB4" s="114">
        <v>90</v>
      </c>
      <c r="AC4" s="114">
        <v>60</v>
      </c>
      <c r="AD4" s="114">
        <v>45</v>
      </c>
      <c r="AE4" s="114">
        <v>34</v>
      </c>
      <c r="AF4" s="114">
        <v>27</v>
      </c>
      <c r="AG4" s="114">
        <v>22</v>
      </c>
      <c r="AH4" s="114">
        <v>18</v>
      </c>
      <c r="AI4" s="114">
        <v>15</v>
      </c>
      <c r="AJ4" s="114">
        <v>12</v>
      </c>
      <c r="AK4" s="114">
        <v>9</v>
      </c>
    </row>
    <row r="5" spans="1:37" x14ac:dyDescent="0.25">
      <c r="A5" s="102"/>
      <c r="B5" s="102" t="s">
        <v>68</v>
      </c>
      <c r="C5" s="102" t="s">
        <v>67</v>
      </c>
      <c r="D5" s="102" t="s">
        <v>38</v>
      </c>
      <c r="E5" s="102" t="s">
        <v>66</v>
      </c>
      <c r="F5" s="102"/>
      <c r="G5" s="102" t="s">
        <v>65</v>
      </c>
      <c r="H5" s="102"/>
      <c r="I5" s="102" t="s">
        <v>64</v>
      </c>
      <c r="J5" s="102"/>
      <c r="K5" s="126" t="s">
        <v>63</v>
      </c>
      <c r="L5" s="126" t="s">
        <v>62</v>
      </c>
      <c r="M5" s="126" t="s">
        <v>61</v>
      </c>
      <c r="P5" s="128" t="s">
        <v>70</v>
      </c>
      <c r="Q5" s="127" t="s">
        <v>92</v>
      </c>
      <c r="R5" s="127" t="s">
        <v>96</v>
      </c>
      <c r="S5" s="175"/>
      <c r="Y5" s="111" t="e">
        <f>IF(OR([2]Altalanos!$A$8="F1",[2]Altalanos!$A$8="F2",[2]Altalanos!$A$8="N1",[2]Altalanos!$A$8="N2"),1,2)</f>
        <v>#REF!</v>
      </c>
      <c r="Z5" s="111"/>
      <c r="AA5" s="111" t="s">
        <v>49</v>
      </c>
      <c r="AB5" s="114">
        <v>60</v>
      </c>
      <c r="AC5" s="114">
        <v>40</v>
      </c>
      <c r="AD5" s="114">
        <v>30</v>
      </c>
      <c r="AE5" s="114">
        <v>20</v>
      </c>
      <c r="AF5" s="114">
        <v>18</v>
      </c>
      <c r="AG5" s="114">
        <v>15</v>
      </c>
      <c r="AH5" s="114">
        <v>12</v>
      </c>
      <c r="AI5" s="114">
        <v>10</v>
      </c>
      <c r="AJ5" s="114">
        <v>8</v>
      </c>
      <c r="AK5" s="114">
        <v>6</v>
      </c>
    </row>
    <row r="6" spans="1:37" x14ac:dyDescent="0.25">
      <c r="A6" s="65"/>
      <c r="B6" s="65"/>
      <c r="C6" s="65"/>
      <c r="D6" s="65"/>
      <c r="E6" s="65"/>
      <c r="F6" s="65"/>
      <c r="G6" s="65"/>
      <c r="H6" s="65"/>
      <c r="I6" s="65"/>
      <c r="J6" s="65"/>
      <c r="K6" s="65"/>
      <c r="L6" s="65"/>
      <c r="M6" s="65"/>
      <c r="P6" s="125" t="s">
        <v>60</v>
      </c>
      <c r="Q6" s="124" t="s">
        <v>97</v>
      </c>
      <c r="R6" s="124" t="s">
        <v>71</v>
      </c>
      <c r="S6" s="175"/>
      <c r="Y6" s="111"/>
      <c r="Z6" s="111"/>
      <c r="AA6" s="111" t="s">
        <v>47</v>
      </c>
      <c r="AB6" s="114">
        <v>40</v>
      </c>
      <c r="AC6" s="114">
        <v>25</v>
      </c>
      <c r="AD6" s="114">
        <v>18</v>
      </c>
      <c r="AE6" s="114">
        <v>13</v>
      </c>
      <c r="AF6" s="114">
        <v>10</v>
      </c>
      <c r="AG6" s="114">
        <v>8</v>
      </c>
      <c r="AH6" s="114">
        <v>6</v>
      </c>
      <c r="AI6" s="114">
        <v>5</v>
      </c>
      <c r="AJ6" s="114">
        <v>4</v>
      </c>
      <c r="AK6" s="114">
        <v>3</v>
      </c>
    </row>
    <row r="7" spans="1:37" x14ac:dyDescent="0.25">
      <c r="A7" s="121" t="s">
        <v>50</v>
      </c>
      <c r="B7" s="120">
        <v>5</v>
      </c>
      <c r="C7" s="170">
        <v>0</v>
      </c>
      <c r="D7" s="170">
        <v>0</v>
      </c>
      <c r="E7" s="357" t="s">
        <v>406</v>
      </c>
      <c r="F7" s="357"/>
      <c r="G7" s="357">
        <v>0</v>
      </c>
      <c r="H7" s="357"/>
      <c r="I7" s="171">
        <v>0</v>
      </c>
      <c r="J7" s="65"/>
      <c r="K7" s="117"/>
      <c r="L7" s="116" t="s">
        <v>78</v>
      </c>
      <c r="M7" s="115"/>
      <c r="P7" s="136" t="s">
        <v>98</v>
      </c>
      <c r="Q7" s="114" t="s">
        <v>69</v>
      </c>
      <c r="R7" s="114" t="s">
        <v>82</v>
      </c>
      <c r="Y7" s="111"/>
      <c r="Z7" s="111"/>
      <c r="AA7" s="111" t="s">
        <v>45</v>
      </c>
      <c r="AB7" s="114">
        <v>25</v>
      </c>
      <c r="AC7" s="114">
        <v>15</v>
      </c>
      <c r="AD7" s="114">
        <v>13</v>
      </c>
      <c r="AE7" s="114">
        <v>8</v>
      </c>
      <c r="AF7" s="114">
        <v>6</v>
      </c>
      <c r="AG7" s="114">
        <v>4</v>
      </c>
      <c r="AH7" s="114">
        <v>3</v>
      </c>
      <c r="AI7" s="114">
        <v>2</v>
      </c>
      <c r="AJ7" s="114">
        <v>1</v>
      </c>
      <c r="AK7" s="114">
        <v>0</v>
      </c>
    </row>
    <row r="8" spans="1:37" x14ac:dyDescent="0.25">
      <c r="A8" s="121"/>
      <c r="B8" s="123"/>
      <c r="C8" s="172"/>
      <c r="D8" s="172"/>
      <c r="E8" s="172"/>
      <c r="F8" s="172"/>
      <c r="G8" s="172"/>
      <c r="H8" s="172"/>
      <c r="I8" s="172"/>
      <c r="J8" s="65"/>
      <c r="K8" s="121"/>
      <c r="L8" s="121"/>
      <c r="M8" s="122"/>
      <c r="P8" s="128" t="s">
        <v>99</v>
      </c>
      <c r="Q8" s="127" t="s">
        <v>59</v>
      </c>
      <c r="R8" s="127" t="s">
        <v>100</v>
      </c>
      <c r="Y8" s="111"/>
      <c r="Z8" s="111"/>
      <c r="AA8" s="111" t="s">
        <v>44</v>
      </c>
      <c r="AB8" s="114">
        <v>15</v>
      </c>
      <c r="AC8" s="114">
        <v>10</v>
      </c>
      <c r="AD8" s="114">
        <v>7</v>
      </c>
      <c r="AE8" s="114">
        <v>5</v>
      </c>
      <c r="AF8" s="114">
        <v>4</v>
      </c>
      <c r="AG8" s="114">
        <v>3</v>
      </c>
      <c r="AH8" s="114">
        <v>2</v>
      </c>
      <c r="AI8" s="114">
        <v>1</v>
      </c>
      <c r="AJ8" s="114">
        <v>0</v>
      </c>
      <c r="AK8" s="114">
        <v>0</v>
      </c>
    </row>
    <row r="9" spans="1:37" x14ac:dyDescent="0.25">
      <c r="A9" s="121" t="s">
        <v>48</v>
      </c>
      <c r="B9" s="120">
        <v>1</v>
      </c>
      <c r="C9" s="170">
        <v>0</v>
      </c>
      <c r="D9" s="170">
        <v>0</v>
      </c>
      <c r="E9" s="357" t="s">
        <v>407</v>
      </c>
      <c r="F9" s="357"/>
      <c r="G9" s="357">
        <v>0</v>
      </c>
      <c r="H9" s="357"/>
      <c r="I9" s="171">
        <v>0</v>
      </c>
      <c r="J9" s="65"/>
      <c r="K9" s="117"/>
      <c r="L9" s="116" t="s">
        <v>78</v>
      </c>
      <c r="M9" s="115"/>
      <c r="Y9" s="111"/>
      <c r="Z9" s="111"/>
      <c r="AA9" s="111" t="s">
        <v>43</v>
      </c>
      <c r="AB9" s="114">
        <v>10</v>
      </c>
      <c r="AC9" s="114">
        <v>6</v>
      </c>
      <c r="AD9" s="114">
        <v>4</v>
      </c>
      <c r="AE9" s="114">
        <v>2</v>
      </c>
      <c r="AF9" s="114">
        <v>1</v>
      </c>
      <c r="AG9" s="114">
        <v>0</v>
      </c>
      <c r="AH9" s="114">
        <v>0</v>
      </c>
      <c r="AI9" s="114">
        <v>0</v>
      </c>
      <c r="AJ9" s="114">
        <v>0</v>
      </c>
      <c r="AK9" s="114">
        <v>0</v>
      </c>
    </row>
    <row r="10" spans="1:37" x14ac:dyDescent="0.25">
      <c r="A10" s="121"/>
      <c r="B10" s="123"/>
      <c r="C10" s="172"/>
      <c r="D10" s="172"/>
      <c r="E10" s="172"/>
      <c r="F10" s="172"/>
      <c r="G10" s="172"/>
      <c r="H10" s="172"/>
      <c r="I10" s="172"/>
      <c r="J10" s="65"/>
      <c r="K10" s="121"/>
      <c r="L10" s="121"/>
      <c r="M10" s="122"/>
      <c r="Y10" s="111"/>
      <c r="Z10" s="111"/>
      <c r="AA10" s="111" t="s">
        <v>42</v>
      </c>
      <c r="AB10" s="114">
        <v>6</v>
      </c>
      <c r="AC10" s="114">
        <v>3</v>
      </c>
      <c r="AD10" s="114">
        <v>2</v>
      </c>
      <c r="AE10" s="114">
        <v>1</v>
      </c>
      <c r="AF10" s="114">
        <v>0</v>
      </c>
      <c r="AG10" s="114">
        <v>0</v>
      </c>
      <c r="AH10" s="114">
        <v>0</v>
      </c>
      <c r="AI10" s="114">
        <v>0</v>
      </c>
      <c r="AJ10" s="114">
        <v>0</v>
      </c>
      <c r="AK10" s="114">
        <v>0</v>
      </c>
    </row>
    <row r="11" spans="1:37" x14ac:dyDescent="0.25">
      <c r="A11" s="121" t="s">
        <v>46</v>
      </c>
      <c r="B11" s="120">
        <v>4</v>
      </c>
      <c r="C11" s="170">
        <v>0</v>
      </c>
      <c r="D11" s="170">
        <v>0</v>
      </c>
      <c r="E11" s="357" t="s">
        <v>408</v>
      </c>
      <c r="F11" s="357"/>
      <c r="G11" s="357">
        <v>0</v>
      </c>
      <c r="H11" s="357"/>
      <c r="I11" s="171">
        <v>0</v>
      </c>
      <c r="J11" s="65"/>
      <c r="K11" s="117"/>
      <c r="L11" s="116" t="s">
        <v>78</v>
      </c>
      <c r="M11" s="115"/>
      <c r="Y11" s="111"/>
      <c r="Z11" s="111"/>
      <c r="AA11" s="111" t="s">
        <v>41</v>
      </c>
      <c r="AB11" s="114">
        <v>3</v>
      </c>
      <c r="AC11" s="114">
        <v>2</v>
      </c>
      <c r="AD11" s="114">
        <v>1</v>
      </c>
      <c r="AE11" s="114">
        <v>0</v>
      </c>
      <c r="AF11" s="114">
        <v>0</v>
      </c>
      <c r="AG11" s="114">
        <v>0</v>
      </c>
      <c r="AH11" s="114">
        <v>0</v>
      </c>
      <c r="AI11" s="114">
        <v>0</v>
      </c>
      <c r="AJ11" s="114">
        <v>0</v>
      </c>
      <c r="AK11" s="114">
        <v>0</v>
      </c>
    </row>
    <row r="12" spans="1:37" x14ac:dyDescent="0.25">
      <c r="A12" s="121"/>
      <c r="B12" s="123"/>
      <c r="C12" s="172"/>
      <c r="D12" s="172"/>
      <c r="E12" s="172"/>
      <c r="F12" s="172"/>
      <c r="G12" s="172"/>
      <c r="H12" s="172"/>
      <c r="I12" s="172"/>
      <c r="J12" s="65"/>
      <c r="K12" s="65"/>
      <c r="L12" s="65"/>
      <c r="M12" s="122"/>
      <c r="Y12" s="111"/>
      <c r="Z12" s="111"/>
      <c r="AA12" s="111" t="s">
        <v>40</v>
      </c>
      <c r="AB12" s="113">
        <v>0</v>
      </c>
      <c r="AC12" s="113">
        <v>0</v>
      </c>
      <c r="AD12" s="113">
        <v>0</v>
      </c>
      <c r="AE12" s="113">
        <v>0</v>
      </c>
      <c r="AF12" s="113">
        <v>0</v>
      </c>
      <c r="AG12" s="113">
        <v>0</v>
      </c>
      <c r="AH12" s="113">
        <v>0</v>
      </c>
      <c r="AI12" s="113">
        <v>0</v>
      </c>
      <c r="AJ12" s="113">
        <v>0</v>
      </c>
      <c r="AK12" s="113">
        <v>0</v>
      </c>
    </row>
    <row r="13" spans="1:37" x14ac:dyDescent="0.25">
      <c r="A13" s="121" t="s">
        <v>83</v>
      </c>
      <c r="B13" s="120">
        <v>2</v>
      </c>
      <c r="C13" s="170">
        <v>0</v>
      </c>
      <c r="D13" s="170">
        <v>0</v>
      </c>
      <c r="E13" s="357" t="s">
        <v>409</v>
      </c>
      <c r="F13" s="357"/>
      <c r="G13" s="357">
        <v>0</v>
      </c>
      <c r="H13" s="357"/>
      <c r="I13" s="171">
        <v>0</v>
      </c>
      <c r="J13" s="65"/>
      <c r="K13" s="117"/>
      <c r="L13" s="116" t="s">
        <v>78</v>
      </c>
      <c r="M13" s="115"/>
      <c r="Y13" s="111"/>
      <c r="Z13" s="111"/>
      <c r="AA13" s="111" t="s">
        <v>39</v>
      </c>
      <c r="AB13" s="113">
        <v>0</v>
      </c>
      <c r="AC13" s="113">
        <v>0</v>
      </c>
      <c r="AD13" s="113">
        <v>0</v>
      </c>
      <c r="AE13" s="113">
        <v>0</v>
      </c>
      <c r="AF13" s="113">
        <v>0</v>
      </c>
      <c r="AG13" s="113">
        <v>0</v>
      </c>
      <c r="AH13" s="113">
        <v>0</v>
      </c>
      <c r="AI13" s="113">
        <v>0</v>
      </c>
      <c r="AJ13" s="113">
        <v>0</v>
      </c>
      <c r="AK13" s="113">
        <v>0</v>
      </c>
    </row>
    <row r="14" spans="1:37" x14ac:dyDescent="0.25">
      <c r="A14" s="121"/>
      <c r="B14" s="123"/>
      <c r="C14" s="172"/>
      <c r="D14" s="172"/>
      <c r="E14" s="172"/>
      <c r="F14" s="172"/>
      <c r="G14" s="172"/>
      <c r="H14" s="172"/>
      <c r="I14" s="172"/>
      <c r="J14" s="65"/>
      <c r="K14" s="121"/>
      <c r="L14" s="121"/>
      <c r="M14" s="122"/>
      <c r="Y14" s="111"/>
      <c r="Z14" s="111"/>
      <c r="AA14" s="111"/>
      <c r="AB14" s="111"/>
      <c r="AC14" s="111"/>
      <c r="AD14" s="111"/>
      <c r="AE14" s="111"/>
      <c r="AF14" s="111"/>
      <c r="AG14" s="111"/>
      <c r="AH14" s="111"/>
      <c r="AI14" s="111"/>
      <c r="AJ14" s="111"/>
      <c r="AK14" s="111"/>
    </row>
    <row r="15" spans="1:37" x14ac:dyDescent="0.25">
      <c r="A15" s="121" t="s">
        <v>84</v>
      </c>
      <c r="B15" s="120">
        <v>3</v>
      </c>
      <c r="C15" s="170">
        <v>0</v>
      </c>
      <c r="D15" s="170">
        <v>0</v>
      </c>
      <c r="E15" s="357" t="s">
        <v>410</v>
      </c>
      <c r="F15" s="357"/>
      <c r="G15" s="357">
        <v>0</v>
      </c>
      <c r="H15" s="357"/>
      <c r="I15" s="171">
        <v>0</v>
      </c>
      <c r="J15" s="65"/>
      <c r="K15" s="117"/>
      <c r="L15" s="116" t="s">
        <v>78</v>
      </c>
      <c r="M15" s="115"/>
      <c r="Y15" s="111"/>
      <c r="Z15" s="111"/>
      <c r="AA15" s="111"/>
      <c r="AB15" s="111"/>
      <c r="AC15" s="111"/>
      <c r="AD15" s="111"/>
      <c r="AE15" s="111"/>
      <c r="AF15" s="111"/>
      <c r="AG15" s="111"/>
      <c r="AH15" s="111"/>
      <c r="AI15" s="111"/>
      <c r="AJ15" s="111"/>
      <c r="AK15" s="111"/>
    </row>
    <row r="16" spans="1:37" x14ac:dyDescent="0.25">
      <c r="A16" s="65"/>
      <c r="B16" s="65"/>
      <c r="C16" s="65"/>
      <c r="D16" s="65"/>
      <c r="E16" s="65"/>
      <c r="F16" s="65"/>
      <c r="G16" s="65"/>
      <c r="H16" s="65"/>
      <c r="I16" s="65"/>
      <c r="J16" s="65"/>
      <c r="K16" s="65"/>
      <c r="L16" s="65"/>
      <c r="M16" s="65"/>
      <c r="Y16" s="111"/>
      <c r="Z16" s="111"/>
      <c r="AA16" s="111" t="s">
        <v>50</v>
      </c>
      <c r="AB16" s="111">
        <v>300</v>
      </c>
      <c r="AC16" s="111">
        <v>250</v>
      </c>
      <c r="AD16" s="111">
        <v>220</v>
      </c>
      <c r="AE16" s="111">
        <v>180</v>
      </c>
      <c r="AF16" s="111">
        <v>160</v>
      </c>
      <c r="AG16" s="111">
        <v>150</v>
      </c>
      <c r="AH16" s="111">
        <v>140</v>
      </c>
      <c r="AI16" s="111">
        <v>130</v>
      </c>
      <c r="AJ16" s="111">
        <v>120</v>
      </c>
      <c r="AK16" s="111">
        <v>110</v>
      </c>
    </row>
    <row r="17" spans="1:37" x14ac:dyDescent="0.25">
      <c r="A17" s="65"/>
      <c r="B17" s="65"/>
      <c r="C17" s="65"/>
      <c r="D17" s="65"/>
      <c r="E17" s="65"/>
      <c r="F17" s="65"/>
      <c r="G17" s="65"/>
      <c r="H17" s="65"/>
      <c r="I17" s="65"/>
      <c r="J17" s="65"/>
      <c r="K17" s="65"/>
      <c r="L17" s="65"/>
      <c r="M17" s="65"/>
      <c r="Y17" s="111"/>
      <c r="Z17" s="111"/>
      <c r="AA17" s="111" t="s">
        <v>52</v>
      </c>
      <c r="AB17" s="111">
        <v>250</v>
      </c>
      <c r="AC17" s="111">
        <v>200</v>
      </c>
      <c r="AD17" s="111">
        <v>160</v>
      </c>
      <c r="AE17" s="111">
        <v>140</v>
      </c>
      <c r="AF17" s="111">
        <v>120</v>
      </c>
      <c r="AG17" s="111">
        <v>110</v>
      </c>
      <c r="AH17" s="111">
        <v>100</v>
      </c>
      <c r="AI17" s="111">
        <v>90</v>
      </c>
      <c r="AJ17" s="111">
        <v>80</v>
      </c>
      <c r="AK17" s="111">
        <v>70</v>
      </c>
    </row>
    <row r="18" spans="1:37" ht="18.75" customHeight="1" x14ac:dyDescent="0.25">
      <c r="A18" s="65"/>
      <c r="B18" s="344"/>
      <c r="C18" s="344"/>
      <c r="D18" s="341" t="s">
        <v>406</v>
      </c>
      <c r="E18" s="341"/>
      <c r="F18" s="341" t="s">
        <v>407</v>
      </c>
      <c r="G18" s="341"/>
      <c r="H18" s="341" t="s">
        <v>408</v>
      </c>
      <c r="I18" s="341"/>
      <c r="J18" s="341" t="s">
        <v>409</v>
      </c>
      <c r="K18" s="341"/>
      <c r="L18" s="341" t="s">
        <v>410</v>
      </c>
      <c r="M18" s="341"/>
      <c r="Y18" s="111"/>
      <c r="Z18" s="111"/>
      <c r="AA18" s="111" t="s">
        <v>51</v>
      </c>
      <c r="AB18" s="111">
        <v>200</v>
      </c>
      <c r="AC18" s="111">
        <v>150</v>
      </c>
      <c r="AD18" s="111">
        <v>130</v>
      </c>
      <c r="AE18" s="111">
        <v>110</v>
      </c>
      <c r="AF18" s="111">
        <v>95</v>
      </c>
      <c r="AG18" s="111">
        <v>80</v>
      </c>
      <c r="AH18" s="111">
        <v>70</v>
      </c>
      <c r="AI18" s="111">
        <v>60</v>
      </c>
      <c r="AJ18" s="111">
        <v>55</v>
      </c>
      <c r="AK18" s="111">
        <v>50</v>
      </c>
    </row>
    <row r="19" spans="1:37" ht="18.75" customHeight="1" x14ac:dyDescent="0.25">
      <c r="A19" s="112" t="s">
        <v>50</v>
      </c>
      <c r="B19" s="346" t="s">
        <v>406</v>
      </c>
      <c r="C19" s="346"/>
      <c r="D19" s="347"/>
      <c r="E19" s="347"/>
      <c r="F19" s="348"/>
      <c r="G19" s="348"/>
      <c r="H19" s="348"/>
      <c r="I19" s="348"/>
      <c r="J19" s="341"/>
      <c r="K19" s="341"/>
      <c r="L19" s="341"/>
      <c r="M19" s="341"/>
      <c r="Y19" s="111"/>
      <c r="Z19" s="111"/>
      <c r="AA19" s="111" t="s">
        <v>49</v>
      </c>
      <c r="AB19" s="111">
        <v>150</v>
      </c>
      <c r="AC19" s="111">
        <v>120</v>
      </c>
      <c r="AD19" s="111">
        <v>100</v>
      </c>
      <c r="AE19" s="111">
        <v>80</v>
      </c>
      <c r="AF19" s="111">
        <v>70</v>
      </c>
      <c r="AG19" s="111">
        <v>60</v>
      </c>
      <c r="AH19" s="111">
        <v>55</v>
      </c>
      <c r="AI19" s="111">
        <v>50</v>
      </c>
      <c r="AJ19" s="111">
        <v>45</v>
      </c>
      <c r="AK19" s="111">
        <v>40</v>
      </c>
    </row>
    <row r="20" spans="1:37" ht="18.75" customHeight="1" x14ac:dyDescent="0.25">
      <c r="A20" s="112" t="s">
        <v>48</v>
      </c>
      <c r="B20" s="346" t="s">
        <v>407</v>
      </c>
      <c r="C20" s="346"/>
      <c r="D20" s="348"/>
      <c r="E20" s="348"/>
      <c r="F20" s="347"/>
      <c r="G20" s="347"/>
      <c r="H20" s="348"/>
      <c r="I20" s="348"/>
      <c r="J20" s="348"/>
      <c r="K20" s="348"/>
      <c r="L20" s="341"/>
      <c r="M20" s="341"/>
      <c r="Y20" s="111"/>
      <c r="Z20" s="111"/>
      <c r="AA20" s="111" t="s">
        <v>47</v>
      </c>
      <c r="AB20" s="111">
        <v>120</v>
      </c>
      <c r="AC20" s="111">
        <v>90</v>
      </c>
      <c r="AD20" s="111">
        <v>65</v>
      </c>
      <c r="AE20" s="111">
        <v>55</v>
      </c>
      <c r="AF20" s="111">
        <v>50</v>
      </c>
      <c r="AG20" s="111">
        <v>45</v>
      </c>
      <c r="AH20" s="111">
        <v>40</v>
      </c>
      <c r="AI20" s="111">
        <v>35</v>
      </c>
      <c r="AJ20" s="111">
        <v>25</v>
      </c>
      <c r="AK20" s="111">
        <v>20</v>
      </c>
    </row>
    <row r="21" spans="1:37" ht="18.75" customHeight="1" x14ac:dyDescent="0.25">
      <c r="A21" s="112" t="s">
        <v>46</v>
      </c>
      <c r="B21" s="346" t="s">
        <v>408</v>
      </c>
      <c r="C21" s="346"/>
      <c r="D21" s="348"/>
      <c r="E21" s="348"/>
      <c r="F21" s="348"/>
      <c r="G21" s="348"/>
      <c r="H21" s="347"/>
      <c r="I21" s="347"/>
      <c r="J21" s="348"/>
      <c r="K21" s="348"/>
      <c r="L21" s="348"/>
      <c r="M21" s="348"/>
      <c r="Y21" s="111"/>
      <c r="Z21" s="111"/>
      <c r="AA21" s="111" t="s">
        <v>45</v>
      </c>
      <c r="AB21" s="111">
        <v>90</v>
      </c>
      <c r="AC21" s="111">
        <v>60</v>
      </c>
      <c r="AD21" s="111">
        <v>45</v>
      </c>
      <c r="AE21" s="111">
        <v>34</v>
      </c>
      <c r="AF21" s="111">
        <v>27</v>
      </c>
      <c r="AG21" s="111">
        <v>22</v>
      </c>
      <c r="AH21" s="111">
        <v>18</v>
      </c>
      <c r="AI21" s="111">
        <v>15</v>
      </c>
      <c r="AJ21" s="111">
        <v>12</v>
      </c>
      <c r="AK21" s="111">
        <v>9</v>
      </c>
    </row>
    <row r="22" spans="1:37" ht="18.75" customHeight="1" x14ac:dyDescent="0.25">
      <c r="A22" s="112" t="s">
        <v>83</v>
      </c>
      <c r="B22" s="346" t="s">
        <v>409</v>
      </c>
      <c r="C22" s="346"/>
      <c r="D22" s="348"/>
      <c r="E22" s="348"/>
      <c r="F22" s="348"/>
      <c r="G22" s="348"/>
      <c r="H22" s="341"/>
      <c r="I22" s="341"/>
      <c r="J22" s="347"/>
      <c r="K22" s="347"/>
      <c r="L22" s="348"/>
      <c r="M22" s="348"/>
      <c r="Y22" s="111"/>
      <c r="Z22" s="111"/>
      <c r="AA22" s="111" t="s">
        <v>44</v>
      </c>
      <c r="AB22" s="111">
        <v>60</v>
      </c>
      <c r="AC22" s="111">
        <v>40</v>
      </c>
      <c r="AD22" s="111">
        <v>30</v>
      </c>
      <c r="AE22" s="111">
        <v>20</v>
      </c>
      <c r="AF22" s="111">
        <v>18</v>
      </c>
      <c r="AG22" s="111">
        <v>15</v>
      </c>
      <c r="AH22" s="111">
        <v>12</v>
      </c>
      <c r="AI22" s="111">
        <v>10</v>
      </c>
      <c r="AJ22" s="111">
        <v>8</v>
      </c>
      <c r="AK22" s="111">
        <v>6</v>
      </c>
    </row>
    <row r="23" spans="1:37" ht="18.75" customHeight="1" x14ac:dyDescent="0.25">
      <c r="A23" s="112" t="s">
        <v>84</v>
      </c>
      <c r="B23" s="346" t="s">
        <v>410</v>
      </c>
      <c r="C23" s="346"/>
      <c r="D23" s="348"/>
      <c r="E23" s="348"/>
      <c r="F23" s="348"/>
      <c r="G23" s="348"/>
      <c r="H23" s="341"/>
      <c r="I23" s="341"/>
      <c r="J23" s="341"/>
      <c r="K23" s="341"/>
      <c r="L23" s="347"/>
      <c r="M23" s="347"/>
      <c r="Y23" s="111"/>
      <c r="Z23" s="111"/>
      <c r="AA23" s="111" t="s">
        <v>43</v>
      </c>
      <c r="AB23" s="111">
        <v>40</v>
      </c>
      <c r="AC23" s="111">
        <v>25</v>
      </c>
      <c r="AD23" s="111">
        <v>18</v>
      </c>
      <c r="AE23" s="111">
        <v>13</v>
      </c>
      <c r="AF23" s="111">
        <v>8</v>
      </c>
      <c r="AG23" s="111">
        <v>7</v>
      </c>
      <c r="AH23" s="111">
        <v>6</v>
      </c>
      <c r="AI23" s="111">
        <v>5</v>
      </c>
      <c r="AJ23" s="111">
        <v>4</v>
      </c>
      <c r="AK23" s="111">
        <v>3</v>
      </c>
    </row>
    <row r="24" spans="1:37" x14ac:dyDescent="0.25">
      <c r="A24" s="65"/>
      <c r="B24" s="65"/>
      <c r="C24" s="65"/>
      <c r="D24" s="65"/>
      <c r="E24" s="65"/>
      <c r="F24" s="65"/>
      <c r="G24" s="65"/>
      <c r="H24" s="65"/>
      <c r="I24" s="65"/>
      <c r="J24" s="65"/>
      <c r="K24" s="65"/>
      <c r="L24" s="65"/>
      <c r="M24" s="65"/>
      <c r="Y24" s="111"/>
      <c r="Z24" s="111"/>
      <c r="AA24" s="111" t="s">
        <v>42</v>
      </c>
      <c r="AB24" s="111">
        <v>25</v>
      </c>
      <c r="AC24" s="111">
        <v>15</v>
      </c>
      <c r="AD24" s="111">
        <v>13</v>
      </c>
      <c r="AE24" s="111">
        <v>7</v>
      </c>
      <c r="AF24" s="111">
        <v>6</v>
      </c>
      <c r="AG24" s="111">
        <v>5</v>
      </c>
      <c r="AH24" s="111">
        <v>4</v>
      </c>
      <c r="AI24" s="111">
        <v>3</v>
      </c>
      <c r="AJ24" s="111">
        <v>2</v>
      </c>
      <c r="AK24" s="111">
        <v>1</v>
      </c>
    </row>
    <row r="25" spans="1:37" x14ac:dyDescent="0.25">
      <c r="A25" s="65"/>
      <c r="B25" s="65"/>
      <c r="C25" s="65"/>
      <c r="D25" s="65"/>
      <c r="E25" s="65"/>
      <c r="F25" s="65"/>
      <c r="G25" s="65"/>
      <c r="H25" s="65"/>
      <c r="I25" s="65"/>
      <c r="J25" s="65"/>
      <c r="K25" s="65"/>
      <c r="L25" s="65"/>
      <c r="M25" s="65"/>
      <c r="Y25" s="111"/>
      <c r="Z25" s="111"/>
      <c r="AA25" s="111" t="s">
        <v>41</v>
      </c>
      <c r="AB25" s="111">
        <v>15</v>
      </c>
      <c r="AC25" s="111">
        <v>10</v>
      </c>
      <c r="AD25" s="111">
        <v>8</v>
      </c>
      <c r="AE25" s="111">
        <v>4</v>
      </c>
      <c r="AF25" s="111">
        <v>3</v>
      </c>
      <c r="AG25" s="111">
        <v>2</v>
      </c>
      <c r="AH25" s="111">
        <v>1</v>
      </c>
      <c r="AI25" s="111">
        <v>0</v>
      </c>
      <c r="AJ25" s="111">
        <v>0</v>
      </c>
      <c r="AK25" s="111">
        <v>0</v>
      </c>
    </row>
    <row r="26" spans="1:37" x14ac:dyDescent="0.25">
      <c r="A26" s="65"/>
      <c r="B26" s="65"/>
      <c r="C26" s="65"/>
      <c r="D26" s="65"/>
      <c r="E26" s="65"/>
      <c r="F26" s="65"/>
      <c r="G26" s="65"/>
      <c r="H26" s="65"/>
      <c r="I26" s="65"/>
      <c r="J26" s="65"/>
      <c r="K26" s="65"/>
      <c r="L26" s="65"/>
      <c r="M26" s="65"/>
      <c r="Y26" s="111"/>
      <c r="Z26" s="111"/>
      <c r="AA26" s="111" t="s">
        <v>40</v>
      </c>
      <c r="AB26" s="111">
        <v>10</v>
      </c>
      <c r="AC26" s="111">
        <v>6</v>
      </c>
      <c r="AD26" s="111">
        <v>4</v>
      </c>
      <c r="AE26" s="111">
        <v>2</v>
      </c>
      <c r="AF26" s="111">
        <v>1</v>
      </c>
      <c r="AG26" s="111">
        <v>0</v>
      </c>
      <c r="AH26" s="111">
        <v>0</v>
      </c>
      <c r="AI26" s="111">
        <v>0</v>
      </c>
      <c r="AJ26" s="111">
        <v>0</v>
      </c>
      <c r="AK26" s="111">
        <v>0</v>
      </c>
    </row>
    <row r="27" spans="1:37" x14ac:dyDescent="0.25">
      <c r="A27" s="65"/>
      <c r="B27" s="65"/>
      <c r="C27" s="65"/>
      <c r="D27" s="65"/>
      <c r="E27" s="65"/>
      <c r="F27" s="65"/>
      <c r="G27" s="65"/>
      <c r="H27" s="65"/>
      <c r="I27" s="65"/>
      <c r="J27" s="65"/>
      <c r="K27" s="65"/>
      <c r="L27" s="65"/>
      <c r="M27" s="65"/>
      <c r="Y27" s="111"/>
      <c r="Z27" s="111"/>
      <c r="AA27" s="111" t="s">
        <v>39</v>
      </c>
      <c r="AB27" s="111">
        <v>3</v>
      </c>
      <c r="AC27" s="111">
        <v>2</v>
      </c>
      <c r="AD27" s="111">
        <v>1</v>
      </c>
      <c r="AE27" s="111">
        <v>0</v>
      </c>
      <c r="AF27" s="111">
        <v>0</v>
      </c>
      <c r="AG27" s="111">
        <v>0</v>
      </c>
      <c r="AH27" s="111">
        <v>0</v>
      </c>
      <c r="AI27" s="111">
        <v>0</v>
      </c>
      <c r="AJ27" s="111">
        <v>0</v>
      </c>
      <c r="AK27" s="111">
        <v>0</v>
      </c>
    </row>
    <row r="28" spans="1:37" x14ac:dyDescent="0.25">
      <c r="A28" s="65"/>
      <c r="B28" s="65"/>
      <c r="C28" s="65"/>
      <c r="D28" s="65"/>
      <c r="E28" s="65"/>
      <c r="F28" s="65"/>
      <c r="G28" s="65"/>
      <c r="H28" s="65"/>
      <c r="I28" s="65"/>
      <c r="J28" s="65"/>
      <c r="K28" s="65"/>
      <c r="L28" s="65"/>
      <c r="M28" s="65"/>
    </row>
    <row r="29" spans="1:37" x14ac:dyDescent="0.25">
      <c r="A29" s="65"/>
      <c r="B29" s="65"/>
      <c r="C29" s="65"/>
      <c r="D29" s="65"/>
      <c r="E29" s="65"/>
      <c r="F29" s="65"/>
      <c r="G29" s="65"/>
      <c r="H29" s="65"/>
      <c r="I29" s="65"/>
      <c r="J29" s="65"/>
      <c r="K29" s="65"/>
      <c r="L29" s="65"/>
      <c r="M29" s="65"/>
    </row>
    <row r="30" spans="1:37" x14ac:dyDescent="0.25">
      <c r="A30" s="65"/>
      <c r="B30" s="65"/>
      <c r="C30" s="65"/>
      <c r="D30" s="65"/>
      <c r="E30" s="65"/>
      <c r="F30" s="65"/>
      <c r="G30" s="65"/>
      <c r="H30" s="65"/>
      <c r="I30" s="65"/>
      <c r="J30" s="65"/>
      <c r="K30" s="65"/>
      <c r="L30" s="65"/>
      <c r="M30" s="65"/>
    </row>
    <row r="31" spans="1:37" x14ac:dyDescent="0.25">
      <c r="A31" s="65"/>
      <c r="B31" s="65"/>
      <c r="C31" s="65"/>
      <c r="D31" s="65"/>
      <c r="E31" s="65"/>
      <c r="F31" s="65"/>
      <c r="G31" s="65"/>
      <c r="H31" s="65"/>
      <c r="I31" s="65"/>
      <c r="J31" s="65"/>
      <c r="K31" s="65"/>
      <c r="L31" s="65"/>
      <c r="M31" s="65"/>
    </row>
    <row r="32" spans="1:37" x14ac:dyDescent="0.25">
      <c r="A32" s="65"/>
      <c r="B32" s="65"/>
      <c r="C32" s="65"/>
      <c r="D32" s="65"/>
      <c r="E32" s="65"/>
      <c r="F32" s="65"/>
      <c r="G32" s="65"/>
      <c r="H32" s="65"/>
      <c r="I32" s="65"/>
      <c r="J32" s="65"/>
      <c r="K32" s="65"/>
      <c r="L32" s="53"/>
      <c r="M32" s="65"/>
    </row>
    <row r="33" spans="1:18" x14ac:dyDescent="0.25">
      <c r="A33" s="110" t="s">
        <v>38</v>
      </c>
      <c r="B33" s="109"/>
      <c r="C33" s="108"/>
      <c r="D33" s="106" t="s">
        <v>36</v>
      </c>
      <c r="E33" s="104" t="s">
        <v>37</v>
      </c>
      <c r="F33" s="107"/>
      <c r="G33" s="106" t="s">
        <v>36</v>
      </c>
      <c r="H33" s="104" t="s">
        <v>35</v>
      </c>
      <c r="I33" s="105"/>
      <c r="J33" s="104" t="s">
        <v>34</v>
      </c>
      <c r="K33" s="103" t="s">
        <v>33</v>
      </c>
      <c r="L33" s="102"/>
      <c r="M33" s="107"/>
      <c r="P33" s="99"/>
      <c r="Q33" s="99"/>
      <c r="R33" s="98"/>
    </row>
    <row r="34" spans="1:18" x14ac:dyDescent="0.25">
      <c r="A34" s="97" t="s">
        <v>32</v>
      </c>
      <c r="B34" s="93"/>
      <c r="C34" s="96"/>
      <c r="D34" s="95"/>
      <c r="E34" s="349"/>
      <c r="F34" s="349"/>
      <c r="G34" s="94" t="s">
        <v>31</v>
      </c>
      <c r="H34" s="93"/>
      <c r="I34" s="92"/>
      <c r="J34" s="91"/>
      <c r="K34" s="79" t="s">
        <v>30</v>
      </c>
      <c r="L34" s="78"/>
      <c r="M34" s="77"/>
      <c r="P34" s="76"/>
      <c r="Q34" s="76"/>
      <c r="R34" s="51"/>
    </row>
    <row r="35" spans="1:18" x14ac:dyDescent="0.25">
      <c r="A35" s="54" t="s">
        <v>29</v>
      </c>
      <c r="B35" s="57"/>
      <c r="C35" s="90"/>
      <c r="D35" s="72"/>
      <c r="E35" s="345"/>
      <c r="F35" s="345"/>
      <c r="G35" s="70" t="s">
        <v>28</v>
      </c>
      <c r="H35" s="69"/>
      <c r="I35" s="68"/>
      <c r="J35" s="67"/>
      <c r="K35" s="89"/>
      <c r="L35" s="53"/>
      <c r="M35" s="52"/>
      <c r="P35" s="51"/>
      <c r="Q35" s="50"/>
      <c r="R35" s="51"/>
    </row>
    <row r="36" spans="1:18" x14ac:dyDescent="0.25">
      <c r="A36" s="88"/>
      <c r="B36" s="87"/>
      <c r="C36" s="86"/>
      <c r="D36" s="72"/>
      <c r="E36" s="71"/>
      <c r="F36" s="65"/>
      <c r="G36" s="70" t="s">
        <v>27</v>
      </c>
      <c r="H36" s="69"/>
      <c r="I36" s="68"/>
      <c r="J36" s="67"/>
      <c r="K36" s="79" t="s">
        <v>26</v>
      </c>
      <c r="L36" s="78"/>
      <c r="M36" s="77"/>
      <c r="P36" s="76"/>
      <c r="Q36" s="76"/>
      <c r="R36" s="51"/>
    </row>
    <row r="37" spans="1:18" x14ac:dyDescent="0.25">
      <c r="A37" s="85"/>
      <c r="B37" s="84"/>
      <c r="C37" s="80"/>
      <c r="D37" s="72"/>
      <c r="E37" s="71"/>
      <c r="F37" s="65"/>
      <c r="G37" s="70" t="s">
        <v>25</v>
      </c>
      <c r="H37" s="69"/>
      <c r="I37" s="68"/>
      <c r="J37" s="67"/>
      <c r="K37" s="66"/>
      <c r="L37" s="65"/>
      <c r="M37" s="64"/>
      <c r="P37" s="51"/>
      <c r="Q37" s="50"/>
      <c r="R37" s="51"/>
    </row>
    <row r="38" spans="1:18" x14ac:dyDescent="0.25">
      <c r="A38" s="83"/>
      <c r="B38" s="82"/>
      <c r="C38" s="81"/>
      <c r="D38" s="72"/>
      <c r="E38" s="71"/>
      <c r="F38" s="65"/>
      <c r="G38" s="70" t="s">
        <v>24</v>
      </c>
      <c r="H38" s="69"/>
      <c r="I38" s="68"/>
      <c r="J38" s="67"/>
      <c r="K38" s="54"/>
      <c r="L38" s="53"/>
      <c r="M38" s="52"/>
      <c r="P38" s="51"/>
      <c r="Q38" s="50"/>
      <c r="R38" s="51"/>
    </row>
    <row r="39" spans="1:18" x14ac:dyDescent="0.25">
      <c r="A39" s="75"/>
      <c r="B39" s="74"/>
      <c r="C39" s="80"/>
      <c r="D39" s="72"/>
      <c r="E39" s="71"/>
      <c r="F39" s="65"/>
      <c r="G39" s="70" t="s">
        <v>23</v>
      </c>
      <c r="H39" s="69"/>
      <c r="I39" s="68"/>
      <c r="J39" s="67"/>
      <c r="K39" s="79" t="s">
        <v>22</v>
      </c>
      <c r="L39" s="78"/>
      <c r="M39" s="77"/>
      <c r="P39" s="76"/>
      <c r="Q39" s="76"/>
      <c r="R39" s="51"/>
    </row>
    <row r="40" spans="1:18" x14ac:dyDescent="0.25">
      <c r="A40" s="75"/>
      <c r="B40" s="74"/>
      <c r="C40" s="73"/>
      <c r="D40" s="72"/>
      <c r="E40" s="71"/>
      <c r="F40" s="65"/>
      <c r="G40" s="70" t="s">
        <v>21</v>
      </c>
      <c r="H40" s="69"/>
      <c r="I40" s="68"/>
      <c r="J40" s="67"/>
      <c r="K40" s="66"/>
      <c r="L40" s="65"/>
      <c r="M40" s="64"/>
      <c r="P40" s="51"/>
      <c r="Q40" s="50"/>
      <c r="R40" s="51"/>
    </row>
    <row r="41" spans="1:18" x14ac:dyDescent="0.25">
      <c r="A41" s="63"/>
      <c r="B41" s="62"/>
      <c r="C41" s="61"/>
      <c r="D41" s="60"/>
      <c r="E41" s="59"/>
      <c r="F41" s="53"/>
      <c r="G41" s="58" t="s">
        <v>20</v>
      </c>
      <c r="H41" s="57"/>
      <c r="I41" s="56"/>
      <c r="J41" s="55"/>
      <c r="K41" s="54" t="str">
        <f>L4</f>
        <v>Kádár László István</v>
      </c>
      <c r="L41" s="53"/>
      <c r="M41" s="52"/>
      <c r="P41" s="51"/>
      <c r="Q41" s="50"/>
      <c r="R41" s="49"/>
    </row>
  </sheetData>
  <mergeCells count="50">
    <mergeCell ref="A1:F1"/>
    <mergeCell ref="A4:C4"/>
    <mergeCell ref="E7:F7"/>
    <mergeCell ref="G7:H7"/>
    <mergeCell ref="E9:F9"/>
    <mergeCell ref="G9:H9"/>
    <mergeCell ref="E11:F11"/>
    <mergeCell ref="G11:H11"/>
    <mergeCell ref="E13:F13"/>
    <mergeCell ref="G13:H13"/>
    <mergeCell ref="E15:F15"/>
    <mergeCell ref="G15:H15"/>
    <mergeCell ref="L19:M19"/>
    <mergeCell ref="B18:C18"/>
    <mergeCell ref="D18:E18"/>
    <mergeCell ref="F18:G18"/>
    <mergeCell ref="H18:I18"/>
    <mergeCell ref="J18:K18"/>
    <mergeCell ref="L18:M18"/>
    <mergeCell ref="B19:C19"/>
    <mergeCell ref="D19:E19"/>
    <mergeCell ref="F19:G19"/>
    <mergeCell ref="H19:I19"/>
    <mergeCell ref="J19:K19"/>
    <mergeCell ref="L21:M21"/>
    <mergeCell ref="B20:C20"/>
    <mergeCell ref="D20:E20"/>
    <mergeCell ref="F20:G20"/>
    <mergeCell ref="H20:I20"/>
    <mergeCell ref="J20:K20"/>
    <mergeCell ref="L20:M20"/>
    <mergeCell ref="B21:C21"/>
    <mergeCell ref="D21:E21"/>
    <mergeCell ref="F21:G21"/>
    <mergeCell ref="H21:I21"/>
    <mergeCell ref="J21:K21"/>
    <mergeCell ref="H23:I23"/>
    <mergeCell ref="J23:K23"/>
    <mergeCell ref="L23:M23"/>
    <mergeCell ref="B22:C22"/>
    <mergeCell ref="D22:E22"/>
    <mergeCell ref="F22:G22"/>
    <mergeCell ref="H22:I22"/>
    <mergeCell ref="J22:K22"/>
    <mergeCell ref="L22:M22"/>
    <mergeCell ref="E34:F34"/>
    <mergeCell ref="E35:F35"/>
    <mergeCell ref="B23:C23"/>
    <mergeCell ref="D23:E23"/>
    <mergeCell ref="F23:G23"/>
  </mergeCells>
  <conditionalFormatting sqref="E7 E9 E11 E13 E15">
    <cfRule type="cellIs" dxfId="132" priority="2" stopIfTrue="1" operator="equal">
      <formula>"Bye"</formula>
    </cfRule>
  </conditionalFormatting>
  <conditionalFormatting sqref="R41">
    <cfRule type="expression" dxfId="131"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11"/>
  </sheetPr>
  <dimension ref="A1:AK41"/>
  <sheetViews>
    <sheetView workbookViewId="0">
      <selection activeCell="P18" sqref="P18"/>
    </sheetView>
  </sheetViews>
  <sheetFormatPr defaultColWidth="9.109375" defaultRowHeight="13.2" x14ac:dyDescent="0.25"/>
  <cols>
    <col min="1" max="1" width="5.44140625" style="48" customWidth="1"/>
    <col min="2" max="2" width="4.44140625" style="48" customWidth="1"/>
    <col min="3" max="3" width="8.33203125" style="48" customWidth="1"/>
    <col min="4" max="4" width="7.109375" style="48" customWidth="1"/>
    <col min="5" max="5" width="9.33203125" style="48" customWidth="1"/>
    <col min="6" max="6" width="7.109375" style="48" customWidth="1"/>
    <col min="7" max="7" width="9.33203125" style="48" customWidth="1"/>
    <col min="8" max="8" width="7.109375" style="48" customWidth="1"/>
    <col min="9" max="9" width="9.33203125" style="48" customWidth="1"/>
    <col min="10" max="10" width="7.88671875" style="48" customWidth="1"/>
    <col min="11" max="12" width="8.5546875" style="48" customWidth="1"/>
    <col min="13" max="13" width="7.88671875" style="48" customWidth="1"/>
    <col min="14" max="14" width="9.109375" style="48"/>
    <col min="15" max="16" width="4.44140625" style="48" customWidth="1"/>
    <col min="17" max="17" width="12.109375" style="48" customWidth="1"/>
    <col min="18" max="18" width="7.88671875" style="48" customWidth="1"/>
    <col min="19" max="19" width="7.44140625" style="48" customWidth="1"/>
    <col min="20" max="24" width="9.109375" style="48"/>
    <col min="25" max="37" width="0" style="48" hidden="1" customWidth="1"/>
    <col min="38" max="16384" width="9.109375" style="48"/>
  </cols>
  <sheetData>
    <row r="1" spans="1:37" ht="24.6" x14ac:dyDescent="0.25">
      <c r="A1" s="342" t="s">
        <v>16</v>
      </c>
      <c r="B1" s="342"/>
      <c r="C1" s="342"/>
      <c r="D1" s="342"/>
      <c r="E1" s="342"/>
      <c r="F1" s="342"/>
      <c r="G1" s="159"/>
      <c r="H1" s="158" t="s">
        <v>79</v>
      </c>
      <c r="I1" s="157"/>
      <c r="J1" s="156"/>
      <c r="L1" s="145"/>
      <c r="M1" s="155"/>
      <c r="N1" s="153"/>
      <c r="O1" s="153" t="s">
        <v>78</v>
      </c>
      <c r="P1" s="153"/>
      <c r="Q1" s="154"/>
      <c r="R1" s="153"/>
      <c r="AB1" s="152" t="e">
        <f>IF(Y5=1,CONCATENATE(VLOOKUP(Y3,AA16:AH27,2)),CONCATENATE(VLOOKUP(Y3,AA2:AK13,2)))</f>
        <v>#REF!</v>
      </c>
      <c r="AC1" s="152" t="e">
        <f>IF(Y5=1,CONCATENATE(VLOOKUP(Y3,AA16:AK27,3)),CONCATENATE(VLOOKUP(Y3,AA2:AK13,3)))</f>
        <v>#REF!</v>
      </c>
      <c r="AD1" s="152" t="e">
        <f>IF(Y5=1,CONCATENATE(VLOOKUP(Y3,AA16:AK27,4)),CONCATENATE(VLOOKUP(Y3,AA2:AK13,4)))</f>
        <v>#REF!</v>
      </c>
      <c r="AE1" s="152" t="e">
        <f>IF(Y5=1,CONCATENATE(VLOOKUP(Y3,AA16:AK27,5)),CONCATENATE(VLOOKUP(Y3,AA2:AK13,5)))</f>
        <v>#REF!</v>
      </c>
      <c r="AF1" s="152" t="e">
        <f>IF(Y5=1,CONCATENATE(VLOOKUP(Y3,AA16:AK27,6)),CONCATENATE(VLOOKUP(Y3,AA2:AK13,6)))</f>
        <v>#REF!</v>
      </c>
      <c r="AG1" s="152" t="e">
        <f>IF(Y5=1,CONCATENATE(VLOOKUP(Y3,AA16:AK27,7)),CONCATENATE(VLOOKUP(Y3,AA2:AK13,7)))</f>
        <v>#REF!</v>
      </c>
      <c r="AH1" s="152" t="e">
        <f>IF(Y5=1,CONCATENATE(VLOOKUP(Y3,AA16:AK27,8)),CONCATENATE(VLOOKUP(Y3,AA2:AK13,8)))</f>
        <v>#REF!</v>
      </c>
      <c r="AI1" s="152" t="e">
        <f>IF(Y5=1,CONCATENATE(VLOOKUP(Y3,AA16:AK27,9)),CONCATENATE(VLOOKUP(Y3,AA2:AK13,9)))</f>
        <v>#REF!</v>
      </c>
      <c r="AJ1" s="152" t="e">
        <f>IF(Y5=1,CONCATENATE(VLOOKUP(Y3,AA16:AK27,10)),CONCATENATE(VLOOKUP(Y3,AA2:AK13,10)))</f>
        <v>#REF!</v>
      </c>
      <c r="AK1" s="152" t="e">
        <f>IF(Y5=1,CONCATENATE(VLOOKUP(Y3,AA16:AK27,11)),CONCATENATE(VLOOKUP(Y3,AA2:AK13,11)))</f>
        <v>#REF!</v>
      </c>
    </row>
    <row r="2" spans="1:37" x14ac:dyDescent="0.25">
      <c r="A2" s="151" t="s">
        <v>77</v>
      </c>
      <c r="B2" s="149"/>
      <c r="C2" s="149"/>
      <c r="D2" s="149"/>
      <c r="E2" s="149" t="s">
        <v>101</v>
      </c>
      <c r="F2" s="149"/>
      <c r="G2" s="148"/>
      <c r="H2" s="147"/>
      <c r="I2" s="147"/>
      <c r="J2" s="146"/>
      <c r="K2" s="145"/>
      <c r="L2" s="145"/>
      <c r="M2" s="145"/>
      <c r="N2" s="143"/>
      <c r="O2" s="144"/>
      <c r="P2" s="143"/>
      <c r="Q2" s="144"/>
      <c r="R2" s="143"/>
      <c r="Y2" s="142"/>
      <c r="Z2" s="111"/>
      <c r="AA2" s="111" t="s">
        <v>50</v>
      </c>
      <c r="AB2" s="114">
        <v>150</v>
      </c>
      <c r="AC2" s="114">
        <v>120</v>
      </c>
      <c r="AD2" s="114">
        <v>100</v>
      </c>
      <c r="AE2" s="114">
        <v>80</v>
      </c>
      <c r="AF2" s="114">
        <v>70</v>
      </c>
      <c r="AG2" s="114">
        <v>60</v>
      </c>
      <c r="AH2" s="114">
        <v>55</v>
      </c>
      <c r="AI2" s="114">
        <v>50</v>
      </c>
      <c r="AJ2" s="114">
        <v>45</v>
      </c>
      <c r="AK2" s="114">
        <v>40</v>
      </c>
    </row>
    <row r="3" spans="1:37" x14ac:dyDescent="0.25">
      <c r="A3" s="139" t="s">
        <v>75</v>
      </c>
      <c r="B3" s="139"/>
      <c r="C3" s="139"/>
      <c r="D3" s="139"/>
      <c r="E3" s="139" t="s">
        <v>4</v>
      </c>
      <c r="F3" s="139"/>
      <c r="G3" s="139"/>
      <c r="H3" s="139" t="s">
        <v>74</v>
      </c>
      <c r="I3" s="139"/>
      <c r="J3" s="141"/>
      <c r="K3" s="139"/>
      <c r="L3" s="140"/>
      <c r="M3" s="140" t="s">
        <v>73</v>
      </c>
      <c r="N3" s="137"/>
      <c r="O3" s="138"/>
      <c r="P3" s="137"/>
      <c r="Q3" s="136" t="s">
        <v>72</v>
      </c>
      <c r="R3" s="114" t="s">
        <v>71</v>
      </c>
      <c r="S3" s="114" t="s">
        <v>91</v>
      </c>
      <c r="Y3" s="111">
        <f>IF(H4="OB","A",IF(H4="IX","W",H4))</f>
        <v>0</v>
      </c>
      <c r="Z3" s="111"/>
      <c r="AA3" s="111" t="s">
        <v>52</v>
      </c>
      <c r="AB3" s="114">
        <v>120</v>
      </c>
      <c r="AC3" s="114">
        <v>90</v>
      </c>
      <c r="AD3" s="114">
        <v>65</v>
      </c>
      <c r="AE3" s="114">
        <v>55</v>
      </c>
      <c r="AF3" s="114">
        <v>50</v>
      </c>
      <c r="AG3" s="114">
        <v>45</v>
      </c>
      <c r="AH3" s="114">
        <v>40</v>
      </c>
      <c r="AI3" s="114">
        <v>35</v>
      </c>
      <c r="AJ3" s="114">
        <v>25</v>
      </c>
      <c r="AK3" s="114">
        <v>20</v>
      </c>
    </row>
    <row r="4" spans="1:37" ht="13.8" thickBot="1" x14ac:dyDescent="0.3">
      <c r="A4" s="343" t="s">
        <v>17</v>
      </c>
      <c r="B4" s="343"/>
      <c r="C4" s="343"/>
      <c r="D4" s="135"/>
      <c r="E4" s="134" t="s">
        <v>18</v>
      </c>
      <c r="F4" s="134"/>
      <c r="G4" s="134"/>
      <c r="H4" s="131"/>
      <c r="I4" s="134"/>
      <c r="J4" s="133"/>
      <c r="K4" s="131"/>
      <c r="L4" s="169"/>
      <c r="M4" s="132" t="e">
        <f>[3]Altalanos!$E$10</f>
        <v>#REF!</v>
      </c>
      <c r="N4" s="129"/>
      <c r="O4" s="130"/>
      <c r="P4" s="129"/>
      <c r="Q4" s="128" t="s">
        <v>70</v>
      </c>
      <c r="R4" s="127" t="s">
        <v>69</v>
      </c>
      <c r="S4" s="127" t="s">
        <v>92</v>
      </c>
      <c r="Y4" s="111"/>
      <c r="Z4" s="111"/>
      <c r="AA4" s="111" t="s">
        <v>51</v>
      </c>
      <c r="AB4" s="114">
        <v>90</v>
      </c>
      <c r="AC4" s="114">
        <v>60</v>
      </c>
      <c r="AD4" s="114">
        <v>45</v>
      </c>
      <c r="AE4" s="114">
        <v>34</v>
      </c>
      <c r="AF4" s="114">
        <v>27</v>
      </c>
      <c r="AG4" s="114">
        <v>22</v>
      </c>
      <c r="AH4" s="114">
        <v>18</v>
      </c>
      <c r="AI4" s="114">
        <v>15</v>
      </c>
      <c r="AJ4" s="114">
        <v>12</v>
      </c>
      <c r="AK4" s="114">
        <v>9</v>
      </c>
    </row>
    <row r="5" spans="1:37" x14ac:dyDescent="0.25">
      <c r="A5" s="102"/>
      <c r="B5" s="102" t="s">
        <v>68</v>
      </c>
      <c r="C5" s="102" t="s">
        <v>67</v>
      </c>
      <c r="D5" s="102" t="s">
        <v>38</v>
      </c>
      <c r="E5" s="102" t="s">
        <v>66</v>
      </c>
      <c r="F5" s="102"/>
      <c r="G5" s="102" t="s">
        <v>65</v>
      </c>
      <c r="H5" s="102"/>
      <c r="I5" s="102" t="s">
        <v>64</v>
      </c>
      <c r="J5" s="102"/>
      <c r="K5" s="126" t="s">
        <v>63</v>
      </c>
      <c r="L5" s="126" t="s">
        <v>62</v>
      </c>
      <c r="M5" s="126" t="s">
        <v>61</v>
      </c>
      <c r="Q5" s="125" t="s">
        <v>60</v>
      </c>
      <c r="R5" s="124" t="s">
        <v>59</v>
      </c>
      <c r="S5" s="124" t="s">
        <v>93</v>
      </c>
      <c r="Y5" s="111" t="e">
        <f>IF(OR([3]Altalanos!$A$8="F1",[3]Altalanos!$A$8="F2",[3]Altalanos!$A$8="N1",[3]Altalanos!$A$8="N2"),1,2)</f>
        <v>#REF!</v>
      </c>
      <c r="Z5" s="111"/>
      <c r="AA5" s="111" t="s">
        <v>49</v>
      </c>
      <c r="AB5" s="114">
        <v>60</v>
      </c>
      <c r="AC5" s="114">
        <v>40</v>
      </c>
      <c r="AD5" s="114">
        <v>30</v>
      </c>
      <c r="AE5" s="114">
        <v>20</v>
      </c>
      <c r="AF5" s="114">
        <v>18</v>
      </c>
      <c r="AG5" s="114">
        <v>15</v>
      </c>
      <c r="AH5" s="114">
        <v>12</v>
      </c>
      <c r="AI5" s="114">
        <v>10</v>
      </c>
      <c r="AJ5" s="114">
        <v>8</v>
      </c>
      <c r="AK5" s="114">
        <v>6</v>
      </c>
    </row>
    <row r="6" spans="1:37" x14ac:dyDescent="0.25">
      <c r="A6" s="65"/>
      <c r="B6" s="65"/>
      <c r="C6" s="65"/>
      <c r="D6" s="65"/>
      <c r="E6" s="65"/>
      <c r="F6" s="65"/>
      <c r="G6" s="65"/>
      <c r="H6" s="65"/>
      <c r="I6" s="65"/>
      <c r="J6" s="65"/>
      <c r="K6" s="65"/>
      <c r="L6" s="65"/>
      <c r="M6" s="65"/>
      <c r="Y6" s="111"/>
      <c r="Z6" s="111"/>
      <c r="AA6" s="111" t="s">
        <v>47</v>
      </c>
      <c r="AB6" s="114">
        <v>40</v>
      </c>
      <c r="AC6" s="114">
        <v>25</v>
      </c>
      <c r="AD6" s="114">
        <v>18</v>
      </c>
      <c r="AE6" s="114">
        <v>13</v>
      </c>
      <c r="AF6" s="114">
        <v>10</v>
      </c>
      <c r="AG6" s="114">
        <v>8</v>
      </c>
      <c r="AH6" s="114">
        <v>6</v>
      </c>
      <c r="AI6" s="114">
        <v>5</v>
      </c>
      <c r="AJ6" s="114">
        <v>4</v>
      </c>
      <c r="AK6" s="114">
        <v>3</v>
      </c>
    </row>
    <row r="7" spans="1:37" x14ac:dyDescent="0.25">
      <c r="A7" s="121" t="s">
        <v>50</v>
      </c>
      <c r="B7" s="120">
        <v>4</v>
      </c>
      <c r="C7" s="170">
        <v>0</v>
      </c>
      <c r="D7" s="170">
        <v>0</v>
      </c>
      <c r="E7" s="357" t="s">
        <v>411</v>
      </c>
      <c r="F7" s="357"/>
      <c r="G7" s="357">
        <v>0</v>
      </c>
      <c r="H7" s="357"/>
      <c r="I7" s="171">
        <v>0</v>
      </c>
      <c r="J7" s="65"/>
      <c r="K7" s="117"/>
      <c r="L7" s="116" t="s">
        <v>78</v>
      </c>
      <c r="M7" s="115"/>
      <c r="Y7" s="111"/>
      <c r="Z7" s="111"/>
      <c r="AA7" s="111" t="s">
        <v>45</v>
      </c>
      <c r="AB7" s="114">
        <v>25</v>
      </c>
      <c r="AC7" s="114">
        <v>15</v>
      </c>
      <c r="AD7" s="114">
        <v>13</v>
      </c>
      <c r="AE7" s="114">
        <v>8</v>
      </c>
      <c r="AF7" s="114">
        <v>6</v>
      </c>
      <c r="AG7" s="114">
        <v>4</v>
      </c>
      <c r="AH7" s="114">
        <v>3</v>
      </c>
      <c r="AI7" s="114">
        <v>2</v>
      </c>
      <c r="AJ7" s="114">
        <v>1</v>
      </c>
      <c r="AK7" s="114">
        <v>0</v>
      </c>
    </row>
    <row r="8" spans="1:37" x14ac:dyDescent="0.25">
      <c r="A8" s="121"/>
      <c r="B8" s="123"/>
      <c r="C8" s="172"/>
      <c r="D8" s="172"/>
      <c r="E8" s="172"/>
      <c r="F8" s="172"/>
      <c r="G8" s="172"/>
      <c r="H8" s="172"/>
      <c r="I8" s="172"/>
      <c r="J8" s="65"/>
      <c r="K8" s="121"/>
      <c r="L8" s="121"/>
      <c r="M8" s="122"/>
      <c r="Y8" s="111"/>
      <c r="Z8" s="111"/>
      <c r="AA8" s="111" t="s">
        <v>44</v>
      </c>
      <c r="AB8" s="114">
        <v>15</v>
      </c>
      <c r="AC8" s="114">
        <v>10</v>
      </c>
      <c r="AD8" s="114">
        <v>7</v>
      </c>
      <c r="AE8" s="114">
        <v>5</v>
      </c>
      <c r="AF8" s="114">
        <v>4</v>
      </c>
      <c r="AG8" s="114">
        <v>3</v>
      </c>
      <c r="AH8" s="114">
        <v>2</v>
      </c>
      <c r="AI8" s="114">
        <v>1</v>
      </c>
      <c r="AJ8" s="114">
        <v>0</v>
      </c>
      <c r="AK8" s="114">
        <v>0</v>
      </c>
    </row>
    <row r="9" spans="1:37" x14ac:dyDescent="0.25">
      <c r="A9" s="121" t="s">
        <v>48</v>
      </c>
      <c r="B9" s="120">
        <v>1</v>
      </c>
      <c r="C9" s="170">
        <v>0</v>
      </c>
      <c r="D9" s="170">
        <v>0</v>
      </c>
      <c r="E9" s="357" t="s">
        <v>412</v>
      </c>
      <c r="F9" s="357"/>
      <c r="G9" s="357">
        <v>0</v>
      </c>
      <c r="H9" s="357"/>
      <c r="I9" s="171">
        <v>0</v>
      </c>
      <c r="J9" s="65"/>
      <c r="K9" s="117"/>
      <c r="L9" s="116" t="s">
        <v>78</v>
      </c>
      <c r="M9" s="115"/>
      <c r="Y9" s="111"/>
      <c r="Z9" s="111"/>
      <c r="AA9" s="111" t="s">
        <v>43</v>
      </c>
      <c r="AB9" s="114">
        <v>10</v>
      </c>
      <c r="AC9" s="114">
        <v>6</v>
      </c>
      <c r="AD9" s="114">
        <v>4</v>
      </c>
      <c r="AE9" s="114">
        <v>2</v>
      </c>
      <c r="AF9" s="114">
        <v>1</v>
      </c>
      <c r="AG9" s="114">
        <v>0</v>
      </c>
      <c r="AH9" s="114">
        <v>0</v>
      </c>
      <c r="AI9" s="114">
        <v>0</v>
      </c>
      <c r="AJ9" s="114">
        <v>0</v>
      </c>
      <c r="AK9" s="114">
        <v>0</v>
      </c>
    </row>
    <row r="10" spans="1:37" x14ac:dyDescent="0.25">
      <c r="A10" s="121"/>
      <c r="B10" s="123"/>
      <c r="C10" s="172"/>
      <c r="D10" s="172"/>
      <c r="E10" s="172"/>
      <c r="F10" s="172"/>
      <c r="G10" s="172"/>
      <c r="H10" s="172"/>
      <c r="I10" s="172"/>
      <c r="J10" s="65"/>
      <c r="K10" s="121"/>
      <c r="L10" s="121"/>
      <c r="M10" s="122"/>
      <c r="Y10" s="111"/>
      <c r="Z10" s="111"/>
      <c r="AA10" s="111" t="s">
        <v>42</v>
      </c>
      <c r="AB10" s="114">
        <v>6</v>
      </c>
      <c r="AC10" s="114">
        <v>3</v>
      </c>
      <c r="AD10" s="114">
        <v>2</v>
      </c>
      <c r="AE10" s="114">
        <v>1</v>
      </c>
      <c r="AF10" s="114">
        <v>0</v>
      </c>
      <c r="AG10" s="114">
        <v>0</v>
      </c>
      <c r="AH10" s="114">
        <v>0</v>
      </c>
      <c r="AI10" s="114">
        <v>0</v>
      </c>
      <c r="AJ10" s="114">
        <v>0</v>
      </c>
      <c r="AK10" s="114">
        <v>0</v>
      </c>
    </row>
    <row r="11" spans="1:37" x14ac:dyDescent="0.25">
      <c r="A11" s="121" t="s">
        <v>46</v>
      </c>
      <c r="B11" s="120">
        <v>3</v>
      </c>
      <c r="C11" s="170">
        <v>0</v>
      </c>
      <c r="D11" s="170">
        <v>0</v>
      </c>
      <c r="E11" s="357" t="s">
        <v>413</v>
      </c>
      <c r="F11" s="357"/>
      <c r="G11" s="357">
        <v>0</v>
      </c>
      <c r="H11" s="357"/>
      <c r="I11" s="171">
        <v>0</v>
      </c>
      <c r="J11" s="65"/>
      <c r="K11" s="117"/>
      <c r="L11" s="116" t="s">
        <v>78</v>
      </c>
      <c r="M11" s="115"/>
      <c r="Y11" s="111"/>
      <c r="Z11" s="111"/>
      <c r="AA11" s="111" t="s">
        <v>41</v>
      </c>
      <c r="AB11" s="114">
        <v>3</v>
      </c>
      <c r="AC11" s="114">
        <v>2</v>
      </c>
      <c r="AD11" s="114">
        <v>1</v>
      </c>
      <c r="AE11" s="114">
        <v>0</v>
      </c>
      <c r="AF11" s="114">
        <v>0</v>
      </c>
      <c r="AG11" s="114">
        <v>0</v>
      </c>
      <c r="AH11" s="114">
        <v>0</v>
      </c>
      <c r="AI11" s="114">
        <v>0</v>
      </c>
      <c r="AJ11" s="114">
        <v>0</v>
      </c>
      <c r="AK11" s="114">
        <v>0</v>
      </c>
    </row>
    <row r="12" spans="1:37" x14ac:dyDescent="0.25">
      <c r="A12" s="121"/>
      <c r="B12" s="123"/>
      <c r="C12" s="172"/>
      <c r="D12" s="172"/>
      <c r="E12" s="172"/>
      <c r="F12" s="172"/>
      <c r="G12" s="172"/>
      <c r="H12" s="172"/>
      <c r="I12" s="172"/>
      <c r="J12" s="65"/>
      <c r="K12" s="65"/>
      <c r="L12" s="65"/>
      <c r="M12" s="122"/>
      <c r="Y12" s="111"/>
      <c r="Z12" s="111"/>
      <c r="AA12" s="111" t="s">
        <v>40</v>
      </c>
      <c r="AB12" s="113">
        <v>0</v>
      </c>
      <c r="AC12" s="113">
        <v>0</v>
      </c>
      <c r="AD12" s="113">
        <v>0</v>
      </c>
      <c r="AE12" s="113">
        <v>0</v>
      </c>
      <c r="AF12" s="113">
        <v>0</v>
      </c>
      <c r="AG12" s="113">
        <v>0</v>
      </c>
      <c r="AH12" s="113">
        <v>0</v>
      </c>
      <c r="AI12" s="113">
        <v>0</v>
      </c>
      <c r="AJ12" s="113">
        <v>0</v>
      </c>
      <c r="AK12" s="113">
        <v>0</v>
      </c>
    </row>
    <row r="13" spans="1:37" x14ac:dyDescent="0.25">
      <c r="A13" s="121" t="s">
        <v>83</v>
      </c>
      <c r="B13" s="120">
        <v>2</v>
      </c>
      <c r="C13" s="170">
        <v>0</v>
      </c>
      <c r="D13" s="170">
        <v>0</v>
      </c>
      <c r="E13" s="357" t="s">
        <v>414</v>
      </c>
      <c r="F13" s="357"/>
      <c r="G13" s="357">
        <v>0</v>
      </c>
      <c r="H13" s="357"/>
      <c r="I13" s="171">
        <v>0</v>
      </c>
      <c r="J13" s="65"/>
      <c r="K13" s="117"/>
      <c r="L13" s="116" t="s">
        <v>78</v>
      </c>
      <c r="M13" s="115"/>
      <c r="Y13" s="111"/>
      <c r="Z13" s="111"/>
      <c r="AA13" s="111" t="s">
        <v>39</v>
      </c>
      <c r="AB13" s="113">
        <v>0</v>
      </c>
      <c r="AC13" s="113">
        <v>0</v>
      </c>
      <c r="AD13" s="113">
        <v>0</v>
      </c>
      <c r="AE13" s="113">
        <v>0</v>
      </c>
      <c r="AF13" s="113">
        <v>0</v>
      </c>
      <c r="AG13" s="113">
        <v>0</v>
      </c>
      <c r="AH13" s="113">
        <v>0</v>
      </c>
      <c r="AI13" s="113">
        <v>0</v>
      </c>
      <c r="AJ13" s="113">
        <v>0</v>
      </c>
      <c r="AK13" s="113">
        <v>0</v>
      </c>
    </row>
    <row r="14" spans="1:37" x14ac:dyDescent="0.25">
      <c r="A14" s="65"/>
      <c r="B14" s="65"/>
      <c r="C14" s="65"/>
      <c r="D14" s="65"/>
      <c r="E14" s="65"/>
      <c r="F14" s="65"/>
      <c r="G14" s="65"/>
      <c r="H14" s="65"/>
      <c r="I14" s="65"/>
      <c r="J14" s="65"/>
      <c r="K14" s="65"/>
      <c r="L14" s="65"/>
      <c r="M14" s="65"/>
      <c r="Y14" s="111"/>
      <c r="Z14" s="111"/>
      <c r="AA14" s="111"/>
      <c r="AB14" s="111"/>
      <c r="AC14" s="111"/>
      <c r="AD14" s="111"/>
      <c r="AE14" s="111"/>
      <c r="AF14" s="111"/>
      <c r="AG14" s="111"/>
      <c r="AH14" s="111"/>
      <c r="AI14" s="111"/>
      <c r="AJ14" s="111"/>
      <c r="AK14" s="111"/>
    </row>
    <row r="15" spans="1:37" x14ac:dyDescent="0.25">
      <c r="A15" s="65"/>
      <c r="B15" s="65"/>
      <c r="C15" s="65"/>
      <c r="D15" s="65"/>
      <c r="E15" s="65"/>
      <c r="F15" s="65"/>
      <c r="G15" s="65"/>
      <c r="H15" s="65"/>
      <c r="I15" s="65"/>
      <c r="J15" s="65"/>
      <c r="K15" s="65"/>
      <c r="L15" s="65"/>
      <c r="M15" s="65"/>
      <c r="Y15" s="111"/>
      <c r="Z15" s="111"/>
      <c r="AA15" s="111"/>
      <c r="AB15" s="111"/>
      <c r="AC15" s="111"/>
      <c r="AD15" s="111"/>
      <c r="AE15" s="111"/>
      <c r="AF15" s="111"/>
      <c r="AG15" s="111"/>
      <c r="AH15" s="111"/>
      <c r="AI15" s="111"/>
      <c r="AJ15" s="111"/>
      <c r="AK15" s="111"/>
    </row>
    <row r="16" spans="1:37" x14ac:dyDescent="0.25">
      <c r="A16" s="65"/>
      <c r="B16" s="65"/>
      <c r="C16" s="65"/>
      <c r="D16" s="65"/>
      <c r="E16" s="65"/>
      <c r="F16" s="65"/>
      <c r="G16" s="65"/>
      <c r="H16" s="65"/>
      <c r="I16" s="65"/>
      <c r="J16" s="65"/>
      <c r="K16" s="65"/>
      <c r="L16" s="65"/>
      <c r="M16" s="65"/>
      <c r="Y16" s="111"/>
      <c r="Z16" s="111"/>
      <c r="AA16" s="111" t="s">
        <v>50</v>
      </c>
      <c r="AB16" s="111">
        <v>300</v>
      </c>
      <c r="AC16" s="111">
        <v>250</v>
      </c>
      <c r="AD16" s="111">
        <v>220</v>
      </c>
      <c r="AE16" s="111">
        <v>180</v>
      </c>
      <c r="AF16" s="111">
        <v>160</v>
      </c>
      <c r="AG16" s="111">
        <v>150</v>
      </c>
      <c r="AH16" s="111">
        <v>140</v>
      </c>
      <c r="AI16" s="111">
        <v>130</v>
      </c>
      <c r="AJ16" s="111">
        <v>120</v>
      </c>
      <c r="AK16" s="111">
        <v>110</v>
      </c>
    </row>
    <row r="17" spans="1:37" x14ac:dyDescent="0.25">
      <c r="A17" s="65"/>
      <c r="B17" s="65"/>
      <c r="C17" s="65"/>
      <c r="D17" s="65"/>
      <c r="E17" s="65"/>
      <c r="F17" s="65"/>
      <c r="G17" s="65"/>
      <c r="H17" s="65"/>
      <c r="I17" s="65"/>
      <c r="J17" s="65"/>
      <c r="K17" s="65"/>
      <c r="L17" s="65"/>
      <c r="M17" s="65"/>
      <c r="Y17" s="111"/>
      <c r="Z17" s="111"/>
      <c r="AA17" s="111" t="s">
        <v>52</v>
      </c>
      <c r="AB17" s="111">
        <v>250</v>
      </c>
      <c r="AC17" s="111">
        <v>200</v>
      </c>
      <c r="AD17" s="111">
        <v>160</v>
      </c>
      <c r="AE17" s="111">
        <v>140</v>
      </c>
      <c r="AF17" s="111">
        <v>120</v>
      </c>
      <c r="AG17" s="111">
        <v>110</v>
      </c>
      <c r="AH17" s="111">
        <v>100</v>
      </c>
      <c r="AI17" s="111">
        <v>90</v>
      </c>
      <c r="AJ17" s="111">
        <v>80</v>
      </c>
      <c r="AK17" s="111">
        <v>70</v>
      </c>
    </row>
    <row r="18" spans="1:37" ht="18.75" customHeight="1" x14ac:dyDescent="0.25">
      <c r="A18" s="65"/>
      <c r="B18" s="344"/>
      <c r="C18" s="344"/>
      <c r="D18" s="341" t="s">
        <v>411</v>
      </c>
      <c r="E18" s="341"/>
      <c r="F18" s="341" t="s">
        <v>412</v>
      </c>
      <c r="G18" s="341"/>
      <c r="H18" s="341" t="s">
        <v>413</v>
      </c>
      <c r="I18" s="341"/>
      <c r="J18" s="341" t="s">
        <v>414</v>
      </c>
      <c r="K18" s="341"/>
      <c r="L18" s="65"/>
      <c r="M18" s="65"/>
      <c r="Y18" s="111"/>
      <c r="Z18" s="111"/>
      <c r="AA18" s="111" t="s">
        <v>51</v>
      </c>
      <c r="AB18" s="111">
        <v>200</v>
      </c>
      <c r="AC18" s="111">
        <v>150</v>
      </c>
      <c r="AD18" s="111">
        <v>130</v>
      </c>
      <c r="AE18" s="111">
        <v>110</v>
      </c>
      <c r="AF18" s="111">
        <v>95</v>
      </c>
      <c r="AG18" s="111">
        <v>80</v>
      </c>
      <c r="AH18" s="111">
        <v>70</v>
      </c>
      <c r="AI18" s="111">
        <v>60</v>
      </c>
      <c r="AJ18" s="111">
        <v>55</v>
      </c>
      <c r="AK18" s="111">
        <v>50</v>
      </c>
    </row>
    <row r="19" spans="1:37" ht="18.75" customHeight="1" x14ac:dyDescent="0.25">
      <c r="A19" s="112" t="s">
        <v>50</v>
      </c>
      <c r="B19" s="346" t="s">
        <v>411</v>
      </c>
      <c r="C19" s="346"/>
      <c r="D19" s="347"/>
      <c r="E19" s="347"/>
      <c r="F19" s="348"/>
      <c r="G19" s="348"/>
      <c r="H19" s="348"/>
      <c r="I19" s="348"/>
      <c r="J19" s="341"/>
      <c r="K19" s="341"/>
      <c r="L19" s="65"/>
      <c r="M19" s="65"/>
      <c r="Y19" s="111"/>
      <c r="Z19" s="111"/>
      <c r="AA19" s="111" t="s">
        <v>49</v>
      </c>
      <c r="AB19" s="111">
        <v>150</v>
      </c>
      <c r="AC19" s="111">
        <v>120</v>
      </c>
      <c r="AD19" s="111">
        <v>100</v>
      </c>
      <c r="AE19" s="111">
        <v>80</v>
      </c>
      <c r="AF19" s="111">
        <v>70</v>
      </c>
      <c r="AG19" s="111">
        <v>60</v>
      </c>
      <c r="AH19" s="111">
        <v>55</v>
      </c>
      <c r="AI19" s="111">
        <v>50</v>
      </c>
      <c r="AJ19" s="111">
        <v>45</v>
      </c>
      <c r="AK19" s="111">
        <v>40</v>
      </c>
    </row>
    <row r="20" spans="1:37" ht="18.75" customHeight="1" x14ac:dyDescent="0.25">
      <c r="A20" s="112" t="s">
        <v>48</v>
      </c>
      <c r="B20" s="346" t="s">
        <v>412</v>
      </c>
      <c r="C20" s="346"/>
      <c r="D20" s="348"/>
      <c r="E20" s="348"/>
      <c r="F20" s="347"/>
      <c r="G20" s="347"/>
      <c r="H20" s="348"/>
      <c r="I20" s="348"/>
      <c r="J20" s="348"/>
      <c r="K20" s="348"/>
      <c r="L20" s="65"/>
      <c r="M20" s="65"/>
      <c r="Y20" s="111"/>
      <c r="Z20" s="111"/>
      <c r="AA20" s="111" t="s">
        <v>47</v>
      </c>
      <c r="AB20" s="111">
        <v>120</v>
      </c>
      <c r="AC20" s="111">
        <v>90</v>
      </c>
      <c r="AD20" s="111">
        <v>65</v>
      </c>
      <c r="AE20" s="111">
        <v>55</v>
      </c>
      <c r="AF20" s="111">
        <v>50</v>
      </c>
      <c r="AG20" s="111">
        <v>45</v>
      </c>
      <c r="AH20" s="111">
        <v>40</v>
      </c>
      <c r="AI20" s="111">
        <v>35</v>
      </c>
      <c r="AJ20" s="111">
        <v>25</v>
      </c>
      <c r="AK20" s="111">
        <v>20</v>
      </c>
    </row>
    <row r="21" spans="1:37" ht="18.75" customHeight="1" x14ac:dyDescent="0.25">
      <c r="A21" s="112" t="s">
        <v>46</v>
      </c>
      <c r="B21" s="346" t="s">
        <v>413</v>
      </c>
      <c r="C21" s="346"/>
      <c r="D21" s="348"/>
      <c r="E21" s="348"/>
      <c r="F21" s="348"/>
      <c r="G21" s="348"/>
      <c r="H21" s="347"/>
      <c r="I21" s="347"/>
      <c r="J21" s="348"/>
      <c r="K21" s="348"/>
      <c r="L21" s="65"/>
      <c r="M21" s="65"/>
      <c r="Y21" s="111"/>
      <c r="Z21" s="111"/>
      <c r="AA21" s="111" t="s">
        <v>45</v>
      </c>
      <c r="AB21" s="111">
        <v>90</v>
      </c>
      <c r="AC21" s="111">
        <v>60</v>
      </c>
      <c r="AD21" s="111">
        <v>45</v>
      </c>
      <c r="AE21" s="111">
        <v>34</v>
      </c>
      <c r="AF21" s="111">
        <v>27</v>
      </c>
      <c r="AG21" s="111">
        <v>22</v>
      </c>
      <c r="AH21" s="111">
        <v>18</v>
      </c>
      <c r="AI21" s="111">
        <v>15</v>
      </c>
      <c r="AJ21" s="111">
        <v>12</v>
      </c>
      <c r="AK21" s="111">
        <v>9</v>
      </c>
    </row>
    <row r="22" spans="1:37" ht="18.75" customHeight="1" x14ac:dyDescent="0.25">
      <c r="A22" s="112" t="s">
        <v>83</v>
      </c>
      <c r="B22" s="346" t="s">
        <v>414</v>
      </c>
      <c r="C22" s="346"/>
      <c r="D22" s="348"/>
      <c r="E22" s="348"/>
      <c r="F22" s="348"/>
      <c r="G22" s="348"/>
      <c r="H22" s="341"/>
      <c r="I22" s="341"/>
      <c r="J22" s="347"/>
      <c r="K22" s="347"/>
      <c r="L22" s="65"/>
      <c r="M22" s="65"/>
      <c r="Y22" s="111"/>
      <c r="Z22" s="111"/>
      <c r="AA22" s="111" t="s">
        <v>44</v>
      </c>
      <c r="AB22" s="111">
        <v>60</v>
      </c>
      <c r="AC22" s="111">
        <v>40</v>
      </c>
      <c r="AD22" s="111">
        <v>30</v>
      </c>
      <c r="AE22" s="111">
        <v>20</v>
      </c>
      <c r="AF22" s="111">
        <v>18</v>
      </c>
      <c r="AG22" s="111">
        <v>15</v>
      </c>
      <c r="AH22" s="111">
        <v>12</v>
      </c>
      <c r="AI22" s="111">
        <v>10</v>
      </c>
      <c r="AJ22" s="111">
        <v>8</v>
      </c>
      <c r="AK22" s="111">
        <v>6</v>
      </c>
    </row>
    <row r="23" spans="1:37" x14ac:dyDescent="0.25">
      <c r="A23" s="65"/>
      <c r="B23" s="65"/>
      <c r="C23" s="65"/>
      <c r="D23" s="65"/>
      <c r="E23" s="65"/>
      <c r="F23" s="65"/>
      <c r="G23" s="65"/>
      <c r="H23" s="65"/>
      <c r="I23" s="65"/>
      <c r="J23" s="65"/>
      <c r="K23" s="65"/>
      <c r="L23" s="65"/>
      <c r="M23" s="65"/>
      <c r="Y23" s="111"/>
      <c r="Z23" s="111"/>
      <c r="AA23" s="111" t="s">
        <v>43</v>
      </c>
      <c r="AB23" s="111">
        <v>40</v>
      </c>
      <c r="AC23" s="111">
        <v>25</v>
      </c>
      <c r="AD23" s="111">
        <v>18</v>
      </c>
      <c r="AE23" s="111">
        <v>13</v>
      </c>
      <c r="AF23" s="111">
        <v>8</v>
      </c>
      <c r="AG23" s="111">
        <v>7</v>
      </c>
      <c r="AH23" s="111">
        <v>6</v>
      </c>
      <c r="AI23" s="111">
        <v>5</v>
      </c>
      <c r="AJ23" s="111">
        <v>4</v>
      </c>
      <c r="AK23" s="111">
        <v>3</v>
      </c>
    </row>
    <row r="24" spans="1:37" x14ac:dyDescent="0.25">
      <c r="A24" s="65"/>
      <c r="B24" s="65"/>
      <c r="C24" s="65"/>
      <c r="D24" s="65"/>
      <c r="E24" s="65"/>
      <c r="F24" s="65"/>
      <c r="G24" s="65"/>
      <c r="H24" s="65"/>
      <c r="I24" s="65"/>
      <c r="J24" s="65"/>
      <c r="K24" s="65"/>
      <c r="L24" s="65"/>
      <c r="M24" s="65"/>
      <c r="Y24" s="111"/>
      <c r="Z24" s="111"/>
      <c r="AA24" s="111" t="s">
        <v>42</v>
      </c>
      <c r="AB24" s="111">
        <v>25</v>
      </c>
      <c r="AC24" s="111">
        <v>15</v>
      </c>
      <c r="AD24" s="111">
        <v>13</v>
      </c>
      <c r="AE24" s="111">
        <v>7</v>
      </c>
      <c r="AF24" s="111">
        <v>6</v>
      </c>
      <c r="AG24" s="111">
        <v>5</v>
      </c>
      <c r="AH24" s="111">
        <v>4</v>
      </c>
      <c r="AI24" s="111">
        <v>3</v>
      </c>
      <c r="AJ24" s="111">
        <v>2</v>
      </c>
      <c r="AK24" s="111">
        <v>1</v>
      </c>
    </row>
    <row r="25" spans="1:37" x14ac:dyDescent="0.25">
      <c r="A25" s="65"/>
      <c r="B25" s="65"/>
      <c r="C25" s="65"/>
      <c r="D25" s="65"/>
      <c r="E25" s="65"/>
      <c r="F25" s="65"/>
      <c r="G25" s="65"/>
      <c r="H25" s="65"/>
      <c r="I25" s="65"/>
      <c r="J25" s="65"/>
      <c r="K25" s="65"/>
      <c r="L25" s="65"/>
      <c r="M25" s="65"/>
      <c r="Y25" s="111"/>
      <c r="Z25" s="111"/>
      <c r="AA25" s="111" t="s">
        <v>41</v>
      </c>
      <c r="AB25" s="111">
        <v>15</v>
      </c>
      <c r="AC25" s="111">
        <v>10</v>
      </c>
      <c r="AD25" s="111">
        <v>8</v>
      </c>
      <c r="AE25" s="111">
        <v>4</v>
      </c>
      <c r="AF25" s="111">
        <v>3</v>
      </c>
      <c r="AG25" s="111">
        <v>2</v>
      </c>
      <c r="AH25" s="111">
        <v>1</v>
      </c>
      <c r="AI25" s="111">
        <v>0</v>
      </c>
      <c r="AJ25" s="111">
        <v>0</v>
      </c>
      <c r="AK25" s="111">
        <v>0</v>
      </c>
    </row>
    <row r="26" spans="1:37" x14ac:dyDescent="0.25">
      <c r="A26" s="65"/>
      <c r="B26" s="65"/>
      <c r="C26" s="65"/>
      <c r="D26" s="65"/>
      <c r="E26" s="65"/>
      <c r="F26" s="65"/>
      <c r="G26" s="65"/>
      <c r="H26" s="65"/>
      <c r="I26" s="65"/>
      <c r="J26" s="65"/>
      <c r="K26" s="65"/>
      <c r="L26" s="65"/>
      <c r="M26" s="65"/>
      <c r="Y26" s="111"/>
      <c r="Z26" s="111"/>
      <c r="AA26" s="111" t="s">
        <v>40</v>
      </c>
      <c r="AB26" s="111">
        <v>10</v>
      </c>
      <c r="AC26" s="111">
        <v>6</v>
      </c>
      <c r="AD26" s="111">
        <v>4</v>
      </c>
      <c r="AE26" s="111">
        <v>2</v>
      </c>
      <c r="AF26" s="111">
        <v>1</v>
      </c>
      <c r="AG26" s="111">
        <v>0</v>
      </c>
      <c r="AH26" s="111">
        <v>0</v>
      </c>
      <c r="AI26" s="111">
        <v>0</v>
      </c>
      <c r="AJ26" s="111">
        <v>0</v>
      </c>
      <c r="AK26" s="111">
        <v>0</v>
      </c>
    </row>
    <row r="27" spans="1:37" x14ac:dyDescent="0.25">
      <c r="A27" s="65"/>
      <c r="B27" s="65"/>
      <c r="C27" s="65"/>
      <c r="D27" s="65"/>
      <c r="E27" s="65"/>
      <c r="F27" s="65"/>
      <c r="G27" s="65"/>
      <c r="H27" s="65"/>
      <c r="I27" s="65"/>
      <c r="J27" s="65"/>
      <c r="K27" s="65"/>
      <c r="L27" s="65"/>
      <c r="M27" s="65"/>
      <c r="Y27" s="111"/>
      <c r="Z27" s="111"/>
      <c r="AA27" s="111" t="s">
        <v>39</v>
      </c>
      <c r="AB27" s="111">
        <v>3</v>
      </c>
      <c r="AC27" s="111">
        <v>2</v>
      </c>
      <c r="AD27" s="111">
        <v>1</v>
      </c>
      <c r="AE27" s="111">
        <v>0</v>
      </c>
      <c r="AF27" s="111">
        <v>0</v>
      </c>
      <c r="AG27" s="111">
        <v>0</v>
      </c>
      <c r="AH27" s="111">
        <v>0</v>
      </c>
      <c r="AI27" s="111">
        <v>0</v>
      </c>
      <c r="AJ27" s="111">
        <v>0</v>
      </c>
      <c r="AK27" s="111">
        <v>0</v>
      </c>
    </row>
    <row r="28" spans="1:37" x14ac:dyDescent="0.25">
      <c r="A28" s="65"/>
      <c r="B28" s="65"/>
      <c r="C28" s="65"/>
      <c r="D28" s="65"/>
      <c r="E28" s="65"/>
      <c r="F28" s="65"/>
      <c r="G28" s="65"/>
      <c r="H28" s="65"/>
      <c r="I28" s="65"/>
      <c r="J28" s="65"/>
      <c r="K28" s="65"/>
      <c r="L28" s="65"/>
      <c r="M28" s="65"/>
    </row>
    <row r="29" spans="1:37" x14ac:dyDescent="0.25">
      <c r="A29" s="65"/>
      <c r="B29" s="65"/>
      <c r="C29" s="65"/>
      <c r="D29" s="65"/>
      <c r="E29" s="65"/>
      <c r="F29" s="65"/>
      <c r="G29" s="65"/>
      <c r="H29" s="65"/>
      <c r="I29" s="65"/>
      <c r="J29" s="65"/>
      <c r="K29" s="65"/>
      <c r="L29" s="65"/>
      <c r="M29" s="65"/>
    </row>
    <row r="30" spans="1:37" x14ac:dyDescent="0.25">
      <c r="A30" s="65"/>
      <c r="B30" s="65"/>
      <c r="C30" s="65"/>
      <c r="D30" s="65"/>
      <c r="E30" s="65"/>
      <c r="F30" s="65"/>
      <c r="G30" s="65"/>
      <c r="H30" s="65"/>
      <c r="I30" s="65"/>
      <c r="J30" s="65"/>
      <c r="K30" s="65"/>
      <c r="L30" s="65"/>
      <c r="M30" s="65"/>
    </row>
    <row r="31" spans="1:37" x14ac:dyDescent="0.25">
      <c r="A31" s="65"/>
      <c r="B31" s="65"/>
      <c r="C31" s="65"/>
      <c r="D31" s="65"/>
      <c r="E31" s="65"/>
      <c r="F31" s="65"/>
      <c r="G31" s="65"/>
      <c r="H31" s="65"/>
      <c r="I31" s="65"/>
      <c r="J31" s="65"/>
      <c r="K31" s="65"/>
      <c r="L31" s="65"/>
      <c r="M31" s="65"/>
    </row>
    <row r="32" spans="1:37" x14ac:dyDescent="0.25">
      <c r="A32" s="65"/>
      <c r="B32" s="65"/>
      <c r="C32" s="65"/>
      <c r="D32" s="65"/>
      <c r="E32" s="65"/>
      <c r="F32" s="65"/>
      <c r="G32" s="65"/>
      <c r="H32" s="65"/>
      <c r="I32" s="65"/>
      <c r="J32" s="65"/>
      <c r="K32" s="65"/>
      <c r="L32" s="53"/>
      <c r="M32" s="65"/>
    </row>
    <row r="33" spans="1:18" x14ac:dyDescent="0.25">
      <c r="A33" s="110" t="s">
        <v>38</v>
      </c>
      <c r="B33" s="109"/>
      <c r="C33" s="108"/>
      <c r="D33" s="106" t="s">
        <v>36</v>
      </c>
      <c r="E33" s="104" t="s">
        <v>37</v>
      </c>
      <c r="F33" s="107"/>
      <c r="G33" s="106" t="s">
        <v>36</v>
      </c>
      <c r="H33" s="104" t="s">
        <v>35</v>
      </c>
      <c r="I33" s="105"/>
      <c r="J33" s="104" t="s">
        <v>34</v>
      </c>
      <c r="K33" s="103" t="s">
        <v>33</v>
      </c>
      <c r="L33" s="102"/>
      <c r="M33" s="107"/>
      <c r="P33" s="99"/>
      <c r="Q33" s="99"/>
      <c r="R33" s="98"/>
    </row>
    <row r="34" spans="1:18" x14ac:dyDescent="0.25">
      <c r="A34" s="97" t="s">
        <v>32</v>
      </c>
      <c r="B34" s="93"/>
      <c r="C34" s="96"/>
      <c r="D34" s="95"/>
      <c r="E34" s="349"/>
      <c r="F34" s="349"/>
      <c r="G34" s="94" t="s">
        <v>31</v>
      </c>
      <c r="H34" s="93"/>
      <c r="I34" s="92"/>
      <c r="J34" s="91"/>
      <c r="K34" s="79" t="s">
        <v>30</v>
      </c>
      <c r="L34" s="78"/>
      <c r="M34" s="77"/>
      <c r="P34" s="76"/>
      <c r="Q34" s="76"/>
      <c r="R34" s="51"/>
    </row>
    <row r="35" spans="1:18" x14ac:dyDescent="0.25">
      <c r="A35" s="54" t="s">
        <v>29</v>
      </c>
      <c r="B35" s="57"/>
      <c r="C35" s="90"/>
      <c r="D35" s="72"/>
      <c r="E35" s="345"/>
      <c r="F35" s="345"/>
      <c r="G35" s="70" t="s">
        <v>28</v>
      </c>
      <c r="H35" s="69"/>
      <c r="I35" s="68"/>
      <c r="J35" s="67"/>
      <c r="K35" s="89"/>
      <c r="L35" s="53"/>
      <c r="M35" s="52"/>
      <c r="P35" s="51"/>
      <c r="Q35" s="50"/>
      <c r="R35" s="51"/>
    </row>
    <row r="36" spans="1:18" x14ac:dyDescent="0.25">
      <c r="A36" s="88"/>
      <c r="B36" s="87"/>
      <c r="C36" s="86"/>
      <c r="D36" s="72"/>
      <c r="E36" s="71"/>
      <c r="F36" s="65"/>
      <c r="G36" s="70" t="s">
        <v>27</v>
      </c>
      <c r="H36" s="69"/>
      <c r="I36" s="68"/>
      <c r="J36" s="67"/>
      <c r="K36" s="79" t="s">
        <v>26</v>
      </c>
      <c r="L36" s="78"/>
      <c r="M36" s="77"/>
      <c r="P36" s="76"/>
      <c r="Q36" s="76"/>
      <c r="R36" s="51"/>
    </row>
    <row r="37" spans="1:18" x14ac:dyDescent="0.25">
      <c r="A37" s="85"/>
      <c r="B37" s="84"/>
      <c r="C37" s="80"/>
      <c r="D37" s="72"/>
      <c r="E37" s="71"/>
      <c r="F37" s="65"/>
      <c r="G37" s="70" t="s">
        <v>25</v>
      </c>
      <c r="H37" s="69"/>
      <c r="I37" s="68"/>
      <c r="J37" s="67"/>
      <c r="K37" s="66"/>
      <c r="L37" s="65"/>
      <c r="M37" s="64"/>
      <c r="P37" s="51"/>
      <c r="Q37" s="50"/>
      <c r="R37" s="51"/>
    </row>
    <row r="38" spans="1:18" x14ac:dyDescent="0.25">
      <c r="A38" s="83"/>
      <c r="B38" s="82"/>
      <c r="C38" s="81"/>
      <c r="D38" s="72"/>
      <c r="E38" s="71"/>
      <c r="F38" s="65"/>
      <c r="G38" s="70" t="s">
        <v>24</v>
      </c>
      <c r="H38" s="69"/>
      <c r="I38" s="68"/>
      <c r="J38" s="67"/>
      <c r="K38" s="54"/>
      <c r="L38" s="53"/>
      <c r="M38" s="52"/>
      <c r="P38" s="51"/>
      <c r="Q38" s="50"/>
      <c r="R38" s="51"/>
    </row>
    <row r="39" spans="1:18" x14ac:dyDescent="0.25">
      <c r="A39" s="75"/>
      <c r="B39" s="74"/>
      <c r="C39" s="80"/>
      <c r="D39" s="72"/>
      <c r="E39" s="71"/>
      <c r="F39" s="65"/>
      <c r="G39" s="70" t="s">
        <v>23</v>
      </c>
      <c r="H39" s="69"/>
      <c r="I39" s="68"/>
      <c r="J39" s="67"/>
      <c r="K39" s="79" t="s">
        <v>22</v>
      </c>
      <c r="L39" s="78"/>
      <c r="M39" s="77"/>
      <c r="P39" s="76"/>
      <c r="Q39" s="76"/>
      <c r="R39" s="51"/>
    </row>
    <row r="40" spans="1:18" x14ac:dyDescent="0.25">
      <c r="A40" s="75"/>
      <c r="B40" s="74"/>
      <c r="C40" s="73"/>
      <c r="D40" s="72"/>
      <c r="E40" s="71"/>
      <c r="F40" s="65"/>
      <c r="G40" s="70" t="s">
        <v>21</v>
      </c>
      <c r="H40" s="69"/>
      <c r="I40" s="68"/>
      <c r="J40" s="67"/>
      <c r="K40" s="66"/>
      <c r="L40" s="65"/>
      <c r="M40" s="64"/>
      <c r="P40" s="51"/>
      <c r="Q40" s="50"/>
      <c r="R40" s="51"/>
    </row>
    <row r="41" spans="1:18" x14ac:dyDescent="0.25">
      <c r="A41" s="63"/>
      <c r="B41" s="62"/>
      <c r="C41" s="61"/>
      <c r="D41" s="60"/>
      <c r="E41" s="59"/>
      <c r="F41" s="53"/>
      <c r="G41" s="58" t="s">
        <v>20</v>
      </c>
      <c r="H41" s="57"/>
      <c r="I41" s="56"/>
      <c r="J41" s="55"/>
      <c r="K41" s="54" t="e">
        <f>M4</f>
        <v>#REF!</v>
      </c>
      <c r="L41" s="53"/>
      <c r="M41" s="52"/>
      <c r="P41" s="51"/>
      <c r="Q41" s="50"/>
      <c r="R41" s="49"/>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J22:K22"/>
    <mergeCell ref="E34:F34"/>
    <mergeCell ref="B20:C20"/>
    <mergeCell ref="D20:E20"/>
    <mergeCell ref="F20:G20"/>
    <mergeCell ref="H20:I20"/>
    <mergeCell ref="J20:K20"/>
    <mergeCell ref="B21:C21"/>
    <mergeCell ref="D21:E21"/>
    <mergeCell ref="F21:G21"/>
    <mergeCell ref="H21:I21"/>
    <mergeCell ref="J21:K21"/>
    <mergeCell ref="E35:F35"/>
    <mergeCell ref="B22:C22"/>
    <mergeCell ref="D22:E22"/>
    <mergeCell ref="F22:G22"/>
    <mergeCell ref="H22:I22"/>
  </mergeCells>
  <conditionalFormatting sqref="E7 E9 E11 E13">
    <cfRule type="cellIs" dxfId="130" priority="2" stopIfTrue="1" operator="equal">
      <formula>"Bye"</formula>
    </cfRule>
  </conditionalFormatting>
  <conditionalFormatting sqref="R41">
    <cfRule type="expression" dxfId="129"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1"/>
  </sheetPr>
  <dimension ref="A1:AK41"/>
  <sheetViews>
    <sheetView workbookViewId="0">
      <selection activeCell="M18" sqref="M18"/>
    </sheetView>
  </sheetViews>
  <sheetFormatPr defaultColWidth="9.109375" defaultRowHeight="13.2" x14ac:dyDescent="0.25"/>
  <cols>
    <col min="1" max="1" width="5.44140625" style="48" customWidth="1"/>
    <col min="2" max="2" width="4.44140625" style="48" customWidth="1"/>
    <col min="3" max="3" width="8.33203125" style="48" customWidth="1"/>
    <col min="4" max="4" width="7.109375" style="48" customWidth="1"/>
    <col min="5" max="5" width="9.33203125" style="48" customWidth="1"/>
    <col min="6" max="6" width="7.109375" style="48" customWidth="1"/>
    <col min="7" max="7" width="9.33203125" style="48" customWidth="1"/>
    <col min="8" max="8" width="7.109375" style="48" customWidth="1"/>
    <col min="9" max="9" width="9.33203125" style="48" customWidth="1"/>
    <col min="10" max="10" width="7.88671875" style="48" customWidth="1"/>
    <col min="11" max="12" width="8.5546875" style="48" customWidth="1"/>
    <col min="13" max="13" width="7.88671875" style="48" customWidth="1"/>
    <col min="14" max="14" width="9.109375" style="48"/>
    <col min="15" max="16" width="4.44140625" style="48" customWidth="1"/>
    <col min="17" max="17" width="12.109375" style="48" customWidth="1"/>
    <col min="18" max="18" width="7.88671875" style="48" customWidth="1"/>
    <col min="19" max="19" width="7.44140625" style="48" customWidth="1"/>
    <col min="20" max="24" width="9.109375" style="48"/>
    <col min="25" max="37" width="0" style="48" hidden="1" customWidth="1"/>
    <col min="38" max="16384" width="9.109375" style="48"/>
  </cols>
  <sheetData>
    <row r="1" spans="1:37" ht="24.6" x14ac:dyDescent="0.25">
      <c r="A1" s="342" t="s">
        <v>16</v>
      </c>
      <c r="B1" s="342"/>
      <c r="C1" s="342"/>
      <c r="D1" s="342"/>
      <c r="E1" s="342"/>
      <c r="F1" s="342"/>
      <c r="G1" s="159"/>
      <c r="H1" s="158" t="s">
        <v>79</v>
      </c>
      <c r="I1" s="157"/>
      <c r="J1" s="156"/>
      <c r="L1" s="145"/>
      <c r="M1" s="155"/>
      <c r="N1" s="153"/>
      <c r="O1" s="153" t="s">
        <v>78</v>
      </c>
      <c r="P1" s="153"/>
      <c r="Q1" s="154"/>
      <c r="R1" s="153"/>
      <c r="AB1" s="152" t="e">
        <f>IF(Y5=1,CONCATENATE(VLOOKUP(Y3,AA16:AH27,2)),CONCATENATE(VLOOKUP(Y3,AA2:AK13,2)))</f>
        <v>#REF!</v>
      </c>
      <c r="AC1" s="152" t="e">
        <f>IF(Y5=1,CONCATENATE(VLOOKUP(Y3,AA16:AK27,3)),CONCATENATE(VLOOKUP(Y3,AA2:AK13,3)))</f>
        <v>#REF!</v>
      </c>
      <c r="AD1" s="152" t="e">
        <f>IF(Y5=1,CONCATENATE(VLOOKUP(Y3,AA16:AK27,4)),CONCATENATE(VLOOKUP(Y3,AA2:AK13,4)))</f>
        <v>#REF!</v>
      </c>
      <c r="AE1" s="152" t="e">
        <f>IF(Y5=1,CONCATENATE(VLOOKUP(Y3,AA16:AK27,5)),CONCATENATE(VLOOKUP(Y3,AA2:AK13,5)))</f>
        <v>#REF!</v>
      </c>
      <c r="AF1" s="152" t="e">
        <f>IF(Y5=1,CONCATENATE(VLOOKUP(Y3,AA16:AK27,6)),CONCATENATE(VLOOKUP(Y3,AA2:AK13,6)))</f>
        <v>#REF!</v>
      </c>
      <c r="AG1" s="152" t="e">
        <f>IF(Y5=1,CONCATENATE(VLOOKUP(Y3,AA16:AK27,7)),CONCATENATE(VLOOKUP(Y3,AA2:AK13,7)))</f>
        <v>#REF!</v>
      </c>
      <c r="AH1" s="152" t="e">
        <f>IF(Y5=1,CONCATENATE(VLOOKUP(Y3,AA16:AK27,8)),CONCATENATE(VLOOKUP(Y3,AA2:AK13,8)))</f>
        <v>#REF!</v>
      </c>
      <c r="AI1" s="152" t="e">
        <f>IF(Y5=1,CONCATENATE(VLOOKUP(Y3,AA16:AK27,9)),CONCATENATE(VLOOKUP(Y3,AA2:AK13,9)))</f>
        <v>#REF!</v>
      </c>
      <c r="AJ1" s="152" t="e">
        <f>IF(Y5=1,CONCATENATE(VLOOKUP(Y3,AA16:AK27,10)),CONCATENATE(VLOOKUP(Y3,AA2:AK13,10)))</f>
        <v>#REF!</v>
      </c>
      <c r="AK1" s="152" t="e">
        <f>IF(Y5=1,CONCATENATE(VLOOKUP(Y3,AA16:AK27,11)),CONCATENATE(VLOOKUP(Y3,AA2:AK13,11)))</f>
        <v>#REF!</v>
      </c>
    </row>
    <row r="2" spans="1:37" x14ac:dyDescent="0.25">
      <c r="A2" s="151" t="s">
        <v>77</v>
      </c>
      <c r="B2" s="149"/>
      <c r="C2" s="149"/>
      <c r="D2" s="149"/>
      <c r="E2" s="150" t="s">
        <v>102</v>
      </c>
      <c r="F2" s="149"/>
      <c r="G2" s="148"/>
      <c r="H2" s="147"/>
      <c r="I2" s="147"/>
      <c r="J2" s="146"/>
      <c r="K2" s="145"/>
      <c r="L2" s="145"/>
      <c r="M2" s="145"/>
      <c r="N2" s="143"/>
      <c r="O2" s="144"/>
      <c r="P2" s="143"/>
      <c r="Q2" s="144"/>
      <c r="R2" s="143"/>
      <c r="Y2" s="142"/>
      <c r="Z2" s="111"/>
      <c r="AA2" s="111" t="s">
        <v>50</v>
      </c>
      <c r="AB2" s="114">
        <v>150</v>
      </c>
      <c r="AC2" s="114">
        <v>120</v>
      </c>
      <c r="AD2" s="114">
        <v>100</v>
      </c>
      <c r="AE2" s="114">
        <v>80</v>
      </c>
      <c r="AF2" s="114">
        <v>70</v>
      </c>
      <c r="AG2" s="114">
        <v>60</v>
      </c>
      <c r="AH2" s="114">
        <v>55</v>
      </c>
      <c r="AI2" s="114">
        <v>50</v>
      </c>
      <c r="AJ2" s="114">
        <v>45</v>
      </c>
      <c r="AK2" s="114">
        <v>40</v>
      </c>
    </row>
    <row r="3" spans="1:37" x14ac:dyDescent="0.25">
      <c r="A3" s="139" t="s">
        <v>75</v>
      </c>
      <c r="B3" s="139"/>
      <c r="C3" s="139"/>
      <c r="D3" s="139"/>
      <c r="E3" s="139" t="s">
        <v>4</v>
      </c>
      <c r="F3" s="139"/>
      <c r="G3" s="139"/>
      <c r="H3" s="139" t="s">
        <v>74</v>
      </c>
      <c r="I3" s="139"/>
      <c r="J3" s="141"/>
      <c r="K3" s="139"/>
      <c r="L3" s="140"/>
      <c r="M3" s="140" t="s">
        <v>73</v>
      </c>
      <c r="N3" s="137"/>
      <c r="O3" s="138"/>
      <c r="P3" s="137"/>
      <c r="Q3" s="136" t="s">
        <v>72</v>
      </c>
      <c r="R3" s="114" t="s">
        <v>71</v>
      </c>
      <c r="S3" s="114" t="s">
        <v>91</v>
      </c>
      <c r="Y3" s="111">
        <f>IF(H4="OB","A",IF(H4="IX","W",H4))</f>
        <v>0</v>
      </c>
      <c r="Z3" s="111"/>
      <c r="AA3" s="111" t="s">
        <v>52</v>
      </c>
      <c r="AB3" s="114">
        <v>120</v>
      </c>
      <c r="AC3" s="114">
        <v>90</v>
      </c>
      <c r="AD3" s="114">
        <v>65</v>
      </c>
      <c r="AE3" s="114">
        <v>55</v>
      </c>
      <c r="AF3" s="114">
        <v>50</v>
      </c>
      <c r="AG3" s="114">
        <v>45</v>
      </c>
      <c r="AH3" s="114">
        <v>40</v>
      </c>
      <c r="AI3" s="114">
        <v>35</v>
      </c>
      <c r="AJ3" s="114">
        <v>25</v>
      </c>
      <c r="AK3" s="114">
        <v>20</v>
      </c>
    </row>
    <row r="4" spans="1:37" ht="13.8" thickBot="1" x14ac:dyDescent="0.3">
      <c r="A4" s="343" t="s">
        <v>17</v>
      </c>
      <c r="B4" s="343"/>
      <c r="C4" s="343"/>
      <c r="D4" s="135"/>
      <c r="E4" s="134" t="s">
        <v>18</v>
      </c>
      <c r="F4" s="134"/>
      <c r="G4" s="134"/>
      <c r="H4" s="131"/>
      <c r="I4" s="134"/>
      <c r="J4" s="133"/>
      <c r="K4" s="131"/>
      <c r="L4" s="169"/>
      <c r="M4" s="132" t="e">
        <f>[3]Altalanos!$E$10</f>
        <v>#REF!</v>
      </c>
      <c r="N4" s="129"/>
      <c r="O4" s="130"/>
      <c r="P4" s="129"/>
      <c r="Q4" s="128" t="s">
        <v>70</v>
      </c>
      <c r="R4" s="127" t="s">
        <v>69</v>
      </c>
      <c r="S4" s="127" t="s">
        <v>92</v>
      </c>
      <c r="Y4" s="111"/>
      <c r="Z4" s="111"/>
      <c r="AA4" s="111" t="s">
        <v>51</v>
      </c>
      <c r="AB4" s="114">
        <v>90</v>
      </c>
      <c r="AC4" s="114">
        <v>60</v>
      </c>
      <c r="AD4" s="114">
        <v>45</v>
      </c>
      <c r="AE4" s="114">
        <v>34</v>
      </c>
      <c r="AF4" s="114">
        <v>27</v>
      </c>
      <c r="AG4" s="114">
        <v>22</v>
      </c>
      <c r="AH4" s="114">
        <v>18</v>
      </c>
      <c r="AI4" s="114">
        <v>15</v>
      </c>
      <c r="AJ4" s="114">
        <v>12</v>
      </c>
      <c r="AK4" s="114">
        <v>9</v>
      </c>
    </row>
    <row r="5" spans="1:37" x14ac:dyDescent="0.25">
      <c r="A5" s="102"/>
      <c r="B5" s="102" t="s">
        <v>68</v>
      </c>
      <c r="C5" s="102" t="s">
        <v>67</v>
      </c>
      <c r="D5" s="102" t="s">
        <v>38</v>
      </c>
      <c r="E5" s="102" t="s">
        <v>66</v>
      </c>
      <c r="F5" s="102"/>
      <c r="G5" s="102" t="s">
        <v>65</v>
      </c>
      <c r="H5" s="102"/>
      <c r="I5" s="102" t="s">
        <v>64</v>
      </c>
      <c r="J5" s="102"/>
      <c r="K5" s="126" t="s">
        <v>63</v>
      </c>
      <c r="L5" s="126" t="s">
        <v>62</v>
      </c>
      <c r="M5" s="126" t="s">
        <v>61</v>
      </c>
      <c r="Q5" s="125" t="s">
        <v>60</v>
      </c>
      <c r="R5" s="124" t="s">
        <v>59</v>
      </c>
      <c r="S5" s="124" t="s">
        <v>93</v>
      </c>
      <c r="Y5" s="111" t="e">
        <f>IF(OR([3]Altalanos!$A$8="F1",[3]Altalanos!$A$8="F2",[3]Altalanos!$A$8="N1",[3]Altalanos!$A$8="N2"),1,2)</f>
        <v>#REF!</v>
      </c>
      <c r="Z5" s="111"/>
      <c r="AA5" s="111" t="s">
        <v>49</v>
      </c>
      <c r="AB5" s="114">
        <v>60</v>
      </c>
      <c r="AC5" s="114">
        <v>40</v>
      </c>
      <c r="AD5" s="114">
        <v>30</v>
      </c>
      <c r="AE5" s="114">
        <v>20</v>
      </c>
      <c r="AF5" s="114">
        <v>18</v>
      </c>
      <c r="AG5" s="114">
        <v>15</v>
      </c>
      <c r="AH5" s="114">
        <v>12</v>
      </c>
      <c r="AI5" s="114">
        <v>10</v>
      </c>
      <c r="AJ5" s="114">
        <v>8</v>
      </c>
      <c r="AK5" s="114">
        <v>6</v>
      </c>
    </row>
    <row r="6" spans="1:37" x14ac:dyDescent="0.25">
      <c r="A6" s="65"/>
      <c r="B6" s="65"/>
      <c r="C6" s="65"/>
      <c r="D6" s="65"/>
      <c r="E6" s="65"/>
      <c r="F6" s="65"/>
      <c r="G6" s="65"/>
      <c r="H6" s="65"/>
      <c r="I6" s="65"/>
      <c r="J6" s="65"/>
      <c r="K6" s="65"/>
      <c r="L6" s="65"/>
      <c r="M6" s="65"/>
      <c r="Y6" s="111"/>
      <c r="Z6" s="111"/>
      <c r="AA6" s="111" t="s">
        <v>47</v>
      </c>
      <c r="AB6" s="114">
        <v>40</v>
      </c>
      <c r="AC6" s="114">
        <v>25</v>
      </c>
      <c r="AD6" s="114">
        <v>18</v>
      </c>
      <c r="AE6" s="114">
        <v>13</v>
      </c>
      <c r="AF6" s="114">
        <v>10</v>
      </c>
      <c r="AG6" s="114">
        <v>8</v>
      </c>
      <c r="AH6" s="114">
        <v>6</v>
      </c>
      <c r="AI6" s="114">
        <v>5</v>
      </c>
      <c r="AJ6" s="114">
        <v>4</v>
      </c>
      <c r="AK6" s="114">
        <v>3</v>
      </c>
    </row>
    <row r="7" spans="1:37" x14ac:dyDescent="0.25">
      <c r="A7" s="121" t="s">
        <v>50</v>
      </c>
      <c r="B7" s="120">
        <v>4</v>
      </c>
      <c r="C7" s="170">
        <v>0</v>
      </c>
      <c r="D7" s="170">
        <v>0</v>
      </c>
      <c r="E7" s="357" t="s">
        <v>415</v>
      </c>
      <c r="F7" s="357"/>
      <c r="G7" s="357">
        <v>0</v>
      </c>
      <c r="H7" s="357"/>
      <c r="I7" s="171">
        <v>0</v>
      </c>
      <c r="J7" s="65"/>
      <c r="K7" s="117"/>
      <c r="L7" s="116" t="s">
        <v>78</v>
      </c>
      <c r="M7" s="115"/>
      <c r="Y7" s="111"/>
      <c r="Z7" s="111"/>
      <c r="AA7" s="111" t="s">
        <v>45</v>
      </c>
      <c r="AB7" s="114">
        <v>25</v>
      </c>
      <c r="AC7" s="114">
        <v>15</v>
      </c>
      <c r="AD7" s="114">
        <v>13</v>
      </c>
      <c r="AE7" s="114">
        <v>8</v>
      </c>
      <c r="AF7" s="114">
        <v>6</v>
      </c>
      <c r="AG7" s="114">
        <v>4</v>
      </c>
      <c r="AH7" s="114">
        <v>3</v>
      </c>
      <c r="AI7" s="114">
        <v>2</v>
      </c>
      <c r="AJ7" s="114">
        <v>1</v>
      </c>
      <c r="AK7" s="114">
        <v>0</v>
      </c>
    </row>
    <row r="8" spans="1:37" x14ac:dyDescent="0.25">
      <c r="A8" s="121"/>
      <c r="B8" s="123"/>
      <c r="C8" s="172"/>
      <c r="D8" s="172"/>
      <c r="E8" s="172"/>
      <c r="F8" s="172"/>
      <c r="G8" s="172"/>
      <c r="H8" s="172"/>
      <c r="I8" s="172"/>
      <c r="J8" s="65"/>
      <c r="K8" s="121"/>
      <c r="L8" s="121"/>
      <c r="M8" s="122"/>
      <c r="Y8" s="111"/>
      <c r="Z8" s="111"/>
      <c r="AA8" s="111" t="s">
        <v>44</v>
      </c>
      <c r="AB8" s="114">
        <v>15</v>
      </c>
      <c r="AC8" s="114">
        <v>10</v>
      </c>
      <c r="AD8" s="114">
        <v>7</v>
      </c>
      <c r="AE8" s="114">
        <v>5</v>
      </c>
      <c r="AF8" s="114">
        <v>4</v>
      </c>
      <c r="AG8" s="114">
        <v>3</v>
      </c>
      <c r="AH8" s="114">
        <v>2</v>
      </c>
      <c r="AI8" s="114">
        <v>1</v>
      </c>
      <c r="AJ8" s="114">
        <v>0</v>
      </c>
      <c r="AK8" s="114">
        <v>0</v>
      </c>
    </row>
    <row r="9" spans="1:37" x14ac:dyDescent="0.25">
      <c r="A9" s="121" t="s">
        <v>48</v>
      </c>
      <c r="B9" s="120">
        <v>1</v>
      </c>
      <c r="C9" s="170">
        <v>0</v>
      </c>
      <c r="D9" s="170">
        <v>0</v>
      </c>
      <c r="E9" s="357" t="s">
        <v>416</v>
      </c>
      <c r="F9" s="357"/>
      <c r="G9" s="357">
        <v>0</v>
      </c>
      <c r="H9" s="357"/>
      <c r="I9" s="171">
        <v>0</v>
      </c>
      <c r="J9" s="65"/>
      <c r="K9" s="117"/>
      <c r="L9" s="116" t="s">
        <v>78</v>
      </c>
      <c r="M9" s="115"/>
      <c r="Y9" s="111"/>
      <c r="Z9" s="111"/>
      <c r="AA9" s="111" t="s">
        <v>43</v>
      </c>
      <c r="AB9" s="114">
        <v>10</v>
      </c>
      <c r="AC9" s="114">
        <v>6</v>
      </c>
      <c r="AD9" s="114">
        <v>4</v>
      </c>
      <c r="AE9" s="114">
        <v>2</v>
      </c>
      <c r="AF9" s="114">
        <v>1</v>
      </c>
      <c r="AG9" s="114">
        <v>0</v>
      </c>
      <c r="AH9" s="114">
        <v>0</v>
      </c>
      <c r="AI9" s="114">
        <v>0</v>
      </c>
      <c r="AJ9" s="114">
        <v>0</v>
      </c>
      <c r="AK9" s="114">
        <v>0</v>
      </c>
    </row>
    <row r="10" spans="1:37" x14ac:dyDescent="0.25">
      <c r="A10" s="121"/>
      <c r="B10" s="123"/>
      <c r="C10" s="172"/>
      <c r="D10" s="172"/>
      <c r="E10" s="172"/>
      <c r="F10" s="172"/>
      <c r="G10" s="172"/>
      <c r="H10" s="172"/>
      <c r="I10" s="172"/>
      <c r="J10" s="65"/>
      <c r="K10" s="121"/>
      <c r="L10" s="121"/>
      <c r="M10" s="122"/>
      <c r="Y10" s="111"/>
      <c r="Z10" s="111"/>
      <c r="AA10" s="111" t="s">
        <v>42</v>
      </c>
      <c r="AB10" s="114">
        <v>6</v>
      </c>
      <c r="AC10" s="114">
        <v>3</v>
      </c>
      <c r="AD10" s="114">
        <v>2</v>
      </c>
      <c r="AE10" s="114">
        <v>1</v>
      </c>
      <c r="AF10" s="114">
        <v>0</v>
      </c>
      <c r="AG10" s="114">
        <v>0</v>
      </c>
      <c r="AH10" s="114">
        <v>0</v>
      </c>
      <c r="AI10" s="114">
        <v>0</v>
      </c>
      <c r="AJ10" s="114">
        <v>0</v>
      </c>
      <c r="AK10" s="114">
        <v>0</v>
      </c>
    </row>
    <row r="11" spans="1:37" x14ac:dyDescent="0.25">
      <c r="A11" s="121" t="s">
        <v>46</v>
      </c>
      <c r="B11" s="120">
        <v>3</v>
      </c>
      <c r="C11" s="170">
        <v>0</v>
      </c>
      <c r="D11" s="170">
        <v>0</v>
      </c>
      <c r="E11" s="357" t="s">
        <v>417</v>
      </c>
      <c r="F11" s="357"/>
      <c r="G11" s="357">
        <v>0</v>
      </c>
      <c r="H11" s="357"/>
      <c r="I11" s="171">
        <v>0</v>
      </c>
      <c r="J11" s="65"/>
      <c r="K11" s="117"/>
      <c r="L11" s="116" t="s">
        <v>78</v>
      </c>
      <c r="M11" s="115"/>
      <c r="Y11" s="111"/>
      <c r="Z11" s="111"/>
      <c r="AA11" s="111" t="s">
        <v>41</v>
      </c>
      <c r="AB11" s="114">
        <v>3</v>
      </c>
      <c r="AC11" s="114">
        <v>2</v>
      </c>
      <c r="AD11" s="114">
        <v>1</v>
      </c>
      <c r="AE11" s="114">
        <v>0</v>
      </c>
      <c r="AF11" s="114">
        <v>0</v>
      </c>
      <c r="AG11" s="114">
        <v>0</v>
      </c>
      <c r="AH11" s="114">
        <v>0</v>
      </c>
      <c r="AI11" s="114">
        <v>0</v>
      </c>
      <c r="AJ11" s="114">
        <v>0</v>
      </c>
      <c r="AK11" s="114">
        <v>0</v>
      </c>
    </row>
    <row r="12" spans="1:37" x14ac:dyDescent="0.25">
      <c r="A12" s="121"/>
      <c r="B12" s="123"/>
      <c r="C12" s="172"/>
      <c r="D12" s="172"/>
      <c r="E12" s="172"/>
      <c r="F12" s="172"/>
      <c r="G12" s="172"/>
      <c r="H12" s="172"/>
      <c r="I12" s="172"/>
      <c r="J12" s="65"/>
      <c r="K12" s="65"/>
      <c r="L12" s="65"/>
      <c r="M12" s="122"/>
      <c r="Y12" s="111"/>
      <c r="Z12" s="111"/>
      <c r="AA12" s="111" t="s">
        <v>40</v>
      </c>
      <c r="AB12" s="113">
        <v>0</v>
      </c>
      <c r="AC12" s="113">
        <v>0</v>
      </c>
      <c r="AD12" s="113">
        <v>0</v>
      </c>
      <c r="AE12" s="113">
        <v>0</v>
      </c>
      <c r="AF12" s="113">
        <v>0</v>
      </c>
      <c r="AG12" s="113">
        <v>0</v>
      </c>
      <c r="AH12" s="113">
        <v>0</v>
      </c>
      <c r="AI12" s="113">
        <v>0</v>
      </c>
      <c r="AJ12" s="113">
        <v>0</v>
      </c>
      <c r="AK12" s="113">
        <v>0</v>
      </c>
    </row>
    <row r="13" spans="1:37" x14ac:dyDescent="0.25">
      <c r="A13" s="121" t="s">
        <v>83</v>
      </c>
      <c r="B13" s="120">
        <v>2</v>
      </c>
      <c r="C13" s="170">
        <v>0</v>
      </c>
      <c r="D13" s="170">
        <v>0</v>
      </c>
      <c r="E13" s="357" t="s">
        <v>418</v>
      </c>
      <c r="F13" s="357"/>
      <c r="G13" s="357">
        <v>0</v>
      </c>
      <c r="H13" s="357"/>
      <c r="I13" s="171">
        <v>0</v>
      </c>
      <c r="J13" s="65"/>
      <c r="K13" s="117"/>
      <c r="L13" s="116" t="s">
        <v>78</v>
      </c>
      <c r="M13" s="115"/>
      <c r="Y13" s="111"/>
      <c r="Z13" s="111"/>
      <c r="AA13" s="111" t="s">
        <v>39</v>
      </c>
      <c r="AB13" s="113">
        <v>0</v>
      </c>
      <c r="AC13" s="113">
        <v>0</v>
      </c>
      <c r="AD13" s="113">
        <v>0</v>
      </c>
      <c r="AE13" s="113">
        <v>0</v>
      </c>
      <c r="AF13" s="113">
        <v>0</v>
      </c>
      <c r="AG13" s="113">
        <v>0</v>
      </c>
      <c r="AH13" s="113">
        <v>0</v>
      </c>
      <c r="AI13" s="113">
        <v>0</v>
      </c>
      <c r="AJ13" s="113">
        <v>0</v>
      </c>
      <c r="AK13" s="113">
        <v>0</v>
      </c>
    </row>
    <row r="14" spans="1:37" x14ac:dyDescent="0.25">
      <c r="A14" s="65"/>
      <c r="B14" s="65"/>
      <c r="C14" s="65"/>
      <c r="D14" s="65"/>
      <c r="E14" s="65"/>
      <c r="F14" s="65"/>
      <c r="G14" s="65"/>
      <c r="H14" s="65"/>
      <c r="I14" s="65"/>
      <c r="J14" s="65"/>
      <c r="K14" s="65"/>
      <c r="L14" s="65"/>
      <c r="M14" s="65"/>
      <c r="Y14" s="111"/>
      <c r="Z14" s="111"/>
      <c r="AA14" s="111"/>
      <c r="AB14" s="111"/>
      <c r="AC14" s="111"/>
      <c r="AD14" s="111"/>
      <c r="AE14" s="111"/>
      <c r="AF14" s="111"/>
      <c r="AG14" s="111"/>
      <c r="AH14" s="111"/>
      <c r="AI14" s="111"/>
      <c r="AJ14" s="111"/>
      <c r="AK14" s="111"/>
    </row>
    <row r="15" spans="1:37" x14ac:dyDescent="0.25">
      <c r="A15" s="65"/>
      <c r="B15" s="65"/>
      <c r="C15" s="65"/>
      <c r="D15" s="65"/>
      <c r="E15" s="65"/>
      <c r="F15" s="65"/>
      <c r="G15" s="65"/>
      <c r="H15" s="65"/>
      <c r="I15" s="65"/>
      <c r="J15" s="65"/>
      <c r="K15" s="65"/>
      <c r="L15" s="65"/>
      <c r="M15" s="65"/>
      <c r="Y15" s="111"/>
      <c r="Z15" s="111"/>
      <c r="AA15" s="111"/>
      <c r="AB15" s="111"/>
      <c r="AC15" s="111"/>
      <c r="AD15" s="111"/>
      <c r="AE15" s="111"/>
      <c r="AF15" s="111"/>
      <c r="AG15" s="111"/>
      <c r="AH15" s="111"/>
      <c r="AI15" s="111"/>
      <c r="AJ15" s="111"/>
      <c r="AK15" s="111"/>
    </row>
    <row r="16" spans="1:37" x14ac:dyDescent="0.25">
      <c r="A16" s="65"/>
      <c r="B16" s="65"/>
      <c r="C16" s="65"/>
      <c r="D16" s="65"/>
      <c r="E16" s="65"/>
      <c r="F16" s="65"/>
      <c r="G16" s="65"/>
      <c r="H16" s="65"/>
      <c r="I16" s="65"/>
      <c r="J16" s="65"/>
      <c r="K16" s="65"/>
      <c r="L16" s="65"/>
      <c r="M16" s="65"/>
      <c r="Y16" s="111"/>
      <c r="Z16" s="111"/>
      <c r="AA16" s="111" t="s">
        <v>50</v>
      </c>
      <c r="AB16" s="111">
        <v>300</v>
      </c>
      <c r="AC16" s="111">
        <v>250</v>
      </c>
      <c r="AD16" s="111">
        <v>220</v>
      </c>
      <c r="AE16" s="111">
        <v>180</v>
      </c>
      <c r="AF16" s="111">
        <v>160</v>
      </c>
      <c r="AG16" s="111">
        <v>150</v>
      </c>
      <c r="AH16" s="111">
        <v>140</v>
      </c>
      <c r="AI16" s="111">
        <v>130</v>
      </c>
      <c r="AJ16" s="111">
        <v>120</v>
      </c>
      <c r="AK16" s="111">
        <v>110</v>
      </c>
    </row>
    <row r="17" spans="1:37" x14ac:dyDescent="0.25">
      <c r="A17" s="65"/>
      <c r="B17" s="65"/>
      <c r="C17" s="65"/>
      <c r="D17" s="65"/>
      <c r="E17" s="65"/>
      <c r="F17" s="65"/>
      <c r="G17" s="65"/>
      <c r="H17" s="65"/>
      <c r="I17" s="65"/>
      <c r="J17" s="65"/>
      <c r="K17" s="65"/>
      <c r="L17" s="65"/>
      <c r="M17" s="65"/>
      <c r="Y17" s="111"/>
      <c r="Z17" s="111"/>
      <c r="AA17" s="111" t="s">
        <v>52</v>
      </c>
      <c r="AB17" s="111">
        <v>250</v>
      </c>
      <c r="AC17" s="111">
        <v>200</v>
      </c>
      <c r="AD17" s="111">
        <v>160</v>
      </c>
      <c r="AE17" s="111">
        <v>140</v>
      </c>
      <c r="AF17" s="111">
        <v>120</v>
      </c>
      <c r="AG17" s="111">
        <v>110</v>
      </c>
      <c r="AH17" s="111">
        <v>100</v>
      </c>
      <c r="AI17" s="111">
        <v>90</v>
      </c>
      <c r="AJ17" s="111">
        <v>80</v>
      </c>
      <c r="AK17" s="111">
        <v>70</v>
      </c>
    </row>
    <row r="18" spans="1:37" ht="18.75" customHeight="1" x14ac:dyDescent="0.25">
      <c r="A18" s="65"/>
      <c r="B18" s="344"/>
      <c r="C18" s="344"/>
      <c r="D18" s="341" t="s">
        <v>415</v>
      </c>
      <c r="E18" s="341"/>
      <c r="F18" s="341" t="s">
        <v>416</v>
      </c>
      <c r="G18" s="341"/>
      <c r="H18" s="341" t="s">
        <v>417</v>
      </c>
      <c r="I18" s="341"/>
      <c r="J18" s="341" t="s">
        <v>418</v>
      </c>
      <c r="K18" s="341"/>
      <c r="L18" s="65"/>
      <c r="M18" s="65"/>
      <c r="Y18" s="111"/>
      <c r="Z18" s="111"/>
      <c r="AA18" s="111" t="s">
        <v>51</v>
      </c>
      <c r="AB18" s="111">
        <v>200</v>
      </c>
      <c r="AC18" s="111">
        <v>150</v>
      </c>
      <c r="AD18" s="111">
        <v>130</v>
      </c>
      <c r="AE18" s="111">
        <v>110</v>
      </c>
      <c r="AF18" s="111">
        <v>95</v>
      </c>
      <c r="AG18" s="111">
        <v>80</v>
      </c>
      <c r="AH18" s="111">
        <v>70</v>
      </c>
      <c r="AI18" s="111">
        <v>60</v>
      </c>
      <c r="AJ18" s="111">
        <v>55</v>
      </c>
      <c r="AK18" s="111">
        <v>50</v>
      </c>
    </row>
    <row r="19" spans="1:37" ht="18.75" customHeight="1" x14ac:dyDescent="0.25">
      <c r="A19" s="112" t="s">
        <v>50</v>
      </c>
      <c r="B19" s="346" t="s">
        <v>415</v>
      </c>
      <c r="C19" s="346"/>
      <c r="D19" s="347"/>
      <c r="E19" s="347"/>
      <c r="F19" s="348"/>
      <c r="G19" s="348"/>
      <c r="H19" s="348"/>
      <c r="I19" s="348"/>
      <c r="J19" s="341"/>
      <c r="K19" s="341"/>
      <c r="L19" s="65"/>
      <c r="M19" s="65"/>
      <c r="Y19" s="111"/>
      <c r="Z19" s="111"/>
      <c r="AA19" s="111" t="s">
        <v>49</v>
      </c>
      <c r="AB19" s="111">
        <v>150</v>
      </c>
      <c r="AC19" s="111">
        <v>120</v>
      </c>
      <c r="AD19" s="111">
        <v>100</v>
      </c>
      <c r="AE19" s="111">
        <v>80</v>
      </c>
      <c r="AF19" s="111">
        <v>70</v>
      </c>
      <c r="AG19" s="111">
        <v>60</v>
      </c>
      <c r="AH19" s="111">
        <v>55</v>
      </c>
      <c r="AI19" s="111">
        <v>50</v>
      </c>
      <c r="AJ19" s="111">
        <v>45</v>
      </c>
      <c r="AK19" s="111">
        <v>40</v>
      </c>
    </row>
    <row r="20" spans="1:37" ht="18.75" customHeight="1" x14ac:dyDescent="0.25">
      <c r="A20" s="112" t="s">
        <v>48</v>
      </c>
      <c r="B20" s="346" t="s">
        <v>416</v>
      </c>
      <c r="C20" s="346"/>
      <c r="D20" s="348"/>
      <c r="E20" s="348"/>
      <c r="F20" s="347"/>
      <c r="G20" s="347"/>
      <c r="H20" s="348"/>
      <c r="I20" s="348"/>
      <c r="J20" s="348"/>
      <c r="K20" s="348"/>
      <c r="L20" s="65"/>
      <c r="M20" s="65"/>
      <c r="Y20" s="111"/>
      <c r="Z20" s="111"/>
      <c r="AA20" s="111" t="s">
        <v>47</v>
      </c>
      <c r="AB20" s="111">
        <v>120</v>
      </c>
      <c r="AC20" s="111">
        <v>90</v>
      </c>
      <c r="AD20" s="111">
        <v>65</v>
      </c>
      <c r="AE20" s="111">
        <v>55</v>
      </c>
      <c r="AF20" s="111">
        <v>50</v>
      </c>
      <c r="AG20" s="111">
        <v>45</v>
      </c>
      <c r="AH20" s="111">
        <v>40</v>
      </c>
      <c r="AI20" s="111">
        <v>35</v>
      </c>
      <c r="AJ20" s="111">
        <v>25</v>
      </c>
      <c r="AK20" s="111">
        <v>20</v>
      </c>
    </row>
    <row r="21" spans="1:37" ht="18.75" customHeight="1" x14ac:dyDescent="0.25">
      <c r="A21" s="112" t="s">
        <v>46</v>
      </c>
      <c r="B21" s="346" t="s">
        <v>417</v>
      </c>
      <c r="C21" s="346"/>
      <c r="D21" s="348"/>
      <c r="E21" s="348"/>
      <c r="F21" s="348"/>
      <c r="G21" s="348"/>
      <c r="H21" s="347"/>
      <c r="I21" s="347"/>
      <c r="J21" s="348"/>
      <c r="K21" s="348"/>
      <c r="L21" s="65"/>
      <c r="M21" s="65"/>
      <c r="Y21" s="111"/>
      <c r="Z21" s="111"/>
      <c r="AA21" s="111" t="s">
        <v>45</v>
      </c>
      <c r="AB21" s="111">
        <v>90</v>
      </c>
      <c r="AC21" s="111">
        <v>60</v>
      </c>
      <c r="AD21" s="111">
        <v>45</v>
      </c>
      <c r="AE21" s="111">
        <v>34</v>
      </c>
      <c r="AF21" s="111">
        <v>27</v>
      </c>
      <c r="AG21" s="111">
        <v>22</v>
      </c>
      <c r="AH21" s="111">
        <v>18</v>
      </c>
      <c r="AI21" s="111">
        <v>15</v>
      </c>
      <c r="AJ21" s="111">
        <v>12</v>
      </c>
      <c r="AK21" s="111">
        <v>9</v>
      </c>
    </row>
    <row r="22" spans="1:37" ht="18.75" customHeight="1" x14ac:dyDescent="0.25">
      <c r="A22" s="112" t="s">
        <v>83</v>
      </c>
      <c r="B22" s="346" t="s">
        <v>418</v>
      </c>
      <c r="C22" s="346"/>
      <c r="D22" s="348"/>
      <c r="E22" s="348"/>
      <c r="F22" s="348"/>
      <c r="G22" s="348"/>
      <c r="H22" s="341"/>
      <c r="I22" s="341"/>
      <c r="J22" s="347"/>
      <c r="K22" s="347"/>
      <c r="L22" s="65"/>
      <c r="M22" s="65"/>
      <c r="Y22" s="111"/>
      <c r="Z22" s="111"/>
      <c r="AA22" s="111" t="s">
        <v>44</v>
      </c>
      <c r="AB22" s="111">
        <v>60</v>
      </c>
      <c r="AC22" s="111">
        <v>40</v>
      </c>
      <c r="AD22" s="111">
        <v>30</v>
      </c>
      <c r="AE22" s="111">
        <v>20</v>
      </c>
      <c r="AF22" s="111">
        <v>18</v>
      </c>
      <c r="AG22" s="111">
        <v>15</v>
      </c>
      <c r="AH22" s="111">
        <v>12</v>
      </c>
      <c r="AI22" s="111">
        <v>10</v>
      </c>
      <c r="AJ22" s="111">
        <v>8</v>
      </c>
      <c r="AK22" s="111">
        <v>6</v>
      </c>
    </row>
    <row r="23" spans="1:37" x14ac:dyDescent="0.25">
      <c r="A23" s="65"/>
      <c r="B23" s="65"/>
      <c r="C23" s="65"/>
      <c r="D23" s="65"/>
      <c r="E23" s="65"/>
      <c r="F23" s="65"/>
      <c r="G23" s="65"/>
      <c r="H23" s="65"/>
      <c r="I23" s="65"/>
      <c r="J23" s="65"/>
      <c r="K23" s="65"/>
      <c r="L23" s="65"/>
      <c r="M23" s="65"/>
      <c r="Y23" s="111"/>
      <c r="Z23" s="111"/>
      <c r="AA23" s="111" t="s">
        <v>43</v>
      </c>
      <c r="AB23" s="111">
        <v>40</v>
      </c>
      <c r="AC23" s="111">
        <v>25</v>
      </c>
      <c r="AD23" s="111">
        <v>18</v>
      </c>
      <c r="AE23" s="111">
        <v>13</v>
      </c>
      <c r="AF23" s="111">
        <v>8</v>
      </c>
      <c r="AG23" s="111">
        <v>7</v>
      </c>
      <c r="AH23" s="111">
        <v>6</v>
      </c>
      <c r="AI23" s="111">
        <v>5</v>
      </c>
      <c r="AJ23" s="111">
        <v>4</v>
      </c>
      <c r="AK23" s="111">
        <v>3</v>
      </c>
    </row>
    <row r="24" spans="1:37" x14ac:dyDescent="0.25">
      <c r="A24" s="65"/>
      <c r="B24" s="65"/>
      <c r="C24" s="65"/>
      <c r="D24" s="65"/>
      <c r="E24" s="65"/>
      <c r="F24" s="65"/>
      <c r="G24" s="65"/>
      <c r="H24" s="65"/>
      <c r="I24" s="65"/>
      <c r="J24" s="65"/>
      <c r="K24" s="65"/>
      <c r="L24" s="65"/>
      <c r="M24" s="65"/>
      <c r="Y24" s="111"/>
      <c r="Z24" s="111"/>
      <c r="AA24" s="111" t="s">
        <v>42</v>
      </c>
      <c r="AB24" s="111">
        <v>25</v>
      </c>
      <c r="AC24" s="111">
        <v>15</v>
      </c>
      <c r="AD24" s="111">
        <v>13</v>
      </c>
      <c r="AE24" s="111">
        <v>7</v>
      </c>
      <c r="AF24" s="111">
        <v>6</v>
      </c>
      <c r="AG24" s="111">
        <v>5</v>
      </c>
      <c r="AH24" s="111">
        <v>4</v>
      </c>
      <c r="AI24" s="111">
        <v>3</v>
      </c>
      <c r="AJ24" s="111">
        <v>2</v>
      </c>
      <c r="AK24" s="111">
        <v>1</v>
      </c>
    </row>
    <row r="25" spans="1:37" x14ac:dyDescent="0.25">
      <c r="A25" s="65"/>
      <c r="B25" s="65"/>
      <c r="C25" s="65"/>
      <c r="D25" s="65"/>
      <c r="E25" s="65"/>
      <c r="F25" s="65"/>
      <c r="G25" s="65"/>
      <c r="H25" s="65"/>
      <c r="I25" s="65"/>
      <c r="J25" s="65"/>
      <c r="K25" s="65"/>
      <c r="L25" s="65"/>
      <c r="M25" s="65"/>
      <c r="Y25" s="111"/>
      <c r="Z25" s="111"/>
      <c r="AA25" s="111" t="s">
        <v>41</v>
      </c>
      <c r="AB25" s="111">
        <v>15</v>
      </c>
      <c r="AC25" s="111">
        <v>10</v>
      </c>
      <c r="AD25" s="111">
        <v>8</v>
      </c>
      <c r="AE25" s="111">
        <v>4</v>
      </c>
      <c r="AF25" s="111">
        <v>3</v>
      </c>
      <c r="AG25" s="111">
        <v>2</v>
      </c>
      <c r="AH25" s="111">
        <v>1</v>
      </c>
      <c r="AI25" s="111">
        <v>0</v>
      </c>
      <c r="AJ25" s="111">
        <v>0</v>
      </c>
      <c r="AK25" s="111">
        <v>0</v>
      </c>
    </row>
    <row r="26" spans="1:37" x14ac:dyDescent="0.25">
      <c r="A26" s="65"/>
      <c r="B26" s="65"/>
      <c r="C26" s="65"/>
      <c r="D26" s="65"/>
      <c r="E26" s="65"/>
      <c r="F26" s="65"/>
      <c r="G26" s="65"/>
      <c r="H26" s="65"/>
      <c r="I26" s="65"/>
      <c r="J26" s="65"/>
      <c r="K26" s="65"/>
      <c r="L26" s="65"/>
      <c r="M26" s="65"/>
      <c r="Y26" s="111"/>
      <c r="Z26" s="111"/>
      <c r="AA26" s="111" t="s">
        <v>40</v>
      </c>
      <c r="AB26" s="111">
        <v>10</v>
      </c>
      <c r="AC26" s="111">
        <v>6</v>
      </c>
      <c r="AD26" s="111">
        <v>4</v>
      </c>
      <c r="AE26" s="111">
        <v>2</v>
      </c>
      <c r="AF26" s="111">
        <v>1</v>
      </c>
      <c r="AG26" s="111">
        <v>0</v>
      </c>
      <c r="AH26" s="111">
        <v>0</v>
      </c>
      <c r="AI26" s="111">
        <v>0</v>
      </c>
      <c r="AJ26" s="111">
        <v>0</v>
      </c>
      <c r="AK26" s="111">
        <v>0</v>
      </c>
    </row>
    <row r="27" spans="1:37" x14ac:dyDescent="0.25">
      <c r="A27" s="65"/>
      <c r="B27" s="65"/>
      <c r="C27" s="65"/>
      <c r="D27" s="65"/>
      <c r="E27" s="65"/>
      <c r="F27" s="65"/>
      <c r="G27" s="65"/>
      <c r="H27" s="65"/>
      <c r="I27" s="65"/>
      <c r="J27" s="65"/>
      <c r="K27" s="65"/>
      <c r="L27" s="65"/>
      <c r="M27" s="65"/>
      <c r="Y27" s="111"/>
      <c r="Z27" s="111"/>
      <c r="AA27" s="111" t="s">
        <v>39</v>
      </c>
      <c r="AB27" s="111">
        <v>3</v>
      </c>
      <c r="AC27" s="111">
        <v>2</v>
      </c>
      <c r="AD27" s="111">
        <v>1</v>
      </c>
      <c r="AE27" s="111">
        <v>0</v>
      </c>
      <c r="AF27" s="111">
        <v>0</v>
      </c>
      <c r="AG27" s="111">
        <v>0</v>
      </c>
      <c r="AH27" s="111">
        <v>0</v>
      </c>
      <c r="AI27" s="111">
        <v>0</v>
      </c>
      <c r="AJ27" s="111">
        <v>0</v>
      </c>
      <c r="AK27" s="111">
        <v>0</v>
      </c>
    </row>
    <row r="28" spans="1:37" x14ac:dyDescent="0.25">
      <c r="A28" s="65"/>
      <c r="B28" s="65"/>
      <c r="C28" s="65"/>
      <c r="D28" s="65"/>
      <c r="E28" s="65"/>
      <c r="F28" s="65"/>
      <c r="G28" s="65"/>
      <c r="H28" s="65"/>
      <c r="I28" s="65"/>
      <c r="J28" s="65"/>
      <c r="K28" s="65"/>
      <c r="L28" s="65"/>
      <c r="M28" s="65"/>
    </row>
    <row r="29" spans="1:37" x14ac:dyDescent="0.25">
      <c r="A29" s="65"/>
      <c r="B29" s="65"/>
      <c r="C29" s="65"/>
      <c r="D29" s="65"/>
      <c r="E29" s="65"/>
      <c r="F29" s="65"/>
      <c r="G29" s="65"/>
      <c r="H29" s="65"/>
      <c r="I29" s="65"/>
      <c r="J29" s="65"/>
      <c r="K29" s="65"/>
      <c r="L29" s="65"/>
      <c r="M29" s="65"/>
    </row>
    <row r="30" spans="1:37" x14ac:dyDescent="0.25">
      <c r="A30" s="65"/>
      <c r="B30" s="65"/>
      <c r="C30" s="65"/>
      <c r="D30" s="65"/>
      <c r="E30" s="65"/>
      <c r="F30" s="65"/>
      <c r="G30" s="65"/>
      <c r="H30" s="65"/>
      <c r="I30" s="65"/>
      <c r="J30" s="65"/>
      <c r="K30" s="65"/>
      <c r="L30" s="65"/>
      <c r="M30" s="65"/>
    </row>
    <row r="31" spans="1:37" x14ac:dyDescent="0.25">
      <c r="A31" s="65"/>
      <c r="B31" s="65"/>
      <c r="C31" s="65"/>
      <c r="D31" s="65"/>
      <c r="E31" s="65"/>
      <c r="F31" s="65"/>
      <c r="G31" s="65"/>
      <c r="H31" s="65"/>
      <c r="I31" s="65"/>
      <c r="J31" s="65"/>
      <c r="K31" s="65"/>
      <c r="L31" s="65"/>
      <c r="M31" s="65"/>
    </row>
    <row r="32" spans="1:37" x14ac:dyDescent="0.25">
      <c r="A32" s="65"/>
      <c r="B32" s="65"/>
      <c r="C32" s="65"/>
      <c r="D32" s="65"/>
      <c r="E32" s="65"/>
      <c r="F32" s="65"/>
      <c r="G32" s="65"/>
      <c r="H32" s="65"/>
      <c r="I32" s="65"/>
      <c r="J32" s="65"/>
      <c r="K32" s="65"/>
      <c r="L32" s="53"/>
      <c r="M32" s="65"/>
    </row>
    <row r="33" spans="1:18" x14ac:dyDescent="0.25">
      <c r="A33" s="110" t="s">
        <v>38</v>
      </c>
      <c r="B33" s="109"/>
      <c r="C33" s="108"/>
      <c r="D33" s="106" t="s">
        <v>36</v>
      </c>
      <c r="E33" s="104" t="s">
        <v>37</v>
      </c>
      <c r="F33" s="107"/>
      <c r="G33" s="106" t="s">
        <v>36</v>
      </c>
      <c r="H33" s="104" t="s">
        <v>35</v>
      </c>
      <c r="I33" s="105"/>
      <c r="J33" s="104" t="s">
        <v>34</v>
      </c>
      <c r="K33" s="103" t="s">
        <v>33</v>
      </c>
      <c r="L33" s="102"/>
      <c r="M33" s="107"/>
      <c r="P33" s="99"/>
      <c r="Q33" s="99"/>
      <c r="R33" s="98"/>
    </row>
    <row r="34" spans="1:18" x14ac:dyDescent="0.25">
      <c r="A34" s="97" t="s">
        <v>32</v>
      </c>
      <c r="B34" s="93"/>
      <c r="C34" s="96"/>
      <c r="D34" s="95"/>
      <c r="E34" s="349"/>
      <c r="F34" s="349"/>
      <c r="G34" s="94" t="s">
        <v>31</v>
      </c>
      <c r="H34" s="93"/>
      <c r="I34" s="92"/>
      <c r="J34" s="91"/>
      <c r="K34" s="79" t="s">
        <v>30</v>
      </c>
      <c r="L34" s="78"/>
      <c r="M34" s="77"/>
      <c r="P34" s="76"/>
      <c r="Q34" s="76"/>
      <c r="R34" s="51"/>
    </row>
    <row r="35" spans="1:18" x14ac:dyDescent="0.25">
      <c r="A35" s="54" t="s">
        <v>29</v>
      </c>
      <c r="B35" s="57"/>
      <c r="C35" s="90"/>
      <c r="D35" s="72"/>
      <c r="E35" s="345"/>
      <c r="F35" s="345"/>
      <c r="G35" s="70" t="s">
        <v>28</v>
      </c>
      <c r="H35" s="69"/>
      <c r="I35" s="68"/>
      <c r="J35" s="67"/>
      <c r="K35" s="89"/>
      <c r="L35" s="53"/>
      <c r="M35" s="52"/>
      <c r="P35" s="51"/>
      <c r="Q35" s="50"/>
      <c r="R35" s="51"/>
    </row>
    <row r="36" spans="1:18" x14ac:dyDescent="0.25">
      <c r="A36" s="88"/>
      <c r="B36" s="87"/>
      <c r="C36" s="86"/>
      <c r="D36" s="72"/>
      <c r="E36" s="71"/>
      <c r="F36" s="65"/>
      <c r="G36" s="70" t="s">
        <v>27</v>
      </c>
      <c r="H36" s="69"/>
      <c r="I36" s="68"/>
      <c r="J36" s="67"/>
      <c r="K36" s="79" t="s">
        <v>26</v>
      </c>
      <c r="L36" s="78"/>
      <c r="M36" s="77"/>
      <c r="P36" s="76"/>
      <c r="Q36" s="76"/>
      <c r="R36" s="51"/>
    </row>
    <row r="37" spans="1:18" x14ac:dyDescent="0.25">
      <c r="A37" s="85"/>
      <c r="B37" s="84"/>
      <c r="C37" s="80"/>
      <c r="D37" s="72"/>
      <c r="E37" s="71"/>
      <c r="F37" s="65"/>
      <c r="G37" s="70" t="s">
        <v>25</v>
      </c>
      <c r="H37" s="69"/>
      <c r="I37" s="68"/>
      <c r="J37" s="67"/>
      <c r="K37" s="66"/>
      <c r="L37" s="65"/>
      <c r="M37" s="64"/>
      <c r="P37" s="51"/>
      <c r="Q37" s="50"/>
      <c r="R37" s="51"/>
    </row>
    <row r="38" spans="1:18" x14ac:dyDescent="0.25">
      <c r="A38" s="83"/>
      <c r="B38" s="82"/>
      <c r="C38" s="81"/>
      <c r="D38" s="72"/>
      <c r="E38" s="71"/>
      <c r="F38" s="65"/>
      <c r="G38" s="70" t="s">
        <v>24</v>
      </c>
      <c r="H38" s="69"/>
      <c r="I38" s="68"/>
      <c r="J38" s="67"/>
      <c r="K38" s="54"/>
      <c r="L38" s="53"/>
      <c r="M38" s="52"/>
      <c r="P38" s="51"/>
      <c r="Q38" s="50"/>
      <c r="R38" s="51"/>
    </row>
    <row r="39" spans="1:18" x14ac:dyDescent="0.25">
      <c r="A39" s="75"/>
      <c r="B39" s="74"/>
      <c r="C39" s="80"/>
      <c r="D39" s="72"/>
      <c r="E39" s="71"/>
      <c r="F39" s="65"/>
      <c r="G39" s="70" t="s">
        <v>23</v>
      </c>
      <c r="H39" s="69"/>
      <c r="I39" s="68"/>
      <c r="J39" s="67"/>
      <c r="K39" s="79" t="s">
        <v>22</v>
      </c>
      <c r="L39" s="78"/>
      <c r="M39" s="77"/>
      <c r="P39" s="76"/>
      <c r="Q39" s="76"/>
      <c r="R39" s="51"/>
    </row>
    <row r="40" spans="1:18" x14ac:dyDescent="0.25">
      <c r="A40" s="75"/>
      <c r="B40" s="74"/>
      <c r="C40" s="73"/>
      <c r="D40" s="72"/>
      <c r="E40" s="71"/>
      <c r="F40" s="65"/>
      <c r="G40" s="70" t="s">
        <v>21</v>
      </c>
      <c r="H40" s="69"/>
      <c r="I40" s="68"/>
      <c r="J40" s="67"/>
      <c r="K40" s="66"/>
      <c r="L40" s="65"/>
      <c r="M40" s="64"/>
      <c r="P40" s="51"/>
      <c r="Q40" s="50"/>
      <c r="R40" s="51"/>
    </row>
    <row r="41" spans="1:18" x14ac:dyDescent="0.25">
      <c r="A41" s="63"/>
      <c r="B41" s="62"/>
      <c r="C41" s="61"/>
      <c r="D41" s="60"/>
      <c r="E41" s="59"/>
      <c r="F41" s="53"/>
      <c r="G41" s="58" t="s">
        <v>20</v>
      </c>
      <c r="H41" s="57"/>
      <c r="I41" s="56"/>
      <c r="J41" s="55"/>
      <c r="K41" s="54" t="e">
        <f>M4</f>
        <v>#REF!</v>
      </c>
      <c r="L41" s="53"/>
      <c r="M41" s="52"/>
      <c r="P41" s="51"/>
      <c r="Q41" s="50"/>
      <c r="R41" s="49"/>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J22:K22"/>
    <mergeCell ref="E34:F34"/>
    <mergeCell ref="B20:C20"/>
    <mergeCell ref="D20:E20"/>
    <mergeCell ref="F20:G20"/>
    <mergeCell ref="H20:I20"/>
    <mergeCell ref="J20:K20"/>
    <mergeCell ref="B21:C21"/>
    <mergeCell ref="D21:E21"/>
    <mergeCell ref="F21:G21"/>
    <mergeCell ref="H21:I21"/>
    <mergeCell ref="J21:K21"/>
    <mergeCell ref="E35:F35"/>
    <mergeCell ref="B22:C22"/>
    <mergeCell ref="D22:E22"/>
    <mergeCell ref="F22:G22"/>
    <mergeCell ref="H22:I22"/>
  </mergeCells>
  <conditionalFormatting sqref="E7 E9 E11 E13">
    <cfRule type="cellIs" dxfId="128" priority="2" stopIfTrue="1" operator="equal">
      <formula>"Bye"</formula>
    </cfRule>
  </conditionalFormatting>
  <conditionalFormatting sqref="R41">
    <cfRule type="expression" dxfId="127"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1"/>
  </sheetPr>
  <dimension ref="A1:AK41"/>
  <sheetViews>
    <sheetView workbookViewId="0">
      <selection activeCell="O14" sqref="O14"/>
    </sheetView>
  </sheetViews>
  <sheetFormatPr defaultColWidth="9.109375" defaultRowHeight="13.2" x14ac:dyDescent="0.25"/>
  <cols>
    <col min="1" max="1" width="5.44140625" style="48" customWidth="1"/>
    <col min="2" max="2" width="4.44140625" style="48" customWidth="1"/>
    <col min="3" max="3" width="8.33203125" style="48" customWidth="1"/>
    <col min="4" max="4" width="7.109375" style="48" customWidth="1"/>
    <col min="5" max="5" width="9.33203125" style="48" customWidth="1"/>
    <col min="6" max="6" width="7.109375" style="48" customWidth="1"/>
    <col min="7" max="7" width="9.33203125" style="48" customWidth="1"/>
    <col min="8" max="8" width="7.109375" style="48" customWidth="1"/>
    <col min="9" max="9" width="9.33203125" style="48" customWidth="1"/>
    <col min="10" max="10" width="7.88671875" style="48" customWidth="1"/>
    <col min="11" max="12" width="8.5546875" style="48" customWidth="1"/>
    <col min="13" max="13" width="7.88671875" style="48" customWidth="1"/>
    <col min="14" max="14" width="9.109375" style="48"/>
    <col min="15" max="16" width="4.44140625" style="48" customWidth="1"/>
    <col min="17" max="17" width="12.109375" style="48" customWidth="1"/>
    <col min="18" max="18" width="7.88671875" style="48" customWidth="1"/>
    <col min="19" max="19" width="7.44140625" style="48" customWidth="1"/>
    <col min="20" max="24" width="9.109375" style="48"/>
    <col min="25" max="37" width="0" style="48" hidden="1" customWidth="1"/>
    <col min="38" max="16384" width="9.109375" style="48"/>
  </cols>
  <sheetData>
    <row r="1" spans="1:37" ht="24.6" x14ac:dyDescent="0.25">
      <c r="A1" s="342" t="s">
        <v>16</v>
      </c>
      <c r="B1" s="342"/>
      <c r="C1" s="342"/>
      <c r="D1" s="342"/>
      <c r="E1" s="342"/>
      <c r="F1" s="342"/>
      <c r="G1" s="159"/>
      <c r="H1" s="158" t="s">
        <v>79</v>
      </c>
      <c r="I1" s="157"/>
      <c r="J1" s="156"/>
      <c r="L1" s="145"/>
      <c r="M1" s="155"/>
      <c r="N1" s="153"/>
      <c r="O1" s="153" t="s">
        <v>78</v>
      </c>
      <c r="P1" s="153"/>
      <c r="Q1" s="154"/>
      <c r="R1" s="153"/>
      <c r="AB1" s="152" t="e">
        <f>IF(Y5=1,CONCATENATE(VLOOKUP(Y3,AA16:AH27,2)),CONCATENATE(VLOOKUP(Y3,AA2:AK13,2)))</f>
        <v>#REF!</v>
      </c>
      <c r="AC1" s="152" t="e">
        <f>IF(Y5=1,CONCATENATE(VLOOKUP(Y3,AA16:AK27,3)),CONCATENATE(VLOOKUP(Y3,AA2:AK13,3)))</f>
        <v>#REF!</v>
      </c>
      <c r="AD1" s="152" t="e">
        <f>IF(Y5=1,CONCATENATE(VLOOKUP(Y3,AA16:AK27,4)),CONCATENATE(VLOOKUP(Y3,AA2:AK13,4)))</f>
        <v>#REF!</v>
      </c>
      <c r="AE1" s="152" t="e">
        <f>IF(Y5=1,CONCATENATE(VLOOKUP(Y3,AA16:AK27,5)),CONCATENATE(VLOOKUP(Y3,AA2:AK13,5)))</f>
        <v>#REF!</v>
      </c>
      <c r="AF1" s="152" t="e">
        <f>IF(Y5=1,CONCATENATE(VLOOKUP(Y3,AA16:AK27,6)),CONCATENATE(VLOOKUP(Y3,AA2:AK13,6)))</f>
        <v>#REF!</v>
      </c>
      <c r="AG1" s="152" t="e">
        <f>IF(Y5=1,CONCATENATE(VLOOKUP(Y3,AA16:AK27,7)),CONCATENATE(VLOOKUP(Y3,AA2:AK13,7)))</f>
        <v>#REF!</v>
      </c>
      <c r="AH1" s="152" t="e">
        <f>IF(Y5=1,CONCATENATE(VLOOKUP(Y3,AA16:AK27,8)),CONCATENATE(VLOOKUP(Y3,AA2:AK13,8)))</f>
        <v>#REF!</v>
      </c>
      <c r="AI1" s="152" t="e">
        <f>IF(Y5=1,CONCATENATE(VLOOKUP(Y3,AA16:AK27,9)),CONCATENATE(VLOOKUP(Y3,AA2:AK13,9)))</f>
        <v>#REF!</v>
      </c>
      <c r="AJ1" s="152" t="e">
        <f>IF(Y5=1,CONCATENATE(VLOOKUP(Y3,AA16:AK27,10)),CONCATENATE(VLOOKUP(Y3,AA2:AK13,10)))</f>
        <v>#REF!</v>
      </c>
      <c r="AK1" s="152" t="e">
        <f>IF(Y5=1,CONCATENATE(VLOOKUP(Y3,AA16:AK27,11)),CONCATENATE(VLOOKUP(Y3,AA2:AK13,11)))</f>
        <v>#REF!</v>
      </c>
    </row>
    <row r="2" spans="1:37" x14ac:dyDescent="0.25">
      <c r="A2" s="151" t="s">
        <v>77</v>
      </c>
      <c r="B2" s="149"/>
      <c r="C2" s="149"/>
      <c r="D2" s="149"/>
      <c r="E2" s="150" t="s">
        <v>103</v>
      </c>
      <c r="F2" s="149"/>
      <c r="G2" s="148"/>
      <c r="H2" s="147"/>
      <c r="I2" s="147"/>
      <c r="J2" s="146"/>
      <c r="K2" s="145"/>
      <c r="L2" s="145"/>
      <c r="M2" s="145"/>
      <c r="N2" s="143"/>
      <c r="O2" s="144"/>
      <c r="P2" s="143"/>
      <c r="Q2" s="144"/>
      <c r="R2" s="143"/>
      <c r="Y2" s="142"/>
      <c r="Z2" s="111"/>
      <c r="AA2" s="111" t="s">
        <v>50</v>
      </c>
      <c r="AB2" s="114">
        <v>150</v>
      </c>
      <c r="AC2" s="114">
        <v>120</v>
      </c>
      <c r="AD2" s="114">
        <v>100</v>
      </c>
      <c r="AE2" s="114">
        <v>80</v>
      </c>
      <c r="AF2" s="114">
        <v>70</v>
      </c>
      <c r="AG2" s="114">
        <v>60</v>
      </c>
      <c r="AH2" s="114">
        <v>55</v>
      </c>
      <c r="AI2" s="114">
        <v>50</v>
      </c>
      <c r="AJ2" s="114">
        <v>45</v>
      </c>
      <c r="AK2" s="114">
        <v>40</v>
      </c>
    </row>
    <row r="3" spans="1:37" x14ac:dyDescent="0.25">
      <c r="A3" s="139" t="s">
        <v>75</v>
      </c>
      <c r="B3" s="139"/>
      <c r="C3" s="139"/>
      <c r="D3" s="139"/>
      <c r="E3" s="139" t="s">
        <v>4</v>
      </c>
      <c r="F3" s="139"/>
      <c r="G3" s="139"/>
      <c r="H3" s="139" t="s">
        <v>74</v>
      </c>
      <c r="I3" s="139"/>
      <c r="J3" s="141"/>
      <c r="K3" s="139"/>
      <c r="L3" s="140"/>
      <c r="M3" s="140" t="s">
        <v>73</v>
      </c>
      <c r="N3" s="137"/>
      <c r="O3" s="138"/>
      <c r="P3" s="137"/>
      <c r="Q3" s="136" t="s">
        <v>72</v>
      </c>
      <c r="R3" s="114" t="s">
        <v>71</v>
      </c>
      <c r="S3" s="114" t="s">
        <v>91</v>
      </c>
      <c r="Y3" s="111">
        <f>IF(H4="OB","A",IF(H4="IX","W",H4))</f>
        <v>0</v>
      </c>
      <c r="Z3" s="111"/>
      <c r="AA3" s="111" t="s">
        <v>52</v>
      </c>
      <c r="AB3" s="114">
        <v>120</v>
      </c>
      <c r="AC3" s="114">
        <v>90</v>
      </c>
      <c r="AD3" s="114">
        <v>65</v>
      </c>
      <c r="AE3" s="114">
        <v>55</v>
      </c>
      <c r="AF3" s="114">
        <v>50</v>
      </c>
      <c r="AG3" s="114">
        <v>45</v>
      </c>
      <c r="AH3" s="114">
        <v>40</v>
      </c>
      <c r="AI3" s="114">
        <v>35</v>
      </c>
      <c r="AJ3" s="114">
        <v>25</v>
      </c>
      <c r="AK3" s="114">
        <v>20</v>
      </c>
    </row>
    <row r="4" spans="1:37" ht="13.8" thickBot="1" x14ac:dyDescent="0.3">
      <c r="A4" s="343" t="s">
        <v>17</v>
      </c>
      <c r="B4" s="343"/>
      <c r="C4" s="343"/>
      <c r="D4" s="135"/>
      <c r="E4" s="134" t="s">
        <v>18</v>
      </c>
      <c r="F4" s="134"/>
      <c r="G4" s="134"/>
      <c r="H4" s="131"/>
      <c r="I4" s="134"/>
      <c r="J4" s="133"/>
      <c r="K4" s="131"/>
      <c r="L4" s="169"/>
      <c r="M4" s="132" t="e">
        <f>[3]Altalanos!$E$10</f>
        <v>#REF!</v>
      </c>
      <c r="N4" s="129"/>
      <c r="O4" s="130"/>
      <c r="P4" s="129"/>
      <c r="Q4" s="128" t="s">
        <v>70</v>
      </c>
      <c r="R4" s="127" t="s">
        <v>69</v>
      </c>
      <c r="S4" s="127" t="s">
        <v>92</v>
      </c>
      <c r="Y4" s="111"/>
      <c r="Z4" s="111"/>
      <c r="AA4" s="111" t="s">
        <v>51</v>
      </c>
      <c r="AB4" s="114">
        <v>90</v>
      </c>
      <c r="AC4" s="114">
        <v>60</v>
      </c>
      <c r="AD4" s="114">
        <v>45</v>
      </c>
      <c r="AE4" s="114">
        <v>34</v>
      </c>
      <c r="AF4" s="114">
        <v>27</v>
      </c>
      <c r="AG4" s="114">
        <v>22</v>
      </c>
      <c r="AH4" s="114">
        <v>18</v>
      </c>
      <c r="AI4" s="114">
        <v>15</v>
      </c>
      <c r="AJ4" s="114">
        <v>12</v>
      </c>
      <c r="AK4" s="114">
        <v>9</v>
      </c>
    </row>
    <row r="5" spans="1:37" x14ac:dyDescent="0.25">
      <c r="A5" s="102"/>
      <c r="B5" s="102" t="s">
        <v>68</v>
      </c>
      <c r="C5" s="102" t="s">
        <v>67</v>
      </c>
      <c r="D5" s="102" t="s">
        <v>38</v>
      </c>
      <c r="E5" s="102" t="s">
        <v>66</v>
      </c>
      <c r="F5" s="102"/>
      <c r="G5" s="102" t="s">
        <v>65</v>
      </c>
      <c r="H5" s="102"/>
      <c r="I5" s="102" t="s">
        <v>64</v>
      </c>
      <c r="J5" s="102"/>
      <c r="K5" s="126" t="s">
        <v>63</v>
      </c>
      <c r="L5" s="126" t="s">
        <v>62</v>
      </c>
      <c r="M5" s="126" t="s">
        <v>61</v>
      </c>
      <c r="Q5" s="125" t="s">
        <v>60</v>
      </c>
      <c r="R5" s="124" t="s">
        <v>59</v>
      </c>
      <c r="S5" s="124" t="s">
        <v>93</v>
      </c>
      <c r="Y5" s="111" t="e">
        <f>IF(OR([3]Altalanos!$A$8="F1",[3]Altalanos!$A$8="F2",[3]Altalanos!$A$8="N1",[3]Altalanos!$A$8="N2"),1,2)</f>
        <v>#REF!</v>
      </c>
      <c r="Z5" s="111"/>
      <c r="AA5" s="111" t="s">
        <v>49</v>
      </c>
      <c r="AB5" s="114">
        <v>60</v>
      </c>
      <c r="AC5" s="114">
        <v>40</v>
      </c>
      <c r="AD5" s="114">
        <v>30</v>
      </c>
      <c r="AE5" s="114">
        <v>20</v>
      </c>
      <c r="AF5" s="114">
        <v>18</v>
      </c>
      <c r="AG5" s="114">
        <v>15</v>
      </c>
      <c r="AH5" s="114">
        <v>12</v>
      </c>
      <c r="AI5" s="114">
        <v>10</v>
      </c>
      <c r="AJ5" s="114">
        <v>8</v>
      </c>
      <c r="AK5" s="114">
        <v>6</v>
      </c>
    </row>
    <row r="6" spans="1:37" x14ac:dyDescent="0.25">
      <c r="A6" s="65"/>
      <c r="B6" s="65"/>
      <c r="C6" s="65"/>
      <c r="D6" s="65"/>
      <c r="E6" s="65"/>
      <c r="F6" s="65"/>
      <c r="G6" s="65"/>
      <c r="H6" s="65"/>
      <c r="I6" s="65"/>
      <c r="J6" s="65"/>
      <c r="K6" s="65"/>
      <c r="L6" s="65"/>
      <c r="M6" s="65"/>
      <c r="Y6" s="111"/>
      <c r="Z6" s="111"/>
      <c r="AA6" s="111" t="s">
        <v>47</v>
      </c>
      <c r="AB6" s="114">
        <v>40</v>
      </c>
      <c r="AC6" s="114">
        <v>25</v>
      </c>
      <c r="AD6" s="114">
        <v>18</v>
      </c>
      <c r="AE6" s="114">
        <v>13</v>
      </c>
      <c r="AF6" s="114">
        <v>10</v>
      </c>
      <c r="AG6" s="114">
        <v>8</v>
      </c>
      <c r="AH6" s="114">
        <v>6</v>
      </c>
      <c r="AI6" s="114">
        <v>5</v>
      </c>
      <c r="AJ6" s="114">
        <v>4</v>
      </c>
      <c r="AK6" s="114">
        <v>3</v>
      </c>
    </row>
    <row r="7" spans="1:37" x14ac:dyDescent="0.25">
      <c r="A7" s="121" t="s">
        <v>50</v>
      </c>
      <c r="B7" s="120">
        <v>1</v>
      </c>
      <c r="C7" s="170">
        <v>0</v>
      </c>
      <c r="D7" s="170">
        <v>0</v>
      </c>
      <c r="E7" s="357" t="s">
        <v>419</v>
      </c>
      <c r="F7" s="357"/>
      <c r="G7" s="357">
        <v>0</v>
      </c>
      <c r="H7" s="357"/>
      <c r="I7" s="171">
        <v>0</v>
      </c>
      <c r="J7" s="65"/>
      <c r="K7" s="117"/>
      <c r="L7" s="116" t="s">
        <v>78</v>
      </c>
      <c r="M7" s="115"/>
      <c r="Y7" s="111"/>
      <c r="Z7" s="111"/>
      <c r="AA7" s="111" t="s">
        <v>45</v>
      </c>
      <c r="AB7" s="114">
        <v>25</v>
      </c>
      <c r="AC7" s="114">
        <v>15</v>
      </c>
      <c r="AD7" s="114">
        <v>13</v>
      </c>
      <c r="AE7" s="114">
        <v>8</v>
      </c>
      <c r="AF7" s="114">
        <v>6</v>
      </c>
      <c r="AG7" s="114">
        <v>4</v>
      </c>
      <c r="AH7" s="114">
        <v>3</v>
      </c>
      <c r="AI7" s="114">
        <v>2</v>
      </c>
      <c r="AJ7" s="114">
        <v>1</v>
      </c>
      <c r="AK7" s="114">
        <v>0</v>
      </c>
    </row>
    <row r="8" spans="1:37" x14ac:dyDescent="0.25">
      <c r="A8" s="121"/>
      <c r="B8" s="123"/>
      <c r="C8" s="172"/>
      <c r="D8" s="172"/>
      <c r="E8" s="172"/>
      <c r="F8" s="172"/>
      <c r="G8" s="172"/>
      <c r="H8" s="172"/>
      <c r="I8" s="172"/>
      <c r="J8" s="65"/>
      <c r="K8" s="121"/>
      <c r="L8" s="121"/>
      <c r="M8" s="122"/>
      <c r="Y8" s="111"/>
      <c r="Z8" s="111"/>
      <c r="AA8" s="111" t="s">
        <v>44</v>
      </c>
      <c r="AB8" s="114">
        <v>15</v>
      </c>
      <c r="AC8" s="114">
        <v>10</v>
      </c>
      <c r="AD8" s="114">
        <v>7</v>
      </c>
      <c r="AE8" s="114">
        <v>5</v>
      </c>
      <c r="AF8" s="114">
        <v>4</v>
      </c>
      <c r="AG8" s="114">
        <v>3</v>
      </c>
      <c r="AH8" s="114">
        <v>2</v>
      </c>
      <c r="AI8" s="114">
        <v>1</v>
      </c>
      <c r="AJ8" s="114">
        <v>0</v>
      </c>
      <c r="AK8" s="114">
        <v>0</v>
      </c>
    </row>
    <row r="9" spans="1:37" x14ac:dyDescent="0.25">
      <c r="A9" s="121" t="s">
        <v>48</v>
      </c>
      <c r="B9" s="120">
        <v>3</v>
      </c>
      <c r="C9" s="170">
        <v>0</v>
      </c>
      <c r="D9" s="170">
        <v>0</v>
      </c>
      <c r="E9" s="357" t="s">
        <v>420</v>
      </c>
      <c r="F9" s="357"/>
      <c r="G9" s="357">
        <v>0</v>
      </c>
      <c r="H9" s="357"/>
      <c r="I9" s="171">
        <v>0</v>
      </c>
      <c r="J9" s="65"/>
      <c r="K9" s="117"/>
      <c r="L9" s="116" t="s">
        <v>78</v>
      </c>
      <c r="M9" s="115"/>
      <c r="Y9" s="111"/>
      <c r="Z9" s="111"/>
      <c r="AA9" s="111" t="s">
        <v>43</v>
      </c>
      <c r="AB9" s="114">
        <v>10</v>
      </c>
      <c r="AC9" s="114">
        <v>6</v>
      </c>
      <c r="AD9" s="114">
        <v>4</v>
      </c>
      <c r="AE9" s="114">
        <v>2</v>
      </c>
      <c r="AF9" s="114">
        <v>1</v>
      </c>
      <c r="AG9" s="114">
        <v>0</v>
      </c>
      <c r="AH9" s="114">
        <v>0</v>
      </c>
      <c r="AI9" s="114">
        <v>0</v>
      </c>
      <c r="AJ9" s="114">
        <v>0</v>
      </c>
      <c r="AK9" s="114">
        <v>0</v>
      </c>
    </row>
    <row r="10" spans="1:37" x14ac:dyDescent="0.25">
      <c r="A10" s="121"/>
      <c r="B10" s="123"/>
      <c r="C10" s="172"/>
      <c r="D10" s="172"/>
      <c r="E10" s="172"/>
      <c r="F10" s="172"/>
      <c r="G10" s="172"/>
      <c r="H10" s="172"/>
      <c r="I10" s="172"/>
      <c r="J10" s="65"/>
      <c r="K10" s="121"/>
      <c r="L10" s="121"/>
      <c r="M10" s="122"/>
      <c r="Y10" s="111"/>
      <c r="Z10" s="111"/>
      <c r="AA10" s="111" t="s">
        <v>42</v>
      </c>
      <c r="AB10" s="114">
        <v>6</v>
      </c>
      <c r="AC10" s="114">
        <v>3</v>
      </c>
      <c r="AD10" s="114">
        <v>2</v>
      </c>
      <c r="AE10" s="114">
        <v>1</v>
      </c>
      <c r="AF10" s="114">
        <v>0</v>
      </c>
      <c r="AG10" s="114">
        <v>0</v>
      </c>
      <c r="AH10" s="114">
        <v>0</v>
      </c>
      <c r="AI10" s="114">
        <v>0</v>
      </c>
      <c r="AJ10" s="114">
        <v>0</v>
      </c>
      <c r="AK10" s="114">
        <v>0</v>
      </c>
    </row>
    <row r="11" spans="1:37" x14ac:dyDescent="0.25">
      <c r="A11" s="121" t="s">
        <v>46</v>
      </c>
      <c r="B11" s="120">
        <v>4</v>
      </c>
      <c r="C11" s="170">
        <v>0</v>
      </c>
      <c r="D11" s="170">
        <v>0</v>
      </c>
      <c r="E11" s="357" t="s">
        <v>421</v>
      </c>
      <c r="F11" s="357"/>
      <c r="G11" s="357">
        <v>0</v>
      </c>
      <c r="H11" s="357"/>
      <c r="I11" s="171">
        <v>0</v>
      </c>
      <c r="J11" s="65"/>
      <c r="K11" s="117"/>
      <c r="L11" s="116" t="s">
        <v>78</v>
      </c>
      <c r="M11" s="115"/>
      <c r="Y11" s="111"/>
      <c r="Z11" s="111"/>
      <c r="AA11" s="111" t="s">
        <v>41</v>
      </c>
      <c r="AB11" s="114">
        <v>3</v>
      </c>
      <c r="AC11" s="114">
        <v>2</v>
      </c>
      <c r="AD11" s="114">
        <v>1</v>
      </c>
      <c r="AE11" s="114">
        <v>0</v>
      </c>
      <c r="AF11" s="114">
        <v>0</v>
      </c>
      <c r="AG11" s="114">
        <v>0</v>
      </c>
      <c r="AH11" s="114">
        <v>0</v>
      </c>
      <c r="AI11" s="114">
        <v>0</v>
      </c>
      <c r="AJ11" s="114">
        <v>0</v>
      </c>
      <c r="AK11" s="114">
        <v>0</v>
      </c>
    </row>
    <row r="12" spans="1:37" x14ac:dyDescent="0.25">
      <c r="A12" s="121"/>
      <c r="B12" s="123"/>
      <c r="C12" s="172"/>
      <c r="D12" s="172"/>
      <c r="E12" s="172"/>
      <c r="F12" s="172"/>
      <c r="G12" s="172"/>
      <c r="H12" s="172"/>
      <c r="I12" s="172"/>
      <c r="J12" s="65"/>
      <c r="K12" s="65"/>
      <c r="L12" s="65"/>
      <c r="M12" s="122"/>
      <c r="Y12" s="111"/>
      <c r="Z12" s="111"/>
      <c r="AA12" s="111" t="s">
        <v>40</v>
      </c>
      <c r="AB12" s="113">
        <v>0</v>
      </c>
      <c r="AC12" s="113">
        <v>0</v>
      </c>
      <c r="AD12" s="113">
        <v>0</v>
      </c>
      <c r="AE12" s="113">
        <v>0</v>
      </c>
      <c r="AF12" s="113">
        <v>0</v>
      </c>
      <c r="AG12" s="113">
        <v>0</v>
      </c>
      <c r="AH12" s="113">
        <v>0</v>
      </c>
      <c r="AI12" s="113">
        <v>0</v>
      </c>
      <c r="AJ12" s="113">
        <v>0</v>
      </c>
      <c r="AK12" s="113">
        <v>0</v>
      </c>
    </row>
    <row r="13" spans="1:37" x14ac:dyDescent="0.25">
      <c r="A13" s="121" t="s">
        <v>83</v>
      </c>
      <c r="B13" s="120">
        <v>2</v>
      </c>
      <c r="C13" s="170">
        <v>0</v>
      </c>
      <c r="D13" s="170">
        <v>0</v>
      </c>
      <c r="E13" s="357" t="s">
        <v>422</v>
      </c>
      <c r="F13" s="357"/>
      <c r="G13" s="357">
        <v>0</v>
      </c>
      <c r="H13" s="357"/>
      <c r="I13" s="171">
        <v>0</v>
      </c>
      <c r="J13" s="65"/>
      <c r="K13" s="117"/>
      <c r="L13" s="116" t="s">
        <v>78</v>
      </c>
      <c r="M13" s="115"/>
      <c r="Y13" s="111"/>
      <c r="Z13" s="111"/>
      <c r="AA13" s="111" t="s">
        <v>39</v>
      </c>
      <c r="AB13" s="113">
        <v>0</v>
      </c>
      <c r="AC13" s="113">
        <v>0</v>
      </c>
      <c r="AD13" s="113">
        <v>0</v>
      </c>
      <c r="AE13" s="113">
        <v>0</v>
      </c>
      <c r="AF13" s="113">
        <v>0</v>
      </c>
      <c r="AG13" s="113">
        <v>0</v>
      </c>
      <c r="AH13" s="113">
        <v>0</v>
      </c>
      <c r="AI13" s="113">
        <v>0</v>
      </c>
      <c r="AJ13" s="113">
        <v>0</v>
      </c>
      <c r="AK13" s="113">
        <v>0</v>
      </c>
    </row>
    <row r="14" spans="1:37" x14ac:dyDescent="0.25">
      <c r="A14" s="65"/>
      <c r="B14" s="65"/>
      <c r="C14" s="65"/>
      <c r="D14" s="65"/>
      <c r="E14" s="65"/>
      <c r="F14" s="65"/>
      <c r="G14" s="65"/>
      <c r="H14" s="65"/>
      <c r="I14" s="65"/>
      <c r="J14" s="65"/>
      <c r="K14" s="65"/>
      <c r="L14" s="65"/>
      <c r="M14" s="65"/>
      <c r="Y14" s="111"/>
      <c r="Z14" s="111"/>
      <c r="AA14" s="111"/>
      <c r="AB14" s="111"/>
      <c r="AC14" s="111"/>
      <c r="AD14" s="111"/>
      <c r="AE14" s="111"/>
      <c r="AF14" s="111"/>
      <c r="AG14" s="111"/>
      <c r="AH14" s="111"/>
      <c r="AI14" s="111"/>
      <c r="AJ14" s="111"/>
      <c r="AK14" s="111"/>
    </row>
    <row r="15" spans="1:37" x14ac:dyDescent="0.25">
      <c r="A15" s="65"/>
      <c r="B15" s="65"/>
      <c r="C15" s="65"/>
      <c r="D15" s="65"/>
      <c r="E15" s="65"/>
      <c r="F15" s="65"/>
      <c r="G15" s="65"/>
      <c r="H15" s="65"/>
      <c r="I15" s="65"/>
      <c r="J15" s="65"/>
      <c r="K15" s="65"/>
      <c r="L15" s="65"/>
      <c r="M15" s="65"/>
      <c r="Y15" s="111"/>
      <c r="Z15" s="111"/>
      <c r="AA15" s="111"/>
      <c r="AB15" s="111"/>
      <c r="AC15" s="111"/>
      <c r="AD15" s="111"/>
      <c r="AE15" s="111"/>
      <c r="AF15" s="111"/>
      <c r="AG15" s="111"/>
      <c r="AH15" s="111"/>
      <c r="AI15" s="111"/>
      <c r="AJ15" s="111"/>
      <c r="AK15" s="111"/>
    </row>
    <row r="16" spans="1:37" x14ac:dyDescent="0.25">
      <c r="A16" s="65"/>
      <c r="B16" s="65"/>
      <c r="C16" s="65"/>
      <c r="D16" s="65"/>
      <c r="E16" s="65"/>
      <c r="F16" s="65"/>
      <c r="G16" s="65"/>
      <c r="H16" s="65"/>
      <c r="I16" s="65"/>
      <c r="J16" s="65"/>
      <c r="K16" s="65"/>
      <c r="L16" s="65"/>
      <c r="M16" s="65"/>
      <c r="Y16" s="111"/>
      <c r="Z16" s="111"/>
      <c r="AA16" s="111" t="s">
        <v>50</v>
      </c>
      <c r="AB16" s="111">
        <v>300</v>
      </c>
      <c r="AC16" s="111">
        <v>250</v>
      </c>
      <c r="AD16" s="111">
        <v>220</v>
      </c>
      <c r="AE16" s="111">
        <v>180</v>
      </c>
      <c r="AF16" s="111">
        <v>160</v>
      </c>
      <c r="AG16" s="111">
        <v>150</v>
      </c>
      <c r="AH16" s="111">
        <v>140</v>
      </c>
      <c r="AI16" s="111">
        <v>130</v>
      </c>
      <c r="AJ16" s="111">
        <v>120</v>
      </c>
      <c r="AK16" s="111">
        <v>110</v>
      </c>
    </row>
    <row r="17" spans="1:37" x14ac:dyDescent="0.25">
      <c r="A17" s="65"/>
      <c r="B17" s="65"/>
      <c r="C17" s="65"/>
      <c r="D17" s="65"/>
      <c r="E17" s="65"/>
      <c r="F17" s="65"/>
      <c r="G17" s="65"/>
      <c r="H17" s="65"/>
      <c r="I17" s="65"/>
      <c r="J17" s="65"/>
      <c r="K17" s="65"/>
      <c r="L17" s="65"/>
      <c r="M17" s="65"/>
      <c r="Y17" s="111"/>
      <c r="Z17" s="111"/>
      <c r="AA17" s="111" t="s">
        <v>52</v>
      </c>
      <c r="AB17" s="111">
        <v>250</v>
      </c>
      <c r="AC17" s="111">
        <v>200</v>
      </c>
      <c r="AD17" s="111">
        <v>160</v>
      </c>
      <c r="AE17" s="111">
        <v>140</v>
      </c>
      <c r="AF17" s="111">
        <v>120</v>
      </c>
      <c r="AG17" s="111">
        <v>110</v>
      </c>
      <c r="AH17" s="111">
        <v>100</v>
      </c>
      <c r="AI17" s="111">
        <v>90</v>
      </c>
      <c r="AJ17" s="111">
        <v>80</v>
      </c>
      <c r="AK17" s="111">
        <v>70</v>
      </c>
    </row>
    <row r="18" spans="1:37" ht="18.75" customHeight="1" x14ac:dyDescent="0.25">
      <c r="A18" s="65"/>
      <c r="B18" s="344"/>
      <c r="C18" s="344"/>
      <c r="D18" s="341" t="s">
        <v>419</v>
      </c>
      <c r="E18" s="341"/>
      <c r="F18" s="341" t="s">
        <v>420</v>
      </c>
      <c r="G18" s="341"/>
      <c r="H18" s="341" t="s">
        <v>421</v>
      </c>
      <c r="I18" s="341"/>
      <c r="J18" s="341" t="s">
        <v>422</v>
      </c>
      <c r="K18" s="341"/>
      <c r="L18" s="65"/>
      <c r="M18" s="65"/>
      <c r="Y18" s="111"/>
      <c r="Z18" s="111"/>
      <c r="AA18" s="111" t="s">
        <v>51</v>
      </c>
      <c r="AB18" s="111">
        <v>200</v>
      </c>
      <c r="AC18" s="111">
        <v>150</v>
      </c>
      <c r="AD18" s="111">
        <v>130</v>
      </c>
      <c r="AE18" s="111">
        <v>110</v>
      </c>
      <c r="AF18" s="111">
        <v>95</v>
      </c>
      <c r="AG18" s="111">
        <v>80</v>
      </c>
      <c r="AH18" s="111">
        <v>70</v>
      </c>
      <c r="AI18" s="111">
        <v>60</v>
      </c>
      <c r="AJ18" s="111">
        <v>55</v>
      </c>
      <c r="AK18" s="111">
        <v>50</v>
      </c>
    </row>
    <row r="19" spans="1:37" ht="18.75" customHeight="1" x14ac:dyDescent="0.25">
      <c r="A19" s="112" t="s">
        <v>50</v>
      </c>
      <c r="B19" s="346" t="s">
        <v>419</v>
      </c>
      <c r="C19" s="346"/>
      <c r="D19" s="347"/>
      <c r="E19" s="347"/>
      <c r="F19" s="348"/>
      <c r="G19" s="348"/>
      <c r="H19" s="348"/>
      <c r="I19" s="348"/>
      <c r="J19" s="341"/>
      <c r="K19" s="341"/>
      <c r="L19" s="65"/>
      <c r="M19" s="65"/>
      <c r="Y19" s="111"/>
      <c r="Z19" s="111"/>
      <c r="AA19" s="111" t="s">
        <v>49</v>
      </c>
      <c r="AB19" s="111">
        <v>150</v>
      </c>
      <c r="AC19" s="111">
        <v>120</v>
      </c>
      <c r="AD19" s="111">
        <v>100</v>
      </c>
      <c r="AE19" s="111">
        <v>80</v>
      </c>
      <c r="AF19" s="111">
        <v>70</v>
      </c>
      <c r="AG19" s="111">
        <v>60</v>
      </c>
      <c r="AH19" s="111">
        <v>55</v>
      </c>
      <c r="AI19" s="111">
        <v>50</v>
      </c>
      <c r="AJ19" s="111">
        <v>45</v>
      </c>
      <c r="AK19" s="111">
        <v>40</v>
      </c>
    </row>
    <row r="20" spans="1:37" ht="18.75" customHeight="1" x14ac:dyDescent="0.25">
      <c r="A20" s="112" t="s">
        <v>48</v>
      </c>
      <c r="B20" s="346" t="s">
        <v>420</v>
      </c>
      <c r="C20" s="346"/>
      <c r="D20" s="348"/>
      <c r="E20" s="348"/>
      <c r="F20" s="347"/>
      <c r="G20" s="347"/>
      <c r="H20" s="348"/>
      <c r="I20" s="348"/>
      <c r="J20" s="348"/>
      <c r="K20" s="348"/>
      <c r="L20" s="65"/>
      <c r="M20" s="65"/>
      <c r="Y20" s="111"/>
      <c r="Z20" s="111"/>
      <c r="AA20" s="111" t="s">
        <v>47</v>
      </c>
      <c r="AB20" s="111">
        <v>120</v>
      </c>
      <c r="AC20" s="111">
        <v>90</v>
      </c>
      <c r="AD20" s="111">
        <v>65</v>
      </c>
      <c r="AE20" s="111">
        <v>55</v>
      </c>
      <c r="AF20" s="111">
        <v>50</v>
      </c>
      <c r="AG20" s="111">
        <v>45</v>
      </c>
      <c r="AH20" s="111">
        <v>40</v>
      </c>
      <c r="AI20" s="111">
        <v>35</v>
      </c>
      <c r="AJ20" s="111">
        <v>25</v>
      </c>
      <c r="AK20" s="111">
        <v>20</v>
      </c>
    </row>
    <row r="21" spans="1:37" ht="18.75" customHeight="1" x14ac:dyDescent="0.25">
      <c r="A21" s="112" t="s">
        <v>46</v>
      </c>
      <c r="B21" s="346" t="s">
        <v>421</v>
      </c>
      <c r="C21" s="346"/>
      <c r="D21" s="348"/>
      <c r="E21" s="348"/>
      <c r="F21" s="348"/>
      <c r="G21" s="348"/>
      <c r="H21" s="347"/>
      <c r="I21" s="347"/>
      <c r="J21" s="348"/>
      <c r="K21" s="348"/>
      <c r="L21" s="65"/>
      <c r="M21" s="65"/>
      <c r="Y21" s="111"/>
      <c r="Z21" s="111"/>
      <c r="AA21" s="111" t="s">
        <v>45</v>
      </c>
      <c r="AB21" s="111">
        <v>90</v>
      </c>
      <c r="AC21" s="111">
        <v>60</v>
      </c>
      <c r="AD21" s="111">
        <v>45</v>
      </c>
      <c r="AE21" s="111">
        <v>34</v>
      </c>
      <c r="AF21" s="111">
        <v>27</v>
      </c>
      <c r="AG21" s="111">
        <v>22</v>
      </c>
      <c r="AH21" s="111">
        <v>18</v>
      </c>
      <c r="AI21" s="111">
        <v>15</v>
      </c>
      <c r="AJ21" s="111">
        <v>12</v>
      </c>
      <c r="AK21" s="111">
        <v>9</v>
      </c>
    </row>
    <row r="22" spans="1:37" ht="18.75" customHeight="1" x14ac:dyDescent="0.25">
      <c r="A22" s="112" t="s">
        <v>83</v>
      </c>
      <c r="B22" s="346" t="s">
        <v>422</v>
      </c>
      <c r="C22" s="346"/>
      <c r="D22" s="348"/>
      <c r="E22" s="348"/>
      <c r="F22" s="348"/>
      <c r="G22" s="348"/>
      <c r="H22" s="341"/>
      <c r="I22" s="341"/>
      <c r="J22" s="347"/>
      <c r="K22" s="347"/>
      <c r="L22" s="65"/>
      <c r="M22" s="65"/>
      <c r="Y22" s="111"/>
      <c r="Z22" s="111"/>
      <c r="AA22" s="111" t="s">
        <v>44</v>
      </c>
      <c r="AB22" s="111">
        <v>60</v>
      </c>
      <c r="AC22" s="111">
        <v>40</v>
      </c>
      <c r="AD22" s="111">
        <v>30</v>
      </c>
      <c r="AE22" s="111">
        <v>20</v>
      </c>
      <c r="AF22" s="111">
        <v>18</v>
      </c>
      <c r="AG22" s="111">
        <v>15</v>
      </c>
      <c r="AH22" s="111">
        <v>12</v>
      </c>
      <c r="AI22" s="111">
        <v>10</v>
      </c>
      <c r="AJ22" s="111">
        <v>8</v>
      </c>
      <c r="AK22" s="111">
        <v>6</v>
      </c>
    </row>
    <row r="23" spans="1:37" x14ac:dyDescent="0.25">
      <c r="A23" s="65"/>
      <c r="B23" s="65"/>
      <c r="C23" s="65"/>
      <c r="D23" s="65"/>
      <c r="E23" s="65"/>
      <c r="F23" s="65"/>
      <c r="G23" s="65"/>
      <c r="H23" s="65"/>
      <c r="I23" s="65"/>
      <c r="J23" s="65"/>
      <c r="K23" s="65"/>
      <c r="L23" s="65"/>
      <c r="M23" s="65"/>
      <c r="Y23" s="111"/>
      <c r="Z23" s="111"/>
      <c r="AA23" s="111" t="s">
        <v>43</v>
      </c>
      <c r="AB23" s="111">
        <v>40</v>
      </c>
      <c r="AC23" s="111">
        <v>25</v>
      </c>
      <c r="AD23" s="111">
        <v>18</v>
      </c>
      <c r="AE23" s="111">
        <v>13</v>
      </c>
      <c r="AF23" s="111">
        <v>8</v>
      </c>
      <c r="AG23" s="111">
        <v>7</v>
      </c>
      <c r="AH23" s="111">
        <v>6</v>
      </c>
      <c r="AI23" s="111">
        <v>5</v>
      </c>
      <c r="AJ23" s="111">
        <v>4</v>
      </c>
      <c r="AK23" s="111">
        <v>3</v>
      </c>
    </row>
    <row r="24" spans="1:37" x14ac:dyDescent="0.25">
      <c r="A24" s="65"/>
      <c r="B24" s="65"/>
      <c r="C24" s="65"/>
      <c r="D24" s="65"/>
      <c r="E24" s="65"/>
      <c r="F24" s="65"/>
      <c r="G24" s="65"/>
      <c r="H24" s="65"/>
      <c r="I24" s="65"/>
      <c r="J24" s="65"/>
      <c r="K24" s="65"/>
      <c r="L24" s="65"/>
      <c r="M24" s="65"/>
      <c r="Y24" s="111"/>
      <c r="Z24" s="111"/>
      <c r="AA24" s="111" t="s">
        <v>42</v>
      </c>
      <c r="AB24" s="111">
        <v>25</v>
      </c>
      <c r="AC24" s="111">
        <v>15</v>
      </c>
      <c r="AD24" s="111">
        <v>13</v>
      </c>
      <c r="AE24" s="111">
        <v>7</v>
      </c>
      <c r="AF24" s="111">
        <v>6</v>
      </c>
      <c r="AG24" s="111">
        <v>5</v>
      </c>
      <c r="AH24" s="111">
        <v>4</v>
      </c>
      <c r="AI24" s="111">
        <v>3</v>
      </c>
      <c r="AJ24" s="111">
        <v>2</v>
      </c>
      <c r="AK24" s="111">
        <v>1</v>
      </c>
    </row>
    <row r="25" spans="1:37" x14ac:dyDescent="0.25">
      <c r="A25" s="65"/>
      <c r="B25" s="65"/>
      <c r="C25" s="65"/>
      <c r="D25" s="65"/>
      <c r="E25" s="65"/>
      <c r="F25" s="65"/>
      <c r="G25" s="65"/>
      <c r="H25" s="65"/>
      <c r="I25" s="65"/>
      <c r="J25" s="65"/>
      <c r="K25" s="65"/>
      <c r="L25" s="65"/>
      <c r="M25" s="65"/>
      <c r="Y25" s="111"/>
      <c r="Z25" s="111"/>
      <c r="AA25" s="111" t="s">
        <v>41</v>
      </c>
      <c r="AB25" s="111">
        <v>15</v>
      </c>
      <c r="AC25" s="111">
        <v>10</v>
      </c>
      <c r="AD25" s="111">
        <v>8</v>
      </c>
      <c r="AE25" s="111">
        <v>4</v>
      </c>
      <c r="AF25" s="111">
        <v>3</v>
      </c>
      <c r="AG25" s="111">
        <v>2</v>
      </c>
      <c r="AH25" s="111">
        <v>1</v>
      </c>
      <c r="AI25" s="111">
        <v>0</v>
      </c>
      <c r="AJ25" s="111">
        <v>0</v>
      </c>
      <c r="AK25" s="111">
        <v>0</v>
      </c>
    </row>
    <row r="26" spans="1:37" x14ac:dyDescent="0.25">
      <c r="A26" s="65"/>
      <c r="B26" s="65"/>
      <c r="C26" s="65"/>
      <c r="D26" s="65"/>
      <c r="E26" s="65"/>
      <c r="F26" s="65"/>
      <c r="G26" s="65"/>
      <c r="H26" s="65"/>
      <c r="I26" s="65"/>
      <c r="J26" s="65"/>
      <c r="K26" s="65"/>
      <c r="L26" s="65"/>
      <c r="M26" s="65"/>
      <c r="Y26" s="111"/>
      <c r="Z26" s="111"/>
      <c r="AA26" s="111" t="s">
        <v>40</v>
      </c>
      <c r="AB26" s="111">
        <v>10</v>
      </c>
      <c r="AC26" s="111">
        <v>6</v>
      </c>
      <c r="AD26" s="111">
        <v>4</v>
      </c>
      <c r="AE26" s="111">
        <v>2</v>
      </c>
      <c r="AF26" s="111">
        <v>1</v>
      </c>
      <c r="AG26" s="111">
        <v>0</v>
      </c>
      <c r="AH26" s="111">
        <v>0</v>
      </c>
      <c r="AI26" s="111">
        <v>0</v>
      </c>
      <c r="AJ26" s="111">
        <v>0</v>
      </c>
      <c r="AK26" s="111">
        <v>0</v>
      </c>
    </row>
    <row r="27" spans="1:37" x14ac:dyDescent="0.25">
      <c r="A27" s="65"/>
      <c r="B27" s="65"/>
      <c r="C27" s="65"/>
      <c r="D27" s="65"/>
      <c r="E27" s="65"/>
      <c r="F27" s="65"/>
      <c r="G27" s="65"/>
      <c r="H27" s="65"/>
      <c r="I27" s="65"/>
      <c r="J27" s="65"/>
      <c r="K27" s="65"/>
      <c r="L27" s="65"/>
      <c r="M27" s="65"/>
      <c r="Y27" s="111"/>
      <c r="Z27" s="111"/>
      <c r="AA27" s="111" t="s">
        <v>39</v>
      </c>
      <c r="AB27" s="111">
        <v>3</v>
      </c>
      <c r="AC27" s="111">
        <v>2</v>
      </c>
      <c r="AD27" s="111">
        <v>1</v>
      </c>
      <c r="AE27" s="111">
        <v>0</v>
      </c>
      <c r="AF27" s="111">
        <v>0</v>
      </c>
      <c r="AG27" s="111">
        <v>0</v>
      </c>
      <c r="AH27" s="111">
        <v>0</v>
      </c>
      <c r="AI27" s="111">
        <v>0</v>
      </c>
      <c r="AJ27" s="111">
        <v>0</v>
      </c>
      <c r="AK27" s="111">
        <v>0</v>
      </c>
    </row>
    <row r="28" spans="1:37" x14ac:dyDescent="0.25">
      <c r="A28" s="65"/>
      <c r="B28" s="65"/>
      <c r="C28" s="65"/>
      <c r="D28" s="65"/>
      <c r="E28" s="65"/>
      <c r="F28" s="65"/>
      <c r="G28" s="65"/>
      <c r="H28" s="65"/>
      <c r="I28" s="65"/>
      <c r="J28" s="65"/>
      <c r="K28" s="65"/>
      <c r="L28" s="65"/>
      <c r="M28" s="65"/>
    </row>
    <row r="29" spans="1:37" x14ac:dyDescent="0.25">
      <c r="A29" s="65"/>
      <c r="B29" s="65"/>
      <c r="C29" s="65"/>
      <c r="D29" s="65"/>
      <c r="E29" s="65"/>
      <c r="F29" s="65"/>
      <c r="G29" s="65"/>
      <c r="H29" s="65"/>
      <c r="I29" s="65"/>
      <c r="J29" s="65"/>
      <c r="K29" s="65"/>
      <c r="L29" s="65"/>
      <c r="M29" s="65"/>
    </row>
    <row r="30" spans="1:37" x14ac:dyDescent="0.25">
      <c r="A30" s="65"/>
      <c r="B30" s="65"/>
      <c r="C30" s="65"/>
      <c r="D30" s="65"/>
      <c r="E30" s="65"/>
      <c r="F30" s="65"/>
      <c r="G30" s="65"/>
      <c r="H30" s="65"/>
      <c r="I30" s="65"/>
      <c r="J30" s="65"/>
      <c r="K30" s="65"/>
      <c r="L30" s="65"/>
      <c r="M30" s="65"/>
    </row>
    <row r="31" spans="1:37" x14ac:dyDescent="0.25">
      <c r="A31" s="65"/>
      <c r="B31" s="65"/>
      <c r="C31" s="65"/>
      <c r="D31" s="65"/>
      <c r="E31" s="65"/>
      <c r="F31" s="65"/>
      <c r="G31" s="65"/>
      <c r="H31" s="65"/>
      <c r="I31" s="65"/>
      <c r="J31" s="65"/>
      <c r="K31" s="65"/>
      <c r="L31" s="65"/>
      <c r="M31" s="65"/>
    </row>
    <row r="32" spans="1:37" x14ac:dyDescent="0.25">
      <c r="A32" s="65"/>
      <c r="B32" s="65"/>
      <c r="C32" s="65"/>
      <c r="D32" s="65"/>
      <c r="E32" s="65"/>
      <c r="F32" s="65"/>
      <c r="G32" s="65"/>
      <c r="H32" s="65"/>
      <c r="I32" s="65"/>
      <c r="J32" s="65"/>
      <c r="K32" s="65"/>
      <c r="L32" s="53"/>
      <c r="M32" s="65"/>
    </row>
    <row r="33" spans="1:18" x14ac:dyDescent="0.25">
      <c r="A33" s="110" t="s">
        <v>38</v>
      </c>
      <c r="B33" s="109"/>
      <c r="C33" s="108"/>
      <c r="D33" s="106" t="s">
        <v>36</v>
      </c>
      <c r="E33" s="104" t="s">
        <v>37</v>
      </c>
      <c r="F33" s="107"/>
      <c r="G33" s="106" t="s">
        <v>36</v>
      </c>
      <c r="H33" s="104" t="s">
        <v>35</v>
      </c>
      <c r="I33" s="105"/>
      <c r="J33" s="104" t="s">
        <v>34</v>
      </c>
      <c r="K33" s="103" t="s">
        <v>33</v>
      </c>
      <c r="L33" s="102"/>
      <c r="M33" s="107"/>
      <c r="P33" s="99"/>
      <c r="Q33" s="99"/>
      <c r="R33" s="98"/>
    </row>
    <row r="34" spans="1:18" x14ac:dyDescent="0.25">
      <c r="A34" s="97" t="s">
        <v>32</v>
      </c>
      <c r="B34" s="93"/>
      <c r="C34" s="96"/>
      <c r="D34" s="95"/>
      <c r="E34" s="349"/>
      <c r="F34" s="349"/>
      <c r="G34" s="94" t="s">
        <v>31</v>
      </c>
      <c r="H34" s="93"/>
      <c r="I34" s="92"/>
      <c r="J34" s="91"/>
      <c r="K34" s="79" t="s">
        <v>30</v>
      </c>
      <c r="L34" s="78"/>
      <c r="M34" s="77"/>
      <c r="P34" s="76"/>
      <c r="Q34" s="76"/>
      <c r="R34" s="51"/>
    </row>
    <row r="35" spans="1:18" x14ac:dyDescent="0.25">
      <c r="A35" s="54" t="s">
        <v>29</v>
      </c>
      <c r="B35" s="57"/>
      <c r="C35" s="90"/>
      <c r="D35" s="72"/>
      <c r="E35" s="345"/>
      <c r="F35" s="345"/>
      <c r="G35" s="70" t="s">
        <v>28</v>
      </c>
      <c r="H35" s="69"/>
      <c r="I35" s="68"/>
      <c r="J35" s="67"/>
      <c r="K35" s="89"/>
      <c r="L35" s="53"/>
      <c r="M35" s="52"/>
      <c r="P35" s="51"/>
      <c r="Q35" s="50"/>
      <c r="R35" s="51"/>
    </row>
    <row r="36" spans="1:18" x14ac:dyDescent="0.25">
      <c r="A36" s="88"/>
      <c r="B36" s="87"/>
      <c r="C36" s="86"/>
      <c r="D36" s="72"/>
      <c r="E36" s="71"/>
      <c r="F36" s="65"/>
      <c r="G36" s="70" t="s">
        <v>27</v>
      </c>
      <c r="H36" s="69"/>
      <c r="I36" s="68"/>
      <c r="J36" s="67"/>
      <c r="K36" s="79" t="s">
        <v>26</v>
      </c>
      <c r="L36" s="78"/>
      <c r="M36" s="77"/>
      <c r="P36" s="76"/>
      <c r="Q36" s="76"/>
      <c r="R36" s="51"/>
    </row>
    <row r="37" spans="1:18" x14ac:dyDescent="0.25">
      <c r="A37" s="85"/>
      <c r="B37" s="84"/>
      <c r="C37" s="80"/>
      <c r="D37" s="72"/>
      <c r="E37" s="71"/>
      <c r="F37" s="65"/>
      <c r="G37" s="70" t="s">
        <v>25</v>
      </c>
      <c r="H37" s="69"/>
      <c r="I37" s="68"/>
      <c r="J37" s="67"/>
      <c r="K37" s="66"/>
      <c r="L37" s="65"/>
      <c r="M37" s="64"/>
      <c r="P37" s="51"/>
      <c r="Q37" s="50"/>
      <c r="R37" s="51"/>
    </row>
    <row r="38" spans="1:18" x14ac:dyDescent="0.25">
      <c r="A38" s="83"/>
      <c r="B38" s="82"/>
      <c r="C38" s="81"/>
      <c r="D38" s="72"/>
      <c r="E38" s="71"/>
      <c r="F38" s="65"/>
      <c r="G38" s="70" t="s">
        <v>24</v>
      </c>
      <c r="H38" s="69"/>
      <c r="I38" s="68"/>
      <c r="J38" s="67"/>
      <c r="K38" s="54"/>
      <c r="L38" s="53"/>
      <c r="M38" s="52"/>
      <c r="P38" s="51"/>
      <c r="Q38" s="50"/>
      <c r="R38" s="51"/>
    </row>
    <row r="39" spans="1:18" x14ac:dyDescent="0.25">
      <c r="A39" s="75"/>
      <c r="B39" s="74"/>
      <c r="C39" s="80"/>
      <c r="D39" s="72"/>
      <c r="E39" s="71"/>
      <c r="F39" s="65"/>
      <c r="G39" s="70" t="s">
        <v>23</v>
      </c>
      <c r="H39" s="69"/>
      <c r="I39" s="68"/>
      <c r="J39" s="67"/>
      <c r="K39" s="79" t="s">
        <v>22</v>
      </c>
      <c r="L39" s="78"/>
      <c r="M39" s="77"/>
      <c r="P39" s="76"/>
      <c r="Q39" s="76"/>
      <c r="R39" s="51"/>
    </row>
    <row r="40" spans="1:18" x14ac:dyDescent="0.25">
      <c r="A40" s="75"/>
      <c r="B40" s="74"/>
      <c r="C40" s="73"/>
      <c r="D40" s="72"/>
      <c r="E40" s="71"/>
      <c r="F40" s="65"/>
      <c r="G40" s="70" t="s">
        <v>21</v>
      </c>
      <c r="H40" s="69"/>
      <c r="I40" s="68"/>
      <c r="J40" s="67"/>
      <c r="K40" s="66"/>
      <c r="L40" s="65"/>
      <c r="M40" s="64"/>
      <c r="P40" s="51"/>
      <c r="Q40" s="50"/>
      <c r="R40" s="51"/>
    </row>
    <row r="41" spans="1:18" x14ac:dyDescent="0.25">
      <c r="A41" s="63"/>
      <c r="B41" s="62"/>
      <c r="C41" s="61"/>
      <c r="D41" s="60"/>
      <c r="E41" s="59"/>
      <c r="F41" s="53"/>
      <c r="G41" s="58" t="s">
        <v>20</v>
      </c>
      <c r="H41" s="57"/>
      <c r="I41" s="56"/>
      <c r="J41" s="55"/>
      <c r="K41" s="54" t="e">
        <f>M4</f>
        <v>#REF!</v>
      </c>
      <c r="L41" s="53"/>
      <c r="M41" s="52"/>
      <c r="P41" s="51"/>
      <c r="Q41" s="50"/>
      <c r="R41" s="49"/>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J22:K22"/>
    <mergeCell ref="E34:F34"/>
    <mergeCell ref="B20:C20"/>
    <mergeCell ref="D20:E20"/>
    <mergeCell ref="F20:G20"/>
    <mergeCell ref="H20:I20"/>
    <mergeCell ref="J20:K20"/>
    <mergeCell ref="B21:C21"/>
    <mergeCell ref="D21:E21"/>
    <mergeCell ref="F21:G21"/>
    <mergeCell ref="H21:I21"/>
    <mergeCell ref="J21:K21"/>
    <mergeCell ref="E35:F35"/>
    <mergeCell ref="B22:C22"/>
    <mergeCell ref="D22:E22"/>
    <mergeCell ref="F22:G22"/>
    <mergeCell ref="H22:I22"/>
  </mergeCells>
  <conditionalFormatting sqref="E7 E9 E11 E13">
    <cfRule type="cellIs" dxfId="126" priority="2" stopIfTrue="1" operator="equal">
      <formula>"Bye"</formula>
    </cfRule>
  </conditionalFormatting>
  <conditionalFormatting sqref="R41">
    <cfRule type="expression" dxfId="125"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1"/>
  </sheetPr>
  <dimension ref="A1:AK47"/>
  <sheetViews>
    <sheetView workbookViewId="0">
      <selection activeCell="N19" sqref="N19"/>
    </sheetView>
  </sheetViews>
  <sheetFormatPr defaultColWidth="9.109375" defaultRowHeight="13.2" x14ac:dyDescent="0.25"/>
  <cols>
    <col min="1" max="1" width="6.109375" style="48" customWidth="1"/>
    <col min="2" max="2" width="4.44140625" style="48" customWidth="1"/>
    <col min="3" max="3" width="8.33203125" style="48" customWidth="1"/>
    <col min="4" max="4" width="7.109375" style="48" customWidth="1"/>
    <col min="5" max="5" width="9.33203125" style="48" customWidth="1"/>
    <col min="6" max="6" width="7.109375" style="48" customWidth="1"/>
    <col min="7" max="7" width="9.33203125" style="48" customWidth="1"/>
    <col min="8" max="8" width="7.109375" style="48" customWidth="1"/>
    <col min="9" max="9" width="9.33203125" style="48" customWidth="1"/>
    <col min="10" max="10" width="7.88671875" style="48" customWidth="1"/>
    <col min="11" max="13" width="8.5546875" style="48" customWidth="1"/>
    <col min="14" max="14" width="9.109375" style="48"/>
    <col min="15" max="15" width="11.44140625" style="48" customWidth="1"/>
    <col min="16" max="17" width="8.44140625" style="48" customWidth="1"/>
    <col min="18" max="18" width="10.88671875" style="48" customWidth="1"/>
    <col min="19" max="21" width="8.44140625" style="48" customWidth="1"/>
    <col min="22" max="24" width="9.109375" style="48"/>
    <col min="25" max="37" width="0" style="48" hidden="1" customWidth="1"/>
    <col min="38" max="16384" width="9.109375" style="48"/>
  </cols>
  <sheetData>
    <row r="1" spans="1:37" ht="24.6" x14ac:dyDescent="0.25">
      <c r="A1" s="342" t="s">
        <v>16</v>
      </c>
      <c r="B1" s="342"/>
      <c r="C1" s="342"/>
      <c r="D1" s="342"/>
      <c r="E1" s="342"/>
      <c r="F1" s="342"/>
      <c r="G1" s="159"/>
      <c r="H1" s="158" t="s">
        <v>79</v>
      </c>
      <c r="I1" s="157"/>
      <c r="J1" s="156"/>
      <c r="L1" s="145"/>
      <c r="M1" s="155"/>
      <c r="N1" s="153"/>
      <c r="O1" s="153" t="s">
        <v>78</v>
      </c>
      <c r="P1" s="153"/>
      <c r="Q1" s="154"/>
      <c r="R1" s="153"/>
      <c r="AB1" s="152" t="e">
        <f>IF(Y5=1,CONCATENATE(VLOOKUP(Y3,AA16:AH27,2)),CONCATENATE(VLOOKUP(Y3,AA2:AK13,2)))</f>
        <v>#REF!</v>
      </c>
      <c r="AC1" s="152" t="e">
        <f>IF(Y5=1,CONCATENATE(VLOOKUP(Y3,AA16:AK27,3)),CONCATENATE(VLOOKUP(Y3,AA2:AK13,3)))</f>
        <v>#REF!</v>
      </c>
      <c r="AD1" s="152" t="e">
        <f>IF(Y5=1,CONCATENATE(VLOOKUP(Y3,AA16:AK27,4)),CONCATENATE(VLOOKUP(Y3,AA2:AK13,4)))</f>
        <v>#REF!</v>
      </c>
      <c r="AE1" s="152" t="e">
        <f>IF(Y5=1,CONCATENATE(VLOOKUP(Y3,AA16:AK27,5)),CONCATENATE(VLOOKUP(Y3,AA2:AK13,5)))</f>
        <v>#REF!</v>
      </c>
      <c r="AF1" s="152" t="e">
        <f>IF(Y5=1,CONCATENATE(VLOOKUP(Y3,AA16:AK27,6)),CONCATENATE(VLOOKUP(Y3,AA2:AK13,6)))</f>
        <v>#REF!</v>
      </c>
      <c r="AG1" s="152" t="e">
        <f>IF(Y5=1,CONCATENATE(VLOOKUP(Y3,AA16:AK27,7)),CONCATENATE(VLOOKUP(Y3,AA2:AK13,7)))</f>
        <v>#REF!</v>
      </c>
      <c r="AH1" s="152" t="e">
        <f>IF(Y5=1,CONCATENATE(VLOOKUP(Y3,AA16:AK27,8)),CONCATENATE(VLOOKUP(Y3,AA2:AK13,8)))</f>
        <v>#REF!</v>
      </c>
      <c r="AI1" s="152" t="e">
        <f>IF(Y5=1,CONCATENATE(VLOOKUP(Y3,AA16:AK27,9)),CONCATENATE(VLOOKUP(Y3,AA2:AK13,9)))</f>
        <v>#REF!</v>
      </c>
      <c r="AJ1" s="152" t="e">
        <f>IF(Y5=1,CONCATENATE(VLOOKUP(Y3,AA16:AK27,10)),CONCATENATE(VLOOKUP(Y3,AA2:AK13,10)))</f>
        <v>#REF!</v>
      </c>
      <c r="AK1" s="152" t="e">
        <f>IF(Y5=1,CONCATENATE(VLOOKUP(Y3,AA16:AK27,11)),CONCATENATE(VLOOKUP(Y3,AA2:AK13,11)))</f>
        <v>#REF!</v>
      </c>
    </row>
    <row r="2" spans="1:37" x14ac:dyDescent="0.25">
      <c r="A2" s="151" t="s">
        <v>77</v>
      </c>
      <c r="B2" s="149"/>
      <c r="C2" s="149"/>
      <c r="D2" s="149"/>
      <c r="E2" s="149" t="s">
        <v>131</v>
      </c>
      <c r="F2" s="149"/>
      <c r="G2" s="148"/>
      <c r="H2" s="147"/>
      <c r="I2" s="147"/>
      <c r="J2" s="146"/>
      <c r="K2" s="145"/>
      <c r="L2" s="145"/>
      <c r="M2" s="145"/>
      <c r="N2" s="143"/>
      <c r="O2" s="144"/>
      <c r="P2" s="143"/>
      <c r="Q2" s="144"/>
      <c r="R2" s="143"/>
      <c r="Y2" s="142"/>
      <c r="Z2" s="111"/>
      <c r="AA2" s="111" t="s">
        <v>50</v>
      </c>
      <c r="AB2" s="114">
        <v>150</v>
      </c>
      <c r="AC2" s="114">
        <v>120</v>
      </c>
      <c r="AD2" s="114">
        <v>100</v>
      </c>
      <c r="AE2" s="114">
        <v>80</v>
      </c>
      <c r="AF2" s="114">
        <v>70</v>
      </c>
      <c r="AG2" s="114">
        <v>60</v>
      </c>
      <c r="AH2" s="114">
        <v>55</v>
      </c>
      <c r="AI2" s="114">
        <v>50</v>
      </c>
      <c r="AJ2" s="114">
        <v>45</v>
      </c>
      <c r="AK2" s="114">
        <v>40</v>
      </c>
    </row>
    <row r="3" spans="1:37" x14ac:dyDescent="0.25">
      <c r="A3" s="139" t="s">
        <v>75</v>
      </c>
      <c r="B3" s="139"/>
      <c r="C3" s="139"/>
      <c r="D3" s="139"/>
      <c r="E3" s="139" t="s">
        <v>4</v>
      </c>
      <c r="F3" s="139"/>
      <c r="G3" s="139"/>
      <c r="H3" s="139" t="s">
        <v>74</v>
      </c>
      <c r="I3" s="139"/>
      <c r="J3" s="141"/>
      <c r="K3" s="139"/>
      <c r="L3" s="140" t="s">
        <v>73</v>
      </c>
      <c r="M3" s="139"/>
      <c r="N3" s="137"/>
      <c r="O3" s="138"/>
      <c r="P3" s="137"/>
      <c r="Y3" s="111">
        <f>IF(H4="OB","A",IF(H4="IX","W",H4))</f>
        <v>0</v>
      </c>
      <c r="Z3" s="111"/>
      <c r="AA3" s="111" t="s">
        <v>52</v>
      </c>
      <c r="AB3" s="114">
        <v>120</v>
      </c>
      <c r="AC3" s="114">
        <v>90</v>
      </c>
      <c r="AD3" s="114">
        <v>65</v>
      </c>
      <c r="AE3" s="114">
        <v>55</v>
      </c>
      <c r="AF3" s="114">
        <v>50</v>
      </c>
      <c r="AG3" s="114">
        <v>45</v>
      </c>
      <c r="AH3" s="114">
        <v>40</v>
      </c>
      <c r="AI3" s="114">
        <v>35</v>
      </c>
      <c r="AJ3" s="114">
        <v>25</v>
      </c>
      <c r="AK3" s="114">
        <v>20</v>
      </c>
    </row>
    <row r="4" spans="1:37" ht="13.8" thickBot="1" x14ac:dyDescent="0.3">
      <c r="A4" s="343" t="s">
        <v>17</v>
      </c>
      <c r="B4" s="343"/>
      <c r="C4" s="343"/>
      <c r="D4" s="135"/>
      <c r="E4" s="134" t="s">
        <v>18</v>
      </c>
      <c r="F4" s="134"/>
      <c r="G4" s="134"/>
      <c r="H4" s="131"/>
      <c r="I4" s="134"/>
      <c r="J4" s="133"/>
      <c r="K4" s="131"/>
      <c r="L4" s="132" t="e">
        <f>[4]Altalanos!$E$10</f>
        <v>#REF!</v>
      </c>
      <c r="M4" s="131"/>
      <c r="N4" s="129"/>
      <c r="O4" s="130"/>
      <c r="P4" s="129"/>
      <c r="Y4" s="111"/>
      <c r="Z4" s="111"/>
      <c r="AA4" s="111" t="s">
        <v>51</v>
      </c>
      <c r="AB4" s="114">
        <v>90</v>
      </c>
      <c r="AC4" s="114">
        <v>60</v>
      </c>
      <c r="AD4" s="114">
        <v>45</v>
      </c>
      <c r="AE4" s="114">
        <v>34</v>
      </c>
      <c r="AF4" s="114">
        <v>27</v>
      </c>
      <c r="AG4" s="114">
        <v>22</v>
      </c>
      <c r="AH4" s="114">
        <v>18</v>
      </c>
      <c r="AI4" s="114">
        <v>15</v>
      </c>
      <c r="AJ4" s="114">
        <v>12</v>
      </c>
      <c r="AK4" s="114">
        <v>9</v>
      </c>
    </row>
    <row r="5" spans="1:37" x14ac:dyDescent="0.25">
      <c r="A5" s="102"/>
      <c r="B5" s="102" t="s">
        <v>68</v>
      </c>
      <c r="C5" s="102" t="s">
        <v>67</v>
      </c>
      <c r="D5" s="102" t="s">
        <v>38</v>
      </c>
      <c r="E5" s="102" t="s">
        <v>66</v>
      </c>
      <c r="F5" s="102"/>
      <c r="G5" s="102" t="s">
        <v>65</v>
      </c>
      <c r="H5" s="102"/>
      <c r="I5" s="102" t="s">
        <v>64</v>
      </c>
      <c r="J5" s="102"/>
      <c r="K5" s="126" t="s">
        <v>63</v>
      </c>
      <c r="L5" s="126" t="s">
        <v>62</v>
      </c>
      <c r="M5" s="126" t="s">
        <v>61</v>
      </c>
      <c r="O5" s="136" t="s">
        <v>72</v>
      </c>
      <c r="P5" s="114" t="s">
        <v>71</v>
      </c>
      <c r="R5" s="136" t="s">
        <v>72</v>
      </c>
      <c r="S5" s="114" t="s">
        <v>80</v>
      </c>
      <c r="Y5" s="111" t="e">
        <f>IF(OR([4]Altalanos!$A$8="F1",[4]Altalanos!$A$8="F2",[4]Altalanos!$A$8="N1",[4]Altalanos!$A$8="N2"),1,2)</f>
        <v>#REF!</v>
      </c>
      <c r="Z5" s="111"/>
      <c r="AA5" s="111" t="s">
        <v>49</v>
      </c>
      <c r="AB5" s="114">
        <v>60</v>
      </c>
      <c r="AC5" s="114">
        <v>40</v>
      </c>
      <c r="AD5" s="114">
        <v>30</v>
      </c>
      <c r="AE5" s="114">
        <v>20</v>
      </c>
      <c r="AF5" s="114">
        <v>18</v>
      </c>
      <c r="AG5" s="114">
        <v>15</v>
      </c>
      <c r="AH5" s="114">
        <v>12</v>
      </c>
      <c r="AI5" s="114">
        <v>10</v>
      </c>
      <c r="AJ5" s="114">
        <v>8</v>
      </c>
      <c r="AK5" s="114">
        <v>6</v>
      </c>
    </row>
    <row r="6" spans="1:37" x14ac:dyDescent="0.25">
      <c r="A6" s="65"/>
      <c r="B6" s="65"/>
      <c r="C6" s="65"/>
      <c r="D6" s="65"/>
      <c r="E6" s="65"/>
      <c r="F6" s="65"/>
      <c r="G6" s="65"/>
      <c r="H6" s="65"/>
      <c r="I6" s="65"/>
      <c r="J6" s="65"/>
      <c r="K6" s="65"/>
      <c r="L6" s="65"/>
      <c r="M6" s="65"/>
      <c r="O6" s="128" t="s">
        <v>70</v>
      </c>
      <c r="P6" s="127" t="s">
        <v>69</v>
      </c>
      <c r="R6" s="128" t="s">
        <v>70</v>
      </c>
      <c r="S6" s="127" t="s">
        <v>81</v>
      </c>
      <c r="Y6" s="111"/>
      <c r="Z6" s="111"/>
      <c r="AA6" s="111" t="s">
        <v>47</v>
      </c>
      <c r="AB6" s="114">
        <v>40</v>
      </c>
      <c r="AC6" s="114">
        <v>25</v>
      </c>
      <c r="AD6" s="114">
        <v>18</v>
      </c>
      <c r="AE6" s="114">
        <v>13</v>
      </c>
      <c r="AF6" s="114">
        <v>10</v>
      </c>
      <c r="AG6" s="114">
        <v>8</v>
      </c>
      <c r="AH6" s="114">
        <v>6</v>
      </c>
      <c r="AI6" s="114">
        <v>5</v>
      </c>
      <c r="AJ6" s="114">
        <v>4</v>
      </c>
      <c r="AK6" s="114">
        <v>3</v>
      </c>
    </row>
    <row r="7" spans="1:37" x14ac:dyDescent="0.25">
      <c r="A7" s="160" t="s">
        <v>50</v>
      </c>
      <c r="B7" s="161">
        <v>1</v>
      </c>
      <c r="C7" s="119">
        <v>0</v>
      </c>
      <c r="D7" s="119">
        <v>0</v>
      </c>
      <c r="E7" s="162" t="s">
        <v>423</v>
      </c>
      <c r="F7" s="163"/>
      <c r="G7" s="162">
        <v>0</v>
      </c>
      <c r="H7" s="163"/>
      <c r="I7" s="162">
        <v>0</v>
      </c>
      <c r="J7" s="65"/>
      <c r="K7" s="117"/>
      <c r="L7" s="116" t="str">
        <f>IF(K7="","",CONCATENATE(VLOOKUP($Y$3,$AB$1:$AK$1,K7)," pont"))</f>
        <v/>
      </c>
      <c r="M7" s="115"/>
      <c r="O7" s="125" t="s">
        <v>60</v>
      </c>
      <c r="P7" s="124" t="s">
        <v>59</v>
      </c>
      <c r="R7" s="125" t="s">
        <v>60</v>
      </c>
      <c r="S7" s="124" t="s">
        <v>82</v>
      </c>
      <c r="Y7" s="111"/>
      <c r="Z7" s="111"/>
      <c r="AA7" s="111" t="s">
        <v>45</v>
      </c>
      <c r="AB7" s="114">
        <v>25</v>
      </c>
      <c r="AC7" s="114">
        <v>15</v>
      </c>
      <c r="AD7" s="114">
        <v>13</v>
      </c>
      <c r="AE7" s="114">
        <v>8</v>
      </c>
      <c r="AF7" s="114">
        <v>6</v>
      </c>
      <c r="AG7" s="114">
        <v>4</v>
      </c>
      <c r="AH7" s="114">
        <v>3</v>
      </c>
      <c r="AI7" s="114">
        <v>2</v>
      </c>
      <c r="AJ7" s="114">
        <v>1</v>
      </c>
      <c r="AK7" s="114">
        <v>0</v>
      </c>
    </row>
    <row r="8" spans="1:37" x14ac:dyDescent="0.25">
      <c r="A8" s="121"/>
      <c r="B8" s="164"/>
      <c r="C8" s="65"/>
      <c r="D8" s="65"/>
      <c r="E8" s="65"/>
      <c r="F8" s="65"/>
      <c r="G8" s="65"/>
      <c r="H8" s="65"/>
      <c r="I8" s="65"/>
      <c r="J8" s="65"/>
      <c r="K8" s="121"/>
      <c r="L8" s="121"/>
      <c r="M8" s="122"/>
      <c r="Y8" s="111"/>
      <c r="Z8" s="111"/>
      <c r="AA8" s="111" t="s">
        <v>44</v>
      </c>
      <c r="AB8" s="114">
        <v>15</v>
      </c>
      <c r="AC8" s="114">
        <v>10</v>
      </c>
      <c r="AD8" s="114">
        <v>7</v>
      </c>
      <c r="AE8" s="114">
        <v>5</v>
      </c>
      <c r="AF8" s="114">
        <v>4</v>
      </c>
      <c r="AG8" s="114">
        <v>3</v>
      </c>
      <c r="AH8" s="114">
        <v>2</v>
      </c>
      <c r="AI8" s="114">
        <v>1</v>
      </c>
      <c r="AJ8" s="114">
        <v>0</v>
      </c>
      <c r="AK8" s="114">
        <v>0</v>
      </c>
    </row>
    <row r="9" spans="1:37" x14ac:dyDescent="0.25">
      <c r="A9" s="121" t="s">
        <v>48</v>
      </c>
      <c r="B9" s="165">
        <v>4</v>
      </c>
      <c r="C9" s="119">
        <v>0</v>
      </c>
      <c r="D9" s="119">
        <v>0</v>
      </c>
      <c r="E9" s="118" t="s">
        <v>424</v>
      </c>
      <c r="F9" s="53"/>
      <c r="G9" s="118">
        <v>0</v>
      </c>
      <c r="H9" s="53"/>
      <c r="I9" s="118">
        <v>0</v>
      </c>
      <c r="J9" s="65"/>
      <c r="K9" s="117"/>
      <c r="L9" s="116" t="str">
        <f>IF(K9="","",CONCATENATE(VLOOKUP($Y$3,$AB$1:$AK$1,K9)," pont"))</f>
        <v/>
      </c>
      <c r="M9" s="115"/>
      <c r="Y9" s="111"/>
      <c r="Z9" s="111"/>
      <c r="AA9" s="111" t="s">
        <v>43</v>
      </c>
      <c r="AB9" s="114">
        <v>10</v>
      </c>
      <c r="AC9" s="114">
        <v>6</v>
      </c>
      <c r="AD9" s="114">
        <v>4</v>
      </c>
      <c r="AE9" s="114">
        <v>2</v>
      </c>
      <c r="AF9" s="114">
        <v>1</v>
      </c>
      <c r="AG9" s="114">
        <v>0</v>
      </c>
      <c r="AH9" s="114">
        <v>0</v>
      </c>
      <c r="AI9" s="114">
        <v>0</v>
      </c>
      <c r="AJ9" s="114">
        <v>0</v>
      </c>
      <c r="AK9" s="114">
        <v>0</v>
      </c>
    </row>
    <row r="10" spans="1:37" x14ac:dyDescent="0.25">
      <c r="A10" s="121"/>
      <c r="B10" s="164"/>
      <c r="C10" s="65"/>
      <c r="D10" s="65"/>
      <c r="E10" s="65"/>
      <c r="F10" s="65"/>
      <c r="G10" s="65"/>
      <c r="H10" s="65"/>
      <c r="I10" s="65"/>
      <c r="J10" s="65"/>
      <c r="K10" s="121"/>
      <c r="L10" s="121"/>
      <c r="M10" s="122"/>
      <c r="Y10" s="111"/>
      <c r="Z10" s="111"/>
      <c r="AA10" s="111" t="s">
        <v>42</v>
      </c>
      <c r="AB10" s="114">
        <v>6</v>
      </c>
      <c r="AC10" s="114">
        <v>3</v>
      </c>
      <c r="AD10" s="114">
        <v>2</v>
      </c>
      <c r="AE10" s="114">
        <v>1</v>
      </c>
      <c r="AF10" s="114">
        <v>0</v>
      </c>
      <c r="AG10" s="114">
        <v>0</v>
      </c>
      <c r="AH10" s="114">
        <v>0</v>
      </c>
      <c r="AI10" s="114">
        <v>0</v>
      </c>
      <c r="AJ10" s="114">
        <v>0</v>
      </c>
      <c r="AK10" s="114">
        <v>0</v>
      </c>
    </row>
    <row r="11" spans="1:37" x14ac:dyDescent="0.25">
      <c r="A11" s="121" t="s">
        <v>46</v>
      </c>
      <c r="B11" s="165">
        <v>5</v>
      </c>
      <c r="C11" s="119">
        <v>0</v>
      </c>
      <c r="D11" s="119">
        <v>0</v>
      </c>
      <c r="E11" s="118" t="s">
        <v>425</v>
      </c>
      <c r="F11" s="53"/>
      <c r="G11" s="118">
        <v>0</v>
      </c>
      <c r="H11" s="53"/>
      <c r="I11" s="118">
        <v>0</v>
      </c>
      <c r="J11" s="65"/>
      <c r="K11" s="117"/>
      <c r="L11" s="116" t="str">
        <f>IF(K11="","",CONCATENATE(VLOOKUP($Y$3,$AB$1:$AK$1,K11)," pont"))</f>
        <v/>
      </c>
      <c r="M11" s="115"/>
      <c r="Y11" s="111"/>
      <c r="Z11" s="111"/>
      <c r="AA11" s="111" t="s">
        <v>41</v>
      </c>
      <c r="AB11" s="114">
        <v>3</v>
      </c>
      <c r="AC11" s="114">
        <v>2</v>
      </c>
      <c r="AD11" s="114">
        <v>1</v>
      </c>
      <c r="AE11" s="114">
        <v>0</v>
      </c>
      <c r="AF11" s="114">
        <v>0</v>
      </c>
      <c r="AG11" s="114">
        <v>0</v>
      </c>
      <c r="AH11" s="114">
        <v>0</v>
      </c>
      <c r="AI11" s="114">
        <v>0</v>
      </c>
      <c r="AJ11" s="114">
        <v>0</v>
      </c>
      <c r="AK11" s="114">
        <v>0</v>
      </c>
    </row>
    <row r="12" spans="1:37" x14ac:dyDescent="0.25">
      <c r="A12" s="65"/>
      <c r="B12" s="160"/>
      <c r="C12" s="65"/>
      <c r="D12" s="65"/>
      <c r="E12" s="65"/>
      <c r="F12" s="65"/>
      <c r="G12" s="65"/>
      <c r="H12" s="65"/>
      <c r="I12" s="65"/>
      <c r="J12" s="65"/>
      <c r="K12" s="65"/>
      <c r="L12" s="65"/>
      <c r="M12" s="122"/>
      <c r="Y12" s="111"/>
      <c r="Z12" s="111"/>
      <c r="AA12" s="111" t="s">
        <v>40</v>
      </c>
      <c r="AB12" s="113">
        <v>0</v>
      </c>
      <c r="AC12" s="113">
        <v>0</v>
      </c>
      <c r="AD12" s="113">
        <v>0</v>
      </c>
      <c r="AE12" s="113">
        <v>0</v>
      </c>
      <c r="AF12" s="113">
        <v>0</v>
      </c>
      <c r="AG12" s="113">
        <v>0</v>
      </c>
      <c r="AH12" s="113">
        <v>0</v>
      </c>
      <c r="AI12" s="113">
        <v>0</v>
      </c>
      <c r="AJ12" s="113">
        <v>0</v>
      </c>
      <c r="AK12" s="113">
        <v>0</v>
      </c>
    </row>
    <row r="13" spans="1:37" x14ac:dyDescent="0.25">
      <c r="A13" s="160" t="s">
        <v>83</v>
      </c>
      <c r="B13" s="161">
        <v>2</v>
      </c>
      <c r="C13" s="119">
        <v>0</v>
      </c>
      <c r="D13" s="119">
        <v>0</v>
      </c>
      <c r="E13" s="162" t="s">
        <v>426</v>
      </c>
      <c r="F13" s="163"/>
      <c r="G13" s="162">
        <v>0</v>
      </c>
      <c r="H13" s="163"/>
      <c r="I13" s="162">
        <v>0</v>
      </c>
      <c r="J13" s="65"/>
      <c r="K13" s="117"/>
      <c r="L13" s="116" t="str">
        <f>IF(K13="","",CONCATENATE(VLOOKUP($Y$3,$AB$1:$AK$1,K13)," pont"))</f>
        <v/>
      </c>
      <c r="M13" s="115"/>
      <c r="Y13" s="111"/>
      <c r="Z13" s="111"/>
      <c r="AA13" s="111" t="s">
        <v>39</v>
      </c>
      <c r="AB13" s="113">
        <v>0</v>
      </c>
      <c r="AC13" s="113">
        <v>0</v>
      </c>
      <c r="AD13" s="113">
        <v>0</v>
      </c>
      <c r="AE13" s="113">
        <v>0</v>
      </c>
      <c r="AF13" s="113">
        <v>0</v>
      </c>
      <c r="AG13" s="113">
        <v>0</v>
      </c>
      <c r="AH13" s="113">
        <v>0</v>
      </c>
      <c r="AI13" s="113">
        <v>0</v>
      </c>
      <c r="AJ13" s="113">
        <v>0</v>
      </c>
      <c r="AK13" s="113">
        <v>0</v>
      </c>
    </row>
    <row r="14" spans="1:37" x14ac:dyDescent="0.25">
      <c r="A14" s="121"/>
      <c r="B14" s="164"/>
      <c r="C14" s="65"/>
      <c r="D14" s="65"/>
      <c r="E14" s="65"/>
      <c r="F14" s="65"/>
      <c r="G14" s="65"/>
      <c r="H14" s="65"/>
      <c r="I14" s="65"/>
      <c r="J14" s="65"/>
      <c r="K14" s="121"/>
      <c r="L14" s="121"/>
      <c r="M14" s="122"/>
      <c r="Y14" s="111"/>
      <c r="Z14" s="111"/>
      <c r="AA14" s="111"/>
      <c r="AB14" s="111"/>
      <c r="AC14" s="111"/>
      <c r="AD14" s="111"/>
      <c r="AE14" s="111"/>
      <c r="AF14" s="111"/>
      <c r="AG14" s="111"/>
      <c r="AH14" s="111"/>
      <c r="AI14" s="111"/>
      <c r="AJ14" s="111"/>
      <c r="AK14" s="111"/>
    </row>
    <row r="15" spans="1:37" x14ac:dyDescent="0.25">
      <c r="A15" s="121" t="s">
        <v>84</v>
      </c>
      <c r="B15" s="165">
        <v>6</v>
      </c>
      <c r="C15" s="119">
        <v>0</v>
      </c>
      <c r="D15" s="119">
        <v>0</v>
      </c>
      <c r="E15" s="118" t="s">
        <v>427</v>
      </c>
      <c r="F15" s="53"/>
      <c r="G15" s="118">
        <v>0</v>
      </c>
      <c r="H15" s="53"/>
      <c r="I15" s="118">
        <v>0</v>
      </c>
      <c r="J15" s="65"/>
      <c r="K15" s="117"/>
      <c r="L15" s="116" t="str">
        <f>IF(K15="","",CONCATENATE(VLOOKUP($Y$3,$AB$1:$AK$1,K15)," pont"))</f>
        <v/>
      </c>
      <c r="M15" s="115"/>
      <c r="Y15" s="111"/>
      <c r="Z15" s="111"/>
      <c r="AA15" s="111"/>
      <c r="AB15" s="111"/>
      <c r="AC15" s="111"/>
      <c r="AD15" s="111"/>
      <c r="AE15" s="111"/>
      <c r="AF15" s="111"/>
      <c r="AG15" s="111"/>
      <c r="AH15" s="111"/>
      <c r="AI15" s="111"/>
      <c r="AJ15" s="111"/>
      <c r="AK15" s="111"/>
    </row>
    <row r="16" spans="1:37" x14ac:dyDescent="0.25">
      <c r="A16" s="121"/>
      <c r="B16" s="164"/>
      <c r="C16" s="65"/>
      <c r="D16" s="65"/>
      <c r="E16" s="65"/>
      <c r="F16" s="65"/>
      <c r="G16" s="65"/>
      <c r="H16" s="65"/>
      <c r="I16" s="65"/>
      <c r="J16" s="65"/>
      <c r="K16" s="121"/>
      <c r="L16" s="121"/>
      <c r="M16" s="122"/>
      <c r="Y16" s="111"/>
      <c r="Z16" s="111"/>
      <c r="AA16" s="111" t="s">
        <v>50</v>
      </c>
      <c r="AB16" s="111">
        <v>300</v>
      </c>
      <c r="AC16" s="111">
        <v>250</v>
      </c>
      <c r="AD16" s="111">
        <v>220</v>
      </c>
      <c r="AE16" s="111">
        <v>180</v>
      </c>
      <c r="AF16" s="111">
        <v>160</v>
      </c>
      <c r="AG16" s="111">
        <v>150</v>
      </c>
      <c r="AH16" s="111">
        <v>140</v>
      </c>
      <c r="AI16" s="111">
        <v>130</v>
      </c>
      <c r="AJ16" s="111">
        <v>120</v>
      </c>
      <c r="AK16" s="111">
        <v>110</v>
      </c>
    </row>
    <row r="17" spans="1:37" x14ac:dyDescent="0.25">
      <c r="A17" s="121" t="s">
        <v>85</v>
      </c>
      <c r="B17" s="165">
        <v>3</v>
      </c>
      <c r="C17" s="119">
        <v>0</v>
      </c>
      <c r="D17" s="119">
        <v>0</v>
      </c>
      <c r="E17" s="118" t="s">
        <v>428</v>
      </c>
      <c r="F17" s="53"/>
      <c r="G17" s="118">
        <v>0</v>
      </c>
      <c r="H17" s="53"/>
      <c r="I17" s="118">
        <v>0</v>
      </c>
      <c r="J17" s="65"/>
      <c r="K17" s="117"/>
      <c r="L17" s="116" t="str">
        <f>IF(K17="","",CONCATENATE(VLOOKUP($Y$3,$AB$1:$AK$1,K17)," pont"))</f>
        <v/>
      </c>
      <c r="M17" s="115"/>
      <c r="Y17" s="111"/>
      <c r="Z17" s="111"/>
      <c r="AA17" s="111" t="s">
        <v>52</v>
      </c>
      <c r="AB17" s="111">
        <v>250</v>
      </c>
      <c r="AC17" s="111">
        <v>200</v>
      </c>
      <c r="AD17" s="111">
        <v>160</v>
      </c>
      <c r="AE17" s="111">
        <v>140</v>
      </c>
      <c r="AF17" s="111">
        <v>120</v>
      </c>
      <c r="AG17" s="111">
        <v>110</v>
      </c>
      <c r="AH17" s="111">
        <v>100</v>
      </c>
      <c r="AI17" s="111">
        <v>90</v>
      </c>
      <c r="AJ17" s="111">
        <v>80</v>
      </c>
      <c r="AK17" s="111">
        <v>70</v>
      </c>
    </row>
    <row r="18" spans="1:37" x14ac:dyDescent="0.25">
      <c r="A18" s="65"/>
      <c r="B18" s="65"/>
      <c r="C18" s="65"/>
      <c r="D18" s="65"/>
      <c r="E18" s="65"/>
      <c r="F18" s="65"/>
      <c r="G18" s="65"/>
      <c r="H18" s="65"/>
      <c r="I18" s="65"/>
      <c r="J18" s="65"/>
      <c r="K18" s="65"/>
      <c r="L18" s="65"/>
      <c r="M18" s="65"/>
      <c r="Y18" s="111"/>
      <c r="Z18" s="111"/>
      <c r="AA18" s="111" t="s">
        <v>51</v>
      </c>
      <c r="AB18" s="111">
        <v>200</v>
      </c>
      <c r="AC18" s="111">
        <v>150</v>
      </c>
      <c r="AD18" s="111">
        <v>130</v>
      </c>
      <c r="AE18" s="111">
        <v>110</v>
      </c>
      <c r="AF18" s="111">
        <v>95</v>
      </c>
      <c r="AG18" s="111">
        <v>80</v>
      </c>
      <c r="AH18" s="111">
        <v>70</v>
      </c>
      <c r="AI18" s="111">
        <v>60</v>
      </c>
      <c r="AJ18" s="111">
        <v>55</v>
      </c>
      <c r="AK18" s="111">
        <v>50</v>
      </c>
    </row>
    <row r="19" spans="1:37" x14ac:dyDescent="0.25">
      <c r="A19" s="65"/>
      <c r="B19" s="65"/>
      <c r="C19" s="65"/>
      <c r="D19" s="65"/>
      <c r="E19" s="65"/>
      <c r="F19" s="65"/>
      <c r="G19" s="65"/>
      <c r="H19" s="65"/>
      <c r="I19" s="65"/>
      <c r="J19" s="65"/>
      <c r="K19" s="65"/>
      <c r="L19" s="65"/>
      <c r="M19" s="65"/>
      <c r="Y19" s="111"/>
      <c r="Z19" s="111"/>
      <c r="AA19" s="111" t="s">
        <v>49</v>
      </c>
      <c r="AB19" s="111">
        <v>150</v>
      </c>
      <c r="AC19" s="111">
        <v>120</v>
      </c>
      <c r="AD19" s="111">
        <v>100</v>
      </c>
      <c r="AE19" s="111">
        <v>80</v>
      </c>
      <c r="AF19" s="111">
        <v>70</v>
      </c>
      <c r="AG19" s="111">
        <v>60</v>
      </c>
      <c r="AH19" s="111">
        <v>55</v>
      </c>
      <c r="AI19" s="111">
        <v>50</v>
      </c>
      <c r="AJ19" s="111">
        <v>45</v>
      </c>
      <c r="AK19" s="111">
        <v>40</v>
      </c>
    </row>
    <row r="20" spans="1:37" x14ac:dyDescent="0.25">
      <c r="A20" s="65"/>
      <c r="B20" s="65"/>
      <c r="C20" s="65"/>
      <c r="D20" s="65"/>
      <c r="E20" s="65"/>
      <c r="F20" s="65"/>
      <c r="G20" s="65"/>
      <c r="H20" s="65"/>
      <c r="I20" s="65"/>
      <c r="J20" s="65"/>
      <c r="K20" s="65"/>
      <c r="L20" s="65"/>
      <c r="M20" s="65"/>
      <c r="Y20" s="111"/>
      <c r="Z20" s="111"/>
      <c r="AA20" s="111" t="s">
        <v>47</v>
      </c>
      <c r="AB20" s="111">
        <v>120</v>
      </c>
      <c r="AC20" s="111">
        <v>90</v>
      </c>
      <c r="AD20" s="111">
        <v>65</v>
      </c>
      <c r="AE20" s="111">
        <v>55</v>
      </c>
      <c r="AF20" s="111">
        <v>50</v>
      </c>
      <c r="AG20" s="111">
        <v>45</v>
      </c>
      <c r="AH20" s="111">
        <v>40</v>
      </c>
      <c r="AI20" s="111">
        <v>35</v>
      </c>
      <c r="AJ20" s="111">
        <v>25</v>
      </c>
      <c r="AK20" s="111">
        <v>20</v>
      </c>
    </row>
    <row r="21" spans="1:37" x14ac:dyDescent="0.25">
      <c r="A21" s="65"/>
      <c r="B21" s="65"/>
      <c r="C21" s="65"/>
      <c r="D21" s="65"/>
      <c r="E21" s="65"/>
      <c r="F21" s="65"/>
      <c r="G21" s="65"/>
      <c r="H21" s="65"/>
      <c r="I21" s="65"/>
      <c r="J21" s="65"/>
      <c r="K21" s="65"/>
      <c r="L21" s="65"/>
      <c r="M21" s="65"/>
      <c r="Y21" s="111"/>
      <c r="Z21" s="111"/>
      <c r="AA21" s="111" t="s">
        <v>45</v>
      </c>
      <c r="AB21" s="111">
        <v>90</v>
      </c>
      <c r="AC21" s="111">
        <v>60</v>
      </c>
      <c r="AD21" s="111">
        <v>45</v>
      </c>
      <c r="AE21" s="111">
        <v>34</v>
      </c>
      <c r="AF21" s="111">
        <v>27</v>
      </c>
      <c r="AG21" s="111">
        <v>22</v>
      </c>
      <c r="AH21" s="111">
        <v>18</v>
      </c>
      <c r="AI21" s="111">
        <v>15</v>
      </c>
      <c r="AJ21" s="111">
        <v>12</v>
      </c>
      <c r="AK21" s="111">
        <v>9</v>
      </c>
    </row>
    <row r="22" spans="1:37" ht="18.75" customHeight="1" x14ac:dyDescent="0.25">
      <c r="A22" s="65"/>
      <c r="B22" s="344"/>
      <c r="C22" s="344"/>
      <c r="D22" s="341" t="s">
        <v>423</v>
      </c>
      <c r="E22" s="341"/>
      <c r="F22" s="341" t="s">
        <v>424</v>
      </c>
      <c r="G22" s="341"/>
      <c r="H22" s="341" t="s">
        <v>425</v>
      </c>
      <c r="I22" s="341"/>
      <c r="J22" s="65"/>
      <c r="K22" s="65"/>
      <c r="L22" s="65"/>
      <c r="M22" s="166" t="s">
        <v>63</v>
      </c>
      <c r="Y22" s="111"/>
      <c r="Z22" s="111"/>
      <c r="AA22" s="111" t="s">
        <v>44</v>
      </c>
      <c r="AB22" s="111">
        <v>60</v>
      </c>
      <c r="AC22" s="111">
        <v>40</v>
      </c>
      <c r="AD22" s="111">
        <v>30</v>
      </c>
      <c r="AE22" s="111">
        <v>20</v>
      </c>
      <c r="AF22" s="111">
        <v>18</v>
      </c>
      <c r="AG22" s="111">
        <v>15</v>
      </c>
      <c r="AH22" s="111">
        <v>12</v>
      </c>
      <c r="AI22" s="111">
        <v>10</v>
      </c>
      <c r="AJ22" s="111">
        <v>8</v>
      </c>
      <c r="AK22" s="111">
        <v>6</v>
      </c>
    </row>
    <row r="23" spans="1:37" ht="18.75" customHeight="1" x14ac:dyDescent="0.25">
      <c r="A23" s="112" t="s">
        <v>50</v>
      </c>
      <c r="B23" s="346" t="s">
        <v>423</v>
      </c>
      <c r="C23" s="346"/>
      <c r="D23" s="347"/>
      <c r="E23" s="347"/>
      <c r="F23" s="348"/>
      <c r="G23" s="348"/>
      <c r="H23" s="348"/>
      <c r="I23" s="348"/>
      <c r="J23" s="65"/>
      <c r="K23" s="65"/>
      <c r="L23" s="65"/>
      <c r="M23" s="167"/>
      <c r="Y23" s="111"/>
      <c r="Z23" s="111"/>
      <c r="AA23" s="111" t="s">
        <v>43</v>
      </c>
      <c r="AB23" s="111">
        <v>40</v>
      </c>
      <c r="AC23" s="111">
        <v>25</v>
      </c>
      <c r="AD23" s="111">
        <v>18</v>
      </c>
      <c r="AE23" s="111">
        <v>13</v>
      </c>
      <c r="AF23" s="111">
        <v>8</v>
      </c>
      <c r="AG23" s="111">
        <v>7</v>
      </c>
      <c r="AH23" s="111">
        <v>6</v>
      </c>
      <c r="AI23" s="111">
        <v>5</v>
      </c>
      <c r="AJ23" s="111">
        <v>4</v>
      </c>
      <c r="AK23" s="111">
        <v>3</v>
      </c>
    </row>
    <row r="24" spans="1:37" ht="18.75" customHeight="1" x14ac:dyDescent="0.25">
      <c r="A24" s="112" t="s">
        <v>48</v>
      </c>
      <c r="B24" s="346" t="s">
        <v>424</v>
      </c>
      <c r="C24" s="346"/>
      <c r="D24" s="348"/>
      <c r="E24" s="348"/>
      <c r="F24" s="347"/>
      <c r="G24" s="347"/>
      <c r="H24" s="348"/>
      <c r="I24" s="348"/>
      <c r="J24" s="65"/>
      <c r="K24" s="65"/>
      <c r="L24" s="65"/>
      <c r="M24" s="167"/>
      <c r="Y24" s="111"/>
      <c r="Z24" s="111"/>
      <c r="AA24" s="111" t="s">
        <v>42</v>
      </c>
      <c r="AB24" s="111">
        <v>25</v>
      </c>
      <c r="AC24" s="111">
        <v>15</v>
      </c>
      <c r="AD24" s="111">
        <v>13</v>
      </c>
      <c r="AE24" s="111">
        <v>7</v>
      </c>
      <c r="AF24" s="111">
        <v>6</v>
      </c>
      <c r="AG24" s="111">
        <v>5</v>
      </c>
      <c r="AH24" s="111">
        <v>4</v>
      </c>
      <c r="AI24" s="111">
        <v>3</v>
      </c>
      <c r="AJ24" s="111">
        <v>2</v>
      </c>
      <c r="AK24" s="111">
        <v>1</v>
      </c>
    </row>
    <row r="25" spans="1:37" ht="18.75" customHeight="1" x14ac:dyDescent="0.25">
      <c r="A25" s="112" t="s">
        <v>46</v>
      </c>
      <c r="B25" s="346" t="s">
        <v>425</v>
      </c>
      <c r="C25" s="346"/>
      <c r="D25" s="348"/>
      <c r="E25" s="348"/>
      <c r="F25" s="348"/>
      <c r="G25" s="348"/>
      <c r="H25" s="347"/>
      <c r="I25" s="347"/>
      <c r="J25" s="65"/>
      <c r="K25" s="65"/>
      <c r="L25" s="65"/>
      <c r="M25" s="167"/>
      <c r="Y25" s="111"/>
      <c r="Z25" s="111"/>
      <c r="AA25" s="111" t="s">
        <v>41</v>
      </c>
      <c r="AB25" s="111">
        <v>15</v>
      </c>
      <c r="AC25" s="111">
        <v>10</v>
      </c>
      <c r="AD25" s="111">
        <v>8</v>
      </c>
      <c r="AE25" s="111">
        <v>4</v>
      </c>
      <c r="AF25" s="111">
        <v>3</v>
      </c>
      <c r="AG25" s="111">
        <v>2</v>
      </c>
      <c r="AH25" s="111">
        <v>1</v>
      </c>
      <c r="AI25" s="111">
        <v>0</v>
      </c>
      <c r="AJ25" s="111">
        <v>0</v>
      </c>
      <c r="AK25" s="111">
        <v>0</v>
      </c>
    </row>
    <row r="26" spans="1:37" x14ac:dyDescent="0.25">
      <c r="A26" s="65"/>
      <c r="B26" s="65"/>
      <c r="C26" s="65"/>
      <c r="D26" s="65"/>
      <c r="E26" s="65"/>
      <c r="F26" s="65"/>
      <c r="G26" s="65"/>
      <c r="H26" s="65"/>
      <c r="I26" s="65"/>
      <c r="J26" s="65"/>
      <c r="K26" s="65"/>
      <c r="L26" s="65"/>
      <c r="M26" s="168"/>
      <c r="Y26" s="111"/>
      <c r="Z26" s="111"/>
      <c r="AA26" s="111" t="s">
        <v>40</v>
      </c>
      <c r="AB26" s="111">
        <v>10</v>
      </c>
      <c r="AC26" s="111">
        <v>6</v>
      </c>
      <c r="AD26" s="111">
        <v>4</v>
      </c>
      <c r="AE26" s="111">
        <v>2</v>
      </c>
      <c r="AF26" s="111">
        <v>1</v>
      </c>
      <c r="AG26" s="111">
        <v>0</v>
      </c>
      <c r="AH26" s="111">
        <v>0</v>
      </c>
      <c r="AI26" s="111">
        <v>0</v>
      </c>
      <c r="AJ26" s="111">
        <v>0</v>
      </c>
      <c r="AK26" s="111">
        <v>0</v>
      </c>
    </row>
    <row r="27" spans="1:37" ht="18.75" customHeight="1" x14ac:dyDescent="0.25">
      <c r="A27" s="65"/>
      <c r="B27" s="344"/>
      <c r="C27" s="344"/>
      <c r="D27" s="341" t="s">
        <v>426</v>
      </c>
      <c r="E27" s="341"/>
      <c r="F27" s="341" t="s">
        <v>427</v>
      </c>
      <c r="G27" s="341"/>
      <c r="H27" s="341" t="s">
        <v>428</v>
      </c>
      <c r="I27" s="341"/>
      <c r="J27" s="65"/>
      <c r="K27" s="65"/>
      <c r="L27" s="65"/>
      <c r="M27" s="168"/>
      <c r="Y27" s="111"/>
      <c r="Z27" s="111"/>
      <c r="AA27" s="111" t="s">
        <v>39</v>
      </c>
      <c r="AB27" s="111">
        <v>3</v>
      </c>
      <c r="AC27" s="111">
        <v>2</v>
      </c>
      <c r="AD27" s="111">
        <v>1</v>
      </c>
      <c r="AE27" s="111">
        <v>0</v>
      </c>
      <c r="AF27" s="111">
        <v>0</v>
      </c>
      <c r="AG27" s="111">
        <v>0</v>
      </c>
      <c r="AH27" s="111">
        <v>0</v>
      </c>
      <c r="AI27" s="111">
        <v>0</v>
      </c>
      <c r="AJ27" s="111">
        <v>0</v>
      </c>
      <c r="AK27" s="111">
        <v>0</v>
      </c>
    </row>
    <row r="28" spans="1:37" ht="18.75" customHeight="1" x14ac:dyDescent="0.25">
      <c r="A28" s="112" t="s">
        <v>83</v>
      </c>
      <c r="B28" s="346" t="s">
        <v>426</v>
      </c>
      <c r="C28" s="346"/>
      <c r="D28" s="347"/>
      <c r="E28" s="347"/>
      <c r="F28" s="348"/>
      <c r="G28" s="348"/>
      <c r="H28" s="348"/>
      <c r="I28" s="348"/>
      <c r="J28" s="65"/>
      <c r="K28" s="65"/>
      <c r="L28" s="65"/>
      <c r="M28" s="167"/>
    </row>
    <row r="29" spans="1:37" ht="18.75" customHeight="1" x14ac:dyDescent="0.25">
      <c r="A29" s="112" t="s">
        <v>84</v>
      </c>
      <c r="B29" s="346" t="s">
        <v>427</v>
      </c>
      <c r="C29" s="346"/>
      <c r="D29" s="348"/>
      <c r="E29" s="348"/>
      <c r="F29" s="347"/>
      <c r="G29" s="347"/>
      <c r="H29" s="348"/>
      <c r="I29" s="348"/>
      <c r="J29" s="65"/>
      <c r="K29" s="65"/>
      <c r="L29" s="65"/>
      <c r="M29" s="167"/>
    </row>
    <row r="30" spans="1:37" ht="18.75" customHeight="1" x14ac:dyDescent="0.25">
      <c r="A30" s="112" t="s">
        <v>85</v>
      </c>
      <c r="B30" s="346" t="s">
        <v>428</v>
      </c>
      <c r="C30" s="346"/>
      <c r="D30" s="348"/>
      <c r="E30" s="348"/>
      <c r="F30" s="348"/>
      <c r="G30" s="348"/>
      <c r="H30" s="347"/>
      <c r="I30" s="347"/>
      <c r="J30" s="65"/>
      <c r="K30" s="65"/>
      <c r="L30" s="65"/>
      <c r="M30" s="167"/>
    </row>
    <row r="31" spans="1:37" x14ac:dyDescent="0.25">
      <c r="A31" s="65"/>
      <c r="B31" s="65"/>
      <c r="C31" s="65"/>
      <c r="D31" s="65"/>
      <c r="E31" s="65"/>
      <c r="F31" s="65"/>
      <c r="G31" s="65"/>
      <c r="H31" s="65"/>
      <c r="I31" s="65"/>
      <c r="J31" s="65"/>
      <c r="K31" s="65"/>
      <c r="L31" s="65"/>
      <c r="M31" s="65"/>
    </row>
    <row r="32" spans="1:37" x14ac:dyDescent="0.25">
      <c r="A32" s="65" t="s">
        <v>86</v>
      </c>
      <c r="B32" s="65"/>
      <c r="C32" s="356" t="str">
        <f>IF(M23=1,B23,IF(M24=1,B24,IF(M25=1,B25,"")))</f>
        <v/>
      </c>
      <c r="D32" s="356"/>
      <c r="E32" s="121" t="s">
        <v>87</v>
      </c>
      <c r="F32" s="356" t="str">
        <f>IF(M28=1,B28,IF(M29=1,B29,IF(M30=1,B30,"")))</f>
        <v/>
      </c>
      <c r="G32" s="356"/>
      <c r="H32" s="65"/>
      <c r="I32" s="53"/>
      <c r="J32" s="65"/>
      <c r="K32" s="65"/>
      <c r="L32" s="65"/>
      <c r="M32" s="65"/>
    </row>
    <row r="33" spans="1:18" x14ac:dyDescent="0.25">
      <c r="A33" s="65"/>
      <c r="B33" s="65"/>
      <c r="C33" s="65"/>
      <c r="D33" s="65"/>
      <c r="E33" s="65"/>
      <c r="F33" s="121"/>
      <c r="G33" s="121"/>
      <c r="H33" s="65"/>
      <c r="I33" s="65"/>
      <c r="J33" s="65"/>
      <c r="K33" s="65"/>
      <c r="L33" s="65"/>
      <c r="M33" s="65"/>
    </row>
    <row r="34" spans="1:18" x14ac:dyDescent="0.25">
      <c r="A34" s="65" t="s">
        <v>88</v>
      </c>
      <c r="B34" s="65"/>
      <c r="C34" s="356" t="str">
        <f>IF(M23=2,B23,IF(M24=2,B24,IF(M25=2,B25,"")))</f>
        <v/>
      </c>
      <c r="D34" s="356"/>
      <c r="E34" s="121" t="s">
        <v>87</v>
      </c>
      <c r="F34" s="356" t="str">
        <f>IF(M28=2,B28,IF(M29=2,B29,IF(M30=2,B30,"")))</f>
        <v/>
      </c>
      <c r="G34" s="356"/>
      <c r="H34" s="65"/>
      <c r="I34" s="53"/>
      <c r="J34" s="65"/>
      <c r="K34" s="65"/>
      <c r="L34" s="65"/>
      <c r="M34" s="65"/>
    </row>
    <row r="35" spans="1:18" x14ac:dyDescent="0.25">
      <c r="A35" s="65"/>
      <c r="B35" s="65"/>
      <c r="C35" s="121"/>
      <c r="D35" s="121"/>
      <c r="E35" s="121"/>
      <c r="F35" s="121"/>
      <c r="G35" s="121"/>
      <c r="H35" s="65"/>
      <c r="I35" s="65"/>
      <c r="J35" s="65"/>
      <c r="K35" s="65"/>
      <c r="L35" s="65"/>
      <c r="M35" s="65"/>
    </row>
    <row r="36" spans="1:18" x14ac:dyDescent="0.25">
      <c r="A36" s="65" t="s">
        <v>89</v>
      </c>
      <c r="B36" s="65"/>
      <c r="C36" s="356" t="str">
        <f>IF(M23=3,B23,IF(M24=3,B24,IF(M25=3,B25,"")))</f>
        <v/>
      </c>
      <c r="D36" s="356"/>
      <c r="E36" s="121" t="s">
        <v>87</v>
      </c>
      <c r="F36" s="356" t="str">
        <f>IF(M28=3,B28,IF(M29=3,B29,IF(M30=3,B30,"")))</f>
        <v/>
      </c>
      <c r="G36" s="356"/>
      <c r="H36" s="65"/>
      <c r="I36" s="53"/>
      <c r="J36" s="65"/>
      <c r="K36" s="65"/>
      <c r="L36" s="65"/>
      <c r="M36" s="65"/>
    </row>
    <row r="37" spans="1:18" x14ac:dyDescent="0.25">
      <c r="A37" s="65"/>
      <c r="B37" s="65"/>
      <c r="C37" s="65"/>
      <c r="D37" s="65"/>
      <c r="E37" s="65"/>
      <c r="F37" s="65"/>
      <c r="G37" s="65"/>
      <c r="H37" s="65"/>
      <c r="I37" s="65"/>
      <c r="J37" s="65"/>
      <c r="K37" s="65"/>
      <c r="L37" s="65"/>
      <c r="M37" s="65"/>
    </row>
    <row r="38" spans="1:18" x14ac:dyDescent="0.25">
      <c r="A38" s="65"/>
      <c r="B38" s="65"/>
      <c r="C38" s="65"/>
      <c r="D38" s="65"/>
      <c r="E38" s="65"/>
      <c r="F38" s="65"/>
      <c r="G38" s="65"/>
      <c r="H38" s="65"/>
      <c r="I38" s="65"/>
      <c r="J38" s="65"/>
      <c r="K38" s="65"/>
      <c r="L38" s="53"/>
      <c r="M38" s="65"/>
    </row>
    <row r="39" spans="1:18" x14ac:dyDescent="0.25">
      <c r="A39" s="110" t="s">
        <v>38</v>
      </c>
      <c r="B39" s="109"/>
      <c r="C39" s="108"/>
      <c r="D39" s="106" t="s">
        <v>36</v>
      </c>
      <c r="E39" s="104" t="s">
        <v>37</v>
      </c>
      <c r="F39" s="107"/>
      <c r="G39" s="106" t="s">
        <v>36</v>
      </c>
      <c r="H39" s="104" t="s">
        <v>35</v>
      </c>
      <c r="I39" s="105"/>
      <c r="J39" s="104" t="s">
        <v>34</v>
      </c>
      <c r="K39" s="103" t="s">
        <v>33</v>
      </c>
      <c r="L39" s="102"/>
      <c r="M39" s="107"/>
      <c r="P39" s="99"/>
      <c r="Q39" s="99"/>
      <c r="R39" s="98"/>
    </row>
    <row r="40" spans="1:18" x14ac:dyDescent="0.25">
      <c r="A40" s="97" t="s">
        <v>32</v>
      </c>
      <c r="B40" s="93"/>
      <c r="C40" s="96"/>
      <c r="D40" s="95">
        <v>1</v>
      </c>
      <c r="E40" s="349" t="e">
        <f>IF(D40&gt;$R$47,,UPPER(VLOOKUP(D40,'[4]1MD ELO'!$A$7:$Q$134,2)))</f>
        <v>#REF!</v>
      </c>
      <c r="F40" s="349"/>
      <c r="G40" s="94" t="s">
        <v>31</v>
      </c>
      <c r="H40" s="93"/>
      <c r="I40" s="92"/>
      <c r="J40" s="91"/>
      <c r="K40" s="79" t="s">
        <v>30</v>
      </c>
      <c r="L40" s="78"/>
      <c r="M40" s="77"/>
      <c r="P40" s="76"/>
      <c r="Q40" s="76"/>
      <c r="R40" s="51"/>
    </row>
    <row r="41" spans="1:18" x14ac:dyDescent="0.25">
      <c r="A41" s="54" t="s">
        <v>29</v>
      </c>
      <c r="B41" s="57"/>
      <c r="C41" s="90"/>
      <c r="D41" s="72">
        <v>2</v>
      </c>
      <c r="E41" s="345" t="e">
        <f>IF(D41&gt;$R$47,,UPPER(VLOOKUP(D41,'[4]1MD ELO'!$A$7:$Q$134,2)))</f>
        <v>#REF!</v>
      </c>
      <c r="F41" s="345"/>
      <c r="G41" s="70" t="s">
        <v>28</v>
      </c>
      <c r="H41" s="69"/>
      <c r="I41" s="68"/>
      <c r="J41" s="67"/>
      <c r="K41" s="89"/>
      <c r="L41" s="53"/>
      <c r="M41" s="52"/>
      <c r="P41" s="51"/>
      <c r="Q41" s="50"/>
      <c r="R41" s="51"/>
    </row>
    <row r="42" spans="1:18" x14ac:dyDescent="0.25">
      <c r="A42" s="88"/>
      <c r="B42" s="87"/>
      <c r="C42" s="86"/>
      <c r="D42" s="72"/>
      <c r="E42" s="71"/>
      <c r="F42" s="65"/>
      <c r="G42" s="70" t="s">
        <v>27</v>
      </c>
      <c r="H42" s="69"/>
      <c r="I42" s="68"/>
      <c r="J42" s="67"/>
      <c r="K42" s="79" t="s">
        <v>26</v>
      </c>
      <c r="L42" s="78"/>
      <c r="M42" s="77"/>
      <c r="P42" s="76"/>
      <c r="Q42" s="76"/>
      <c r="R42" s="51"/>
    </row>
    <row r="43" spans="1:18" x14ac:dyDescent="0.25">
      <c r="A43" s="85"/>
      <c r="B43" s="84"/>
      <c r="C43" s="80"/>
      <c r="D43" s="72"/>
      <c r="E43" s="71"/>
      <c r="F43" s="65"/>
      <c r="G43" s="70" t="s">
        <v>25</v>
      </c>
      <c r="H43" s="69"/>
      <c r="I43" s="68"/>
      <c r="J43" s="67"/>
      <c r="K43" s="66"/>
      <c r="L43" s="65"/>
      <c r="M43" s="64"/>
      <c r="P43" s="51"/>
      <c r="Q43" s="50"/>
      <c r="R43" s="51"/>
    </row>
    <row r="44" spans="1:18" x14ac:dyDescent="0.25">
      <c r="A44" s="83"/>
      <c r="B44" s="82"/>
      <c r="C44" s="81"/>
      <c r="D44" s="72"/>
      <c r="E44" s="71"/>
      <c r="F44" s="65"/>
      <c r="G44" s="70" t="s">
        <v>24</v>
      </c>
      <c r="H44" s="69"/>
      <c r="I44" s="68"/>
      <c r="J44" s="67"/>
      <c r="K44" s="54"/>
      <c r="L44" s="53"/>
      <c r="M44" s="52"/>
      <c r="P44" s="51"/>
      <c r="Q44" s="50"/>
      <c r="R44" s="51"/>
    </row>
    <row r="45" spans="1:18" x14ac:dyDescent="0.25">
      <c r="A45" s="75"/>
      <c r="B45" s="74"/>
      <c r="C45" s="80"/>
      <c r="D45" s="72"/>
      <c r="E45" s="71"/>
      <c r="F45" s="65"/>
      <c r="G45" s="70" t="s">
        <v>23</v>
      </c>
      <c r="H45" s="69"/>
      <c r="I45" s="68"/>
      <c r="J45" s="67"/>
      <c r="K45" s="79" t="s">
        <v>22</v>
      </c>
      <c r="L45" s="78"/>
      <c r="M45" s="77"/>
      <c r="P45" s="76"/>
      <c r="Q45" s="76"/>
      <c r="R45" s="51"/>
    </row>
    <row r="46" spans="1:18" x14ac:dyDescent="0.25">
      <c r="A46" s="75"/>
      <c r="B46" s="74"/>
      <c r="C46" s="73"/>
      <c r="D46" s="72"/>
      <c r="E46" s="71"/>
      <c r="F46" s="65"/>
      <c r="G46" s="70" t="s">
        <v>21</v>
      </c>
      <c r="H46" s="69"/>
      <c r="I46" s="68"/>
      <c r="J46" s="67"/>
      <c r="K46" s="66"/>
      <c r="L46" s="65"/>
      <c r="M46" s="64"/>
      <c r="P46" s="51"/>
      <c r="Q46" s="50"/>
      <c r="R46" s="51"/>
    </row>
    <row r="47" spans="1:18" x14ac:dyDescent="0.25">
      <c r="A47" s="63"/>
      <c r="B47" s="62"/>
      <c r="C47" s="61"/>
      <c r="D47" s="60"/>
      <c r="E47" s="59"/>
      <c r="F47" s="53"/>
      <c r="G47" s="58" t="s">
        <v>20</v>
      </c>
      <c r="H47" s="57"/>
      <c r="I47" s="56"/>
      <c r="J47" s="55"/>
      <c r="K47" s="54" t="e">
        <f>L4</f>
        <v>#REF!</v>
      </c>
      <c r="L47" s="53"/>
      <c r="M47" s="52"/>
      <c r="P47" s="51"/>
      <c r="Q47" s="50"/>
      <c r="R47" s="49" t="e">
        <f>MIN(4,'[4]1MD ELO'!Q5)</f>
        <v>#REF!</v>
      </c>
    </row>
  </sheetData>
  <mergeCells count="42">
    <mergeCell ref="E41:F41"/>
    <mergeCell ref="B30:C30"/>
    <mergeCell ref="D30:E30"/>
    <mergeCell ref="F30:G30"/>
    <mergeCell ref="H30:I30"/>
    <mergeCell ref="C32:D32"/>
    <mergeCell ref="F32:G32"/>
    <mergeCell ref="C34:D34"/>
    <mergeCell ref="F34:G34"/>
    <mergeCell ref="C36:D36"/>
    <mergeCell ref="F36:G36"/>
    <mergeCell ref="E40:F40"/>
    <mergeCell ref="B28:C28"/>
    <mergeCell ref="D28:E28"/>
    <mergeCell ref="F28:G28"/>
    <mergeCell ref="H28:I28"/>
    <mergeCell ref="B29:C29"/>
    <mergeCell ref="D29:E29"/>
    <mergeCell ref="F29:G29"/>
    <mergeCell ref="H29:I29"/>
    <mergeCell ref="B25:C25"/>
    <mergeCell ref="D25:E25"/>
    <mergeCell ref="F25:G25"/>
    <mergeCell ref="H25:I25"/>
    <mergeCell ref="B27:C27"/>
    <mergeCell ref="D27:E27"/>
    <mergeCell ref="F27:G27"/>
    <mergeCell ref="H27:I27"/>
    <mergeCell ref="B23:C23"/>
    <mergeCell ref="D23:E23"/>
    <mergeCell ref="F23:G23"/>
    <mergeCell ref="H23:I23"/>
    <mergeCell ref="B24:C24"/>
    <mergeCell ref="D24:E24"/>
    <mergeCell ref="F24:G24"/>
    <mergeCell ref="H24:I24"/>
    <mergeCell ref="H22:I22"/>
    <mergeCell ref="A1:F1"/>
    <mergeCell ref="A4:C4"/>
    <mergeCell ref="B22:C22"/>
    <mergeCell ref="D22:E22"/>
    <mergeCell ref="F22:G22"/>
  </mergeCells>
  <conditionalFormatting sqref="E7 E9 E11 E13 E15 E17">
    <cfRule type="cellIs" dxfId="124" priority="1" stopIfTrue="1" operator="equal">
      <formula>"Bye"</formula>
    </cfRule>
  </conditionalFormatting>
  <conditionalFormatting sqref="R47">
    <cfRule type="expression" dxfId="123"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11"/>
  </sheetPr>
  <dimension ref="A1:AK41"/>
  <sheetViews>
    <sheetView workbookViewId="0">
      <selection activeCell="O18" sqref="O18"/>
    </sheetView>
  </sheetViews>
  <sheetFormatPr defaultColWidth="9.109375" defaultRowHeight="13.2" x14ac:dyDescent="0.25"/>
  <cols>
    <col min="1" max="1" width="5.44140625" style="48" customWidth="1"/>
    <col min="2" max="2" width="4.44140625" style="48" customWidth="1"/>
    <col min="3" max="3" width="8.33203125" style="48" customWidth="1"/>
    <col min="4" max="4" width="7.109375" style="48" customWidth="1"/>
    <col min="5" max="5" width="9.33203125" style="48" customWidth="1"/>
    <col min="6" max="6" width="7.109375" style="48" customWidth="1"/>
    <col min="7" max="7" width="9.33203125" style="48" customWidth="1"/>
    <col min="8" max="8" width="7.109375" style="48" customWidth="1"/>
    <col min="9" max="9" width="10.5546875" style="48" customWidth="1"/>
    <col min="10" max="10" width="7.88671875" style="48" customWidth="1"/>
    <col min="11" max="12" width="8.5546875" style="48" customWidth="1"/>
    <col min="13" max="13" width="7.88671875" style="48" customWidth="1"/>
    <col min="14" max="14" width="9.109375" style="48"/>
    <col min="15" max="15" width="5.109375" style="48" customWidth="1"/>
    <col min="16" max="16" width="11.5546875" style="48" customWidth="1"/>
    <col min="17" max="17" width="9.33203125" style="48" customWidth="1"/>
    <col min="18" max="24" width="9.109375" style="48"/>
    <col min="25" max="37" width="0" style="48" hidden="1" customWidth="1"/>
    <col min="38" max="16384" width="9.109375" style="48"/>
  </cols>
  <sheetData>
    <row r="1" spans="1:37" ht="24.6" x14ac:dyDescent="0.25">
      <c r="A1" s="342" t="s">
        <v>16</v>
      </c>
      <c r="B1" s="342"/>
      <c r="C1" s="342"/>
      <c r="D1" s="342"/>
      <c r="E1" s="342"/>
      <c r="F1" s="342"/>
      <c r="G1" s="159"/>
      <c r="H1" s="158" t="s">
        <v>79</v>
      </c>
      <c r="I1" s="157"/>
      <c r="J1" s="156"/>
      <c r="L1" s="145"/>
      <c r="M1" s="155"/>
      <c r="N1" s="153"/>
      <c r="O1" s="153" t="s">
        <v>78</v>
      </c>
      <c r="P1" s="153"/>
      <c r="Q1" s="154"/>
      <c r="R1" s="153"/>
      <c r="AB1" s="152" t="e">
        <f>IF(Y5=1,CONCATENATE(VLOOKUP(Y3,AA16:AH27,2)),CONCATENATE(VLOOKUP(Y3,AA2:AK13,2)))</f>
        <v>#REF!</v>
      </c>
      <c r="AC1" s="152" t="e">
        <f>IF(Y5=1,CONCATENATE(VLOOKUP(Y3,AA16:AK27,3)),CONCATENATE(VLOOKUP(Y3,AA2:AK13,3)))</f>
        <v>#REF!</v>
      </c>
      <c r="AD1" s="152" t="e">
        <f>IF(Y5=1,CONCATENATE(VLOOKUP(Y3,AA16:AK27,4)),CONCATENATE(VLOOKUP(Y3,AA2:AK13,4)))</f>
        <v>#REF!</v>
      </c>
      <c r="AE1" s="152" t="e">
        <f>IF(Y5=1,CONCATENATE(VLOOKUP(Y3,AA16:AK27,5)),CONCATENATE(VLOOKUP(Y3,AA2:AK13,5)))</f>
        <v>#REF!</v>
      </c>
      <c r="AF1" s="152" t="e">
        <f>IF(Y5=1,CONCATENATE(VLOOKUP(Y3,AA16:AK27,6)),CONCATENATE(VLOOKUP(Y3,AA2:AK13,6)))</f>
        <v>#REF!</v>
      </c>
      <c r="AG1" s="152" t="e">
        <f>IF(Y5=1,CONCATENATE(VLOOKUP(Y3,AA16:AK27,7)),CONCATENATE(VLOOKUP(Y3,AA2:AK13,7)))</f>
        <v>#REF!</v>
      </c>
      <c r="AH1" s="152" t="e">
        <f>IF(Y5=1,CONCATENATE(VLOOKUP(Y3,AA16:AK27,8)),CONCATENATE(VLOOKUP(Y3,AA2:AK13,8)))</f>
        <v>#REF!</v>
      </c>
      <c r="AI1" s="152" t="e">
        <f>IF(Y5=1,CONCATENATE(VLOOKUP(Y3,AA16:AK27,9)),CONCATENATE(VLOOKUP(Y3,AA2:AK13,9)))</f>
        <v>#REF!</v>
      </c>
      <c r="AJ1" s="152" t="e">
        <f>IF(Y5=1,CONCATENATE(VLOOKUP(Y3,AA16:AK27,10)),CONCATENATE(VLOOKUP(Y3,AA2:AK13,10)))</f>
        <v>#REF!</v>
      </c>
      <c r="AK1" s="152" t="e">
        <f>IF(Y5=1,CONCATENATE(VLOOKUP(Y3,AA16:AK27,11)),CONCATENATE(VLOOKUP(Y3,AA2:AK13,11)))</f>
        <v>#REF!</v>
      </c>
    </row>
    <row r="2" spans="1:37" x14ac:dyDescent="0.25">
      <c r="A2" s="151" t="s">
        <v>77</v>
      </c>
      <c r="B2" s="149"/>
      <c r="C2" s="149"/>
      <c r="D2" s="149"/>
      <c r="E2" s="173" t="s">
        <v>104</v>
      </c>
      <c r="F2" s="149"/>
      <c r="G2" s="148"/>
      <c r="H2" s="147"/>
      <c r="I2" s="147"/>
      <c r="J2" s="146"/>
      <c r="K2" s="145"/>
      <c r="L2" s="145"/>
      <c r="M2" s="145"/>
      <c r="N2" s="143"/>
      <c r="O2" s="144"/>
      <c r="P2" s="143"/>
      <c r="Q2" s="144"/>
      <c r="R2" s="143"/>
      <c r="Y2" s="142"/>
      <c r="Z2" s="111"/>
      <c r="AA2" s="111" t="s">
        <v>50</v>
      </c>
      <c r="AB2" s="114">
        <v>150</v>
      </c>
      <c r="AC2" s="114">
        <v>120</v>
      </c>
      <c r="AD2" s="114">
        <v>100</v>
      </c>
      <c r="AE2" s="114">
        <v>80</v>
      </c>
      <c r="AF2" s="114">
        <v>70</v>
      </c>
      <c r="AG2" s="114">
        <v>60</v>
      </c>
      <c r="AH2" s="114">
        <v>55</v>
      </c>
      <c r="AI2" s="114">
        <v>50</v>
      </c>
      <c r="AJ2" s="114">
        <v>45</v>
      </c>
      <c r="AK2" s="114">
        <v>40</v>
      </c>
    </row>
    <row r="3" spans="1:37" x14ac:dyDescent="0.25">
      <c r="A3" s="139" t="s">
        <v>75</v>
      </c>
      <c r="B3" s="139"/>
      <c r="C3" s="139"/>
      <c r="D3" s="139"/>
      <c r="E3" s="139" t="s">
        <v>4</v>
      </c>
      <c r="F3" s="139"/>
      <c r="G3" s="139"/>
      <c r="H3" s="139" t="s">
        <v>74</v>
      </c>
      <c r="I3" s="139"/>
      <c r="J3" s="141"/>
      <c r="K3" s="139"/>
      <c r="L3" s="140" t="s">
        <v>73</v>
      </c>
      <c r="M3" s="139"/>
      <c r="N3" s="137"/>
      <c r="O3" s="138"/>
      <c r="P3" s="137"/>
      <c r="Q3" s="138"/>
      <c r="R3" s="174"/>
      <c r="Y3" s="111">
        <f>IF(H4="OB","A",IF(H4="IX","W",H4))</f>
        <v>0</v>
      </c>
      <c r="Z3" s="111"/>
      <c r="AA3" s="111" t="s">
        <v>52</v>
      </c>
      <c r="AB3" s="114">
        <v>120</v>
      </c>
      <c r="AC3" s="114">
        <v>90</v>
      </c>
      <c r="AD3" s="114">
        <v>65</v>
      </c>
      <c r="AE3" s="114">
        <v>55</v>
      </c>
      <c r="AF3" s="114">
        <v>50</v>
      </c>
      <c r="AG3" s="114">
        <v>45</v>
      </c>
      <c r="AH3" s="114">
        <v>40</v>
      </c>
      <c r="AI3" s="114">
        <v>35</v>
      </c>
      <c r="AJ3" s="114">
        <v>25</v>
      </c>
      <c r="AK3" s="114">
        <v>20</v>
      </c>
    </row>
    <row r="4" spans="1:37" ht="13.8" thickBot="1" x14ac:dyDescent="0.3">
      <c r="A4" s="343" t="s">
        <v>17</v>
      </c>
      <c r="B4" s="343"/>
      <c r="C4" s="343"/>
      <c r="D4" s="135"/>
      <c r="E4" s="134" t="s">
        <v>18</v>
      </c>
      <c r="F4" s="134"/>
      <c r="G4" s="134"/>
      <c r="H4" s="131"/>
      <c r="I4" s="134"/>
      <c r="J4" s="133"/>
      <c r="K4" s="131"/>
      <c r="L4" s="132" t="s">
        <v>19</v>
      </c>
      <c r="M4" s="131"/>
      <c r="N4" s="129"/>
      <c r="O4" s="130"/>
      <c r="P4" s="136" t="s">
        <v>72</v>
      </c>
      <c r="Q4" s="114" t="s">
        <v>95</v>
      </c>
      <c r="R4" s="114" t="s">
        <v>93</v>
      </c>
      <c r="S4" s="175"/>
      <c r="Y4" s="111"/>
      <c r="Z4" s="111"/>
      <c r="AA4" s="111" t="s">
        <v>51</v>
      </c>
      <c r="AB4" s="114">
        <v>90</v>
      </c>
      <c r="AC4" s="114">
        <v>60</v>
      </c>
      <c r="AD4" s="114">
        <v>45</v>
      </c>
      <c r="AE4" s="114">
        <v>34</v>
      </c>
      <c r="AF4" s="114">
        <v>27</v>
      </c>
      <c r="AG4" s="114">
        <v>22</v>
      </c>
      <c r="AH4" s="114">
        <v>18</v>
      </c>
      <c r="AI4" s="114">
        <v>15</v>
      </c>
      <c r="AJ4" s="114">
        <v>12</v>
      </c>
      <c r="AK4" s="114">
        <v>9</v>
      </c>
    </row>
    <row r="5" spans="1:37" x14ac:dyDescent="0.25">
      <c r="A5" s="102"/>
      <c r="B5" s="102" t="s">
        <v>68</v>
      </c>
      <c r="C5" s="102" t="s">
        <v>67</v>
      </c>
      <c r="D5" s="102" t="s">
        <v>38</v>
      </c>
      <c r="E5" s="102" t="s">
        <v>66</v>
      </c>
      <c r="F5" s="102"/>
      <c r="G5" s="102" t="s">
        <v>65</v>
      </c>
      <c r="H5" s="102"/>
      <c r="I5" s="102" t="s">
        <v>64</v>
      </c>
      <c r="J5" s="102"/>
      <c r="K5" s="126" t="s">
        <v>63</v>
      </c>
      <c r="L5" s="126" t="s">
        <v>62</v>
      </c>
      <c r="M5" s="126" t="s">
        <v>61</v>
      </c>
      <c r="P5" s="128" t="s">
        <v>70</v>
      </c>
      <c r="Q5" s="127" t="s">
        <v>92</v>
      </c>
      <c r="R5" s="127" t="s">
        <v>96</v>
      </c>
      <c r="S5" s="175"/>
      <c r="Y5" s="111" t="e">
        <f>IF(OR([3]Altalanos!$A$8="F1",[3]Altalanos!$A$8="F2",[3]Altalanos!$A$8="N1",[3]Altalanos!$A$8="N2"),1,2)</f>
        <v>#REF!</v>
      </c>
      <c r="Z5" s="111"/>
      <c r="AA5" s="111" t="s">
        <v>49</v>
      </c>
      <c r="AB5" s="114">
        <v>60</v>
      </c>
      <c r="AC5" s="114">
        <v>40</v>
      </c>
      <c r="AD5" s="114">
        <v>30</v>
      </c>
      <c r="AE5" s="114">
        <v>20</v>
      </c>
      <c r="AF5" s="114">
        <v>18</v>
      </c>
      <c r="AG5" s="114">
        <v>15</v>
      </c>
      <c r="AH5" s="114">
        <v>12</v>
      </c>
      <c r="AI5" s="114">
        <v>10</v>
      </c>
      <c r="AJ5" s="114">
        <v>8</v>
      </c>
      <c r="AK5" s="114">
        <v>6</v>
      </c>
    </row>
    <row r="6" spans="1:37" x14ac:dyDescent="0.25">
      <c r="A6" s="65"/>
      <c r="B6" s="65"/>
      <c r="C6" s="65"/>
      <c r="D6" s="65"/>
      <c r="E6" s="65"/>
      <c r="F6" s="65"/>
      <c r="G6" s="65"/>
      <c r="H6" s="65"/>
      <c r="I6" s="65"/>
      <c r="J6" s="65"/>
      <c r="K6" s="65"/>
      <c r="L6" s="65"/>
      <c r="M6" s="65"/>
      <c r="P6" s="125" t="s">
        <v>60</v>
      </c>
      <c r="Q6" s="124" t="s">
        <v>97</v>
      </c>
      <c r="R6" s="124" t="s">
        <v>71</v>
      </c>
      <c r="S6" s="175"/>
      <c r="Y6" s="111"/>
      <c r="Z6" s="111"/>
      <c r="AA6" s="111" t="s">
        <v>47</v>
      </c>
      <c r="AB6" s="114">
        <v>40</v>
      </c>
      <c r="AC6" s="114">
        <v>25</v>
      </c>
      <c r="AD6" s="114">
        <v>18</v>
      </c>
      <c r="AE6" s="114">
        <v>13</v>
      </c>
      <c r="AF6" s="114">
        <v>10</v>
      </c>
      <c r="AG6" s="114">
        <v>8</v>
      </c>
      <c r="AH6" s="114">
        <v>6</v>
      </c>
      <c r="AI6" s="114">
        <v>5</v>
      </c>
      <c r="AJ6" s="114">
        <v>4</v>
      </c>
      <c r="AK6" s="114">
        <v>3</v>
      </c>
    </row>
    <row r="7" spans="1:37" x14ac:dyDescent="0.25">
      <c r="A7" s="121" t="s">
        <v>50</v>
      </c>
      <c r="B7" s="120">
        <v>3</v>
      </c>
      <c r="C7" s="170">
        <v>0</v>
      </c>
      <c r="D7" s="170">
        <v>0</v>
      </c>
      <c r="E7" s="357" t="s">
        <v>429</v>
      </c>
      <c r="F7" s="357"/>
      <c r="G7" s="357">
        <v>0</v>
      </c>
      <c r="H7" s="357"/>
      <c r="I7" s="171">
        <v>0</v>
      </c>
      <c r="J7" s="65"/>
      <c r="K7" s="117"/>
      <c r="L7" s="116" t="s">
        <v>78</v>
      </c>
      <c r="M7" s="115"/>
      <c r="P7" s="136" t="s">
        <v>98</v>
      </c>
      <c r="Q7" s="114" t="s">
        <v>69</v>
      </c>
      <c r="R7" s="114" t="s">
        <v>82</v>
      </c>
      <c r="Y7" s="111"/>
      <c r="Z7" s="111"/>
      <c r="AA7" s="111" t="s">
        <v>45</v>
      </c>
      <c r="AB7" s="114">
        <v>25</v>
      </c>
      <c r="AC7" s="114">
        <v>15</v>
      </c>
      <c r="AD7" s="114">
        <v>13</v>
      </c>
      <c r="AE7" s="114">
        <v>8</v>
      </c>
      <c r="AF7" s="114">
        <v>6</v>
      </c>
      <c r="AG7" s="114">
        <v>4</v>
      </c>
      <c r="AH7" s="114">
        <v>3</v>
      </c>
      <c r="AI7" s="114">
        <v>2</v>
      </c>
      <c r="AJ7" s="114">
        <v>1</v>
      </c>
      <c r="AK7" s="114">
        <v>0</v>
      </c>
    </row>
    <row r="8" spans="1:37" x14ac:dyDescent="0.25">
      <c r="A8" s="121"/>
      <c r="B8" s="123"/>
      <c r="C8" s="172"/>
      <c r="D8" s="172"/>
      <c r="E8" s="172"/>
      <c r="F8" s="172"/>
      <c r="G8" s="172"/>
      <c r="H8" s="172"/>
      <c r="I8" s="172"/>
      <c r="J8" s="65"/>
      <c r="K8" s="121"/>
      <c r="L8" s="121"/>
      <c r="M8" s="122"/>
      <c r="P8" s="128" t="s">
        <v>99</v>
      </c>
      <c r="Q8" s="127" t="s">
        <v>59</v>
      </c>
      <c r="R8" s="127" t="s">
        <v>100</v>
      </c>
      <c r="Y8" s="111"/>
      <c r="Z8" s="111"/>
      <c r="AA8" s="111" t="s">
        <v>44</v>
      </c>
      <c r="AB8" s="114">
        <v>15</v>
      </c>
      <c r="AC8" s="114">
        <v>10</v>
      </c>
      <c r="AD8" s="114">
        <v>7</v>
      </c>
      <c r="AE8" s="114">
        <v>5</v>
      </c>
      <c r="AF8" s="114">
        <v>4</v>
      </c>
      <c r="AG8" s="114">
        <v>3</v>
      </c>
      <c r="AH8" s="114">
        <v>2</v>
      </c>
      <c r="AI8" s="114">
        <v>1</v>
      </c>
      <c r="AJ8" s="114">
        <v>0</v>
      </c>
      <c r="AK8" s="114">
        <v>0</v>
      </c>
    </row>
    <row r="9" spans="1:37" x14ac:dyDescent="0.25">
      <c r="A9" s="121" t="s">
        <v>48</v>
      </c>
      <c r="B9" s="120">
        <v>1</v>
      </c>
      <c r="C9" s="170">
        <v>0</v>
      </c>
      <c r="D9" s="170">
        <v>0</v>
      </c>
      <c r="E9" s="357" t="s">
        <v>430</v>
      </c>
      <c r="F9" s="357"/>
      <c r="G9" s="357">
        <v>0</v>
      </c>
      <c r="H9" s="357"/>
      <c r="I9" s="171">
        <v>0</v>
      </c>
      <c r="J9" s="65"/>
      <c r="K9" s="117"/>
      <c r="L9" s="116" t="s">
        <v>78</v>
      </c>
      <c r="M9" s="115"/>
      <c r="Y9" s="111"/>
      <c r="Z9" s="111"/>
      <c r="AA9" s="111" t="s">
        <v>43</v>
      </c>
      <c r="AB9" s="114">
        <v>10</v>
      </c>
      <c r="AC9" s="114">
        <v>6</v>
      </c>
      <c r="AD9" s="114">
        <v>4</v>
      </c>
      <c r="AE9" s="114">
        <v>2</v>
      </c>
      <c r="AF9" s="114">
        <v>1</v>
      </c>
      <c r="AG9" s="114">
        <v>0</v>
      </c>
      <c r="AH9" s="114">
        <v>0</v>
      </c>
      <c r="AI9" s="114">
        <v>0</v>
      </c>
      <c r="AJ9" s="114">
        <v>0</v>
      </c>
      <c r="AK9" s="114">
        <v>0</v>
      </c>
    </row>
    <row r="10" spans="1:37" x14ac:dyDescent="0.25">
      <c r="A10" s="121"/>
      <c r="B10" s="123"/>
      <c r="C10" s="172"/>
      <c r="D10" s="172"/>
      <c r="E10" s="172"/>
      <c r="F10" s="172"/>
      <c r="G10" s="172"/>
      <c r="H10" s="172"/>
      <c r="I10" s="172"/>
      <c r="J10" s="65"/>
      <c r="K10" s="121"/>
      <c r="L10" s="121"/>
      <c r="M10" s="122"/>
      <c r="Y10" s="111"/>
      <c r="Z10" s="111"/>
      <c r="AA10" s="111" t="s">
        <v>42</v>
      </c>
      <c r="AB10" s="114">
        <v>6</v>
      </c>
      <c r="AC10" s="114">
        <v>3</v>
      </c>
      <c r="AD10" s="114">
        <v>2</v>
      </c>
      <c r="AE10" s="114">
        <v>1</v>
      </c>
      <c r="AF10" s="114">
        <v>0</v>
      </c>
      <c r="AG10" s="114">
        <v>0</v>
      </c>
      <c r="AH10" s="114">
        <v>0</v>
      </c>
      <c r="AI10" s="114">
        <v>0</v>
      </c>
      <c r="AJ10" s="114">
        <v>0</v>
      </c>
      <c r="AK10" s="114">
        <v>0</v>
      </c>
    </row>
    <row r="11" spans="1:37" x14ac:dyDescent="0.25">
      <c r="A11" s="121" t="s">
        <v>46</v>
      </c>
      <c r="B11" s="120">
        <v>5</v>
      </c>
      <c r="C11" s="170">
        <v>0</v>
      </c>
      <c r="D11" s="170">
        <v>0</v>
      </c>
      <c r="E11" s="357" t="s">
        <v>431</v>
      </c>
      <c r="F11" s="357"/>
      <c r="G11" s="357">
        <v>0</v>
      </c>
      <c r="H11" s="357"/>
      <c r="I11" s="171">
        <v>0</v>
      </c>
      <c r="J11" s="65"/>
      <c r="K11" s="117"/>
      <c r="L11" s="116" t="s">
        <v>78</v>
      </c>
      <c r="M11" s="115"/>
      <c r="Y11" s="111"/>
      <c r="Z11" s="111"/>
      <c r="AA11" s="111" t="s">
        <v>41</v>
      </c>
      <c r="AB11" s="114">
        <v>3</v>
      </c>
      <c r="AC11" s="114">
        <v>2</v>
      </c>
      <c r="AD11" s="114">
        <v>1</v>
      </c>
      <c r="AE11" s="114">
        <v>0</v>
      </c>
      <c r="AF11" s="114">
        <v>0</v>
      </c>
      <c r="AG11" s="114">
        <v>0</v>
      </c>
      <c r="AH11" s="114">
        <v>0</v>
      </c>
      <c r="AI11" s="114">
        <v>0</v>
      </c>
      <c r="AJ11" s="114">
        <v>0</v>
      </c>
      <c r="AK11" s="114">
        <v>0</v>
      </c>
    </row>
    <row r="12" spans="1:37" x14ac:dyDescent="0.25">
      <c r="A12" s="121"/>
      <c r="B12" s="123"/>
      <c r="C12" s="172"/>
      <c r="D12" s="172"/>
      <c r="E12" s="172"/>
      <c r="F12" s="172"/>
      <c r="G12" s="172"/>
      <c r="H12" s="172"/>
      <c r="I12" s="172"/>
      <c r="J12" s="65"/>
      <c r="K12" s="65"/>
      <c r="L12" s="65"/>
      <c r="M12" s="122"/>
      <c r="Y12" s="111"/>
      <c r="Z12" s="111"/>
      <c r="AA12" s="111" t="s">
        <v>40</v>
      </c>
      <c r="AB12" s="113">
        <v>0</v>
      </c>
      <c r="AC12" s="113">
        <v>0</v>
      </c>
      <c r="AD12" s="113">
        <v>0</v>
      </c>
      <c r="AE12" s="113">
        <v>0</v>
      </c>
      <c r="AF12" s="113">
        <v>0</v>
      </c>
      <c r="AG12" s="113">
        <v>0</v>
      </c>
      <c r="AH12" s="113">
        <v>0</v>
      </c>
      <c r="AI12" s="113">
        <v>0</v>
      </c>
      <c r="AJ12" s="113">
        <v>0</v>
      </c>
      <c r="AK12" s="113">
        <v>0</v>
      </c>
    </row>
    <row r="13" spans="1:37" x14ac:dyDescent="0.25">
      <c r="A13" s="121" t="s">
        <v>83</v>
      </c>
      <c r="B13" s="120">
        <v>4</v>
      </c>
      <c r="C13" s="170">
        <v>0</v>
      </c>
      <c r="D13" s="170">
        <v>0</v>
      </c>
      <c r="E13" s="357" t="s">
        <v>432</v>
      </c>
      <c r="F13" s="357"/>
      <c r="G13" s="357">
        <v>0</v>
      </c>
      <c r="H13" s="357"/>
      <c r="I13" s="171">
        <v>0</v>
      </c>
      <c r="J13" s="65"/>
      <c r="K13" s="117"/>
      <c r="L13" s="116" t="s">
        <v>78</v>
      </c>
      <c r="M13" s="115"/>
      <c r="Y13" s="111"/>
      <c r="Z13" s="111"/>
      <c r="AA13" s="111" t="s">
        <v>39</v>
      </c>
      <c r="AB13" s="113">
        <v>0</v>
      </c>
      <c r="AC13" s="113">
        <v>0</v>
      </c>
      <c r="AD13" s="113">
        <v>0</v>
      </c>
      <c r="AE13" s="113">
        <v>0</v>
      </c>
      <c r="AF13" s="113">
        <v>0</v>
      </c>
      <c r="AG13" s="113">
        <v>0</v>
      </c>
      <c r="AH13" s="113">
        <v>0</v>
      </c>
      <c r="AI13" s="113">
        <v>0</v>
      </c>
      <c r="AJ13" s="113">
        <v>0</v>
      </c>
      <c r="AK13" s="113">
        <v>0</v>
      </c>
    </row>
    <row r="14" spans="1:37" x14ac:dyDescent="0.25">
      <c r="A14" s="121"/>
      <c r="B14" s="123"/>
      <c r="C14" s="172"/>
      <c r="D14" s="172"/>
      <c r="E14" s="172"/>
      <c r="F14" s="172"/>
      <c r="G14" s="172"/>
      <c r="H14" s="172"/>
      <c r="I14" s="172"/>
      <c r="J14" s="65"/>
      <c r="K14" s="121"/>
      <c r="L14" s="121"/>
      <c r="M14" s="122"/>
      <c r="Y14" s="111"/>
      <c r="Z14" s="111"/>
      <c r="AA14" s="111"/>
      <c r="AB14" s="111"/>
      <c r="AC14" s="111"/>
      <c r="AD14" s="111"/>
      <c r="AE14" s="111"/>
      <c r="AF14" s="111"/>
      <c r="AG14" s="111"/>
      <c r="AH14" s="111"/>
      <c r="AI14" s="111"/>
      <c r="AJ14" s="111"/>
      <c r="AK14" s="111"/>
    </row>
    <row r="15" spans="1:37" x14ac:dyDescent="0.25">
      <c r="A15" s="121" t="s">
        <v>84</v>
      </c>
      <c r="B15" s="120">
        <v>2</v>
      </c>
      <c r="C15" s="170">
        <v>0</v>
      </c>
      <c r="D15" s="170">
        <v>0</v>
      </c>
      <c r="E15" s="357" t="s">
        <v>433</v>
      </c>
      <c r="F15" s="357"/>
      <c r="G15" s="357">
        <v>0</v>
      </c>
      <c r="H15" s="357"/>
      <c r="I15" s="171">
        <v>0</v>
      </c>
      <c r="J15" s="65"/>
      <c r="K15" s="117"/>
      <c r="L15" s="116" t="s">
        <v>78</v>
      </c>
      <c r="M15" s="115"/>
      <c r="Y15" s="111"/>
      <c r="Z15" s="111"/>
      <c r="AA15" s="111"/>
      <c r="AB15" s="111"/>
      <c r="AC15" s="111"/>
      <c r="AD15" s="111"/>
      <c r="AE15" s="111"/>
      <c r="AF15" s="111"/>
      <c r="AG15" s="111"/>
      <c r="AH15" s="111"/>
      <c r="AI15" s="111"/>
      <c r="AJ15" s="111"/>
      <c r="AK15" s="111"/>
    </row>
    <row r="16" spans="1:37" x14ac:dyDescent="0.25">
      <c r="A16" s="65"/>
      <c r="B16" s="65"/>
      <c r="C16" s="65"/>
      <c r="D16" s="65"/>
      <c r="E16" s="65"/>
      <c r="F16" s="65"/>
      <c r="G16" s="65"/>
      <c r="H16" s="65"/>
      <c r="I16" s="65"/>
      <c r="J16" s="65"/>
      <c r="K16" s="65"/>
      <c r="L16" s="65"/>
      <c r="M16" s="65"/>
      <c r="Y16" s="111"/>
      <c r="Z16" s="111"/>
      <c r="AA16" s="111" t="s">
        <v>50</v>
      </c>
      <c r="AB16" s="111">
        <v>300</v>
      </c>
      <c r="AC16" s="111">
        <v>250</v>
      </c>
      <c r="AD16" s="111">
        <v>220</v>
      </c>
      <c r="AE16" s="111">
        <v>180</v>
      </c>
      <c r="AF16" s="111">
        <v>160</v>
      </c>
      <c r="AG16" s="111">
        <v>150</v>
      </c>
      <c r="AH16" s="111">
        <v>140</v>
      </c>
      <c r="AI16" s="111">
        <v>130</v>
      </c>
      <c r="AJ16" s="111">
        <v>120</v>
      </c>
      <c r="AK16" s="111">
        <v>110</v>
      </c>
    </row>
    <row r="17" spans="1:37" x14ac:dyDescent="0.25">
      <c r="A17" s="65"/>
      <c r="B17" s="65"/>
      <c r="C17" s="65"/>
      <c r="D17" s="65"/>
      <c r="E17" s="65"/>
      <c r="F17" s="65"/>
      <c r="G17" s="65"/>
      <c r="H17" s="65"/>
      <c r="I17" s="65"/>
      <c r="J17" s="65"/>
      <c r="K17" s="65"/>
      <c r="L17" s="65"/>
      <c r="M17" s="65"/>
      <c r="Y17" s="111"/>
      <c r="Z17" s="111"/>
      <c r="AA17" s="111" t="s">
        <v>52</v>
      </c>
      <c r="AB17" s="111">
        <v>250</v>
      </c>
      <c r="AC17" s="111">
        <v>200</v>
      </c>
      <c r="AD17" s="111">
        <v>160</v>
      </c>
      <c r="AE17" s="111">
        <v>140</v>
      </c>
      <c r="AF17" s="111">
        <v>120</v>
      </c>
      <c r="AG17" s="111">
        <v>110</v>
      </c>
      <c r="AH17" s="111">
        <v>100</v>
      </c>
      <c r="AI17" s="111">
        <v>90</v>
      </c>
      <c r="AJ17" s="111">
        <v>80</v>
      </c>
      <c r="AK17" s="111">
        <v>70</v>
      </c>
    </row>
    <row r="18" spans="1:37" ht="18.75" customHeight="1" x14ac:dyDescent="0.25">
      <c r="A18" s="65"/>
      <c r="B18" s="344"/>
      <c r="C18" s="344"/>
      <c r="D18" s="341" t="s">
        <v>429</v>
      </c>
      <c r="E18" s="341"/>
      <c r="F18" s="341" t="s">
        <v>430</v>
      </c>
      <c r="G18" s="341"/>
      <c r="H18" s="341" t="s">
        <v>431</v>
      </c>
      <c r="I18" s="341"/>
      <c r="J18" s="341" t="s">
        <v>432</v>
      </c>
      <c r="K18" s="341"/>
      <c r="L18" s="341" t="s">
        <v>433</v>
      </c>
      <c r="M18" s="341"/>
      <c r="Y18" s="111"/>
      <c r="Z18" s="111"/>
      <c r="AA18" s="111" t="s">
        <v>51</v>
      </c>
      <c r="AB18" s="111">
        <v>200</v>
      </c>
      <c r="AC18" s="111">
        <v>150</v>
      </c>
      <c r="AD18" s="111">
        <v>130</v>
      </c>
      <c r="AE18" s="111">
        <v>110</v>
      </c>
      <c r="AF18" s="111">
        <v>95</v>
      </c>
      <c r="AG18" s="111">
        <v>80</v>
      </c>
      <c r="AH18" s="111">
        <v>70</v>
      </c>
      <c r="AI18" s="111">
        <v>60</v>
      </c>
      <c r="AJ18" s="111">
        <v>55</v>
      </c>
      <c r="AK18" s="111">
        <v>50</v>
      </c>
    </row>
    <row r="19" spans="1:37" ht="18.75" customHeight="1" x14ac:dyDescent="0.25">
      <c r="A19" s="112" t="s">
        <v>50</v>
      </c>
      <c r="B19" s="346" t="s">
        <v>429</v>
      </c>
      <c r="C19" s="346"/>
      <c r="D19" s="347"/>
      <c r="E19" s="347"/>
      <c r="F19" s="348"/>
      <c r="G19" s="348"/>
      <c r="H19" s="348"/>
      <c r="I19" s="348"/>
      <c r="J19" s="341"/>
      <c r="K19" s="341"/>
      <c r="L19" s="341"/>
      <c r="M19" s="341"/>
      <c r="Y19" s="111"/>
      <c r="Z19" s="111"/>
      <c r="AA19" s="111" t="s">
        <v>49</v>
      </c>
      <c r="AB19" s="111">
        <v>150</v>
      </c>
      <c r="AC19" s="111">
        <v>120</v>
      </c>
      <c r="AD19" s="111">
        <v>100</v>
      </c>
      <c r="AE19" s="111">
        <v>80</v>
      </c>
      <c r="AF19" s="111">
        <v>70</v>
      </c>
      <c r="AG19" s="111">
        <v>60</v>
      </c>
      <c r="AH19" s="111">
        <v>55</v>
      </c>
      <c r="AI19" s="111">
        <v>50</v>
      </c>
      <c r="AJ19" s="111">
        <v>45</v>
      </c>
      <c r="AK19" s="111">
        <v>40</v>
      </c>
    </row>
    <row r="20" spans="1:37" ht="18.75" customHeight="1" x14ac:dyDescent="0.25">
      <c r="A20" s="112" t="s">
        <v>48</v>
      </c>
      <c r="B20" s="346" t="s">
        <v>430</v>
      </c>
      <c r="C20" s="346"/>
      <c r="D20" s="348"/>
      <c r="E20" s="348"/>
      <c r="F20" s="347"/>
      <c r="G20" s="347"/>
      <c r="H20" s="348"/>
      <c r="I20" s="348"/>
      <c r="J20" s="348"/>
      <c r="K20" s="348"/>
      <c r="L20" s="341"/>
      <c r="M20" s="341"/>
      <c r="Y20" s="111"/>
      <c r="Z20" s="111"/>
      <c r="AA20" s="111" t="s">
        <v>47</v>
      </c>
      <c r="AB20" s="111">
        <v>120</v>
      </c>
      <c r="AC20" s="111">
        <v>90</v>
      </c>
      <c r="AD20" s="111">
        <v>65</v>
      </c>
      <c r="AE20" s="111">
        <v>55</v>
      </c>
      <c r="AF20" s="111">
        <v>50</v>
      </c>
      <c r="AG20" s="111">
        <v>45</v>
      </c>
      <c r="AH20" s="111">
        <v>40</v>
      </c>
      <c r="AI20" s="111">
        <v>35</v>
      </c>
      <c r="AJ20" s="111">
        <v>25</v>
      </c>
      <c r="AK20" s="111">
        <v>20</v>
      </c>
    </row>
    <row r="21" spans="1:37" ht="18.75" customHeight="1" x14ac:dyDescent="0.25">
      <c r="A21" s="112" t="s">
        <v>46</v>
      </c>
      <c r="B21" s="346" t="s">
        <v>431</v>
      </c>
      <c r="C21" s="346"/>
      <c r="D21" s="348"/>
      <c r="E21" s="348"/>
      <c r="F21" s="348"/>
      <c r="G21" s="348"/>
      <c r="H21" s="347"/>
      <c r="I21" s="347"/>
      <c r="J21" s="348"/>
      <c r="K21" s="348"/>
      <c r="L21" s="348"/>
      <c r="M21" s="348"/>
      <c r="Y21" s="111"/>
      <c r="Z21" s="111"/>
      <c r="AA21" s="111" t="s">
        <v>45</v>
      </c>
      <c r="AB21" s="111">
        <v>90</v>
      </c>
      <c r="AC21" s="111">
        <v>60</v>
      </c>
      <c r="AD21" s="111">
        <v>45</v>
      </c>
      <c r="AE21" s="111">
        <v>34</v>
      </c>
      <c r="AF21" s="111">
        <v>27</v>
      </c>
      <c r="AG21" s="111">
        <v>22</v>
      </c>
      <c r="AH21" s="111">
        <v>18</v>
      </c>
      <c r="AI21" s="111">
        <v>15</v>
      </c>
      <c r="AJ21" s="111">
        <v>12</v>
      </c>
      <c r="AK21" s="111">
        <v>9</v>
      </c>
    </row>
    <row r="22" spans="1:37" ht="18.75" customHeight="1" x14ac:dyDescent="0.25">
      <c r="A22" s="112" t="s">
        <v>83</v>
      </c>
      <c r="B22" s="346" t="s">
        <v>432</v>
      </c>
      <c r="C22" s="346"/>
      <c r="D22" s="348"/>
      <c r="E22" s="348"/>
      <c r="F22" s="348"/>
      <c r="G22" s="348"/>
      <c r="H22" s="341"/>
      <c r="I22" s="341"/>
      <c r="J22" s="347"/>
      <c r="K22" s="347"/>
      <c r="L22" s="348"/>
      <c r="M22" s="348"/>
      <c r="Y22" s="111"/>
      <c r="Z22" s="111"/>
      <c r="AA22" s="111" t="s">
        <v>44</v>
      </c>
      <c r="AB22" s="111">
        <v>60</v>
      </c>
      <c r="AC22" s="111">
        <v>40</v>
      </c>
      <c r="AD22" s="111">
        <v>30</v>
      </c>
      <c r="AE22" s="111">
        <v>20</v>
      </c>
      <c r="AF22" s="111">
        <v>18</v>
      </c>
      <c r="AG22" s="111">
        <v>15</v>
      </c>
      <c r="AH22" s="111">
        <v>12</v>
      </c>
      <c r="AI22" s="111">
        <v>10</v>
      </c>
      <c r="AJ22" s="111">
        <v>8</v>
      </c>
      <c r="AK22" s="111">
        <v>6</v>
      </c>
    </row>
    <row r="23" spans="1:37" ht="18.75" customHeight="1" x14ac:dyDescent="0.25">
      <c r="A23" s="112" t="s">
        <v>84</v>
      </c>
      <c r="B23" s="346" t="s">
        <v>433</v>
      </c>
      <c r="C23" s="346"/>
      <c r="D23" s="348"/>
      <c r="E23" s="348"/>
      <c r="F23" s="348"/>
      <c r="G23" s="348"/>
      <c r="H23" s="341"/>
      <c r="I23" s="341"/>
      <c r="J23" s="341"/>
      <c r="K23" s="341"/>
      <c r="L23" s="347"/>
      <c r="M23" s="347"/>
      <c r="Y23" s="111"/>
      <c r="Z23" s="111"/>
      <c r="AA23" s="111" t="s">
        <v>43</v>
      </c>
      <c r="AB23" s="111">
        <v>40</v>
      </c>
      <c r="AC23" s="111">
        <v>25</v>
      </c>
      <c r="AD23" s="111">
        <v>18</v>
      </c>
      <c r="AE23" s="111">
        <v>13</v>
      </c>
      <c r="AF23" s="111">
        <v>8</v>
      </c>
      <c r="AG23" s="111">
        <v>7</v>
      </c>
      <c r="AH23" s="111">
        <v>6</v>
      </c>
      <c r="AI23" s="111">
        <v>5</v>
      </c>
      <c r="AJ23" s="111">
        <v>4</v>
      </c>
      <c r="AK23" s="111">
        <v>3</v>
      </c>
    </row>
    <row r="24" spans="1:37" x14ac:dyDescent="0.25">
      <c r="A24" s="65"/>
      <c r="B24" s="65"/>
      <c r="C24" s="65"/>
      <c r="D24" s="65"/>
      <c r="E24" s="65"/>
      <c r="F24" s="65"/>
      <c r="G24" s="65"/>
      <c r="H24" s="65"/>
      <c r="I24" s="65"/>
      <c r="J24" s="65"/>
      <c r="K24" s="65"/>
      <c r="L24" s="65"/>
      <c r="M24" s="65"/>
      <c r="Y24" s="111"/>
      <c r="Z24" s="111"/>
      <c r="AA24" s="111" t="s">
        <v>42</v>
      </c>
      <c r="AB24" s="111">
        <v>25</v>
      </c>
      <c r="AC24" s="111">
        <v>15</v>
      </c>
      <c r="AD24" s="111">
        <v>13</v>
      </c>
      <c r="AE24" s="111">
        <v>7</v>
      </c>
      <c r="AF24" s="111">
        <v>6</v>
      </c>
      <c r="AG24" s="111">
        <v>5</v>
      </c>
      <c r="AH24" s="111">
        <v>4</v>
      </c>
      <c r="AI24" s="111">
        <v>3</v>
      </c>
      <c r="AJ24" s="111">
        <v>2</v>
      </c>
      <c r="AK24" s="111">
        <v>1</v>
      </c>
    </row>
    <row r="25" spans="1:37" x14ac:dyDescent="0.25">
      <c r="A25" s="65"/>
      <c r="B25" s="65"/>
      <c r="C25" s="65"/>
      <c r="D25" s="65"/>
      <c r="E25" s="65"/>
      <c r="F25" s="65"/>
      <c r="G25" s="65"/>
      <c r="H25" s="65"/>
      <c r="I25" s="65"/>
      <c r="J25" s="65"/>
      <c r="K25" s="65"/>
      <c r="L25" s="65"/>
      <c r="M25" s="65"/>
      <c r="Y25" s="111"/>
      <c r="Z25" s="111"/>
      <c r="AA25" s="111" t="s">
        <v>41</v>
      </c>
      <c r="AB25" s="111">
        <v>15</v>
      </c>
      <c r="AC25" s="111">
        <v>10</v>
      </c>
      <c r="AD25" s="111">
        <v>8</v>
      </c>
      <c r="AE25" s="111">
        <v>4</v>
      </c>
      <c r="AF25" s="111">
        <v>3</v>
      </c>
      <c r="AG25" s="111">
        <v>2</v>
      </c>
      <c r="AH25" s="111">
        <v>1</v>
      </c>
      <c r="AI25" s="111">
        <v>0</v>
      </c>
      <c r="AJ25" s="111">
        <v>0</v>
      </c>
      <c r="AK25" s="111">
        <v>0</v>
      </c>
    </row>
    <row r="26" spans="1:37" x14ac:dyDescent="0.25">
      <c r="A26" s="65"/>
      <c r="B26" s="65"/>
      <c r="C26" s="65"/>
      <c r="D26" s="65"/>
      <c r="E26" s="65"/>
      <c r="F26" s="65"/>
      <c r="G26" s="65"/>
      <c r="H26" s="65"/>
      <c r="I26" s="65"/>
      <c r="J26" s="65"/>
      <c r="K26" s="65"/>
      <c r="L26" s="65"/>
      <c r="M26" s="65"/>
      <c r="Y26" s="111"/>
      <c r="Z26" s="111"/>
      <c r="AA26" s="111" t="s">
        <v>40</v>
      </c>
      <c r="AB26" s="111">
        <v>10</v>
      </c>
      <c r="AC26" s="111">
        <v>6</v>
      </c>
      <c r="AD26" s="111">
        <v>4</v>
      </c>
      <c r="AE26" s="111">
        <v>2</v>
      </c>
      <c r="AF26" s="111">
        <v>1</v>
      </c>
      <c r="AG26" s="111">
        <v>0</v>
      </c>
      <c r="AH26" s="111">
        <v>0</v>
      </c>
      <c r="AI26" s="111">
        <v>0</v>
      </c>
      <c r="AJ26" s="111">
        <v>0</v>
      </c>
      <c r="AK26" s="111">
        <v>0</v>
      </c>
    </row>
    <row r="27" spans="1:37" x14ac:dyDescent="0.25">
      <c r="A27" s="65"/>
      <c r="B27" s="65"/>
      <c r="C27" s="65"/>
      <c r="D27" s="65"/>
      <c r="E27" s="65"/>
      <c r="F27" s="65"/>
      <c r="G27" s="65"/>
      <c r="H27" s="65"/>
      <c r="I27" s="65"/>
      <c r="J27" s="65"/>
      <c r="K27" s="65"/>
      <c r="L27" s="65"/>
      <c r="M27" s="65"/>
      <c r="Y27" s="111"/>
      <c r="Z27" s="111"/>
      <c r="AA27" s="111" t="s">
        <v>39</v>
      </c>
      <c r="AB27" s="111">
        <v>3</v>
      </c>
      <c r="AC27" s="111">
        <v>2</v>
      </c>
      <c r="AD27" s="111">
        <v>1</v>
      </c>
      <c r="AE27" s="111">
        <v>0</v>
      </c>
      <c r="AF27" s="111">
        <v>0</v>
      </c>
      <c r="AG27" s="111">
        <v>0</v>
      </c>
      <c r="AH27" s="111">
        <v>0</v>
      </c>
      <c r="AI27" s="111">
        <v>0</v>
      </c>
      <c r="AJ27" s="111">
        <v>0</v>
      </c>
      <c r="AK27" s="111">
        <v>0</v>
      </c>
    </row>
    <row r="28" spans="1:37" x14ac:dyDescent="0.25">
      <c r="A28" s="65"/>
      <c r="B28" s="65"/>
      <c r="C28" s="65"/>
      <c r="D28" s="65"/>
      <c r="E28" s="65"/>
      <c r="F28" s="65"/>
      <c r="G28" s="65"/>
      <c r="H28" s="65"/>
      <c r="I28" s="65"/>
      <c r="J28" s="65"/>
      <c r="K28" s="65"/>
      <c r="L28" s="65"/>
      <c r="M28" s="65"/>
    </row>
    <row r="29" spans="1:37" x14ac:dyDescent="0.25">
      <c r="A29" s="65"/>
      <c r="B29" s="65"/>
      <c r="C29" s="65"/>
      <c r="D29" s="65"/>
      <c r="E29" s="65"/>
      <c r="F29" s="65"/>
      <c r="G29" s="65"/>
      <c r="H29" s="65"/>
      <c r="I29" s="65"/>
      <c r="J29" s="65"/>
      <c r="K29" s="65"/>
      <c r="L29" s="65"/>
      <c r="M29" s="65"/>
    </row>
    <row r="30" spans="1:37" x14ac:dyDescent="0.25">
      <c r="A30" s="65"/>
      <c r="B30" s="65"/>
      <c r="C30" s="65"/>
      <c r="D30" s="65"/>
      <c r="E30" s="65"/>
      <c r="F30" s="65"/>
      <c r="G30" s="65"/>
      <c r="H30" s="65"/>
      <c r="I30" s="65"/>
      <c r="J30" s="65"/>
      <c r="K30" s="65"/>
      <c r="L30" s="65"/>
      <c r="M30" s="65"/>
    </row>
    <row r="31" spans="1:37" x14ac:dyDescent="0.25">
      <c r="A31" s="65"/>
      <c r="B31" s="65"/>
      <c r="C31" s="65"/>
      <c r="D31" s="65"/>
      <c r="E31" s="65"/>
      <c r="F31" s="65"/>
      <c r="G31" s="65"/>
      <c r="H31" s="65"/>
      <c r="I31" s="65"/>
      <c r="J31" s="65"/>
      <c r="K31" s="65"/>
      <c r="L31" s="65"/>
      <c r="M31" s="65"/>
    </row>
    <row r="32" spans="1:37" x14ac:dyDescent="0.25">
      <c r="A32" s="65"/>
      <c r="B32" s="65"/>
      <c r="C32" s="65"/>
      <c r="D32" s="65"/>
      <c r="E32" s="65"/>
      <c r="F32" s="65"/>
      <c r="G32" s="65"/>
      <c r="H32" s="65"/>
      <c r="I32" s="65"/>
      <c r="J32" s="65"/>
      <c r="K32" s="65"/>
      <c r="L32" s="53"/>
      <c r="M32" s="65"/>
    </row>
    <row r="33" spans="1:18" x14ac:dyDescent="0.25">
      <c r="A33" s="110" t="s">
        <v>38</v>
      </c>
      <c r="B33" s="109"/>
      <c r="C33" s="108"/>
      <c r="D33" s="106" t="s">
        <v>36</v>
      </c>
      <c r="E33" s="104" t="s">
        <v>37</v>
      </c>
      <c r="F33" s="107"/>
      <c r="G33" s="106" t="s">
        <v>36</v>
      </c>
      <c r="H33" s="104" t="s">
        <v>35</v>
      </c>
      <c r="I33" s="105"/>
      <c r="J33" s="104" t="s">
        <v>34</v>
      </c>
      <c r="K33" s="103" t="s">
        <v>33</v>
      </c>
      <c r="L33" s="102"/>
      <c r="M33" s="107"/>
      <c r="P33" s="99"/>
      <c r="Q33" s="99"/>
      <c r="R33" s="98"/>
    </row>
    <row r="34" spans="1:18" x14ac:dyDescent="0.25">
      <c r="A34" s="97" t="s">
        <v>32</v>
      </c>
      <c r="B34" s="93"/>
      <c r="C34" s="96"/>
      <c r="D34" s="95"/>
      <c r="E34" s="349"/>
      <c r="F34" s="349"/>
      <c r="G34" s="94" t="s">
        <v>31</v>
      </c>
      <c r="H34" s="93"/>
      <c r="I34" s="92"/>
      <c r="J34" s="91"/>
      <c r="K34" s="79" t="s">
        <v>30</v>
      </c>
      <c r="L34" s="78"/>
      <c r="M34" s="77"/>
      <c r="P34" s="76"/>
      <c r="Q34" s="76"/>
      <c r="R34" s="51"/>
    </row>
    <row r="35" spans="1:18" x14ac:dyDescent="0.25">
      <c r="A35" s="54" t="s">
        <v>29</v>
      </c>
      <c r="B35" s="57"/>
      <c r="C35" s="90"/>
      <c r="D35" s="72"/>
      <c r="E35" s="345"/>
      <c r="F35" s="345"/>
      <c r="G35" s="70" t="s">
        <v>28</v>
      </c>
      <c r="H35" s="69"/>
      <c r="I35" s="68"/>
      <c r="J35" s="67"/>
      <c r="K35" s="89"/>
      <c r="L35" s="53"/>
      <c r="M35" s="52"/>
      <c r="P35" s="51"/>
      <c r="Q35" s="50"/>
      <c r="R35" s="51"/>
    </row>
    <row r="36" spans="1:18" x14ac:dyDescent="0.25">
      <c r="A36" s="88"/>
      <c r="B36" s="87"/>
      <c r="C36" s="86"/>
      <c r="D36" s="72"/>
      <c r="E36" s="71"/>
      <c r="F36" s="65"/>
      <c r="G36" s="70" t="s">
        <v>27</v>
      </c>
      <c r="H36" s="69"/>
      <c r="I36" s="68"/>
      <c r="J36" s="67"/>
      <c r="K36" s="79" t="s">
        <v>26</v>
      </c>
      <c r="L36" s="78"/>
      <c r="M36" s="77"/>
      <c r="P36" s="76"/>
      <c r="Q36" s="76"/>
      <c r="R36" s="51"/>
    </row>
    <row r="37" spans="1:18" x14ac:dyDescent="0.25">
      <c r="A37" s="85"/>
      <c r="B37" s="84"/>
      <c r="C37" s="80"/>
      <c r="D37" s="72"/>
      <c r="E37" s="71"/>
      <c r="F37" s="65"/>
      <c r="G37" s="70" t="s">
        <v>25</v>
      </c>
      <c r="H37" s="69"/>
      <c r="I37" s="68"/>
      <c r="J37" s="67"/>
      <c r="K37" s="66"/>
      <c r="L37" s="65"/>
      <c r="M37" s="64"/>
      <c r="P37" s="51"/>
      <c r="Q37" s="50"/>
      <c r="R37" s="51"/>
    </row>
    <row r="38" spans="1:18" x14ac:dyDescent="0.25">
      <c r="A38" s="83"/>
      <c r="B38" s="82"/>
      <c r="C38" s="81"/>
      <c r="D38" s="72"/>
      <c r="E38" s="71"/>
      <c r="F38" s="65"/>
      <c r="G38" s="70" t="s">
        <v>24</v>
      </c>
      <c r="H38" s="69"/>
      <c r="I38" s="68"/>
      <c r="J38" s="67"/>
      <c r="K38" s="54"/>
      <c r="L38" s="53"/>
      <c r="M38" s="52"/>
      <c r="P38" s="51"/>
      <c r="Q38" s="50"/>
      <c r="R38" s="51"/>
    </row>
    <row r="39" spans="1:18" x14ac:dyDescent="0.25">
      <c r="A39" s="75"/>
      <c r="B39" s="74"/>
      <c r="C39" s="80"/>
      <c r="D39" s="72"/>
      <c r="E39" s="71"/>
      <c r="F39" s="65"/>
      <c r="G39" s="70" t="s">
        <v>23</v>
      </c>
      <c r="H39" s="69"/>
      <c r="I39" s="68"/>
      <c r="J39" s="67"/>
      <c r="K39" s="79" t="s">
        <v>22</v>
      </c>
      <c r="L39" s="78"/>
      <c r="M39" s="77"/>
      <c r="P39" s="76"/>
      <c r="Q39" s="76"/>
      <c r="R39" s="51"/>
    </row>
    <row r="40" spans="1:18" x14ac:dyDescent="0.25">
      <c r="A40" s="75"/>
      <c r="B40" s="74"/>
      <c r="C40" s="73"/>
      <c r="D40" s="72"/>
      <c r="E40" s="71"/>
      <c r="F40" s="65"/>
      <c r="G40" s="70" t="s">
        <v>21</v>
      </c>
      <c r="H40" s="69"/>
      <c r="I40" s="68"/>
      <c r="J40" s="67"/>
      <c r="K40" s="66"/>
      <c r="L40" s="65"/>
      <c r="M40" s="64"/>
      <c r="P40" s="51"/>
      <c r="Q40" s="50"/>
      <c r="R40" s="51"/>
    </row>
    <row r="41" spans="1:18" x14ac:dyDescent="0.25">
      <c r="A41" s="63"/>
      <c r="B41" s="62"/>
      <c r="C41" s="61"/>
      <c r="D41" s="60"/>
      <c r="E41" s="59"/>
      <c r="F41" s="53"/>
      <c r="G41" s="58" t="s">
        <v>20</v>
      </c>
      <c r="H41" s="57"/>
      <c r="I41" s="56"/>
      <c r="J41" s="55"/>
      <c r="K41" s="54" t="str">
        <f>L4</f>
        <v>Kádár László István</v>
      </c>
      <c r="L41" s="53"/>
      <c r="M41" s="52"/>
      <c r="P41" s="51"/>
      <c r="Q41" s="50"/>
      <c r="R41" s="49"/>
    </row>
  </sheetData>
  <mergeCells count="50">
    <mergeCell ref="E34:F34"/>
    <mergeCell ref="E35:F35"/>
    <mergeCell ref="B23:C23"/>
    <mergeCell ref="D23:E23"/>
    <mergeCell ref="F23:G23"/>
    <mergeCell ref="H23:I23"/>
    <mergeCell ref="J23:K23"/>
    <mergeCell ref="L23:M23"/>
    <mergeCell ref="B22:C22"/>
    <mergeCell ref="D22:E22"/>
    <mergeCell ref="F22:G22"/>
    <mergeCell ref="H22:I22"/>
    <mergeCell ref="J22:K22"/>
    <mergeCell ref="L22:M22"/>
    <mergeCell ref="L21:M21"/>
    <mergeCell ref="B20:C20"/>
    <mergeCell ref="D20:E20"/>
    <mergeCell ref="F20:G20"/>
    <mergeCell ref="H20:I20"/>
    <mergeCell ref="J20:K20"/>
    <mergeCell ref="L20:M20"/>
    <mergeCell ref="B21:C21"/>
    <mergeCell ref="D21:E21"/>
    <mergeCell ref="F21:G21"/>
    <mergeCell ref="H21:I21"/>
    <mergeCell ref="J21:K21"/>
    <mergeCell ref="L19:M19"/>
    <mergeCell ref="B18:C18"/>
    <mergeCell ref="D18:E18"/>
    <mergeCell ref="F18:G18"/>
    <mergeCell ref="H18:I18"/>
    <mergeCell ref="J18:K18"/>
    <mergeCell ref="L18:M18"/>
    <mergeCell ref="B19:C19"/>
    <mergeCell ref="D19:E19"/>
    <mergeCell ref="F19:G19"/>
    <mergeCell ref="H19:I19"/>
    <mergeCell ref="J19:K19"/>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122" priority="2" stopIfTrue="1" operator="equal">
      <formula>"Bye"</formula>
    </cfRule>
  </conditionalFormatting>
  <conditionalFormatting sqref="R41">
    <cfRule type="expression" dxfId="121"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11"/>
  </sheetPr>
  <dimension ref="A1:AK41"/>
  <sheetViews>
    <sheetView workbookViewId="0">
      <selection activeCell="N19" sqref="N19"/>
    </sheetView>
  </sheetViews>
  <sheetFormatPr defaultColWidth="9.109375" defaultRowHeight="13.2" x14ac:dyDescent="0.25"/>
  <cols>
    <col min="1" max="1" width="5.44140625" style="48" customWidth="1"/>
    <col min="2" max="2" width="4.44140625" style="48" customWidth="1"/>
    <col min="3" max="3" width="8.33203125" style="48" customWidth="1"/>
    <col min="4" max="4" width="7.109375" style="48" customWidth="1"/>
    <col min="5" max="5" width="9.33203125" style="48" customWidth="1"/>
    <col min="6" max="6" width="7.109375" style="48" customWidth="1"/>
    <col min="7" max="7" width="9.33203125" style="48" customWidth="1"/>
    <col min="8" max="8" width="7.109375" style="48" customWidth="1"/>
    <col min="9" max="9" width="9.33203125" style="48" customWidth="1"/>
    <col min="10" max="10" width="7.88671875" style="48" customWidth="1"/>
    <col min="11" max="12" width="8.5546875" style="48" customWidth="1"/>
    <col min="13" max="13" width="7.88671875" style="48" customWidth="1"/>
    <col min="14" max="14" width="9.109375" style="48"/>
    <col min="15" max="16" width="4.44140625" style="48" customWidth="1"/>
    <col min="17" max="17" width="12.109375" style="48" customWidth="1"/>
    <col min="18" max="18" width="7.88671875" style="48" customWidth="1"/>
    <col min="19" max="19" width="7.44140625" style="48" customWidth="1"/>
    <col min="20" max="24" width="9.109375" style="48"/>
    <col min="25" max="37" width="0" style="48" hidden="1" customWidth="1"/>
    <col min="38" max="16384" width="9.109375" style="48"/>
  </cols>
  <sheetData>
    <row r="1" spans="1:37" ht="24.6" x14ac:dyDescent="0.25">
      <c r="A1" s="342" t="s">
        <v>16</v>
      </c>
      <c r="B1" s="342"/>
      <c r="C1" s="342"/>
      <c r="D1" s="342"/>
      <c r="E1" s="342"/>
      <c r="F1" s="342"/>
      <c r="G1" s="159"/>
      <c r="H1" s="158" t="s">
        <v>79</v>
      </c>
      <c r="I1" s="157"/>
      <c r="J1" s="156"/>
      <c r="L1" s="145"/>
      <c r="M1" s="155"/>
      <c r="N1" s="153"/>
      <c r="O1" s="153" t="s">
        <v>78</v>
      </c>
      <c r="P1" s="153"/>
      <c r="Q1" s="154"/>
      <c r="R1" s="153"/>
      <c r="AB1" s="152" t="e">
        <f>IF(Y5=1,CONCATENATE(VLOOKUP(Y3,AA16:AH27,2)),CONCATENATE(VLOOKUP(Y3,AA2:AK13,2)))</f>
        <v>#REF!</v>
      </c>
      <c r="AC1" s="152" t="e">
        <f>IF(Y5=1,CONCATENATE(VLOOKUP(Y3,AA16:AK27,3)),CONCATENATE(VLOOKUP(Y3,AA2:AK13,3)))</f>
        <v>#REF!</v>
      </c>
      <c r="AD1" s="152" t="e">
        <f>IF(Y5=1,CONCATENATE(VLOOKUP(Y3,AA16:AK27,4)),CONCATENATE(VLOOKUP(Y3,AA2:AK13,4)))</f>
        <v>#REF!</v>
      </c>
      <c r="AE1" s="152" t="e">
        <f>IF(Y5=1,CONCATENATE(VLOOKUP(Y3,AA16:AK27,5)),CONCATENATE(VLOOKUP(Y3,AA2:AK13,5)))</f>
        <v>#REF!</v>
      </c>
      <c r="AF1" s="152" t="e">
        <f>IF(Y5=1,CONCATENATE(VLOOKUP(Y3,AA16:AK27,6)),CONCATENATE(VLOOKUP(Y3,AA2:AK13,6)))</f>
        <v>#REF!</v>
      </c>
      <c r="AG1" s="152" t="e">
        <f>IF(Y5=1,CONCATENATE(VLOOKUP(Y3,AA16:AK27,7)),CONCATENATE(VLOOKUP(Y3,AA2:AK13,7)))</f>
        <v>#REF!</v>
      </c>
      <c r="AH1" s="152" t="e">
        <f>IF(Y5=1,CONCATENATE(VLOOKUP(Y3,AA16:AK27,8)),CONCATENATE(VLOOKUP(Y3,AA2:AK13,8)))</f>
        <v>#REF!</v>
      </c>
      <c r="AI1" s="152" t="e">
        <f>IF(Y5=1,CONCATENATE(VLOOKUP(Y3,AA16:AK27,9)),CONCATENATE(VLOOKUP(Y3,AA2:AK13,9)))</f>
        <v>#REF!</v>
      </c>
      <c r="AJ1" s="152" t="e">
        <f>IF(Y5=1,CONCATENATE(VLOOKUP(Y3,AA16:AK27,10)),CONCATENATE(VLOOKUP(Y3,AA2:AK13,10)))</f>
        <v>#REF!</v>
      </c>
      <c r="AK1" s="152" t="e">
        <f>IF(Y5=1,CONCATENATE(VLOOKUP(Y3,AA16:AK27,11)),CONCATENATE(VLOOKUP(Y3,AA2:AK13,11)))</f>
        <v>#REF!</v>
      </c>
    </row>
    <row r="2" spans="1:37" x14ac:dyDescent="0.25">
      <c r="A2" s="151" t="s">
        <v>77</v>
      </c>
      <c r="B2" s="149"/>
      <c r="C2" s="149"/>
      <c r="D2" s="149"/>
      <c r="E2" s="150" t="s">
        <v>132</v>
      </c>
      <c r="F2" s="149"/>
      <c r="G2" s="148"/>
      <c r="H2" s="147"/>
      <c r="I2" s="147"/>
      <c r="J2" s="146"/>
      <c r="K2" s="145"/>
      <c r="L2" s="145"/>
      <c r="M2" s="145"/>
      <c r="N2" s="143"/>
      <c r="O2" s="144"/>
      <c r="P2" s="143"/>
      <c r="Q2" s="144"/>
      <c r="R2" s="143"/>
      <c r="Y2" s="142"/>
      <c r="Z2" s="111"/>
      <c r="AA2" s="111" t="s">
        <v>50</v>
      </c>
      <c r="AB2" s="114">
        <v>150</v>
      </c>
      <c r="AC2" s="114">
        <v>120</v>
      </c>
      <c r="AD2" s="114">
        <v>100</v>
      </c>
      <c r="AE2" s="114">
        <v>80</v>
      </c>
      <c r="AF2" s="114">
        <v>70</v>
      </c>
      <c r="AG2" s="114">
        <v>60</v>
      </c>
      <c r="AH2" s="114">
        <v>55</v>
      </c>
      <c r="AI2" s="114">
        <v>50</v>
      </c>
      <c r="AJ2" s="114">
        <v>45</v>
      </c>
      <c r="AK2" s="114">
        <v>40</v>
      </c>
    </row>
    <row r="3" spans="1:37" x14ac:dyDescent="0.25">
      <c r="A3" s="139" t="s">
        <v>75</v>
      </c>
      <c r="B3" s="139"/>
      <c r="C3" s="139"/>
      <c r="D3" s="139"/>
      <c r="E3" s="139" t="s">
        <v>4</v>
      </c>
      <c r="F3" s="139"/>
      <c r="G3" s="139"/>
      <c r="H3" s="139" t="s">
        <v>74</v>
      </c>
      <c r="I3" s="139"/>
      <c r="J3" s="141"/>
      <c r="K3" s="139"/>
      <c r="L3" s="140"/>
      <c r="M3" s="140" t="s">
        <v>73</v>
      </c>
      <c r="N3" s="137"/>
      <c r="O3" s="138"/>
      <c r="P3" s="137"/>
      <c r="Q3" s="136" t="s">
        <v>72</v>
      </c>
      <c r="R3" s="114" t="s">
        <v>71</v>
      </c>
      <c r="S3" s="114" t="s">
        <v>91</v>
      </c>
      <c r="Y3" s="111">
        <f>IF(H4="OB","A",IF(H4="IX","W",H4))</f>
        <v>0</v>
      </c>
      <c r="Z3" s="111"/>
      <c r="AA3" s="111" t="s">
        <v>52</v>
      </c>
      <c r="AB3" s="114">
        <v>120</v>
      </c>
      <c r="AC3" s="114">
        <v>90</v>
      </c>
      <c r="AD3" s="114">
        <v>65</v>
      </c>
      <c r="AE3" s="114">
        <v>55</v>
      </c>
      <c r="AF3" s="114">
        <v>50</v>
      </c>
      <c r="AG3" s="114">
        <v>45</v>
      </c>
      <c r="AH3" s="114">
        <v>40</v>
      </c>
      <c r="AI3" s="114">
        <v>35</v>
      </c>
      <c r="AJ3" s="114">
        <v>25</v>
      </c>
      <c r="AK3" s="114">
        <v>20</v>
      </c>
    </row>
    <row r="4" spans="1:37" ht="13.8" thickBot="1" x14ac:dyDescent="0.3">
      <c r="A4" s="343" t="s">
        <v>17</v>
      </c>
      <c r="B4" s="343"/>
      <c r="C4" s="343"/>
      <c r="D4" s="135"/>
      <c r="E4" s="134" t="s">
        <v>18</v>
      </c>
      <c r="F4" s="134"/>
      <c r="G4" s="134"/>
      <c r="H4" s="131"/>
      <c r="I4" s="134"/>
      <c r="J4" s="133"/>
      <c r="K4" s="131"/>
      <c r="L4" s="169"/>
      <c r="M4" s="132" t="e">
        <f>[5]Altalanos!$E$10</f>
        <v>#REF!</v>
      </c>
      <c r="N4" s="129"/>
      <c r="O4" s="130"/>
      <c r="P4" s="129"/>
      <c r="Q4" s="128" t="s">
        <v>70</v>
      </c>
      <c r="R4" s="127" t="s">
        <v>69</v>
      </c>
      <c r="S4" s="127" t="s">
        <v>92</v>
      </c>
      <c r="Y4" s="111"/>
      <c r="Z4" s="111"/>
      <c r="AA4" s="111" t="s">
        <v>51</v>
      </c>
      <c r="AB4" s="114">
        <v>90</v>
      </c>
      <c r="AC4" s="114">
        <v>60</v>
      </c>
      <c r="AD4" s="114">
        <v>45</v>
      </c>
      <c r="AE4" s="114">
        <v>34</v>
      </c>
      <c r="AF4" s="114">
        <v>27</v>
      </c>
      <c r="AG4" s="114">
        <v>22</v>
      </c>
      <c r="AH4" s="114">
        <v>18</v>
      </c>
      <c r="AI4" s="114">
        <v>15</v>
      </c>
      <c r="AJ4" s="114">
        <v>12</v>
      </c>
      <c r="AK4" s="114">
        <v>9</v>
      </c>
    </row>
    <row r="5" spans="1:37" x14ac:dyDescent="0.25">
      <c r="A5" s="102"/>
      <c r="B5" s="102" t="s">
        <v>68</v>
      </c>
      <c r="C5" s="102" t="s">
        <v>67</v>
      </c>
      <c r="D5" s="102" t="s">
        <v>38</v>
      </c>
      <c r="E5" s="102" t="s">
        <v>66</v>
      </c>
      <c r="F5" s="102"/>
      <c r="G5" s="102" t="s">
        <v>65</v>
      </c>
      <c r="H5" s="102"/>
      <c r="I5" s="102" t="s">
        <v>64</v>
      </c>
      <c r="J5" s="102"/>
      <c r="K5" s="126" t="s">
        <v>63</v>
      </c>
      <c r="L5" s="126" t="s">
        <v>62</v>
      </c>
      <c r="M5" s="126" t="s">
        <v>61</v>
      </c>
      <c r="Q5" s="125" t="s">
        <v>60</v>
      </c>
      <c r="R5" s="124" t="s">
        <v>59</v>
      </c>
      <c r="S5" s="124" t="s">
        <v>93</v>
      </c>
      <c r="Y5" s="111" t="e">
        <f>IF(OR([5]Altalanos!$A$8="F1",[5]Altalanos!$A$8="F2",[5]Altalanos!$A$8="N1",[5]Altalanos!$A$8="N2"),1,2)</f>
        <v>#REF!</v>
      </c>
      <c r="Z5" s="111"/>
      <c r="AA5" s="111" t="s">
        <v>49</v>
      </c>
      <c r="AB5" s="114">
        <v>60</v>
      </c>
      <c r="AC5" s="114">
        <v>40</v>
      </c>
      <c r="AD5" s="114">
        <v>30</v>
      </c>
      <c r="AE5" s="114">
        <v>20</v>
      </c>
      <c r="AF5" s="114">
        <v>18</v>
      </c>
      <c r="AG5" s="114">
        <v>15</v>
      </c>
      <c r="AH5" s="114">
        <v>12</v>
      </c>
      <c r="AI5" s="114">
        <v>10</v>
      </c>
      <c r="AJ5" s="114">
        <v>8</v>
      </c>
      <c r="AK5" s="114">
        <v>6</v>
      </c>
    </row>
    <row r="6" spans="1:37" x14ac:dyDescent="0.25">
      <c r="A6" s="65"/>
      <c r="B6" s="65"/>
      <c r="C6" s="65"/>
      <c r="D6" s="65"/>
      <c r="E6" s="65"/>
      <c r="F6" s="65"/>
      <c r="G6" s="65"/>
      <c r="H6" s="65"/>
      <c r="I6" s="65"/>
      <c r="J6" s="65"/>
      <c r="K6" s="65"/>
      <c r="L6" s="65"/>
      <c r="M6" s="65"/>
      <c r="Y6" s="111"/>
      <c r="Z6" s="111"/>
      <c r="AA6" s="111" t="s">
        <v>47</v>
      </c>
      <c r="AB6" s="114">
        <v>40</v>
      </c>
      <c r="AC6" s="114">
        <v>25</v>
      </c>
      <c r="AD6" s="114">
        <v>18</v>
      </c>
      <c r="AE6" s="114">
        <v>13</v>
      </c>
      <c r="AF6" s="114">
        <v>10</v>
      </c>
      <c r="AG6" s="114">
        <v>8</v>
      </c>
      <c r="AH6" s="114">
        <v>6</v>
      </c>
      <c r="AI6" s="114">
        <v>5</v>
      </c>
      <c r="AJ6" s="114">
        <v>4</v>
      </c>
      <c r="AK6" s="114">
        <v>3</v>
      </c>
    </row>
    <row r="7" spans="1:37" x14ac:dyDescent="0.25">
      <c r="A7" s="121" t="s">
        <v>50</v>
      </c>
      <c r="B7" s="120">
        <v>2</v>
      </c>
      <c r="C7" s="170">
        <v>0</v>
      </c>
      <c r="D7" s="170">
        <v>0</v>
      </c>
      <c r="E7" s="357" t="s">
        <v>434</v>
      </c>
      <c r="F7" s="357"/>
      <c r="G7" s="357">
        <v>0</v>
      </c>
      <c r="H7" s="357"/>
      <c r="I7" s="171">
        <v>0</v>
      </c>
      <c r="J7" s="65"/>
      <c r="K7" s="117"/>
      <c r="L7" s="116" t="s">
        <v>78</v>
      </c>
      <c r="M7" s="115"/>
      <c r="Y7" s="111"/>
      <c r="Z7" s="111"/>
      <c r="AA7" s="111" t="s">
        <v>45</v>
      </c>
      <c r="AB7" s="114">
        <v>25</v>
      </c>
      <c r="AC7" s="114">
        <v>15</v>
      </c>
      <c r="AD7" s="114">
        <v>13</v>
      </c>
      <c r="AE7" s="114">
        <v>8</v>
      </c>
      <c r="AF7" s="114">
        <v>6</v>
      </c>
      <c r="AG7" s="114">
        <v>4</v>
      </c>
      <c r="AH7" s="114">
        <v>3</v>
      </c>
      <c r="AI7" s="114">
        <v>2</v>
      </c>
      <c r="AJ7" s="114">
        <v>1</v>
      </c>
      <c r="AK7" s="114">
        <v>0</v>
      </c>
    </row>
    <row r="8" spans="1:37" x14ac:dyDescent="0.25">
      <c r="A8" s="121"/>
      <c r="B8" s="123"/>
      <c r="C8" s="172"/>
      <c r="D8" s="172"/>
      <c r="E8" s="172"/>
      <c r="F8" s="172"/>
      <c r="G8" s="172"/>
      <c r="H8" s="172"/>
      <c r="I8" s="172"/>
      <c r="J8" s="65"/>
      <c r="K8" s="121"/>
      <c r="L8" s="121"/>
      <c r="M8" s="122"/>
      <c r="Y8" s="111"/>
      <c r="Z8" s="111"/>
      <c r="AA8" s="111" t="s">
        <v>44</v>
      </c>
      <c r="AB8" s="114">
        <v>15</v>
      </c>
      <c r="AC8" s="114">
        <v>10</v>
      </c>
      <c r="AD8" s="114">
        <v>7</v>
      </c>
      <c r="AE8" s="114">
        <v>5</v>
      </c>
      <c r="AF8" s="114">
        <v>4</v>
      </c>
      <c r="AG8" s="114">
        <v>3</v>
      </c>
      <c r="AH8" s="114">
        <v>2</v>
      </c>
      <c r="AI8" s="114">
        <v>1</v>
      </c>
      <c r="AJ8" s="114">
        <v>0</v>
      </c>
      <c r="AK8" s="114">
        <v>0</v>
      </c>
    </row>
    <row r="9" spans="1:37" x14ac:dyDescent="0.25">
      <c r="A9" s="121" t="s">
        <v>48</v>
      </c>
      <c r="B9" s="120">
        <v>4</v>
      </c>
      <c r="C9" s="170">
        <v>0</v>
      </c>
      <c r="D9" s="170">
        <v>0</v>
      </c>
      <c r="E9" s="357" t="s">
        <v>435</v>
      </c>
      <c r="F9" s="357"/>
      <c r="G9" s="357">
        <v>0</v>
      </c>
      <c r="H9" s="357"/>
      <c r="I9" s="171">
        <v>0</v>
      </c>
      <c r="J9" s="65"/>
      <c r="K9" s="117"/>
      <c r="L9" s="116" t="s">
        <v>78</v>
      </c>
      <c r="M9" s="115"/>
      <c r="Y9" s="111"/>
      <c r="Z9" s="111"/>
      <c r="AA9" s="111" t="s">
        <v>43</v>
      </c>
      <c r="AB9" s="114">
        <v>10</v>
      </c>
      <c r="AC9" s="114">
        <v>6</v>
      </c>
      <c r="AD9" s="114">
        <v>4</v>
      </c>
      <c r="AE9" s="114">
        <v>2</v>
      </c>
      <c r="AF9" s="114">
        <v>1</v>
      </c>
      <c r="AG9" s="114">
        <v>0</v>
      </c>
      <c r="AH9" s="114">
        <v>0</v>
      </c>
      <c r="AI9" s="114">
        <v>0</v>
      </c>
      <c r="AJ9" s="114">
        <v>0</v>
      </c>
      <c r="AK9" s="114">
        <v>0</v>
      </c>
    </row>
    <row r="10" spans="1:37" x14ac:dyDescent="0.25">
      <c r="A10" s="121"/>
      <c r="B10" s="123"/>
      <c r="C10" s="172"/>
      <c r="D10" s="172"/>
      <c r="E10" s="172"/>
      <c r="F10" s="172"/>
      <c r="G10" s="172"/>
      <c r="H10" s="172"/>
      <c r="I10" s="172"/>
      <c r="J10" s="65"/>
      <c r="K10" s="121"/>
      <c r="L10" s="121"/>
      <c r="M10" s="122"/>
      <c r="Y10" s="111"/>
      <c r="Z10" s="111"/>
      <c r="AA10" s="111" t="s">
        <v>42</v>
      </c>
      <c r="AB10" s="114">
        <v>6</v>
      </c>
      <c r="AC10" s="114">
        <v>3</v>
      </c>
      <c r="AD10" s="114">
        <v>2</v>
      </c>
      <c r="AE10" s="114">
        <v>1</v>
      </c>
      <c r="AF10" s="114">
        <v>0</v>
      </c>
      <c r="AG10" s="114">
        <v>0</v>
      </c>
      <c r="AH10" s="114">
        <v>0</v>
      </c>
      <c r="AI10" s="114">
        <v>0</v>
      </c>
      <c r="AJ10" s="114">
        <v>0</v>
      </c>
      <c r="AK10" s="114">
        <v>0</v>
      </c>
    </row>
    <row r="11" spans="1:37" x14ac:dyDescent="0.25">
      <c r="A11" s="121" t="s">
        <v>46</v>
      </c>
      <c r="B11" s="120">
        <v>1</v>
      </c>
      <c r="C11" s="170">
        <v>0</v>
      </c>
      <c r="D11" s="170">
        <v>0</v>
      </c>
      <c r="E11" s="357" t="s">
        <v>436</v>
      </c>
      <c r="F11" s="357"/>
      <c r="G11" s="357">
        <v>0</v>
      </c>
      <c r="H11" s="357"/>
      <c r="I11" s="171">
        <v>0</v>
      </c>
      <c r="J11" s="65"/>
      <c r="K11" s="117"/>
      <c r="L11" s="116" t="s">
        <v>78</v>
      </c>
      <c r="M11" s="115"/>
      <c r="Y11" s="111"/>
      <c r="Z11" s="111"/>
      <c r="AA11" s="111" t="s">
        <v>41</v>
      </c>
      <c r="AB11" s="114">
        <v>3</v>
      </c>
      <c r="AC11" s="114">
        <v>2</v>
      </c>
      <c r="AD11" s="114">
        <v>1</v>
      </c>
      <c r="AE11" s="114">
        <v>0</v>
      </c>
      <c r="AF11" s="114">
        <v>0</v>
      </c>
      <c r="AG11" s="114">
        <v>0</v>
      </c>
      <c r="AH11" s="114">
        <v>0</v>
      </c>
      <c r="AI11" s="114">
        <v>0</v>
      </c>
      <c r="AJ11" s="114">
        <v>0</v>
      </c>
      <c r="AK11" s="114">
        <v>0</v>
      </c>
    </row>
    <row r="12" spans="1:37" x14ac:dyDescent="0.25">
      <c r="A12" s="121"/>
      <c r="B12" s="123"/>
      <c r="C12" s="172"/>
      <c r="D12" s="172"/>
      <c r="E12" s="172"/>
      <c r="F12" s="172"/>
      <c r="G12" s="172"/>
      <c r="H12" s="172"/>
      <c r="I12" s="172"/>
      <c r="J12" s="65"/>
      <c r="K12" s="65"/>
      <c r="L12" s="65"/>
      <c r="M12" s="122"/>
      <c r="Y12" s="111"/>
      <c r="Z12" s="111"/>
      <c r="AA12" s="111" t="s">
        <v>40</v>
      </c>
      <c r="AB12" s="113">
        <v>0</v>
      </c>
      <c r="AC12" s="113">
        <v>0</v>
      </c>
      <c r="AD12" s="113">
        <v>0</v>
      </c>
      <c r="AE12" s="113">
        <v>0</v>
      </c>
      <c r="AF12" s="113">
        <v>0</v>
      </c>
      <c r="AG12" s="113">
        <v>0</v>
      </c>
      <c r="AH12" s="113">
        <v>0</v>
      </c>
      <c r="AI12" s="113">
        <v>0</v>
      </c>
      <c r="AJ12" s="113">
        <v>0</v>
      </c>
      <c r="AK12" s="113">
        <v>0</v>
      </c>
    </row>
    <row r="13" spans="1:37" x14ac:dyDescent="0.25">
      <c r="A13" s="121" t="s">
        <v>83</v>
      </c>
      <c r="B13" s="120">
        <v>3</v>
      </c>
      <c r="C13" s="170">
        <v>0</v>
      </c>
      <c r="D13" s="170">
        <v>0</v>
      </c>
      <c r="E13" s="357" t="s">
        <v>437</v>
      </c>
      <c r="F13" s="357"/>
      <c r="G13" s="357">
        <v>0</v>
      </c>
      <c r="H13" s="357"/>
      <c r="I13" s="171">
        <v>0</v>
      </c>
      <c r="J13" s="65"/>
      <c r="K13" s="117"/>
      <c r="L13" s="116" t="s">
        <v>78</v>
      </c>
      <c r="M13" s="115"/>
      <c r="Y13" s="111"/>
      <c r="Z13" s="111"/>
      <c r="AA13" s="111" t="s">
        <v>39</v>
      </c>
      <c r="AB13" s="113">
        <v>0</v>
      </c>
      <c r="AC13" s="113">
        <v>0</v>
      </c>
      <c r="AD13" s="113">
        <v>0</v>
      </c>
      <c r="AE13" s="113">
        <v>0</v>
      </c>
      <c r="AF13" s="113">
        <v>0</v>
      </c>
      <c r="AG13" s="113">
        <v>0</v>
      </c>
      <c r="AH13" s="113">
        <v>0</v>
      </c>
      <c r="AI13" s="113">
        <v>0</v>
      </c>
      <c r="AJ13" s="113">
        <v>0</v>
      </c>
      <c r="AK13" s="113">
        <v>0</v>
      </c>
    </row>
    <row r="14" spans="1:37" x14ac:dyDescent="0.25">
      <c r="A14" s="65"/>
      <c r="B14" s="65"/>
      <c r="C14" s="65"/>
      <c r="D14" s="65"/>
      <c r="E14" s="65"/>
      <c r="F14" s="65"/>
      <c r="G14" s="65"/>
      <c r="H14" s="65"/>
      <c r="I14" s="65"/>
      <c r="J14" s="65"/>
      <c r="K14" s="65"/>
      <c r="L14" s="65"/>
      <c r="M14" s="65"/>
      <c r="Y14" s="111"/>
      <c r="Z14" s="111"/>
      <c r="AA14" s="111"/>
      <c r="AB14" s="111"/>
      <c r="AC14" s="111"/>
      <c r="AD14" s="111"/>
      <c r="AE14" s="111"/>
      <c r="AF14" s="111"/>
      <c r="AG14" s="111"/>
      <c r="AH14" s="111"/>
      <c r="AI14" s="111"/>
      <c r="AJ14" s="111"/>
      <c r="AK14" s="111"/>
    </row>
    <row r="15" spans="1:37" x14ac:dyDescent="0.25">
      <c r="A15" s="65"/>
      <c r="B15" s="65"/>
      <c r="C15" s="65"/>
      <c r="D15" s="65"/>
      <c r="E15" s="65"/>
      <c r="F15" s="65"/>
      <c r="G15" s="65"/>
      <c r="H15" s="65"/>
      <c r="I15" s="65"/>
      <c r="J15" s="65"/>
      <c r="K15" s="65"/>
      <c r="L15" s="65"/>
      <c r="M15" s="65"/>
      <c r="Y15" s="111"/>
      <c r="Z15" s="111"/>
      <c r="AA15" s="111"/>
      <c r="AB15" s="111"/>
      <c r="AC15" s="111"/>
      <c r="AD15" s="111"/>
      <c r="AE15" s="111"/>
      <c r="AF15" s="111"/>
      <c r="AG15" s="111"/>
      <c r="AH15" s="111"/>
      <c r="AI15" s="111"/>
      <c r="AJ15" s="111"/>
      <c r="AK15" s="111"/>
    </row>
    <row r="16" spans="1:37" x14ac:dyDescent="0.25">
      <c r="A16" s="65"/>
      <c r="B16" s="65"/>
      <c r="C16" s="65"/>
      <c r="D16" s="65"/>
      <c r="E16" s="65"/>
      <c r="F16" s="65"/>
      <c r="G16" s="65"/>
      <c r="H16" s="65"/>
      <c r="I16" s="65"/>
      <c r="J16" s="65"/>
      <c r="K16" s="65"/>
      <c r="L16" s="65"/>
      <c r="M16" s="65"/>
      <c r="Y16" s="111"/>
      <c r="Z16" s="111"/>
      <c r="AA16" s="111" t="s">
        <v>50</v>
      </c>
      <c r="AB16" s="111">
        <v>300</v>
      </c>
      <c r="AC16" s="111">
        <v>250</v>
      </c>
      <c r="AD16" s="111">
        <v>220</v>
      </c>
      <c r="AE16" s="111">
        <v>180</v>
      </c>
      <c r="AF16" s="111">
        <v>160</v>
      </c>
      <c r="AG16" s="111">
        <v>150</v>
      </c>
      <c r="AH16" s="111">
        <v>140</v>
      </c>
      <c r="AI16" s="111">
        <v>130</v>
      </c>
      <c r="AJ16" s="111">
        <v>120</v>
      </c>
      <c r="AK16" s="111">
        <v>110</v>
      </c>
    </row>
    <row r="17" spans="1:37" x14ac:dyDescent="0.25">
      <c r="A17" s="65"/>
      <c r="B17" s="65"/>
      <c r="C17" s="65"/>
      <c r="D17" s="65"/>
      <c r="E17" s="65"/>
      <c r="F17" s="65"/>
      <c r="G17" s="65"/>
      <c r="H17" s="65"/>
      <c r="I17" s="65"/>
      <c r="J17" s="65"/>
      <c r="K17" s="65"/>
      <c r="L17" s="65"/>
      <c r="M17" s="65"/>
      <c r="Y17" s="111"/>
      <c r="Z17" s="111"/>
      <c r="AA17" s="111" t="s">
        <v>52</v>
      </c>
      <c r="AB17" s="111">
        <v>250</v>
      </c>
      <c r="AC17" s="111">
        <v>200</v>
      </c>
      <c r="AD17" s="111">
        <v>160</v>
      </c>
      <c r="AE17" s="111">
        <v>140</v>
      </c>
      <c r="AF17" s="111">
        <v>120</v>
      </c>
      <c r="AG17" s="111">
        <v>110</v>
      </c>
      <c r="AH17" s="111">
        <v>100</v>
      </c>
      <c r="AI17" s="111">
        <v>90</v>
      </c>
      <c r="AJ17" s="111">
        <v>80</v>
      </c>
      <c r="AK17" s="111">
        <v>70</v>
      </c>
    </row>
    <row r="18" spans="1:37" ht="18.75" customHeight="1" x14ac:dyDescent="0.25">
      <c r="A18" s="65"/>
      <c r="B18" s="344"/>
      <c r="C18" s="344"/>
      <c r="D18" s="341" t="s">
        <v>434</v>
      </c>
      <c r="E18" s="341"/>
      <c r="F18" s="341" t="s">
        <v>435</v>
      </c>
      <c r="G18" s="341"/>
      <c r="H18" s="341" t="s">
        <v>436</v>
      </c>
      <c r="I18" s="341"/>
      <c r="J18" s="341" t="s">
        <v>437</v>
      </c>
      <c r="K18" s="341"/>
      <c r="L18" s="65"/>
      <c r="M18" s="65"/>
      <c r="Y18" s="111"/>
      <c r="Z18" s="111"/>
      <c r="AA18" s="111" t="s">
        <v>51</v>
      </c>
      <c r="AB18" s="111">
        <v>200</v>
      </c>
      <c r="AC18" s="111">
        <v>150</v>
      </c>
      <c r="AD18" s="111">
        <v>130</v>
      </c>
      <c r="AE18" s="111">
        <v>110</v>
      </c>
      <c r="AF18" s="111">
        <v>95</v>
      </c>
      <c r="AG18" s="111">
        <v>80</v>
      </c>
      <c r="AH18" s="111">
        <v>70</v>
      </c>
      <c r="AI18" s="111">
        <v>60</v>
      </c>
      <c r="AJ18" s="111">
        <v>55</v>
      </c>
      <c r="AK18" s="111">
        <v>50</v>
      </c>
    </row>
    <row r="19" spans="1:37" ht="18.75" customHeight="1" x14ac:dyDescent="0.25">
      <c r="A19" s="112" t="s">
        <v>50</v>
      </c>
      <c r="B19" s="346" t="s">
        <v>434</v>
      </c>
      <c r="C19" s="346"/>
      <c r="D19" s="347"/>
      <c r="E19" s="347"/>
      <c r="F19" s="348"/>
      <c r="G19" s="348"/>
      <c r="H19" s="348"/>
      <c r="I19" s="348"/>
      <c r="J19" s="341"/>
      <c r="K19" s="341"/>
      <c r="L19" s="65"/>
      <c r="M19" s="65"/>
      <c r="Y19" s="111"/>
      <c r="Z19" s="111"/>
      <c r="AA19" s="111" t="s">
        <v>49</v>
      </c>
      <c r="AB19" s="111">
        <v>150</v>
      </c>
      <c r="AC19" s="111">
        <v>120</v>
      </c>
      <c r="AD19" s="111">
        <v>100</v>
      </c>
      <c r="AE19" s="111">
        <v>80</v>
      </c>
      <c r="AF19" s="111">
        <v>70</v>
      </c>
      <c r="AG19" s="111">
        <v>60</v>
      </c>
      <c r="AH19" s="111">
        <v>55</v>
      </c>
      <c r="AI19" s="111">
        <v>50</v>
      </c>
      <c r="AJ19" s="111">
        <v>45</v>
      </c>
      <c r="AK19" s="111">
        <v>40</v>
      </c>
    </row>
    <row r="20" spans="1:37" ht="18.75" customHeight="1" x14ac:dyDescent="0.25">
      <c r="A20" s="112" t="s">
        <v>48</v>
      </c>
      <c r="B20" s="346" t="s">
        <v>435</v>
      </c>
      <c r="C20" s="346"/>
      <c r="D20" s="348"/>
      <c r="E20" s="348"/>
      <c r="F20" s="347"/>
      <c r="G20" s="347"/>
      <c r="H20" s="348"/>
      <c r="I20" s="348"/>
      <c r="J20" s="348"/>
      <c r="K20" s="348"/>
      <c r="L20" s="65"/>
      <c r="M20" s="65"/>
      <c r="Y20" s="111"/>
      <c r="Z20" s="111"/>
      <c r="AA20" s="111" t="s">
        <v>47</v>
      </c>
      <c r="AB20" s="111">
        <v>120</v>
      </c>
      <c r="AC20" s="111">
        <v>90</v>
      </c>
      <c r="AD20" s="111">
        <v>65</v>
      </c>
      <c r="AE20" s="111">
        <v>55</v>
      </c>
      <c r="AF20" s="111">
        <v>50</v>
      </c>
      <c r="AG20" s="111">
        <v>45</v>
      </c>
      <c r="AH20" s="111">
        <v>40</v>
      </c>
      <c r="AI20" s="111">
        <v>35</v>
      </c>
      <c r="AJ20" s="111">
        <v>25</v>
      </c>
      <c r="AK20" s="111">
        <v>20</v>
      </c>
    </row>
    <row r="21" spans="1:37" ht="18.75" customHeight="1" x14ac:dyDescent="0.25">
      <c r="A21" s="112" t="s">
        <v>46</v>
      </c>
      <c r="B21" s="346" t="s">
        <v>436</v>
      </c>
      <c r="C21" s="346"/>
      <c r="D21" s="348"/>
      <c r="E21" s="348"/>
      <c r="F21" s="348"/>
      <c r="G21" s="348"/>
      <c r="H21" s="347"/>
      <c r="I21" s="347"/>
      <c r="J21" s="348"/>
      <c r="K21" s="348"/>
      <c r="L21" s="65"/>
      <c r="M21" s="65"/>
      <c r="Y21" s="111"/>
      <c r="Z21" s="111"/>
      <c r="AA21" s="111" t="s">
        <v>45</v>
      </c>
      <c r="AB21" s="111">
        <v>90</v>
      </c>
      <c r="AC21" s="111">
        <v>60</v>
      </c>
      <c r="AD21" s="111">
        <v>45</v>
      </c>
      <c r="AE21" s="111">
        <v>34</v>
      </c>
      <c r="AF21" s="111">
        <v>27</v>
      </c>
      <c r="AG21" s="111">
        <v>22</v>
      </c>
      <c r="AH21" s="111">
        <v>18</v>
      </c>
      <c r="AI21" s="111">
        <v>15</v>
      </c>
      <c r="AJ21" s="111">
        <v>12</v>
      </c>
      <c r="AK21" s="111">
        <v>9</v>
      </c>
    </row>
    <row r="22" spans="1:37" ht="18.75" customHeight="1" x14ac:dyDescent="0.25">
      <c r="A22" s="112" t="s">
        <v>83</v>
      </c>
      <c r="B22" s="346" t="s">
        <v>437</v>
      </c>
      <c r="C22" s="346"/>
      <c r="D22" s="348"/>
      <c r="E22" s="348"/>
      <c r="F22" s="348"/>
      <c r="G22" s="348"/>
      <c r="H22" s="341"/>
      <c r="I22" s="341"/>
      <c r="J22" s="347"/>
      <c r="K22" s="347"/>
      <c r="L22" s="65"/>
      <c r="M22" s="65"/>
      <c r="Y22" s="111"/>
      <c r="Z22" s="111"/>
      <c r="AA22" s="111" t="s">
        <v>44</v>
      </c>
      <c r="AB22" s="111">
        <v>60</v>
      </c>
      <c r="AC22" s="111">
        <v>40</v>
      </c>
      <c r="AD22" s="111">
        <v>30</v>
      </c>
      <c r="AE22" s="111">
        <v>20</v>
      </c>
      <c r="AF22" s="111">
        <v>18</v>
      </c>
      <c r="AG22" s="111">
        <v>15</v>
      </c>
      <c r="AH22" s="111">
        <v>12</v>
      </c>
      <c r="AI22" s="111">
        <v>10</v>
      </c>
      <c r="AJ22" s="111">
        <v>8</v>
      </c>
      <c r="AK22" s="111">
        <v>6</v>
      </c>
    </row>
    <row r="23" spans="1:37" x14ac:dyDescent="0.25">
      <c r="A23" s="65"/>
      <c r="B23" s="65"/>
      <c r="C23" s="65"/>
      <c r="D23" s="65"/>
      <c r="E23" s="65"/>
      <c r="F23" s="65"/>
      <c r="G23" s="65"/>
      <c r="H23" s="65"/>
      <c r="I23" s="65"/>
      <c r="J23" s="65"/>
      <c r="K23" s="65"/>
      <c r="L23" s="65"/>
      <c r="M23" s="65"/>
      <c r="Y23" s="111"/>
      <c r="Z23" s="111"/>
      <c r="AA23" s="111" t="s">
        <v>43</v>
      </c>
      <c r="AB23" s="111">
        <v>40</v>
      </c>
      <c r="AC23" s="111">
        <v>25</v>
      </c>
      <c r="AD23" s="111">
        <v>18</v>
      </c>
      <c r="AE23" s="111">
        <v>13</v>
      </c>
      <c r="AF23" s="111">
        <v>8</v>
      </c>
      <c r="AG23" s="111">
        <v>7</v>
      </c>
      <c r="AH23" s="111">
        <v>6</v>
      </c>
      <c r="AI23" s="111">
        <v>5</v>
      </c>
      <c r="AJ23" s="111">
        <v>4</v>
      </c>
      <c r="AK23" s="111">
        <v>3</v>
      </c>
    </row>
    <row r="24" spans="1:37" x14ac:dyDescent="0.25">
      <c r="A24" s="65"/>
      <c r="B24" s="65"/>
      <c r="C24" s="65"/>
      <c r="D24" s="65"/>
      <c r="E24" s="65"/>
      <c r="F24" s="65"/>
      <c r="G24" s="65"/>
      <c r="H24" s="65"/>
      <c r="I24" s="65"/>
      <c r="J24" s="65"/>
      <c r="K24" s="65"/>
      <c r="L24" s="65"/>
      <c r="M24" s="65"/>
      <c r="Y24" s="111"/>
      <c r="Z24" s="111"/>
      <c r="AA24" s="111" t="s">
        <v>42</v>
      </c>
      <c r="AB24" s="111">
        <v>25</v>
      </c>
      <c r="AC24" s="111">
        <v>15</v>
      </c>
      <c r="AD24" s="111">
        <v>13</v>
      </c>
      <c r="AE24" s="111">
        <v>7</v>
      </c>
      <c r="AF24" s="111">
        <v>6</v>
      </c>
      <c r="AG24" s="111">
        <v>5</v>
      </c>
      <c r="AH24" s="111">
        <v>4</v>
      </c>
      <c r="AI24" s="111">
        <v>3</v>
      </c>
      <c r="AJ24" s="111">
        <v>2</v>
      </c>
      <c r="AK24" s="111">
        <v>1</v>
      </c>
    </row>
    <row r="25" spans="1:37" x14ac:dyDescent="0.25">
      <c r="A25" s="65"/>
      <c r="B25" s="65"/>
      <c r="C25" s="65"/>
      <c r="D25" s="65"/>
      <c r="E25" s="65"/>
      <c r="F25" s="65"/>
      <c r="G25" s="65"/>
      <c r="H25" s="65"/>
      <c r="I25" s="65"/>
      <c r="J25" s="65"/>
      <c r="K25" s="65"/>
      <c r="L25" s="65"/>
      <c r="M25" s="65"/>
      <c r="Y25" s="111"/>
      <c r="Z25" s="111"/>
      <c r="AA25" s="111" t="s">
        <v>41</v>
      </c>
      <c r="AB25" s="111">
        <v>15</v>
      </c>
      <c r="AC25" s="111">
        <v>10</v>
      </c>
      <c r="AD25" s="111">
        <v>8</v>
      </c>
      <c r="AE25" s="111">
        <v>4</v>
      </c>
      <c r="AF25" s="111">
        <v>3</v>
      </c>
      <c r="AG25" s="111">
        <v>2</v>
      </c>
      <c r="AH25" s="111">
        <v>1</v>
      </c>
      <c r="AI25" s="111">
        <v>0</v>
      </c>
      <c r="AJ25" s="111">
        <v>0</v>
      </c>
      <c r="AK25" s="111">
        <v>0</v>
      </c>
    </row>
    <row r="26" spans="1:37" x14ac:dyDescent="0.25">
      <c r="A26" s="65"/>
      <c r="B26" s="65"/>
      <c r="C26" s="65"/>
      <c r="D26" s="65"/>
      <c r="E26" s="65"/>
      <c r="F26" s="65"/>
      <c r="G26" s="65"/>
      <c r="H26" s="65"/>
      <c r="I26" s="65"/>
      <c r="J26" s="65"/>
      <c r="K26" s="65"/>
      <c r="L26" s="65"/>
      <c r="M26" s="65"/>
      <c r="Y26" s="111"/>
      <c r="Z26" s="111"/>
      <c r="AA26" s="111" t="s">
        <v>40</v>
      </c>
      <c r="AB26" s="111">
        <v>10</v>
      </c>
      <c r="AC26" s="111">
        <v>6</v>
      </c>
      <c r="AD26" s="111">
        <v>4</v>
      </c>
      <c r="AE26" s="111">
        <v>2</v>
      </c>
      <c r="AF26" s="111">
        <v>1</v>
      </c>
      <c r="AG26" s="111">
        <v>0</v>
      </c>
      <c r="AH26" s="111">
        <v>0</v>
      </c>
      <c r="AI26" s="111">
        <v>0</v>
      </c>
      <c r="AJ26" s="111">
        <v>0</v>
      </c>
      <c r="AK26" s="111">
        <v>0</v>
      </c>
    </row>
    <row r="27" spans="1:37" x14ac:dyDescent="0.25">
      <c r="A27" s="65"/>
      <c r="B27" s="65"/>
      <c r="C27" s="65"/>
      <c r="D27" s="65"/>
      <c r="E27" s="65"/>
      <c r="F27" s="65"/>
      <c r="G27" s="65"/>
      <c r="H27" s="65"/>
      <c r="I27" s="65"/>
      <c r="J27" s="65"/>
      <c r="K27" s="65"/>
      <c r="L27" s="65"/>
      <c r="M27" s="65"/>
      <c r="Y27" s="111"/>
      <c r="Z27" s="111"/>
      <c r="AA27" s="111" t="s">
        <v>39</v>
      </c>
      <c r="AB27" s="111">
        <v>3</v>
      </c>
      <c r="AC27" s="111">
        <v>2</v>
      </c>
      <c r="AD27" s="111">
        <v>1</v>
      </c>
      <c r="AE27" s="111">
        <v>0</v>
      </c>
      <c r="AF27" s="111">
        <v>0</v>
      </c>
      <c r="AG27" s="111">
        <v>0</v>
      </c>
      <c r="AH27" s="111">
        <v>0</v>
      </c>
      <c r="AI27" s="111">
        <v>0</v>
      </c>
      <c r="AJ27" s="111">
        <v>0</v>
      </c>
      <c r="AK27" s="111">
        <v>0</v>
      </c>
    </row>
    <row r="28" spans="1:37" x14ac:dyDescent="0.25">
      <c r="A28" s="65"/>
      <c r="B28" s="65"/>
      <c r="C28" s="65"/>
      <c r="D28" s="65"/>
      <c r="E28" s="65"/>
      <c r="F28" s="65"/>
      <c r="G28" s="65"/>
      <c r="H28" s="65"/>
      <c r="I28" s="65"/>
      <c r="J28" s="65"/>
      <c r="K28" s="65"/>
      <c r="L28" s="65"/>
      <c r="M28" s="65"/>
    </row>
    <row r="29" spans="1:37" x14ac:dyDescent="0.25">
      <c r="A29" s="65"/>
      <c r="B29" s="65"/>
      <c r="C29" s="65"/>
      <c r="D29" s="65"/>
      <c r="E29" s="65"/>
      <c r="F29" s="65"/>
      <c r="G29" s="65"/>
      <c r="H29" s="65"/>
      <c r="I29" s="65"/>
      <c r="J29" s="65"/>
      <c r="K29" s="65"/>
      <c r="L29" s="65"/>
      <c r="M29" s="65"/>
    </row>
    <row r="30" spans="1:37" x14ac:dyDescent="0.25">
      <c r="A30" s="65"/>
      <c r="B30" s="65"/>
      <c r="C30" s="65"/>
      <c r="D30" s="65"/>
      <c r="E30" s="65"/>
      <c r="F30" s="65"/>
      <c r="G30" s="65"/>
      <c r="H30" s="65"/>
      <c r="I30" s="65"/>
      <c r="J30" s="65"/>
      <c r="K30" s="65"/>
      <c r="L30" s="65"/>
      <c r="M30" s="65"/>
    </row>
    <row r="31" spans="1:37" x14ac:dyDescent="0.25">
      <c r="A31" s="65"/>
      <c r="B31" s="65"/>
      <c r="C31" s="65"/>
      <c r="D31" s="65"/>
      <c r="E31" s="65"/>
      <c r="F31" s="65"/>
      <c r="G31" s="65"/>
      <c r="H31" s="65"/>
      <c r="I31" s="65"/>
      <c r="J31" s="65"/>
      <c r="K31" s="65"/>
      <c r="L31" s="65"/>
      <c r="M31" s="65"/>
    </row>
    <row r="32" spans="1:37" x14ac:dyDescent="0.25">
      <c r="A32" s="65"/>
      <c r="B32" s="65"/>
      <c r="C32" s="65"/>
      <c r="D32" s="65"/>
      <c r="E32" s="65"/>
      <c r="F32" s="65"/>
      <c r="G32" s="65"/>
      <c r="H32" s="65"/>
      <c r="I32" s="65"/>
      <c r="J32" s="65"/>
      <c r="K32" s="65"/>
      <c r="L32" s="53"/>
      <c r="M32" s="65"/>
    </row>
    <row r="33" spans="1:18" x14ac:dyDescent="0.25">
      <c r="A33" s="110" t="s">
        <v>38</v>
      </c>
      <c r="B33" s="109"/>
      <c r="C33" s="108"/>
      <c r="D33" s="106" t="s">
        <v>36</v>
      </c>
      <c r="E33" s="104" t="s">
        <v>37</v>
      </c>
      <c r="F33" s="107"/>
      <c r="G33" s="106" t="s">
        <v>36</v>
      </c>
      <c r="H33" s="104" t="s">
        <v>35</v>
      </c>
      <c r="I33" s="105"/>
      <c r="J33" s="104" t="s">
        <v>34</v>
      </c>
      <c r="K33" s="103" t="s">
        <v>33</v>
      </c>
      <c r="L33" s="102"/>
      <c r="M33" s="107"/>
      <c r="P33" s="99"/>
      <c r="Q33" s="99"/>
      <c r="R33" s="98"/>
    </row>
    <row r="34" spans="1:18" x14ac:dyDescent="0.25">
      <c r="A34" s="97" t="s">
        <v>32</v>
      </c>
      <c r="B34" s="93"/>
      <c r="C34" s="96"/>
      <c r="D34" s="95"/>
      <c r="E34" s="349"/>
      <c r="F34" s="349"/>
      <c r="G34" s="94" t="s">
        <v>31</v>
      </c>
      <c r="H34" s="93"/>
      <c r="I34" s="92"/>
      <c r="J34" s="91"/>
      <c r="K34" s="79" t="s">
        <v>30</v>
      </c>
      <c r="L34" s="78"/>
      <c r="M34" s="77"/>
      <c r="P34" s="76"/>
      <c r="Q34" s="76"/>
      <c r="R34" s="51"/>
    </row>
    <row r="35" spans="1:18" x14ac:dyDescent="0.25">
      <c r="A35" s="54" t="s">
        <v>29</v>
      </c>
      <c r="B35" s="57"/>
      <c r="C35" s="90"/>
      <c r="D35" s="72"/>
      <c r="E35" s="345"/>
      <c r="F35" s="345"/>
      <c r="G35" s="70" t="s">
        <v>28</v>
      </c>
      <c r="H35" s="69"/>
      <c r="I35" s="68"/>
      <c r="J35" s="67"/>
      <c r="K35" s="89"/>
      <c r="L35" s="53"/>
      <c r="M35" s="52"/>
      <c r="P35" s="51"/>
      <c r="Q35" s="50"/>
      <c r="R35" s="51"/>
    </row>
    <row r="36" spans="1:18" x14ac:dyDescent="0.25">
      <c r="A36" s="88"/>
      <c r="B36" s="87"/>
      <c r="C36" s="86"/>
      <c r="D36" s="72"/>
      <c r="E36" s="71"/>
      <c r="F36" s="65"/>
      <c r="G36" s="70" t="s">
        <v>27</v>
      </c>
      <c r="H36" s="69"/>
      <c r="I36" s="68"/>
      <c r="J36" s="67"/>
      <c r="K36" s="79" t="s">
        <v>26</v>
      </c>
      <c r="L36" s="78"/>
      <c r="M36" s="77"/>
      <c r="P36" s="76"/>
      <c r="Q36" s="76"/>
      <c r="R36" s="51"/>
    </row>
    <row r="37" spans="1:18" x14ac:dyDescent="0.25">
      <c r="A37" s="85"/>
      <c r="B37" s="84"/>
      <c r="C37" s="80"/>
      <c r="D37" s="72"/>
      <c r="E37" s="71"/>
      <c r="F37" s="65"/>
      <c r="G37" s="70" t="s">
        <v>25</v>
      </c>
      <c r="H37" s="69"/>
      <c r="I37" s="68"/>
      <c r="J37" s="67"/>
      <c r="K37" s="66"/>
      <c r="L37" s="65"/>
      <c r="M37" s="64"/>
      <c r="P37" s="51"/>
      <c r="Q37" s="50"/>
      <c r="R37" s="51"/>
    </row>
    <row r="38" spans="1:18" x14ac:dyDescent="0.25">
      <c r="A38" s="83"/>
      <c r="B38" s="82"/>
      <c r="C38" s="81"/>
      <c r="D38" s="72"/>
      <c r="E38" s="71"/>
      <c r="F38" s="65"/>
      <c r="G38" s="70" t="s">
        <v>24</v>
      </c>
      <c r="H38" s="69"/>
      <c r="I38" s="68"/>
      <c r="J38" s="67"/>
      <c r="K38" s="54"/>
      <c r="L38" s="53"/>
      <c r="M38" s="52"/>
      <c r="P38" s="51"/>
      <c r="Q38" s="50"/>
      <c r="R38" s="51"/>
    </row>
    <row r="39" spans="1:18" x14ac:dyDescent="0.25">
      <c r="A39" s="75"/>
      <c r="B39" s="74"/>
      <c r="C39" s="80"/>
      <c r="D39" s="72"/>
      <c r="E39" s="71"/>
      <c r="F39" s="65"/>
      <c r="G39" s="70" t="s">
        <v>23</v>
      </c>
      <c r="H39" s="69"/>
      <c r="I39" s="68"/>
      <c r="J39" s="67"/>
      <c r="K39" s="79" t="s">
        <v>22</v>
      </c>
      <c r="L39" s="78"/>
      <c r="M39" s="77"/>
      <c r="P39" s="76"/>
      <c r="Q39" s="76"/>
      <c r="R39" s="51"/>
    </row>
    <row r="40" spans="1:18" x14ac:dyDescent="0.25">
      <c r="A40" s="75"/>
      <c r="B40" s="74"/>
      <c r="C40" s="73"/>
      <c r="D40" s="72"/>
      <c r="E40" s="71"/>
      <c r="F40" s="65"/>
      <c r="G40" s="70" t="s">
        <v>21</v>
      </c>
      <c r="H40" s="69"/>
      <c r="I40" s="68"/>
      <c r="J40" s="67"/>
      <c r="K40" s="66"/>
      <c r="L40" s="65"/>
      <c r="M40" s="64"/>
      <c r="P40" s="51"/>
      <c r="Q40" s="50"/>
      <c r="R40" s="51"/>
    </row>
    <row r="41" spans="1:18" x14ac:dyDescent="0.25">
      <c r="A41" s="63"/>
      <c r="B41" s="62"/>
      <c r="C41" s="61"/>
      <c r="D41" s="60"/>
      <c r="E41" s="59"/>
      <c r="F41" s="53"/>
      <c r="G41" s="58" t="s">
        <v>20</v>
      </c>
      <c r="H41" s="57"/>
      <c r="I41" s="56"/>
      <c r="J41" s="55"/>
      <c r="K41" s="54" t="e">
        <f>M4</f>
        <v>#REF!</v>
      </c>
      <c r="L41" s="53"/>
      <c r="M41" s="52"/>
      <c r="P41" s="51"/>
      <c r="Q41" s="50"/>
      <c r="R41" s="49"/>
    </row>
  </sheetData>
  <mergeCells count="37">
    <mergeCell ref="E35:F35"/>
    <mergeCell ref="B22:C22"/>
    <mergeCell ref="D22:E22"/>
    <mergeCell ref="F22:G22"/>
    <mergeCell ref="H22:I22"/>
    <mergeCell ref="J22:K22"/>
    <mergeCell ref="E34:F34"/>
    <mergeCell ref="B20:C20"/>
    <mergeCell ref="D20:E20"/>
    <mergeCell ref="F20:G20"/>
    <mergeCell ref="H20:I20"/>
    <mergeCell ref="J20:K20"/>
    <mergeCell ref="B21:C21"/>
    <mergeCell ref="D21:E21"/>
    <mergeCell ref="F21:G21"/>
    <mergeCell ref="H21:I21"/>
    <mergeCell ref="J21:K21"/>
    <mergeCell ref="J18:K18"/>
    <mergeCell ref="B19:C19"/>
    <mergeCell ref="D19:E19"/>
    <mergeCell ref="F19:G19"/>
    <mergeCell ref="H19:I19"/>
    <mergeCell ref="J19:K19"/>
    <mergeCell ref="E11:F11"/>
    <mergeCell ref="G11:H11"/>
    <mergeCell ref="E13:F13"/>
    <mergeCell ref="G13:H13"/>
    <mergeCell ref="B18:C18"/>
    <mergeCell ref="D18:E18"/>
    <mergeCell ref="F18:G18"/>
    <mergeCell ref="H18:I18"/>
    <mergeCell ref="A1:F1"/>
    <mergeCell ref="A4:C4"/>
    <mergeCell ref="E7:F7"/>
    <mergeCell ref="G7:H7"/>
    <mergeCell ref="E9:F9"/>
    <mergeCell ref="G9:H9"/>
  </mergeCells>
  <conditionalFormatting sqref="E7 E9 E11 E13">
    <cfRule type="cellIs" dxfId="120" priority="2" stopIfTrue="1" operator="equal">
      <formula>"Bye"</formula>
    </cfRule>
  </conditionalFormatting>
  <conditionalFormatting sqref="R41">
    <cfRule type="expression" dxfId="119"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11"/>
    <pageSetUpPr fitToPage="1"/>
  </sheetPr>
  <dimension ref="A1:AK57"/>
  <sheetViews>
    <sheetView showGridLines="0" showZeros="0" topLeftCell="A7" workbookViewId="0">
      <selection activeCell="T19" sqref="T19"/>
    </sheetView>
  </sheetViews>
  <sheetFormatPr defaultColWidth="9.109375" defaultRowHeight="13.2" x14ac:dyDescent="0.25"/>
  <cols>
    <col min="1" max="2" width="3.33203125" style="48" customWidth="1"/>
    <col min="3" max="3" width="4.6640625" style="48" customWidth="1"/>
    <col min="4" max="4" width="7" style="48" customWidth="1"/>
    <col min="5" max="5" width="4.33203125" style="48" customWidth="1"/>
    <col min="6" max="6" width="12.6640625" style="48" customWidth="1"/>
    <col min="7" max="7" width="2.6640625" style="48" customWidth="1"/>
    <col min="8" max="8" width="7.6640625" style="48" customWidth="1"/>
    <col min="9" max="9" width="5.88671875" style="48" customWidth="1"/>
    <col min="10" max="10" width="1.6640625" style="304" customWidth="1"/>
    <col min="11" max="11" width="10.6640625" style="48" customWidth="1"/>
    <col min="12" max="12" width="1.6640625" style="304" customWidth="1"/>
    <col min="13" max="13" width="10.6640625" style="48" customWidth="1"/>
    <col min="14" max="14" width="1.6640625" style="305" customWidth="1"/>
    <col min="15" max="15" width="10.6640625" style="48" customWidth="1"/>
    <col min="16" max="16" width="1.6640625" style="304" customWidth="1"/>
    <col min="17" max="17" width="10.6640625" style="48" customWidth="1"/>
    <col min="18" max="18" width="1.6640625" style="305" customWidth="1"/>
    <col min="19" max="19" width="9.109375" style="48" hidden="1" customWidth="1"/>
    <col min="20" max="20" width="8.6640625" style="48" customWidth="1"/>
    <col min="21" max="21" width="9.109375" style="48" hidden="1" customWidth="1"/>
    <col min="22" max="24" width="9.109375" style="48"/>
    <col min="25" max="34" width="9.109375" style="48" hidden="1" customWidth="1"/>
    <col min="35" max="16384" width="9.109375" style="48"/>
  </cols>
  <sheetData>
    <row r="1" spans="1:37" s="181" customFormat="1" ht="21.75" customHeight="1" x14ac:dyDescent="0.25">
      <c r="A1" s="176" t="s">
        <v>16</v>
      </c>
      <c r="B1" s="176"/>
      <c r="C1" s="154"/>
      <c r="D1" s="154"/>
      <c r="E1" s="154"/>
      <c r="F1" s="154"/>
      <c r="G1" s="154"/>
      <c r="H1" s="176"/>
      <c r="I1" s="177"/>
      <c r="J1" s="153"/>
      <c r="K1" s="178" t="s">
        <v>79</v>
      </c>
      <c r="L1" s="179"/>
      <c r="M1" s="180"/>
      <c r="N1" s="153"/>
      <c r="O1" s="153" t="s">
        <v>105</v>
      </c>
      <c r="P1" s="153"/>
      <c r="Q1" s="154"/>
      <c r="R1" s="153"/>
      <c r="Y1" s="182"/>
      <c r="Z1" s="182"/>
      <c r="AA1" s="182"/>
      <c r="AB1" s="152" t="e">
        <f>IF($Y$5=1,CONCATENATE(VLOOKUP($Y$3,$AA$2:$AH$14,2)),CONCATENATE(VLOOKUP($Y$3,$AA$16:$AH$25,2)))</f>
        <v>#REF!</v>
      </c>
      <c r="AC1" s="152" t="e">
        <f>IF($Y$5=1,CONCATENATE(VLOOKUP($Y$3,$AA$2:$AH$14,3)),CONCATENATE(VLOOKUP($Y$3,$AA$16:$AH$25,3)))</f>
        <v>#REF!</v>
      </c>
      <c r="AD1" s="152" t="e">
        <f>IF($Y$5=1,CONCATENATE(VLOOKUP($Y$3,$AA$2:$AH$14,4)),CONCATENATE(VLOOKUP($Y$3,$AA$16:$AH$25,4)))</f>
        <v>#REF!</v>
      </c>
      <c r="AE1" s="152" t="e">
        <f>IF($Y$5=1,CONCATENATE(VLOOKUP($Y$3,$AA$2:$AH$14,5)),CONCATENATE(VLOOKUP($Y$3,$AA$16:$AH$25,5)))</f>
        <v>#REF!</v>
      </c>
      <c r="AF1" s="152" t="e">
        <f>IF($Y$5=1,CONCATENATE(VLOOKUP($Y$3,$AA$2:$AH$14,6)),CONCATENATE(VLOOKUP($Y$3,$AA$16:$AH$25,6)))</f>
        <v>#REF!</v>
      </c>
      <c r="AG1" s="152" t="e">
        <f>IF($Y$5=1,CONCATENATE(VLOOKUP($Y$3,$AA$2:$AH$14,7)),CONCATENATE(VLOOKUP($Y$3,$AA$16:$AH$25,7)))</f>
        <v>#REF!</v>
      </c>
      <c r="AH1" s="152" t="e">
        <f>IF($Y$5=1,CONCATENATE(VLOOKUP($Y$3,$AA$2:$AH$14,8)),CONCATENATE(VLOOKUP($Y$3,$AA$16:$AH$25,8)))</f>
        <v>#REF!</v>
      </c>
    </row>
    <row r="2" spans="1:37" s="186" customFormat="1" x14ac:dyDescent="0.25">
      <c r="A2" s="183" t="s">
        <v>77</v>
      </c>
      <c r="B2" s="184"/>
      <c r="C2" s="184"/>
      <c r="D2" s="184"/>
      <c r="E2" s="173">
        <v>0</v>
      </c>
      <c r="F2" s="184" t="s">
        <v>133</v>
      </c>
      <c r="G2" s="185"/>
      <c r="H2" s="144"/>
      <c r="I2" s="144"/>
      <c r="J2" s="143"/>
      <c r="K2" s="179"/>
      <c r="L2" s="179"/>
      <c r="M2" s="179"/>
      <c r="N2" s="143"/>
      <c r="O2" s="144"/>
      <c r="P2" s="143"/>
      <c r="Q2" s="144"/>
      <c r="R2" s="143"/>
      <c r="Y2" s="142"/>
      <c r="Z2" s="111"/>
      <c r="AA2" s="111" t="s">
        <v>50</v>
      </c>
      <c r="AB2" s="114">
        <v>300</v>
      </c>
      <c r="AC2" s="114">
        <v>250</v>
      </c>
      <c r="AD2" s="114">
        <v>200</v>
      </c>
      <c r="AE2" s="114">
        <v>150</v>
      </c>
      <c r="AF2" s="114">
        <v>120</v>
      </c>
      <c r="AG2" s="114">
        <v>90</v>
      </c>
      <c r="AH2" s="114">
        <v>40</v>
      </c>
      <c r="AI2" s="48"/>
      <c r="AJ2" s="48"/>
      <c r="AK2" s="48"/>
    </row>
    <row r="3" spans="1:37" s="187" customFormat="1" ht="11.25" customHeight="1" x14ac:dyDescent="0.25">
      <c r="A3" s="139" t="s">
        <v>75</v>
      </c>
      <c r="B3" s="139"/>
      <c r="C3" s="139"/>
      <c r="D3" s="139"/>
      <c r="E3" s="139"/>
      <c r="F3" s="139"/>
      <c r="G3" s="139" t="s">
        <v>4</v>
      </c>
      <c r="H3" s="139"/>
      <c r="I3" s="139"/>
      <c r="J3" s="141"/>
      <c r="K3" s="139" t="s">
        <v>74</v>
      </c>
      <c r="L3" s="141"/>
      <c r="M3" s="139"/>
      <c r="N3" s="141"/>
      <c r="O3" s="139"/>
      <c r="P3" s="141"/>
      <c r="Q3" s="139"/>
      <c r="R3" s="140" t="s">
        <v>73</v>
      </c>
      <c r="Y3" s="111" t="str">
        <f>IF(K4="OB","A",IF(K4="IX","W",IF(K4="","",K4)))</f>
        <v/>
      </c>
      <c r="Z3" s="111"/>
      <c r="AA3" s="111" t="s">
        <v>48</v>
      </c>
      <c r="AB3" s="114">
        <v>280</v>
      </c>
      <c r="AC3" s="114">
        <v>230</v>
      </c>
      <c r="AD3" s="114">
        <v>180</v>
      </c>
      <c r="AE3" s="114">
        <v>140</v>
      </c>
      <c r="AF3" s="114">
        <v>80</v>
      </c>
      <c r="AG3" s="114">
        <v>0</v>
      </c>
      <c r="AH3" s="114">
        <v>0</v>
      </c>
      <c r="AI3" s="48"/>
      <c r="AJ3" s="48"/>
      <c r="AK3" s="48"/>
    </row>
    <row r="4" spans="1:37" s="195" customFormat="1" ht="11.25" customHeight="1" thickBot="1" x14ac:dyDescent="0.3">
      <c r="A4" s="358" t="s">
        <v>17</v>
      </c>
      <c r="B4" s="358"/>
      <c r="C4" s="358"/>
      <c r="D4" s="188"/>
      <c r="E4" s="189"/>
      <c r="F4" s="189"/>
      <c r="G4" s="189" t="s">
        <v>18</v>
      </c>
      <c r="H4" s="190"/>
      <c r="I4" s="189"/>
      <c r="J4" s="191"/>
      <c r="K4" s="192"/>
      <c r="L4" s="191"/>
      <c r="M4" s="193"/>
      <c r="N4" s="191"/>
      <c r="O4" s="189"/>
      <c r="P4" s="191"/>
      <c r="Q4" s="189"/>
      <c r="R4" s="194" t="e">
        <f>[5]Altalanos!$E$10</f>
        <v>#REF!</v>
      </c>
      <c r="Y4" s="111"/>
      <c r="Z4" s="111"/>
      <c r="AA4" s="111" t="s">
        <v>52</v>
      </c>
      <c r="AB4" s="114">
        <v>250</v>
      </c>
      <c r="AC4" s="114">
        <v>200</v>
      </c>
      <c r="AD4" s="114">
        <v>150</v>
      </c>
      <c r="AE4" s="114">
        <v>120</v>
      </c>
      <c r="AF4" s="114">
        <v>90</v>
      </c>
      <c r="AG4" s="114">
        <v>60</v>
      </c>
      <c r="AH4" s="114">
        <v>25</v>
      </c>
      <c r="AI4" s="48"/>
      <c r="AJ4" s="48"/>
      <c r="AK4" s="48"/>
    </row>
    <row r="5" spans="1:37" s="187" customFormat="1" x14ac:dyDescent="0.25">
      <c r="A5" s="84"/>
      <c r="B5" s="196" t="s">
        <v>106</v>
      </c>
      <c r="C5" s="197" t="s">
        <v>38</v>
      </c>
      <c r="D5" s="196" t="s">
        <v>107</v>
      </c>
      <c r="E5" s="196" t="s">
        <v>108</v>
      </c>
      <c r="F5" s="198" t="s">
        <v>109</v>
      </c>
      <c r="G5" s="198" t="s">
        <v>65</v>
      </c>
      <c r="H5" s="198"/>
      <c r="I5" s="198" t="s">
        <v>64</v>
      </c>
      <c r="J5" s="198"/>
      <c r="K5" s="196" t="s">
        <v>110</v>
      </c>
      <c r="L5" s="199"/>
      <c r="M5" s="196" t="s">
        <v>111</v>
      </c>
      <c r="N5" s="199"/>
      <c r="O5" s="196" t="s">
        <v>86</v>
      </c>
      <c r="P5" s="199"/>
      <c r="Q5" s="196" t="s">
        <v>112</v>
      </c>
      <c r="R5" s="200"/>
      <c r="Y5" s="111" t="e">
        <f>IF(OR([5]Altalanos!$A$8="F1",[5]Altalanos!$A$8="F2",[5]Altalanos!$A$8="N1",[5]Altalanos!$A$8="N2"),1,2)</f>
        <v>#REF!</v>
      </c>
      <c r="Z5" s="111"/>
      <c r="AA5" s="111" t="s">
        <v>51</v>
      </c>
      <c r="AB5" s="114">
        <v>200</v>
      </c>
      <c r="AC5" s="114">
        <v>150</v>
      </c>
      <c r="AD5" s="114">
        <v>120</v>
      </c>
      <c r="AE5" s="114">
        <v>90</v>
      </c>
      <c r="AF5" s="114">
        <v>60</v>
      </c>
      <c r="AG5" s="114">
        <v>40</v>
      </c>
      <c r="AH5" s="114">
        <v>15</v>
      </c>
      <c r="AI5" s="48"/>
      <c r="AJ5" s="48"/>
      <c r="AK5" s="48"/>
    </row>
    <row r="6" spans="1:37" s="208" customFormat="1" ht="11.1" customHeight="1" thickBot="1" x14ac:dyDescent="0.3">
      <c r="A6" s="201"/>
      <c r="B6" s="202"/>
      <c r="C6" s="202"/>
      <c r="D6" s="202"/>
      <c r="E6" s="202"/>
      <c r="F6" s="203" t="s">
        <v>78</v>
      </c>
      <c r="G6" s="204"/>
      <c r="H6" s="205"/>
      <c r="I6" s="204"/>
      <c r="J6" s="206"/>
      <c r="K6" s="202" t="s">
        <v>78</v>
      </c>
      <c r="L6" s="206"/>
      <c r="M6" s="202" t="s">
        <v>78</v>
      </c>
      <c r="N6" s="206"/>
      <c r="O6" s="202" t="s">
        <v>78</v>
      </c>
      <c r="P6" s="206"/>
      <c r="Q6" s="202" t="str">
        <f>IF(Y3="","",CONCATENATE(VLOOKUP(Y3,AB1:AH1,1)," pont"))</f>
        <v/>
      </c>
      <c r="R6" s="207"/>
      <c r="Y6" s="209"/>
      <c r="Z6" s="209"/>
      <c r="AA6" s="209" t="s">
        <v>49</v>
      </c>
      <c r="AB6" s="210">
        <v>150</v>
      </c>
      <c r="AC6" s="210">
        <v>120</v>
      </c>
      <c r="AD6" s="210">
        <v>90</v>
      </c>
      <c r="AE6" s="210">
        <v>60</v>
      </c>
      <c r="AF6" s="210">
        <v>40</v>
      </c>
      <c r="AG6" s="210">
        <v>25</v>
      </c>
      <c r="AH6" s="210">
        <v>10</v>
      </c>
      <c r="AI6" s="211"/>
      <c r="AJ6" s="211"/>
      <c r="AK6" s="211"/>
    </row>
    <row r="7" spans="1:37" s="224" customFormat="1" ht="12.9" customHeight="1" x14ac:dyDescent="0.25">
      <c r="A7" s="212">
        <v>1</v>
      </c>
      <c r="B7" s="213">
        <v>0</v>
      </c>
      <c r="C7" s="214">
        <v>0</v>
      </c>
      <c r="D7" s="214">
        <v>0</v>
      </c>
      <c r="E7" s="215">
        <v>1</v>
      </c>
      <c r="F7" s="216" t="s">
        <v>438</v>
      </c>
      <c r="G7" s="216">
        <v>0</v>
      </c>
      <c r="H7" s="216"/>
      <c r="I7" s="216">
        <v>0</v>
      </c>
      <c r="J7" s="217"/>
      <c r="K7" s="218"/>
      <c r="L7" s="218"/>
      <c r="M7" s="218"/>
      <c r="N7" s="218"/>
      <c r="O7" s="219"/>
      <c r="P7" s="220"/>
      <c r="Q7" s="221"/>
      <c r="R7" s="222"/>
      <c r="S7" s="223"/>
      <c r="U7" s="225" t="e">
        <f>[5]Birók!P21</f>
        <v>#REF!</v>
      </c>
      <c r="Y7" s="111"/>
      <c r="Z7" s="111"/>
      <c r="AA7" s="111" t="s">
        <v>47</v>
      </c>
      <c r="AB7" s="114">
        <v>120</v>
      </c>
      <c r="AC7" s="114">
        <v>90</v>
      </c>
      <c r="AD7" s="114">
        <v>60</v>
      </c>
      <c r="AE7" s="114">
        <v>40</v>
      </c>
      <c r="AF7" s="114">
        <v>25</v>
      </c>
      <c r="AG7" s="114">
        <v>10</v>
      </c>
      <c r="AH7" s="114">
        <v>5</v>
      </c>
      <c r="AI7" s="48"/>
      <c r="AJ7" s="48"/>
      <c r="AK7" s="48"/>
    </row>
    <row r="8" spans="1:37" s="224" customFormat="1" ht="12.9" customHeight="1" x14ac:dyDescent="0.25">
      <c r="A8" s="226"/>
      <c r="B8" s="227"/>
      <c r="C8" s="228"/>
      <c r="D8" s="228"/>
      <c r="E8" s="229"/>
      <c r="F8" s="230"/>
      <c r="G8" s="230"/>
      <c r="H8" s="231"/>
      <c r="I8" s="232" t="s">
        <v>113</v>
      </c>
      <c r="J8" s="233" t="s">
        <v>114</v>
      </c>
      <c r="K8" s="234" t="s">
        <v>438</v>
      </c>
      <c r="L8" s="234"/>
      <c r="M8" s="218"/>
      <c r="N8" s="218"/>
      <c r="O8" s="219"/>
      <c r="P8" s="220"/>
      <c r="Q8" s="221"/>
      <c r="R8" s="222"/>
      <c r="S8" s="223"/>
      <c r="U8" s="235" t="e">
        <f>[5]Birók!P22</f>
        <v>#REF!</v>
      </c>
      <c r="Y8" s="111"/>
      <c r="Z8" s="111"/>
      <c r="AA8" s="111" t="s">
        <v>45</v>
      </c>
      <c r="AB8" s="114">
        <v>90</v>
      </c>
      <c r="AC8" s="114">
        <v>60</v>
      </c>
      <c r="AD8" s="114">
        <v>40</v>
      </c>
      <c r="AE8" s="114">
        <v>25</v>
      </c>
      <c r="AF8" s="114">
        <v>10</v>
      </c>
      <c r="AG8" s="114">
        <v>5</v>
      </c>
      <c r="AH8" s="114">
        <v>2</v>
      </c>
      <c r="AI8" s="48"/>
      <c r="AJ8" s="48"/>
      <c r="AK8" s="48"/>
    </row>
    <row r="9" spans="1:37" s="224" customFormat="1" ht="12.9" customHeight="1" x14ac:dyDescent="0.25">
      <c r="A9" s="226">
        <v>2</v>
      </c>
      <c r="B9" s="213" t="s">
        <v>78</v>
      </c>
      <c r="C9" s="214" t="s">
        <v>78</v>
      </c>
      <c r="D9" s="214" t="s">
        <v>78</v>
      </c>
      <c r="E9" s="215"/>
      <c r="F9" s="236" t="s">
        <v>115</v>
      </c>
      <c r="G9" s="236" t="s">
        <v>78</v>
      </c>
      <c r="H9" s="236"/>
      <c r="I9" s="216" t="s">
        <v>78</v>
      </c>
      <c r="J9" s="237"/>
      <c r="K9" s="218"/>
      <c r="L9" s="238"/>
      <c r="M9" s="218"/>
      <c r="N9" s="218"/>
      <c r="O9" s="219"/>
      <c r="P9" s="220"/>
      <c r="Q9" s="221"/>
      <c r="R9" s="222"/>
      <c r="S9" s="223"/>
      <c r="U9" s="235" t="e">
        <f>[5]Birók!P23</f>
        <v>#REF!</v>
      </c>
      <c r="Y9" s="111"/>
      <c r="Z9" s="111"/>
      <c r="AA9" s="111" t="s">
        <v>44</v>
      </c>
      <c r="AB9" s="114">
        <v>60</v>
      </c>
      <c r="AC9" s="114">
        <v>40</v>
      </c>
      <c r="AD9" s="114">
        <v>25</v>
      </c>
      <c r="AE9" s="114">
        <v>10</v>
      </c>
      <c r="AF9" s="114">
        <v>5</v>
      </c>
      <c r="AG9" s="114">
        <v>2</v>
      </c>
      <c r="AH9" s="114">
        <v>1</v>
      </c>
      <c r="AI9" s="48"/>
      <c r="AJ9" s="48"/>
      <c r="AK9" s="48"/>
    </row>
    <row r="10" spans="1:37" s="224" customFormat="1" ht="12.9" customHeight="1" x14ac:dyDescent="0.25">
      <c r="A10" s="226"/>
      <c r="B10" s="227"/>
      <c r="C10" s="228"/>
      <c r="D10" s="228"/>
      <c r="E10" s="239"/>
      <c r="F10" s="230"/>
      <c r="G10" s="230"/>
      <c r="H10" s="231"/>
      <c r="I10" s="218"/>
      <c r="J10" s="240"/>
      <c r="K10" s="241" t="s">
        <v>113</v>
      </c>
      <c r="L10" s="242"/>
      <c r="M10" s="234" t="s">
        <v>78</v>
      </c>
      <c r="N10" s="243"/>
      <c r="O10" s="244"/>
      <c r="P10" s="244"/>
      <c r="Q10" s="221"/>
      <c r="R10" s="222"/>
      <c r="S10" s="223"/>
      <c r="U10" s="235" t="e">
        <f>[5]Birók!P24</f>
        <v>#REF!</v>
      </c>
      <c r="Y10" s="111"/>
      <c r="Z10" s="111"/>
      <c r="AA10" s="111" t="s">
        <v>43</v>
      </c>
      <c r="AB10" s="114">
        <v>40</v>
      </c>
      <c r="AC10" s="114">
        <v>25</v>
      </c>
      <c r="AD10" s="114">
        <v>15</v>
      </c>
      <c r="AE10" s="114">
        <v>7</v>
      </c>
      <c r="AF10" s="114">
        <v>4</v>
      </c>
      <c r="AG10" s="114">
        <v>1</v>
      </c>
      <c r="AH10" s="114">
        <v>0</v>
      </c>
      <c r="AI10" s="48"/>
      <c r="AJ10" s="48"/>
      <c r="AK10" s="48"/>
    </row>
    <row r="11" spans="1:37" s="224" customFormat="1" ht="12.9" customHeight="1" x14ac:dyDescent="0.25">
      <c r="A11" s="226">
        <v>3</v>
      </c>
      <c r="B11" s="213">
        <v>0</v>
      </c>
      <c r="C11" s="214">
        <v>0</v>
      </c>
      <c r="D11" s="214">
        <v>0</v>
      </c>
      <c r="E11" s="215">
        <v>8</v>
      </c>
      <c r="F11" s="236" t="s">
        <v>116</v>
      </c>
      <c r="G11" s="236">
        <v>0</v>
      </c>
      <c r="H11" s="236"/>
      <c r="I11" s="236">
        <v>0</v>
      </c>
      <c r="J11" s="217"/>
      <c r="K11" s="218"/>
      <c r="L11" s="245"/>
      <c r="M11" s="218"/>
      <c r="N11" s="246"/>
      <c r="O11" s="244"/>
      <c r="P11" s="244"/>
      <c r="Q11" s="221"/>
      <c r="R11" s="222"/>
      <c r="S11" s="223"/>
      <c r="U11" s="235" t="e">
        <f>[5]Birók!P25</f>
        <v>#REF!</v>
      </c>
      <c r="Y11" s="111"/>
      <c r="Z11" s="111"/>
      <c r="AA11" s="111" t="s">
        <v>42</v>
      </c>
      <c r="AB11" s="114">
        <v>25</v>
      </c>
      <c r="AC11" s="114">
        <v>15</v>
      </c>
      <c r="AD11" s="114">
        <v>10</v>
      </c>
      <c r="AE11" s="114">
        <v>6</v>
      </c>
      <c r="AF11" s="114">
        <v>3</v>
      </c>
      <c r="AG11" s="114">
        <v>1</v>
      </c>
      <c r="AH11" s="114">
        <v>0</v>
      </c>
      <c r="AI11" s="48"/>
      <c r="AJ11" s="48"/>
      <c r="AK11" s="48"/>
    </row>
    <row r="12" spans="1:37" s="224" customFormat="1" ht="12.9" customHeight="1" x14ac:dyDescent="0.25">
      <c r="A12" s="226"/>
      <c r="B12" s="227"/>
      <c r="C12" s="228"/>
      <c r="D12" s="228"/>
      <c r="E12" s="239"/>
      <c r="F12" s="230"/>
      <c r="G12" s="230"/>
      <c r="H12" s="231"/>
      <c r="I12" s="232" t="s">
        <v>113</v>
      </c>
      <c r="J12" s="233" t="s">
        <v>114</v>
      </c>
      <c r="K12" s="234" t="s">
        <v>116</v>
      </c>
      <c r="L12" s="247"/>
      <c r="M12" s="218"/>
      <c r="N12" s="246"/>
      <c r="O12" s="244"/>
      <c r="P12" s="244"/>
      <c r="Q12" s="221"/>
      <c r="R12" s="222"/>
      <c r="S12" s="223"/>
      <c r="U12" s="235" t="e">
        <f>[5]Birók!P26</f>
        <v>#REF!</v>
      </c>
      <c r="Y12" s="111"/>
      <c r="Z12" s="111"/>
      <c r="AA12" s="111" t="s">
        <v>41</v>
      </c>
      <c r="AB12" s="114">
        <v>15</v>
      </c>
      <c r="AC12" s="114">
        <v>10</v>
      </c>
      <c r="AD12" s="114">
        <v>6</v>
      </c>
      <c r="AE12" s="114">
        <v>3</v>
      </c>
      <c r="AF12" s="114">
        <v>1</v>
      </c>
      <c r="AG12" s="114">
        <v>0</v>
      </c>
      <c r="AH12" s="114">
        <v>0</v>
      </c>
      <c r="AI12" s="48"/>
      <c r="AJ12" s="48"/>
      <c r="AK12" s="48"/>
    </row>
    <row r="13" spans="1:37" s="224" customFormat="1" ht="12.9" customHeight="1" x14ac:dyDescent="0.25">
      <c r="A13" s="226">
        <v>4</v>
      </c>
      <c r="B13" s="213">
        <v>0</v>
      </c>
      <c r="C13" s="214">
        <v>0</v>
      </c>
      <c r="D13" s="214">
        <v>0</v>
      </c>
      <c r="E13" s="215">
        <v>5</v>
      </c>
      <c r="F13" s="236" t="s">
        <v>115</v>
      </c>
      <c r="G13" s="236">
        <v>0</v>
      </c>
      <c r="H13" s="236"/>
      <c r="I13" s="236">
        <v>0</v>
      </c>
      <c r="J13" s="248"/>
      <c r="K13" s="218"/>
      <c r="L13" s="218"/>
      <c r="M13" s="218"/>
      <c r="N13" s="246"/>
      <c r="O13" s="244"/>
      <c r="P13" s="244"/>
      <c r="Q13" s="221"/>
      <c r="R13" s="222"/>
      <c r="S13" s="223"/>
      <c r="U13" s="235" t="e">
        <f>[5]Birók!P27</f>
        <v>#REF!</v>
      </c>
      <c r="Y13" s="111"/>
      <c r="Z13" s="111"/>
      <c r="AA13" s="111" t="s">
        <v>40</v>
      </c>
      <c r="AB13" s="114">
        <v>10</v>
      </c>
      <c r="AC13" s="114">
        <v>6</v>
      </c>
      <c r="AD13" s="114">
        <v>3</v>
      </c>
      <c r="AE13" s="114">
        <v>1</v>
      </c>
      <c r="AF13" s="114">
        <v>0</v>
      </c>
      <c r="AG13" s="114">
        <v>0</v>
      </c>
      <c r="AH13" s="114">
        <v>0</v>
      </c>
      <c r="AI13" s="48"/>
      <c r="AJ13" s="48"/>
      <c r="AK13" s="48"/>
    </row>
    <row r="14" spans="1:37" s="224" customFormat="1" ht="12.9" customHeight="1" x14ac:dyDescent="0.25">
      <c r="A14" s="226"/>
      <c r="B14" s="227"/>
      <c r="C14" s="228"/>
      <c r="D14" s="228"/>
      <c r="E14" s="239"/>
      <c r="F14" s="218"/>
      <c r="G14" s="218"/>
      <c r="H14" s="249"/>
      <c r="I14" s="250"/>
      <c r="J14" s="240"/>
      <c r="K14" s="218"/>
      <c r="L14" s="218"/>
      <c r="M14" s="241" t="s">
        <v>113</v>
      </c>
      <c r="N14" s="242"/>
      <c r="O14" s="234" t="s">
        <v>78</v>
      </c>
      <c r="P14" s="243"/>
      <c r="Q14" s="221"/>
      <c r="R14" s="222"/>
      <c r="S14" s="223"/>
      <c r="U14" s="235" t="e">
        <f>[5]Birók!P28</f>
        <v>#REF!</v>
      </c>
      <c r="Y14" s="111"/>
      <c r="Z14" s="111"/>
      <c r="AA14" s="111" t="s">
        <v>39</v>
      </c>
      <c r="AB14" s="114">
        <v>3</v>
      </c>
      <c r="AC14" s="114">
        <v>2</v>
      </c>
      <c r="AD14" s="114">
        <v>1</v>
      </c>
      <c r="AE14" s="114">
        <v>0</v>
      </c>
      <c r="AF14" s="114">
        <v>0</v>
      </c>
      <c r="AG14" s="114">
        <v>0</v>
      </c>
      <c r="AH14" s="114">
        <v>0</v>
      </c>
      <c r="AI14" s="48"/>
      <c r="AJ14" s="48"/>
      <c r="AK14" s="48"/>
    </row>
    <row r="15" spans="1:37" s="224" customFormat="1" ht="12.9" customHeight="1" x14ac:dyDescent="0.25">
      <c r="A15" s="212">
        <v>5</v>
      </c>
      <c r="B15" s="213">
        <v>0</v>
      </c>
      <c r="C15" s="214">
        <v>0</v>
      </c>
      <c r="D15" s="214">
        <v>0</v>
      </c>
      <c r="E15" s="215">
        <v>4</v>
      </c>
      <c r="F15" s="216" t="s">
        <v>439</v>
      </c>
      <c r="G15" s="216">
        <v>0</v>
      </c>
      <c r="H15" s="216"/>
      <c r="I15" s="216">
        <v>0</v>
      </c>
      <c r="J15" s="251"/>
      <c r="K15" s="218"/>
      <c r="L15" s="218"/>
      <c r="M15" s="218"/>
      <c r="N15" s="246"/>
      <c r="O15" s="218"/>
      <c r="P15" s="246"/>
      <c r="Q15" s="221"/>
      <c r="R15" s="222"/>
      <c r="S15" s="223"/>
      <c r="U15" s="235" t="e">
        <f>[5]Birók!P29</f>
        <v>#REF!</v>
      </c>
      <c r="Y15" s="111"/>
      <c r="Z15" s="111"/>
      <c r="AA15" s="111"/>
      <c r="AB15" s="111"/>
      <c r="AC15" s="111"/>
      <c r="AD15" s="111"/>
      <c r="AE15" s="111"/>
      <c r="AF15" s="111"/>
      <c r="AG15" s="111"/>
      <c r="AH15" s="111"/>
      <c r="AI15" s="48"/>
      <c r="AJ15" s="48"/>
      <c r="AK15" s="48"/>
    </row>
    <row r="16" spans="1:37" s="224" customFormat="1" ht="12.9" customHeight="1" thickBot="1" x14ac:dyDescent="0.3">
      <c r="A16" s="226"/>
      <c r="B16" s="227"/>
      <c r="C16" s="228"/>
      <c r="D16" s="228"/>
      <c r="E16" s="239"/>
      <c r="F16" s="230"/>
      <c r="G16" s="230"/>
      <c r="H16" s="231"/>
      <c r="I16" s="232" t="s">
        <v>113</v>
      </c>
      <c r="J16" s="233" t="s">
        <v>114</v>
      </c>
      <c r="K16" s="234" t="s">
        <v>439</v>
      </c>
      <c r="L16" s="234"/>
      <c r="M16" s="218"/>
      <c r="N16" s="246"/>
      <c r="O16" s="244"/>
      <c r="P16" s="246"/>
      <c r="Q16" s="221"/>
      <c r="R16" s="222"/>
      <c r="S16" s="223"/>
      <c r="U16" s="252" t="e">
        <f>[5]Birók!P30</f>
        <v>#REF!</v>
      </c>
      <c r="Y16" s="111"/>
      <c r="Z16" s="111"/>
      <c r="AA16" s="111" t="s">
        <v>50</v>
      </c>
      <c r="AB16" s="114">
        <v>150</v>
      </c>
      <c r="AC16" s="114">
        <v>120</v>
      </c>
      <c r="AD16" s="114">
        <v>90</v>
      </c>
      <c r="AE16" s="114">
        <v>60</v>
      </c>
      <c r="AF16" s="114">
        <v>40</v>
      </c>
      <c r="AG16" s="114">
        <v>25</v>
      </c>
      <c r="AH16" s="114">
        <v>15</v>
      </c>
      <c r="AI16" s="48"/>
      <c r="AJ16" s="48"/>
      <c r="AK16" s="48"/>
    </row>
    <row r="17" spans="1:37" s="224" customFormat="1" ht="12.9" customHeight="1" x14ac:dyDescent="0.25">
      <c r="A17" s="226">
        <v>6</v>
      </c>
      <c r="B17" s="213" t="s">
        <v>78</v>
      </c>
      <c r="C17" s="214" t="s">
        <v>78</v>
      </c>
      <c r="D17" s="214" t="s">
        <v>78</v>
      </c>
      <c r="E17" s="215"/>
      <c r="F17" s="236" t="s">
        <v>115</v>
      </c>
      <c r="G17" s="236" t="s">
        <v>78</v>
      </c>
      <c r="H17" s="236"/>
      <c r="I17" s="236" t="s">
        <v>78</v>
      </c>
      <c r="J17" s="237"/>
      <c r="K17" s="218"/>
      <c r="L17" s="238"/>
      <c r="M17" s="218"/>
      <c r="N17" s="246"/>
      <c r="O17" s="244"/>
      <c r="P17" s="246"/>
      <c r="Q17" s="221"/>
      <c r="R17" s="222"/>
      <c r="S17" s="223"/>
      <c r="Y17" s="111"/>
      <c r="Z17" s="111"/>
      <c r="AA17" s="111" t="s">
        <v>52</v>
      </c>
      <c r="AB17" s="114">
        <v>120</v>
      </c>
      <c r="AC17" s="114">
        <v>90</v>
      </c>
      <c r="AD17" s="114">
        <v>60</v>
      </c>
      <c r="AE17" s="114">
        <v>40</v>
      </c>
      <c r="AF17" s="114">
        <v>25</v>
      </c>
      <c r="AG17" s="114">
        <v>15</v>
      </c>
      <c r="AH17" s="114">
        <v>8</v>
      </c>
      <c r="AI17" s="48"/>
      <c r="AJ17" s="48"/>
      <c r="AK17" s="48"/>
    </row>
    <row r="18" spans="1:37" s="224" customFormat="1" ht="12.9" customHeight="1" x14ac:dyDescent="0.25">
      <c r="A18" s="226"/>
      <c r="B18" s="227"/>
      <c r="C18" s="228"/>
      <c r="D18" s="228"/>
      <c r="E18" s="239"/>
      <c r="F18" s="230"/>
      <c r="G18" s="230"/>
      <c r="H18" s="231"/>
      <c r="I18" s="218"/>
      <c r="J18" s="240"/>
      <c r="K18" s="241" t="s">
        <v>113</v>
      </c>
      <c r="L18" s="242"/>
      <c r="M18" s="234" t="s">
        <v>78</v>
      </c>
      <c r="N18" s="253"/>
      <c r="O18" s="244"/>
      <c r="P18" s="246"/>
      <c r="Q18" s="221"/>
      <c r="R18" s="222"/>
      <c r="S18" s="223"/>
      <c r="Y18" s="111"/>
      <c r="Z18" s="111"/>
      <c r="AA18" s="111" t="s">
        <v>51</v>
      </c>
      <c r="AB18" s="114">
        <v>90</v>
      </c>
      <c r="AC18" s="114">
        <v>60</v>
      </c>
      <c r="AD18" s="114">
        <v>40</v>
      </c>
      <c r="AE18" s="114">
        <v>25</v>
      </c>
      <c r="AF18" s="114">
        <v>15</v>
      </c>
      <c r="AG18" s="114">
        <v>8</v>
      </c>
      <c r="AH18" s="114">
        <v>4</v>
      </c>
      <c r="AI18" s="48"/>
      <c r="AJ18" s="48"/>
      <c r="AK18" s="48"/>
    </row>
    <row r="19" spans="1:37" s="224" customFormat="1" ht="12.9" customHeight="1" x14ac:dyDescent="0.25">
      <c r="A19" s="226">
        <v>7</v>
      </c>
      <c r="B19" s="213">
        <v>0</v>
      </c>
      <c r="C19" s="214">
        <v>0</v>
      </c>
      <c r="D19" s="214">
        <v>0</v>
      </c>
      <c r="E19" s="215">
        <v>6</v>
      </c>
      <c r="F19" s="236" t="s">
        <v>440</v>
      </c>
      <c r="G19" s="236">
        <v>0</v>
      </c>
      <c r="H19" s="236"/>
      <c r="I19" s="236">
        <v>0</v>
      </c>
      <c r="J19" s="217"/>
      <c r="K19" s="218"/>
      <c r="L19" s="245"/>
      <c r="M19" s="218"/>
      <c r="N19" s="244"/>
      <c r="O19" s="244"/>
      <c r="P19" s="246"/>
      <c r="Q19" s="221"/>
      <c r="R19" s="222"/>
      <c r="S19" s="223"/>
      <c r="Y19" s="111"/>
      <c r="Z19" s="111"/>
      <c r="AA19" s="111" t="s">
        <v>49</v>
      </c>
      <c r="AB19" s="114">
        <v>60</v>
      </c>
      <c r="AC19" s="114">
        <v>40</v>
      </c>
      <c r="AD19" s="114">
        <v>25</v>
      </c>
      <c r="AE19" s="114">
        <v>15</v>
      </c>
      <c r="AF19" s="114">
        <v>8</v>
      </c>
      <c r="AG19" s="114">
        <v>4</v>
      </c>
      <c r="AH19" s="114">
        <v>2</v>
      </c>
      <c r="AI19" s="48"/>
      <c r="AJ19" s="48"/>
      <c r="AK19" s="48"/>
    </row>
    <row r="20" spans="1:37" s="224" customFormat="1" ht="12.9" customHeight="1" x14ac:dyDescent="0.25">
      <c r="A20" s="226"/>
      <c r="B20" s="227"/>
      <c r="C20" s="228"/>
      <c r="D20" s="228"/>
      <c r="E20" s="229"/>
      <c r="F20" s="230"/>
      <c r="G20" s="230"/>
      <c r="H20" s="231"/>
      <c r="I20" s="232" t="s">
        <v>113</v>
      </c>
      <c r="J20" s="233" t="s">
        <v>114</v>
      </c>
      <c r="K20" s="234"/>
      <c r="L20" s="247"/>
      <c r="M20" s="218"/>
      <c r="N20" s="244"/>
      <c r="O20" s="244"/>
      <c r="P20" s="246"/>
      <c r="Q20" s="221"/>
      <c r="R20" s="222"/>
      <c r="S20" s="223"/>
      <c r="Y20" s="111"/>
      <c r="Z20" s="111"/>
      <c r="AA20" s="111" t="s">
        <v>47</v>
      </c>
      <c r="AB20" s="114">
        <v>40</v>
      </c>
      <c r="AC20" s="114">
        <v>25</v>
      </c>
      <c r="AD20" s="114">
        <v>15</v>
      </c>
      <c r="AE20" s="114">
        <v>8</v>
      </c>
      <c r="AF20" s="114">
        <v>4</v>
      </c>
      <c r="AG20" s="114">
        <v>2</v>
      </c>
      <c r="AH20" s="114">
        <v>1</v>
      </c>
      <c r="AI20" s="48"/>
      <c r="AJ20" s="48"/>
      <c r="AK20" s="48"/>
    </row>
    <row r="21" spans="1:37" s="224" customFormat="1" ht="12.9" customHeight="1" x14ac:dyDescent="0.25">
      <c r="A21" s="226">
        <v>8</v>
      </c>
      <c r="B21" s="213">
        <v>0</v>
      </c>
      <c r="C21" s="214">
        <v>0</v>
      </c>
      <c r="D21" s="214">
        <v>0</v>
      </c>
      <c r="E21" s="215">
        <v>5</v>
      </c>
      <c r="F21" s="236" t="s">
        <v>117</v>
      </c>
      <c r="G21" s="236">
        <v>0</v>
      </c>
      <c r="H21" s="236"/>
      <c r="I21" s="236">
        <v>0</v>
      </c>
      <c r="J21" s="248"/>
      <c r="K21" s="218"/>
      <c r="L21" s="218"/>
      <c r="M21" s="218"/>
      <c r="N21" s="244"/>
      <c r="O21" s="244"/>
      <c r="P21" s="246"/>
      <c r="Q21" s="221"/>
      <c r="R21" s="222"/>
      <c r="S21" s="223"/>
      <c r="Y21" s="111"/>
      <c r="Z21" s="111"/>
      <c r="AA21" s="111" t="s">
        <v>45</v>
      </c>
      <c r="AB21" s="114">
        <v>25</v>
      </c>
      <c r="AC21" s="114">
        <v>15</v>
      </c>
      <c r="AD21" s="114">
        <v>10</v>
      </c>
      <c r="AE21" s="114">
        <v>6</v>
      </c>
      <c r="AF21" s="114">
        <v>3</v>
      </c>
      <c r="AG21" s="114">
        <v>1</v>
      </c>
      <c r="AH21" s="114">
        <v>0</v>
      </c>
      <c r="AI21" s="48"/>
      <c r="AJ21" s="48"/>
      <c r="AK21" s="48"/>
    </row>
    <row r="22" spans="1:37" s="224" customFormat="1" ht="12.9" customHeight="1" x14ac:dyDescent="0.25">
      <c r="A22" s="226"/>
      <c r="B22" s="227"/>
      <c r="C22" s="228"/>
      <c r="D22" s="228"/>
      <c r="E22" s="229"/>
      <c r="F22" s="250"/>
      <c r="G22" s="250"/>
      <c r="H22" s="254"/>
      <c r="I22" s="250"/>
      <c r="J22" s="240"/>
      <c r="K22" s="218"/>
      <c r="L22" s="218"/>
      <c r="M22" s="218"/>
      <c r="N22" s="244"/>
      <c r="O22" s="241" t="s">
        <v>113</v>
      </c>
      <c r="P22" s="242"/>
      <c r="Q22" s="234" t="str">
        <f>UPPER(IF(OR(P22="a",P22="as"),O14,IF(OR(P22="b",P22="bs"),O30,)))</f>
        <v/>
      </c>
      <c r="R22" s="243"/>
      <c r="S22" s="223"/>
      <c r="Y22" s="111"/>
      <c r="Z22" s="111"/>
      <c r="AA22" s="111" t="s">
        <v>44</v>
      </c>
      <c r="AB22" s="114">
        <v>15</v>
      </c>
      <c r="AC22" s="114">
        <v>10</v>
      </c>
      <c r="AD22" s="114">
        <v>6</v>
      </c>
      <c r="AE22" s="114">
        <v>3</v>
      </c>
      <c r="AF22" s="114">
        <v>1</v>
      </c>
      <c r="AG22" s="114">
        <v>0</v>
      </c>
      <c r="AH22" s="114">
        <v>0</v>
      </c>
      <c r="AI22" s="48"/>
      <c r="AJ22" s="48"/>
      <c r="AK22" s="48"/>
    </row>
    <row r="23" spans="1:37" s="224" customFormat="1" ht="12.9" customHeight="1" x14ac:dyDescent="0.25">
      <c r="A23" s="226">
        <v>9</v>
      </c>
      <c r="B23" s="213">
        <v>0</v>
      </c>
      <c r="C23" s="214">
        <v>0</v>
      </c>
      <c r="D23" s="214">
        <v>0</v>
      </c>
      <c r="E23" s="215">
        <v>7</v>
      </c>
      <c r="F23" s="236" t="s">
        <v>441</v>
      </c>
      <c r="G23" s="236">
        <v>0</v>
      </c>
      <c r="H23" s="236"/>
      <c r="I23" s="236">
        <v>0</v>
      </c>
      <c r="J23" s="217"/>
      <c r="K23" s="218"/>
      <c r="L23" s="218"/>
      <c r="M23" s="218"/>
      <c r="N23" s="244"/>
      <c r="O23" s="218"/>
      <c r="P23" s="246"/>
      <c r="Q23" s="218"/>
      <c r="R23" s="244"/>
      <c r="S23" s="223"/>
      <c r="Y23" s="111"/>
      <c r="Z23" s="111"/>
      <c r="AA23" s="111" t="s">
        <v>43</v>
      </c>
      <c r="AB23" s="114">
        <v>10</v>
      </c>
      <c r="AC23" s="114">
        <v>6</v>
      </c>
      <c r="AD23" s="114">
        <v>3</v>
      </c>
      <c r="AE23" s="114">
        <v>1</v>
      </c>
      <c r="AF23" s="114">
        <v>0</v>
      </c>
      <c r="AG23" s="114">
        <v>0</v>
      </c>
      <c r="AH23" s="114">
        <v>0</v>
      </c>
      <c r="AI23" s="48"/>
      <c r="AJ23" s="48"/>
      <c r="AK23" s="48"/>
    </row>
    <row r="24" spans="1:37" s="224" customFormat="1" ht="12.9" customHeight="1" x14ac:dyDescent="0.25">
      <c r="A24" s="226"/>
      <c r="B24" s="227"/>
      <c r="C24" s="228"/>
      <c r="D24" s="228"/>
      <c r="E24" s="229"/>
      <c r="F24" s="230"/>
      <c r="G24" s="230"/>
      <c r="H24" s="231"/>
      <c r="I24" s="232" t="s">
        <v>113</v>
      </c>
      <c r="J24" s="233" t="s">
        <v>114</v>
      </c>
      <c r="K24" s="234" t="s">
        <v>441</v>
      </c>
      <c r="L24" s="234"/>
      <c r="M24" s="218"/>
      <c r="N24" s="244"/>
      <c r="O24" s="244"/>
      <c r="P24" s="246"/>
      <c r="Q24" s="221"/>
      <c r="R24" s="222"/>
      <c r="S24" s="223"/>
      <c r="Y24" s="111"/>
      <c r="Z24" s="111"/>
      <c r="AA24" s="111" t="s">
        <v>42</v>
      </c>
      <c r="AB24" s="114">
        <v>6</v>
      </c>
      <c r="AC24" s="114">
        <v>3</v>
      </c>
      <c r="AD24" s="114">
        <v>1</v>
      </c>
      <c r="AE24" s="114">
        <v>0</v>
      </c>
      <c r="AF24" s="114">
        <v>0</v>
      </c>
      <c r="AG24" s="114">
        <v>0</v>
      </c>
      <c r="AH24" s="114">
        <v>0</v>
      </c>
      <c r="AI24" s="48"/>
      <c r="AJ24" s="48"/>
      <c r="AK24" s="48"/>
    </row>
    <row r="25" spans="1:37" s="224" customFormat="1" ht="12.9" customHeight="1" x14ac:dyDescent="0.25">
      <c r="A25" s="226">
        <v>10</v>
      </c>
      <c r="B25" s="213" t="s">
        <v>78</v>
      </c>
      <c r="C25" s="214" t="s">
        <v>78</v>
      </c>
      <c r="D25" s="214" t="s">
        <v>78</v>
      </c>
      <c r="E25" s="215"/>
      <c r="F25" s="236" t="s">
        <v>115</v>
      </c>
      <c r="G25" s="236" t="s">
        <v>78</v>
      </c>
      <c r="H25" s="236"/>
      <c r="I25" s="236" t="s">
        <v>78</v>
      </c>
      <c r="J25" s="237"/>
      <c r="K25" s="218"/>
      <c r="L25" s="238"/>
      <c r="M25" s="218"/>
      <c r="N25" s="244"/>
      <c r="O25" s="244"/>
      <c r="P25" s="246"/>
      <c r="Q25" s="221"/>
      <c r="R25" s="222"/>
      <c r="S25" s="223"/>
      <c r="Y25" s="111"/>
      <c r="Z25" s="111"/>
      <c r="AA25" s="111" t="s">
        <v>41</v>
      </c>
      <c r="AB25" s="114">
        <v>3</v>
      </c>
      <c r="AC25" s="114">
        <v>2</v>
      </c>
      <c r="AD25" s="114">
        <v>1</v>
      </c>
      <c r="AE25" s="114">
        <v>0</v>
      </c>
      <c r="AF25" s="114">
        <v>0</v>
      </c>
      <c r="AG25" s="114">
        <v>0</v>
      </c>
      <c r="AH25" s="114">
        <v>0</v>
      </c>
      <c r="AI25" s="48"/>
      <c r="AJ25" s="48"/>
      <c r="AK25" s="48"/>
    </row>
    <row r="26" spans="1:37" s="224" customFormat="1" ht="12.9" customHeight="1" x14ac:dyDescent="0.25">
      <c r="A26" s="226"/>
      <c r="B26" s="227"/>
      <c r="C26" s="228"/>
      <c r="D26" s="228"/>
      <c r="E26" s="239"/>
      <c r="F26" s="230"/>
      <c r="G26" s="230"/>
      <c r="H26" s="231"/>
      <c r="I26" s="218"/>
      <c r="J26" s="240"/>
      <c r="K26" s="241" t="s">
        <v>113</v>
      </c>
      <c r="L26" s="242"/>
      <c r="M26" s="234" t="s">
        <v>78</v>
      </c>
      <c r="N26" s="243"/>
      <c r="O26" s="244"/>
      <c r="P26" s="246"/>
      <c r="Q26" s="221"/>
      <c r="R26" s="222"/>
      <c r="S26" s="223"/>
      <c r="Y26" s="48"/>
      <c r="Z26" s="48"/>
      <c r="AA26" s="48"/>
      <c r="AB26" s="48"/>
      <c r="AC26" s="48"/>
      <c r="AD26" s="48"/>
      <c r="AE26" s="48"/>
      <c r="AF26" s="48"/>
      <c r="AG26" s="48"/>
      <c r="AH26" s="48"/>
      <c r="AI26" s="48"/>
      <c r="AJ26" s="48"/>
      <c r="AK26" s="48"/>
    </row>
    <row r="27" spans="1:37" s="224" customFormat="1" ht="12.9" customHeight="1" x14ac:dyDescent="0.25">
      <c r="A27" s="226">
        <v>11</v>
      </c>
      <c r="B27" s="213" t="s">
        <v>78</v>
      </c>
      <c r="C27" s="214" t="s">
        <v>78</v>
      </c>
      <c r="D27" s="214" t="s">
        <v>78</v>
      </c>
      <c r="E27" s="215"/>
      <c r="F27" s="236" t="s">
        <v>115</v>
      </c>
      <c r="G27" s="236" t="s">
        <v>78</v>
      </c>
      <c r="H27" s="236"/>
      <c r="I27" s="236" t="s">
        <v>78</v>
      </c>
      <c r="J27" s="217"/>
      <c r="K27" s="218"/>
      <c r="L27" s="245"/>
      <c r="M27" s="218"/>
      <c r="N27" s="246"/>
      <c r="O27" s="244"/>
      <c r="P27" s="246"/>
      <c r="Q27" s="221"/>
      <c r="R27" s="222"/>
      <c r="S27" s="223"/>
      <c r="Y27" s="48"/>
      <c r="Z27" s="48"/>
      <c r="AA27" s="48"/>
      <c r="AB27" s="48"/>
      <c r="AC27" s="48"/>
      <c r="AD27" s="48"/>
      <c r="AE27" s="48"/>
      <c r="AF27" s="48"/>
      <c r="AG27" s="48"/>
      <c r="AH27" s="48"/>
      <c r="AI27" s="48"/>
      <c r="AJ27" s="48"/>
      <c r="AK27" s="48"/>
    </row>
    <row r="28" spans="1:37" s="224" customFormat="1" ht="12.9" customHeight="1" x14ac:dyDescent="0.25">
      <c r="A28" s="255"/>
      <c r="B28" s="227"/>
      <c r="C28" s="228"/>
      <c r="D28" s="228"/>
      <c r="E28" s="239"/>
      <c r="F28" s="230"/>
      <c r="G28" s="230"/>
      <c r="H28" s="231"/>
      <c r="I28" s="232" t="s">
        <v>113</v>
      </c>
      <c r="J28" s="233" t="s">
        <v>118</v>
      </c>
      <c r="K28" s="234" t="s">
        <v>442</v>
      </c>
      <c r="L28" s="247"/>
      <c r="M28" s="218"/>
      <c r="N28" s="246"/>
      <c r="O28" s="244"/>
      <c r="P28" s="246"/>
      <c r="Q28" s="221"/>
      <c r="R28" s="222"/>
      <c r="S28" s="223"/>
    </row>
    <row r="29" spans="1:37" s="224" customFormat="1" ht="12.9" customHeight="1" x14ac:dyDescent="0.25">
      <c r="A29" s="212">
        <v>12</v>
      </c>
      <c r="B29" s="213">
        <v>0</v>
      </c>
      <c r="C29" s="214">
        <v>0</v>
      </c>
      <c r="D29" s="214">
        <v>0</v>
      </c>
      <c r="E29" s="215">
        <v>3</v>
      </c>
      <c r="F29" s="216" t="s">
        <v>442</v>
      </c>
      <c r="G29" s="216">
        <v>0</v>
      </c>
      <c r="H29" s="216"/>
      <c r="I29" s="216">
        <v>0</v>
      </c>
      <c r="J29" s="248"/>
      <c r="K29" s="218"/>
      <c r="L29" s="218"/>
      <c r="M29" s="218"/>
      <c r="N29" s="246"/>
      <c r="O29" s="244"/>
      <c r="P29" s="246"/>
      <c r="Q29" s="221"/>
      <c r="R29" s="222"/>
      <c r="S29" s="223"/>
    </row>
    <row r="30" spans="1:37" s="224" customFormat="1" ht="12.9" customHeight="1" x14ac:dyDescent="0.25">
      <c r="A30" s="226"/>
      <c r="B30" s="227"/>
      <c r="C30" s="228"/>
      <c r="D30" s="228"/>
      <c r="E30" s="239"/>
      <c r="F30" s="218"/>
      <c r="G30" s="218"/>
      <c r="H30" s="249"/>
      <c r="I30" s="250"/>
      <c r="J30" s="240"/>
      <c r="K30" s="218"/>
      <c r="L30" s="218"/>
      <c r="M30" s="241" t="s">
        <v>113</v>
      </c>
      <c r="N30" s="242"/>
      <c r="O30" s="234" t="s">
        <v>78</v>
      </c>
      <c r="P30" s="253"/>
      <c r="Q30" s="221"/>
      <c r="R30" s="222"/>
      <c r="S30" s="223"/>
    </row>
    <row r="31" spans="1:37" s="224" customFormat="1" ht="12.9" customHeight="1" x14ac:dyDescent="0.25">
      <c r="A31" s="226">
        <v>13</v>
      </c>
      <c r="B31" s="213">
        <v>0</v>
      </c>
      <c r="C31" s="214">
        <v>0</v>
      </c>
      <c r="D31" s="214">
        <v>0</v>
      </c>
      <c r="E31" s="215">
        <v>10</v>
      </c>
      <c r="F31" s="236" t="s">
        <v>443</v>
      </c>
      <c r="G31" s="236">
        <v>0</v>
      </c>
      <c r="H31" s="236"/>
      <c r="I31" s="236">
        <v>0</v>
      </c>
      <c r="J31" s="251"/>
      <c r="K31" s="218"/>
      <c r="L31" s="218"/>
      <c r="M31" s="218"/>
      <c r="N31" s="246"/>
      <c r="O31" s="218"/>
      <c r="P31" s="244"/>
      <c r="Q31" s="221"/>
      <c r="R31" s="222"/>
      <c r="S31" s="223"/>
    </row>
    <row r="32" spans="1:37" s="224" customFormat="1" ht="12.9" customHeight="1" x14ac:dyDescent="0.25">
      <c r="A32" s="226"/>
      <c r="B32" s="227"/>
      <c r="C32" s="228"/>
      <c r="D32" s="228"/>
      <c r="E32" s="239"/>
      <c r="F32" s="230"/>
      <c r="G32" s="230"/>
      <c r="H32" s="231"/>
      <c r="I32" s="241" t="s">
        <v>113</v>
      </c>
      <c r="J32" s="233"/>
      <c r="K32" s="234" t="s">
        <v>78</v>
      </c>
      <c r="L32" s="234"/>
      <c r="M32" s="218"/>
      <c r="N32" s="246"/>
      <c r="O32" s="244"/>
      <c r="P32" s="244"/>
      <c r="Q32" s="221"/>
      <c r="R32" s="222"/>
      <c r="S32" s="223"/>
    </row>
    <row r="33" spans="1:19" s="224" customFormat="1" ht="12.9" customHeight="1" x14ac:dyDescent="0.25">
      <c r="A33" s="226">
        <v>14</v>
      </c>
      <c r="B33" s="213">
        <v>0</v>
      </c>
      <c r="C33" s="214">
        <v>0</v>
      </c>
      <c r="D33" s="214">
        <v>0</v>
      </c>
      <c r="E33" s="215">
        <v>9</v>
      </c>
      <c r="F33" s="236" t="s">
        <v>444</v>
      </c>
      <c r="G33" s="236">
        <v>0</v>
      </c>
      <c r="H33" s="236"/>
      <c r="I33" s="236">
        <v>0</v>
      </c>
      <c r="J33" s="237"/>
      <c r="K33" s="218"/>
      <c r="L33" s="238"/>
      <c r="M33" s="218"/>
      <c r="N33" s="246"/>
      <c r="O33" s="244"/>
      <c r="P33" s="244"/>
      <c r="Q33" s="221"/>
      <c r="R33" s="222"/>
      <c r="S33" s="223"/>
    </row>
    <row r="34" spans="1:19" s="224" customFormat="1" ht="12.9" customHeight="1" x14ac:dyDescent="0.25">
      <c r="A34" s="226"/>
      <c r="B34" s="227"/>
      <c r="C34" s="228"/>
      <c r="D34" s="228"/>
      <c r="E34" s="239"/>
      <c r="F34" s="230"/>
      <c r="G34" s="230"/>
      <c r="H34" s="231"/>
      <c r="I34" s="218"/>
      <c r="J34" s="240"/>
      <c r="K34" s="241" t="s">
        <v>113</v>
      </c>
      <c r="L34" s="242"/>
      <c r="M34" s="234" t="s">
        <v>78</v>
      </c>
      <c r="N34" s="253"/>
      <c r="O34" s="244"/>
      <c r="P34" s="244"/>
      <c r="Q34" s="221"/>
      <c r="R34" s="222"/>
      <c r="S34" s="223"/>
    </row>
    <row r="35" spans="1:19" s="224" customFormat="1" ht="12.9" customHeight="1" x14ac:dyDescent="0.25">
      <c r="A35" s="226">
        <v>15</v>
      </c>
      <c r="B35" s="213" t="s">
        <v>78</v>
      </c>
      <c r="C35" s="214" t="s">
        <v>78</v>
      </c>
      <c r="D35" s="214" t="s">
        <v>78</v>
      </c>
      <c r="E35" s="215"/>
      <c r="F35" s="236" t="s">
        <v>115</v>
      </c>
      <c r="G35" s="236" t="s">
        <v>78</v>
      </c>
      <c r="H35" s="236"/>
      <c r="I35" s="236" t="s">
        <v>78</v>
      </c>
      <c r="J35" s="217"/>
      <c r="K35" s="218"/>
      <c r="L35" s="245"/>
      <c r="M35" s="218"/>
      <c r="N35" s="244"/>
      <c r="O35" s="244"/>
      <c r="P35" s="244"/>
      <c r="Q35" s="221"/>
      <c r="R35" s="222"/>
      <c r="S35" s="223"/>
    </row>
    <row r="36" spans="1:19" s="224" customFormat="1" ht="12.9" customHeight="1" x14ac:dyDescent="0.25">
      <c r="A36" s="226"/>
      <c r="B36" s="227"/>
      <c r="C36" s="228"/>
      <c r="D36" s="228"/>
      <c r="E36" s="229"/>
      <c r="F36" s="230"/>
      <c r="G36" s="230"/>
      <c r="H36" s="231"/>
      <c r="I36" s="241" t="s">
        <v>113</v>
      </c>
      <c r="J36" s="233" t="s">
        <v>118</v>
      </c>
      <c r="K36" s="234" t="s">
        <v>445</v>
      </c>
      <c r="L36" s="247"/>
      <c r="M36" s="218"/>
      <c r="N36" s="244"/>
      <c r="O36" s="244"/>
      <c r="P36" s="244"/>
      <c r="Q36" s="221"/>
      <c r="R36" s="222"/>
      <c r="S36" s="223"/>
    </row>
    <row r="37" spans="1:19" s="224" customFormat="1" ht="12.9" customHeight="1" x14ac:dyDescent="0.25">
      <c r="A37" s="212">
        <v>16</v>
      </c>
      <c r="B37" s="213">
        <v>0</v>
      </c>
      <c r="C37" s="214">
        <v>0</v>
      </c>
      <c r="D37" s="214">
        <v>0</v>
      </c>
      <c r="E37" s="215">
        <v>2</v>
      </c>
      <c r="F37" s="216" t="s">
        <v>445</v>
      </c>
      <c r="G37" s="216">
        <v>0</v>
      </c>
      <c r="H37" s="236"/>
      <c r="I37" s="216">
        <v>0</v>
      </c>
      <c r="J37" s="248"/>
      <c r="K37" s="218"/>
      <c r="L37" s="218"/>
      <c r="M37" s="218"/>
      <c r="N37" s="244"/>
      <c r="O37" s="244"/>
      <c r="P37" s="244"/>
      <c r="Q37" s="221"/>
      <c r="R37" s="222"/>
      <c r="S37" s="223"/>
    </row>
    <row r="38" spans="1:19" s="224" customFormat="1" ht="9.6" customHeight="1" x14ac:dyDescent="0.25">
      <c r="A38" s="256"/>
      <c r="B38" s="229"/>
      <c r="C38" s="229"/>
      <c r="D38" s="229"/>
      <c r="E38" s="229"/>
      <c r="F38" s="250"/>
      <c r="G38" s="250"/>
      <c r="H38" s="254"/>
      <c r="I38" s="218"/>
      <c r="J38" s="240"/>
      <c r="K38" s="218"/>
      <c r="L38" s="218"/>
      <c r="M38" s="218"/>
      <c r="N38" s="244"/>
      <c r="O38" s="244"/>
      <c r="P38" s="244"/>
      <c r="Q38" s="221"/>
      <c r="R38" s="222"/>
      <c r="S38" s="223"/>
    </row>
    <row r="39" spans="1:19" s="224" customFormat="1" ht="9.6" customHeight="1" x14ac:dyDescent="0.25">
      <c r="A39" s="257"/>
      <c r="B39" s="258"/>
      <c r="C39" s="258"/>
      <c r="D39" s="258"/>
      <c r="E39" s="229"/>
      <c r="F39" s="258"/>
      <c r="G39" s="258"/>
      <c r="H39" s="258"/>
      <c r="I39" s="258"/>
      <c r="J39" s="229"/>
      <c r="K39" s="258"/>
      <c r="L39" s="258"/>
      <c r="M39" s="258"/>
      <c r="N39" s="259"/>
      <c r="O39" s="259"/>
      <c r="P39" s="259"/>
      <c r="Q39" s="221"/>
      <c r="R39" s="222"/>
      <c r="S39" s="223"/>
    </row>
    <row r="40" spans="1:19" s="224" customFormat="1" ht="9.6" customHeight="1" x14ac:dyDescent="0.25">
      <c r="A40" s="256"/>
      <c r="B40" s="229"/>
      <c r="C40" s="229"/>
      <c r="D40" s="229"/>
      <c r="E40" s="229"/>
      <c r="F40" s="258"/>
      <c r="G40" s="258"/>
      <c r="I40" s="258"/>
      <c r="J40" s="229"/>
      <c r="K40" s="258"/>
      <c r="L40" s="258"/>
      <c r="M40" s="260"/>
      <c r="N40" s="229"/>
      <c r="O40" s="258"/>
      <c r="P40" s="259"/>
      <c r="Q40" s="221"/>
      <c r="R40" s="222"/>
      <c r="S40" s="223"/>
    </row>
    <row r="41" spans="1:19" s="224" customFormat="1" ht="9.6" customHeight="1" x14ac:dyDescent="0.25">
      <c r="A41" s="256"/>
      <c r="B41" s="258"/>
      <c r="C41" s="258"/>
      <c r="D41" s="258"/>
      <c r="E41" s="229"/>
      <c r="F41" s="258"/>
      <c r="G41" s="258"/>
      <c r="H41" s="258"/>
      <c r="I41" s="258"/>
      <c r="J41" s="229"/>
      <c r="K41" s="258"/>
      <c r="L41" s="258"/>
      <c r="M41" s="258"/>
      <c r="N41" s="259"/>
      <c r="O41" s="258"/>
      <c r="P41" s="259"/>
      <c r="Q41" s="221"/>
      <c r="R41" s="222"/>
      <c r="S41" s="223"/>
    </row>
    <row r="42" spans="1:19" s="224" customFormat="1" ht="9.6" customHeight="1" x14ac:dyDescent="0.25">
      <c r="A42" s="256"/>
      <c r="B42" s="229"/>
      <c r="C42" s="229"/>
      <c r="D42" s="229"/>
      <c r="E42" s="229"/>
      <c r="F42" s="258"/>
      <c r="G42" s="258"/>
      <c r="I42" s="260"/>
      <c r="J42" s="229"/>
      <c r="K42" s="258"/>
      <c r="L42" s="258"/>
      <c r="M42" s="258"/>
      <c r="N42" s="259"/>
      <c r="O42" s="259"/>
      <c r="P42" s="259"/>
      <c r="Q42" s="221"/>
      <c r="R42" s="222"/>
      <c r="S42" s="223"/>
    </row>
    <row r="43" spans="1:19" s="224" customFormat="1" ht="9.6" customHeight="1" x14ac:dyDescent="0.25">
      <c r="A43" s="256"/>
      <c r="B43" s="258"/>
      <c r="C43" s="258"/>
      <c r="D43" s="258"/>
      <c r="E43" s="229"/>
      <c r="F43" s="258"/>
      <c r="G43" s="258"/>
      <c r="H43" s="258"/>
      <c r="I43" s="258"/>
      <c r="J43" s="229"/>
      <c r="K43" s="258"/>
      <c r="L43" s="261"/>
      <c r="M43" s="258"/>
      <c r="N43" s="259"/>
      <c r="O43" s="259"/>
      <c r="P43" s="259"/>
      <c r="Q43" s="221"/>
      <c r="R43" s="222"/>
      <c r="S43" s="223"/>
    </row>
    <row r="44" spans="1:19" s="224" customFormat="1" ht="9.6" customHeight="1" x14ac:dyDescent="0.25">
      <c r="A44" s="256"/>
      <c r="B44" s="229"/>
      <c r="C44" s="229"/>
      <c r="D44" s="229"/>
      <c r="E44" s="229"/>
      <c r="F44" s="258"/>
      <c r="G44" s="258"/>
      <c r="I44" s="258"/>
      <c r="J44" s="229"/>
      <c r="K44" s="260"/>
      <c r="L44" s="229"/>
      <c r="M44" s="258"/>
      <c r="N44" s="259"/>
      <c r="O44" s="259"/>
      <c r="P44" s="259"/>
      <c r="Q44" s="221"/>
      <c r="R44" s="222"/>
      <c r="S44" s="223"/>
    </row>
    <row r="45" spans="1:19" s="224" customFormat="1" ht="9.6" customHeight="1" x14ac:dyDescent="0.25">
      <c r="A45" s="256"/>
      <c r="B45" s="258"/>
      <c r="C45" s="258"/>
      <c r="D45" s="258"/>
      <c r="E45" s="229"/>
      <c r="F45" s="258"/>
      <c r="G45" s="258"/>
      <c r="H45" s="258"/>
      <c r="I45" s="258"/>
      <c r="J45" s="229"/>
      <c r="K45" s="258"/>
      <c r="L45" s="258"/>
      <c r="M45" s="258"/>
      <c r="N45" s="259"/>
      <c r="O45" s="259"/>
      <c r="P45" s="259"/>
      <c r="Q45" s="221"/>
      <c r="R45" s="222"/>
      <c r="S45" s="223"/>
    </row>
    <row r="46" spans="1:19" s="224" customFormat="1" ht="9.6" customHeight="1" x14ac:dyDescent="0.25">
      <c r="A46" s="256"/>
      <c r="B46" s="229"/>
      <c r="C46" s="229"/>
      <c r="D46" s="229"/>
      <c r="E46" s="229"/>
      <c r="F46" s="258"/>
      <c r="G46" s="258"/>
      <c r="I46" s="260"/>
      <c r="J46" s="229"/>
      <c r="K46" s="258"/>
      <c r="L46" s="258"/>
      <c r="M46" s="258"/>
      <c r="N46" s="259"/>
      <c r="O46" s="259"/>
      <c r="P46" s="259"/>
      <c r="Q46" s="221"/>
      <c r="R46" s="222"/>
      <c r="S46" s="223"/>
    </row>
    <row r="47" spans="1:19" s="224" customFormat="1" ht="9.6" customHeight="1" x14ac:dyDescent="0.25">
      <c r="A47" s="257"/>
      <c r="B47" s="258"/>
      <c r="C47" s="258"/>
      <c r="D47" s="258"/>
      <c r="E47" s="229"/>
      <c r="F47" s="258"/>
      <c r="G47" s="258"/>
      <c r="H47" s="258"/>
      <c r="I47" s="258"/>
      <c r="J47" s="229"/>
      <c r="K47" s="258"/>
      <c r="L47" s="258"/>
      <c r="M47" s="258"/>
      <c r="N47" s="258"/>
      <c r="O47" s="219"/>
      <c r="P47" s="219"/>
      <c r="Q47" s="221"/>
      <c r="R47" s="222"/>
      <c r="S47" s="223"/>
    </row>
    <row r="48" spans="1:19" s="268" customFormat="1" ht="6.75" customHeight="1" x14ac:dyDescent="0.25">
      <c r="A48" s="262"/>
      <c r="B48" s="262"/>
      <c r="C48" s="262"/>
      <c r="D48" s="262"/>
      <c r="E48" s="262"/>
      <c r="F48" s="263"/>
      <c r="G48" s="263"/>
      <c r="H48" s="263"/>
      <c r="I48" s="263"/>
      <c r="J48" s="264"/>
      <c r="K48" s="265"/>
      <c r="L48" s="266"/>
      <c r="M48" s="265"/>
      <c r="N48" s="266"/>
      <c r="O48" s="265"/>
      <c r="P48" s="266"/>
      <c r="Q48" s="265"/>
      <c r="R48" s="266"/>
      <c r="S48" s="267"/>
    </row>
    <row r="49" spans="1:18" s="278" customFormat="1" ht="10.5" customHeight="1" x14ac:dyDescent="0.25">
      <c r="A49" s="110" t="s">
        <v>38</v>
      </c>
      <c r="B49" s="109"/>
      <c r="C49" s="109"/>
      <c r="D49" s="108"/>
      <c r="E49" s="269" t="s">
        <v>36</v>
      </c>
      <c r="F49" s="270" t="s">
        <v>37</v>
      </c>
      <c r="G49" s="269"/>
      <c r="H49" s="271"/>
      <c r="I49" s="272"/>
      <c r="J49" s="269" t="s">
        <v>36</v>
      </c>
      <c r="K49" s="270" t="s">
        <v>35</v>
      </c>
      <c r="L49" s="273"/>
      <c r="M49" s="270" t="s">
        <v>34</v>
      </c>
      <c r="N49" s="274"/>
      <c r="O49" s="275" t="s">
        <v>33</v>
      </c>
      <c r="P49" s="275"/>
      <c r="Q49" s="276"/>
      <c r="R49" s="277"/>
    </row>
    <row r="50" spans="1:18" s="278" customFormat="1" ht="9" customHeight="1" x14ac:dyDescent="0.25">
      <c r="A50" s="279" t="s">
        <v>32</v>
      </c>
      <c r="B50" s="280"/>
      <c r="C50" s="281"/>
      <c r="D50" s="282"/>
      <c r="E50" s="283">
        <v>1</v>
      </c>
      <c r="F50" s="71" t="e">
        <f>IF(E50&gt;$R$57,,UPPER(VLOOKUP(E50,'[5]1MD ELO (5)'!$A$7:$Q$134,2)))</f>
        <v>#REF!</v>
      </c>
      <c r="G50" s="284"/>
      <c r="H50" s="71"/>
      <c r="I50" s="67"/>
      <c r="J50" s="285" t="s">
        <v>31</v>
      </c>
      <c r="K50" s="50"/>
      <c r="L50" s="51"/>
      <c r="M50" s="50"/>
      <c r="N50" s="286"/>
      <c r="O50" s="287" t="s">
        <v>30</v>
      </c>
      <c r="P50" s="288"/>
      <c r="Q50" s="288"/>
      <c r="R50" s="289"/>
    </row>
    <row r="51" spans="1:18" s="278" customFormat="1" ht="9" customHeight="1" x14ac:dyDescent="0.25">
      <c r="A51" s="290" t="s">
        <v>29</v>
      </c>
      <c r="B51" s="291"/>
      <c r="C51" s="292"/>
      <c r="D51" s="293"/>
      <c r="E51" s="283">
        <v>2</v>
      </c>
      <c r="F51" s="71" t="e">
        <f>IF(E51&gt;$R$57,,UPPER(VLOOKUP(E51,'[5]1MD ELO (5)'!$A$7:$Q$134,2)))</f>
        <v>#REF!</v>
      </c>
      <c r="G51" s="284"/>
      <c r="H51" s="71"/>
      <c r="I51" s="67"/>
      <c r="J51" s="285" t="s">
        <v>28</v>
      </c>
      <c r="K51" s="50"/>
      <c r="L51" s="51"/>
      <c r="M51" s="50"/>
      <c r="N51" s="286"/>
      <c r="O51" s="294"/>
      <c r="P51" s="295"/>
      <c r="Q51" s="291"/>
      <c r="R51" s="296"/>
    </row>
    <row r="52" spans="1:18" s="278" customFormat="1" ht="9" customHeight="1" x14ac:dyDescent="0.25">
      <c r="A52" s="88"/>
      <c r="B52" s="87"/>
      <c r="C52" s="297"/>
      <c r="D52" s="86"/>
      <c r="E52" s="283">
        <v>3</v>
      </c>
      <c r="F52" s="71" t="e">
        <f>IF(E52&gt;$R$57,,UPPER(VLOOKUP(E52,'[5]1MD ELO (5)'!$A$7:$Q$134,2)))</f>
        <v>#REF!</v>
      </c>
      <c r="G52" s="284"/>
      <c r="H52" s="71"/>
      <c r="I52" s="67"/>
      <c r="J52" s="285" t="s">
        <v>27</v>
      </c>
      <c r="K52" s="50"/>
      <c r="L52" s="51"/>
      <c r="M52" s="50"/>
      <c r="N52" s="286"/>
      <c r="O52" s="287" t="s">
        <v>26</v>
      </c>
      <c r="P52" s="288"/>
      <c r="Q52" s="288"/>
      <c r="R52" s="289"/>
    </row>
    <row r="53" spans="1:18" s="278" customFormat="1" ht="9" customHeight="1" x14ac:dyDescent="0.25">
      <c r="A53" s="85"/>
      <c r="B53" s="84"/>
      <c r="C53" s="84"/>
      <c r="D53" s="80"/>
      <c r="E53" s="283">
        <v>4</v>
      </c>
      <c r="F53" s="71" t="e">
        <f>IF(E53&gt;$R$57,,UPPER(VLOOKUP(E53,'[5]1MD ELO (5)'!$A$7:$Q$134,2)))</f>
        <v>#REF!</v>
      </c>
      <c r="G53" s="284"/>
      <c r="H53" s="71"/>
      <c r="I53" s="67"/>
      <c r="J53" s="285" t="s">
        <v>25</v>
      </c>
      <c r="K53" s="50"/>
      <c r="L53" s="51"/>
      <c r="M53" s="50"/>
      <c r="N53" s="286"/>
      <c r="O53" s="50"/>
      <c r="P53" s="51"/>
      <c r="Q53" s="50"/>
      <c r="R53" s="286"/>
    </row>
    <row r="54" spans="1:18" s="278" customFormat="1" ht="9" customHeight="1" x14ac:dyDescent="0.25">
      <c r="A54" s="83"/>
      <c r="B54" s="82"/>
      <c r="C54" s="82"/>
      <c r="D54" s="81"/>
      <c r="E54" s="283"/>
      <c r="F54" s="71"/>
      <c r="G54" s="284"/>
      <c r="H54" s="71"/>
      <c r="I54" s="67"/>
      <c r="J54" s="285" t="s">
        <v>24</v>
      </c>
      <c r="K54" s="50"/>
      <c r="L54" s="51"/>
      <c r="M54" s="50"/>
      <c r="N54" s="286"/>
      <c r="O54" s="291"/>
      <c r="P54" s="295"/>
      <c r="Q54" s="291"/>
      <c r="R54" s="296"/>
    </row>
    <row r="55" spans="1:18" s="278" customFormat="1" ht="9" customHeight="1" x14ac:dyDescent="0.25">
      <c r="A55" s="75"/>
      <c r="B55" s="74"/>
      <c r="C55" s="84"/>
      <c r="D55" s="80"/>
      <c r="E55" s="283"/>
      <c r="F55" s="71"/>
      <c r="G55" s="284"/>
      <c r="H55" s="71"/>
      <c r="I55" s="67"/>
      <c r="J55" s="285" t="s">
        <v>23</v>
      </c>
      <c r="K55" s="50"/>
      <c r="L55" s="51"/>
      <c r="M55" s="50"/>
      <c r="N55" s="286"/>
      <c r="O55" s="287" t="s">
        <v>22</v>
      </c>
      <c r="P55" s="288"/>
      <c r="Q55" s="288"/>
      <c r="R55" s="289"/>
    </row>
    <row r="56" spans="1:18" s="278" customFormat="1" ht="9" customHeight="1" x14ac:dyDescent="0.25">
      <c r="A56" s="75"/>
      <c r="B56" s="74"/>
      <c r="C56" s="298"/>
      <c r="D56" s="73"/>
      <c r="E56" s="283"/>
      <c r="F56" s="71"/>
      <c r="G56" s="284"/>
      <c r="H56" s="71"/>
      <c r="I56" s="67"/>
      <c r="J56" s="285" t="s">
        <v>21</v>
      </c>
      <c r="K56" s="50"/>
      <c r="L56" s="51"/>
      <c r="M56" s="50"/>
      <c r="N56" s="286"/>
      <c r="O56" s="50"/>
      <c r="P56" s="51"/>
      <c r="Q56" s="50"/>
      <c r="R56" s="286"/>
    </row>
    <row r="57" spans="1:18" s="278" customFormat="1" ht="9" customHeight="1" x14ac:dyDescent="0.25">
      <c r="A57" s="63"/>
      <c r="B57" s="62"/>
      <c r="C57" s="299"/>
      <c r="D57" s="61"/>
      <c r="E57" s="300"/>
      <c r="F57" s="59"/>
      <c r="G57" s="301"/>
      <c r="H57" s="59"/>
      <c r="I57" s="55"/>
      <c r="J57" s="302" t="s">
        <v>20</v>
      </c>
      <c r="K57" s="291"/>
      <c r="L57" s="295"/>
      <c r="M57" s="291"/>
      <c r="N57" s="296"/>
      <c r="O57" s="291" t="e">
        <f>R4</f>
        <v>#REF!</v>
      </c>
      <c r="P57" s="295"/>
      <c r="Q57" s="291"/>
      <c r="R57" s="303" t="e">
        <f>MIN(4,'[5]1MD ELO (5)'!Q5)</f>
        <v>#REF!</v>
      </c>
    </row>
  </sheetData>
  <mergeCells count="1">
    <mergeCell ref="A4:C4"/>
  </mergeCells>
  <conditionalFormatting sqref="B39 B41 B43 B45 B47">
    <cfRule type="cellIs" dxfId="118" priority="4" stopIfTrue="1" operator="equal">
      <formula>"QA"</formula>
    </cfRule>
    <cfRule type="cellIs" dxfId="117" priority="5" stopIfTrue="1" operator="equal">
      <formula>"DA"</formula>
    </cfRule>
  </conditionalFormatting>
  <conditionalFormatting sqref="E7 E9 E11 E13 E15 E17 E19 E21 E23 E25 E27 E29 E31 E33 E35 E37">
    <cfRule type="expression" dxfId="116" priority="2" stopIfTrue="1">
      <formula>$E7&lt;5</formula>
    </cfRule>
  </conditionalFormatting>
  <conditionalFormatting sqref="E39 E41 E43 E45 E47">
    <cfRule type="expression" dxfId="115" priority="10" stopIfTrue="1">
      <formula>AND($E39&lt;9,$C39&gt;0)</formula>
    </cfRule>
  </conditionalFormatting>
  <conditionalFormatting sqref="F7 F9 F11 F13 F15 F17 F19 F21 F23 F25 F27 F29 F31 F33 F35 F37">
    <cfRule type="cellIs" dxfId="114" priority="1" stopIfTrue="1" operator="equal">
      <formula>"Bye"</formula>
    </cfRule>
  </conditionalFormatting>
  <conditionalFormatting sqref="F39 F41 F43 F45 F47">
    <cfRule type="cellIs" dxfId="113" priority="8" stopIfTrue="1" operator="equal">
      <formula>"Bye"</formula>
    </cfRule>
  </conditionalFormatting>
  <conditionalFormatting sqref="F39:I39 F41:I41 F43:I43 F45:I45 F47:I47">
    <cfRule type="expression" dxfId="112" priority="9" stopIfTrue="1">
      <formula>AND($E39&lt;9,$C39&gt;0)</formula>
    </cfRule>
  </conditionalFormatting>
  <conditionalFormatting sqref="H7 H9 H11 H13 H15 H17 H19 H21 H23 H25 H27 H29 H31 H33 H35 H37">
    <cfRule type="expression" dxfId="111" priority="14" stopIfTrue="1">
      <formula>AND($E7&lt;9,$C7&gt;0)</formula>
    </cfRule>
  </conditionalFormatting>
  <conditionalFormatting sqref="I8 K10 I12 M14 I16 K18 I20 O22 I24 K26 I28 M30 I32 K34 I36 M40 I42 K44 I46">
    <cfRule type="expression" dxfId="110" priority="11" stopIfTrue="1">
      <formula>AND($O$1="CU",I8="Umpire")</formula>
    </cfRule>
    <cfRule type="expression" dxfId="109" priority="12" stopIfTrue="1">
      <formula>AND($O$1="CU",I8&lt;&gt;"Umpire",J8&lt;&gt;"")</formula>
    </cfRule>
    <cfRule type="expression" dxfId="108" priority="13" stopIfTrue="1">
      <formula>AND($O$1="CU",I8&lt;&gt;"Umpire")</formula>
    </cfRule>
  </conditionalFormatting>
  <conditionalFormatting sqref="J8 L10 J12 N14 J16 L18 J20 P22 J24 L26 J28 N30 J32 L34 J36 R57">
    <cfRule type="expression" dxfId="107" priority="3" stopIfTrue="1">
      <formula>$O$1="CU"</formula>
    </cfRule>
  </conditionalFormatting>
  <conditionalFormatting sqref="K8 M10 K12 O14 K16 M18 K20 Q22 K24 M26 K28 O30 K32 M34 K36 O40 K42 M44 K46">
    <cfRule type="expression" dxfId="106" priority="6" stopIfTrue="1">
      <formula>J8="as"</formula>
    </cfRule>
    <cfRule type="expression" dxfId="105" priority="7" stopIfTrue="1">
      <formula>J8="bs"</formula>
    </cfRule>
  </conditionalFormatting>
  <dataValidations count="1">
    <dataValidation type="list" allowBlank="1" showInputMessage="1" sqref="I46 I42 K44 M40 I8 M14 K10 K18 K26 K34 M30 I12 I36 O22 I16 I32 I24 I20 I28" xr:uid="{00000000-0002-0000-1000-000000000000}">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0]!Jun_Show_CU">
                <anchor moveWithCells="1" sizeWithCells="1">
                  <from>
                    <xdr:col>12</xdr:col>
                    <xdr:colOff>411480</xdr:colOff>
                    <xdr:row>0</xdr:row>
                    <xdr:rowOff>7620</xdr:rowOff>
                  </from>
                  <to>
                    <xdr:col>14</xdr:col>
                    <xdr:colOff>289560</xdr:colOff>
                    <xdr:row>0</xdr:row>
                    <xdr:rowOff>137160</xdr:rowOff>
                  </to>
                </anchor>
              </controlPr>
            </control>
          </mc:Choice>
        </mc:AlternateContent>
        <mc:AlternateContent xmlns:mc="http://schemas.openxmlformats.org/markup-compatibility/2006">
          <mc:Choice Requires="x14">
            <control shapeId="4098" r:id="rId5" name="Button 2">
              <controlPr defaultSize="0" print="0" autoFill="0" autoPict="0" macro="[0]!Jun_Hide_CU">
                <anchor moveWithCells="1" sizeWithCells="1">
                  <from>
                    <xdr:col>12</xdr:col>
                    <xdr:colOff>403860</xdr:colOff>
                    <xdr:row>0</xdr:row>
                    <xdr:rowOff>144780</xdr:rowOff>
                  </from>
                  <to>
                    <xdr:col>14</xdr:col>
                    <xdr:colOff>289560</xdr:colOff>
                    <xdr:row>1</xdr:row>
                    <xdr:rowOff>45720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11"/>
    <pageSetUpPr fitToPage="1"/>
  </sheetPr>
  <dimension ref="A1:AK79"/>
  <sheetViews>
    <sheetView showGridLines="0" showZeros="0" topLeftCell="A7" workbookViewId="0">
      <selection activeCell="F62" sqref="F62"/>
    </sheetView>
  </sheetViews>
  <sheetFormatPr defaultColWidth="9.109375" defaultRowHeight="13.2" x14ac:dyDescent="0.25"/>
  <cols>
    <col min="1" max="2" width="3.33203125" style="48" customWidth="1"/>
    <col min="3" max="3" width="4.6640625" style="48" customWidth="1"/>
    <col min="4" max="4" width="6.6640625" style="48" customWidth="1"/>
    <col min="5" max="5" width="4.33203125" style="48" customWidth="1"/>
    <col min="6" max="6" width="12.6640625" style="48" customWidth="1"/>
    <col min="7" max="7" width="2.6640625" style="48" customWidth="1"/>
    <col min="8" max="8" width="7.6640625" style="48" customWidth="1"/>
    <col min="9" max="9" width="5.88671875" style="48" customWidth="1"/>
    <col min="10" max="10" width="1.6640625" style="304" customWidth="1"/>
    <col min="11" max="11" width="10.6640625" style="48" customWidth="1"/>
    <col min="12" max="12" width="1.6640625" style="304" customWidth="1"/>
    <col min="13" max="13" width="10.6640625" style="48" customWidth="1"/>
    <col min="14" max="14" width="1.6640625" style="305" customWidth="1"/>
    <col min="15" max="15" width="10.6640625" style="48" customWidth="1"/>
    <col min="16" max="16" width="1.6640625" style="304" customWidth="1"/>
    <col min="17" max="17" width="10.6640625" style="48" customWidth="1"/>
    <col min="18" max="18" width="1.6640625" style="305" customWidth="1"/>
    <col min="19" max="19" width="0" style="48" hidden="1" customWidth="1"/>
    <col min="20" max="20" width="8.6640625" style="48" customWidth="1"/>
    <col min="21" max="21" width="9.109375" style="48" hidden="1" customWidth="1"/>
    <col min="22" max="24" width="9.109375" style="48"/>
    <col min="25" max="34" width="9.109375" style="48" hidden="1" customWidth="1"/>
    <col min="35" max="16384" width="9.109375" style="48"/>
  </cols>
  <sheetData>
    <row r="1" spans="1:37" s="181" customFormat="1" ht="21.75" customHeight="1" x14ac:dyDescent="0.25">
      <c r="A1" s="176" t="s">
        <v>16</v>
      </c>
      <c r="B1" s="176"/>
      <c r="C1" s="154"/>
      <c r="D1" s="154"/>
      <c r="E1" s="154"/>
      <c r="F1" s="154"/>
      <c r="G1" s="154"/>
      <c r="H1" s="154"/>
      <c r="I1" s="177"/>
      <c r="J1" s="153"/>
      <c r="K1" s="178" t="s">
        <v>79</v>
      </c>
      <c r="L1" s="179"/>
      <c r="M1" s="180"/>
      <c r="N1" s="153"/>
      <c r="O1" s="153" t="s">
        <v>78</v>
      </c>
      <c r="P1" s="153"/>
      <c r="Q1" s="154"/>
      <c r="R1" s="153"/>
      <c r="Y1" s="182"/>
      <c r="Z1" s="182"/>
      <c r="AA1" s="182"/>
      <c r="AB1" s="152" t="e">
        <f>IF($Y$5=1,CONCATENATE(VLOOKUP($Y$3,$AA$2:$AH$14,2)),CONCATENATE(VLOOKUP($Y$3,$AA$16:$AH$25,2)))</f>
        <v>#REF!</v>
      </c>
      <c r="AC1" s="152" t="e">
        <f>IF($Y$5=1,CONCATENATE(VLOOKUP($Y$3,$AA$2:$AH$14,3)),CONCATENATE(VLOOKUP($Y$3,$AA$16:$AH$25,3)))</f>
        <v>#REF!</v>
      </c>
      <c r="AD1" s="152" t="e">
        <f>IF($Y$5=1,CONCATENATE(VLOOKUP($Y$3,$AA$2:$AH$14,4)),CONCATENATE(VLOOKUP($Y$3,$AA$16:$AH$25,4)))</f>
        <v>#REF!</v>
      </c>
      <c r="AE1" s="152" t="e">
        <f>IF($Y$5=1,CONCATENATE(VLOOKUP($Y$3,$AA$2:$AH$14,5)),CONCATENATE(VLOOKUP($Y$3,$AA$16:$AH$25,5)))</f>
        <v>#REF!</v>
      </c>
      <c r="AF1" s="152" t="e">
        <f>IF($Y$5=1,CONCATENATE(VLOOKUP($Y$3,$AA$2:$AH$14,6)),CONCATENATE(VLOOKUP($Y$3,$AA$16:$AH$25,6)))</f>
        <v>#REF!</v>
      </c>
      <c r="AG1" s="152" t="e">
        <f>IF($Y$5=1,CONCATENATE(VLOOKUP($Y$3,$AA$2:$AH$14,7)),CONCATENATE(VLOOKUP($Y$3,$AA$16:$AH$25,7)))</f>
        <v>#REF!</v>
      </c>
      <c r="AH1" s="152" t="e">
        <f>IF($Y$5=1,CONCATENATE(VLOOKUP($Y$3,$AA$2:$AH$14,8)),CONCATENATE(VLOOKUP($Y$3,$AA$16:$AH$25,8)))</f>
        <v>#REF!</v>
      </c>
    </row>
    <row r="2" spans="1:37" s="186" customFormat="1" x14ac:dyDescent="0.25">
      <c r="A2" s="183" t="s">
        <v>77</v>
      </c>
      <c r="B2" s="184"/>
      <c r="C2" s="184"/>
      <c r="E2" s="306">
        <v>0</v>
      </c>
      <c r="F2" s="184" t="s">
        <v>134</v>
      </c>
      <c r="G2" s="185"/>
      <c r="H2" s="144"/>
      <c r="I2" s="144"/>
      <c r="J2" s="143"/>
      <c r="K2" s="179"/>
      <c r="L2" s="179"/>
      <c r="M2" s="179"/>
      <c r="N2" s="143"/>
      <c r="O2" s="144"/>
      <c r="P2" s="143"/>
      <c r="Q2" s="144"/>
      <c r="R2" s="143"/>
      <c r="Y2" s="142"/>
      <c r="Z2" s="111"/>
      <c r="AA2" s="111" t="s">
        <v>50</v>
      </c>
      <c r="AB2" s="114">
        <v>300</v>
      </c>
      <c r="AC2" s="114">
        <v>250</v>
      </c>
      <c r="AD2" s="114">
        <v>200</v>
      </c>
      <c r="AE2" s="114">
        <v>150</v>
      </c>
      <c r="AF2" s="114">
        <v>120</v>
      </c>
      <c r="AG2" s="114">
        <v>90</v>
      </c>
      <c r="AH2" s="114">
        <v>40</v>
      </c>
      <c r="AI2" s="48"/>
      <c r="AJ2" s="48"/>
      <c r="AK2" s="48"/>
    </row>
    <row r="3" spans="1:37" s="187" customFormat="1" ht="11.25" customHeight="1" x14ac:dyDescent="0.25">
      <c r="A3" s="139" t="s">
        <v>75</v>
      </c>
      <c r="B3" s="139"/>
      <c r="C3" s="139"/>
      <c r="D3" s="139"/>
      <c r="E3" s="139"/>
      <c r="F3" s="139"/>
      <c r="G3" s="139" t="s">
        <v>4</v>
      </c>
      <c r="H3" s="139"/>
      <c r="I3" s="139"/>
      <c r="J3" s="141"/>
      <c r="K3" s="139" t="s">
        <v>74</v>
      </c>
      <c r="L3" s="141"/>
      <c r="M3" s="139"/>
      <c r="N3" s="141"/>
      <c r="O3" s="139"/>
      <c r="P3" s="141"/>
      <c r="Q3" s="139"/>
      <c r="R3" s="140" t="s">
        <v>73</v>
      </c>
      <c r="Y3" s="111" t="str">
        <f>IF(K4="OB","A",IF(K4="IX","W",IF(K4="","",K4)))</f>
        <v/>
      </c>
      <c r="Z3" s="111"/>
      <c r="AA3" s="111" t="s">
        <v>48</v>
      </c>
      <c r="AB3" s="114">
        <v>280</v>
      </c>
      <c r="AC3" s="114">
        <v>230</v>
      </c>
      <c r="AD3" s="114">
        <v>180</v>
      </c>
      <c r="AE3" s="114">
        <v>140</v>
      </c>
      <c r="AF3" s="114">
        <v>80</v>
      </c>
      <c r="AG3" s="114">
        <v>0</v>
      </c>
      <c r="AH3" s="114">
        <v>0</v>
      </c>
      <c r="AI3" s="48"/>
      <c r="AJ3" s="48"/>
      <c r="AK3" s="48"/>
    </row>
    <row r="4" spans="1:37" s="195" customFormat="1" ht="11.25" customHeight="1" thickBot="1" x14ac:dyDescent="0.3">
      <c r="A4" s="358" t="s">
        <v>17</v>
      </c>
      <c r="B4" s="358"/>
      <c r="C4" s="358"/>
      <c r="D4" s="188"/>
      <c r="E4" s="189"/>
      <c r="F4" s="189"/>
      <c r="G4" s="189" t="s">
        <v>18</v>
      </c>
      <c r="H4" s="190"/>
      <c r="I4" s="189"/>
      <c r="J4" s="191"/>
      <c r="K4" s="192"/>
      <c r="L4" s="191"/>
      <c r="M4" s="193"/>
      <c r="N4" s="191"/>
      <c r="O4" s="189"/>
      <c r="P4" s="191"/>
      <c r="Q4" s="189"/>
      <c r="R4" s="194" t="e">
        <f>[4]Altalanos!$E$10</f>
        <v>#REF!</v>
      </c>
      <c r="Y4" s="111"/>
      <c r="Z4" s="111"/>
      <c r="AA4" s="111" t="s">
        <v>52</v>
      </c>
      <c r="AB4" s="114">
        <v>250</v>
      </c>
      <c r="AC4" s="114">
        <v>200</v>
      </c>
      <c r="AD4" s="114">
        <v>150</v>
      </c>
      <c r="AE4" s="114">
        <v>120</v>
      </c>
      <c r="AF4" s="114">
        <v>90</v>
      </c>
      <c r="AG4" s="114">
        <v>60</v>
      </c>
      <c r="AH4" s="114">
        <v>25</v>
      </c>
      <c r="AI4" s="48"/>
      <c r="AJ4" s="48"/>
      <c r="AK4" s="48"/>
    </row>
    <row r="5" spans="1:37" s="187" customFormat="1" x14ac:dyDescent="0.25">
      <c r="A5" s="84"/>
      <c r="B5" s="196" t="s">
        <v>106</v>
      </c>
      <c r="C5" s="197" t="s">
        <v>38</v>
      </c>
      <c r="D5" s="196" t="s">
        <v>107</v>
      </c>
      <c r="E5" s="196" t="s">
        <v>108</v>
      </c>
      <c r="F5" s="198" t="s">
        <v>109</v>
      </c>
      <c r="G5" s="198" t="s">
        <v>65</v>
      </c>
      <c r="H5" s="198"/>
      <c r="I5" s="198" t="s">
        <v>64</v>
      </c>
      <c r="J5" s="198"/>
      <c r="K5" s="196" t="s">
        <v>110</v>
      </c>
      <c r="L5" s="199"/>
      <c r="M5" s="196" t="s">
        <v>119</v>
      </c>
      <c r="N5" s="199"/>
      <c r="O5" s="196" t="s">
        <v>111</v>
      </c>
      <c r="P5" s="199"/>
      <c r="Q5" s="196" t="s">
        <v>86</v>
      </c>
      <c r="R5" s="200"/>
      <c r="Y5" s="111" t="e">
        <f>IF(OR([4]Altalanos!$A$8="F1",[4]Altalanos!$A$8="F2",[4]Altalanos!$A$8="N1",[4]Altalanos!$A$8="N2"),1,2)</f>
        <v>#REF!</v>
      </c>
      <c r="Z5" s="111"/>
      <c r="AA5" s="111" t="s">
        <v>51</v>
      </c>
      <c r="AB5" s="114">
        <v>200</v>
      </c>
      <c r="AC5" s="114">
        <v>150</v>
      </c>
      <c r="AD5" s="114">
        <v>120</v>
      </c>
      <c r="AE5" s="114">
        <v>90</v>
      </c>
      <c r="AF5" s="114">
        <v>60</v>
      </c>
      <c r="AG5" s="114">
        <v>40</v>
      </c>
      <c r="AH5" s="114">
        <v>15</v>
      </c>
      <c r="AI5" s="48"/>
      <c r="AJ5" s="48"/>
      <c r="AK5" s="48"/>
    </row>
    <row r="6" spans="1:37" s="208" customFormat="1" ht="11.1" customHeight="1" thickBot="1" x14ac:dyDescent="0.3">
      <c r="A6" s="201"/>
      <c r="B6" s="202"/>
      <c r="C6" s="202"/>
      <c r="D6" s="202"/>
      <c r="E6" s="202"/>
      <c r="F6" s="203" t="s">
        <v>78</v>
      </c>
      <c r="G6" s="204"/>
      <c r="H6" s="205"/>
      <c r="I6" s="204"/>
      <c r="J6" s="206"/>
      <c r="K6" s="202" t="s">
        <v>78</v>
      </c>
      <c r="L6" s="206"/>
      <c r="M6" s="202" t="s">
        <v>78</v>
      </c>
      <c r="N6" s="206"/>
      <c r="O6" s="202" t="str">
        <f>IF(Y3="","",CONCATENATE(AD1," pont"))</f>
        <v/>
      </c>
      <c r="P6" s="206"/>
      <c r="Q6" s="202" t="str">
        <f>IF(Y3="","",CONCATENATE(AC1," pont"))</f>
        <v/>
      </c>
      <c r="R6" s="307"/>
      <c r="Y6" s="209"/>
      <c r="Z6" s="209"/>
      <c r="AA6" s="209" t="s">
        <v>49</v>
      </c>
      <c r="AB6" s="210">
        <v>150</v>
      </c>
      <c r="AC6" s="210">
        <v>120</v>
      </c>
      <c r="AD6" s="210">
        <v>90</v>
      </c>
      <c r="AE6" s="210">
        <v>60</v>
      </c>
      <c r="AF6" s="210">
        <v>40</v>
      </c>
      <c r="AG6" s="210">
        <v>25</v>
      </c>
      <c r="AH6" s="210">
        <v>10</v>
      </c>
      <c r="AI6" s="211"/>
      <c r="AJ6" s="211"/>
      <c r="AK6" s="211"/>
    </row>
    <row r="7" spans="1:37" s="224" customFormat="1" ht="10.5" customHeight="1" x14ac:dyDescent="0.25">
      <c r="A7" s="212">
        <v>1</v>
      </c>
      <c r="B7" s="213">
        <v>0</v>
      </c>
      <c r="C7" s="213">
        <v>0</v>
      </c>
      <c r="D7" s="214">
        <v>0</v>
      </c>
      <c r="E7" s="215"/>
      <c r="F7" s="308" t="s">
        <v>446</v>
      </c>
      <c r="G7" s="216">
        <v>0</v>
      </c>
      <c r="H7" s="216"/>
      <c r="I7" s="216">
        <v>0</v>
      </c>
      <c r="J7" s="217"/>
      <c r="K7" s="218"/>
      <c r="L7" s="218"/>
      <c r="M7" s="218"/>
      <c r="N7" s="218"/>
      <c r="O7" s="219"/>
      <c r="P7" s="220"/>
      <c r="Q7" s="221"/>
      <c r="R7" s="222"/>
      <c r="S7" s="223"/>
      <c r="U7" s="225" t="e">
        <f>[4]Birók!P21</f>
        <v>#REF!</v>
      </c>
      <c r="Y7" s="111"/>
      <c r="Z7" s="111"/>
      <c r="AA7" s="111" t="s">
        <v>47</v>
      </c>
      <c r="AB7" s="114">
        <v>120</v>
      </c>
      <c r="AC7" s="114">
        <v>90</v>
      </c>
      <c r="AD7" s="114">
        <v>60</v>
      </c>
      <c r="AE7" s="114">
        <v>40</v>
      </c>
      <c r="AF7" s="114">
        <v>25</v>
      </c>
      <c r="AG7" s="114">
        <v>10</v>
      </c>
      <c r="AH7" s="114">
        <v>5</v>
      </c>
      <c r="AI7" s="48"/>
      <c r="AJ7" s="48"/>
      <c r="AK7" s="48"/>
    </row>
    <row r="8" spans="1:37" s="224" customFormat="1" ht="9.6" customHeight="1" x14ac:dyDescent="0.25">
      <c r="A8" s="226"/>
      <c r="B8" s="227"/>
      <c r="C8" s="227"/>
      <c r="D8" s="228"/>
      <c r="E8" s="229"/>
      <c r="F8" s="230"/>
      <c r="G8" s="230"/>
      <c r="H8" s="231"/>
      <c r="I8" s="241" t="s">
        <v>113</v>
      </c>
      <c r="J8" s="233" t="s">
        <v>120</v>
      </c>
      <c r="K8" s="234" t="s">
        <v>121</v>
      </c>
      <c r="L8" s="234"/>
      <c r="M8" s="218"/>
      <c r="N8" s="218"/>
      <c r="O8" s="219"/>
      <c r="P8" s="220"/>
      <c r="Q8" s="221"/>
      <c r="R8" s="222"/>
      <c r="S8" s="223"/>
      <c r="U8" s="235" t="e">
        <f>[4]Birók!P22</f>
        <v>#REF!</v>
      </c>
      <c r="Y8" s="111"/>
      <c r="Z8" s="111"/>
      <c r="AA8" s="111" t="s">
        <v>45</v>
      </c>
      <c r="AB8" s="114">
        <v>90</v>
      </c>
      <c r="AC8" s="114">
        <v>60</v>
      </c>
      <c r="AD8" s="114">
        <v>40</v>
      </c>
      <c r="AE8" s="114">
        <v>25</v>
      </c>
      <c r="AF8" s="114">
        <v>10</v>
      </c>
      <c r="AG8" s="114">
        <v>5</v>
      </c>
      <c r="AH8" s="114">
        <v>2</v>
      </c>
      <c r="AI8" s="48"/>
      <c r="AJ8" s="48"/>
      <c r="AK8" s="48"/>
    </row>
    <row r="9" spans="1:37" s="224" customFormat="1" ht="9.6" customHeight="1" x14ac:dyDescent="0.25">
      <c r="A9" s="226">
        <v>2</v>
      </c>
      <c r="B9" s="213" t="s">
        <v>78</v>
      </c>
      <c r="C9" s="213" t="s">
        <v>78</v>
      </c>
      <c r="D9" s="214" t="s">
        <v>78</v>
      </c>
      <c r="E9" s="215"/>
      <c r="F9" s="308" t="s">
        <v>115</v>
      </c>
      <c r="G9" s="308" t="s">
        <v>78</v>
      </c>
      <c r="H9" s="308"/>
      <c r="I9" s="308" t="s">
        <v>78</v>
      </c>
      <c r="J9" s="237"/>
      <c r="K9" s="218"/>
      <c r="L9" s="238"/>
      <c r="M9" s="218"/>
      <c r="N9" s="218"/>
      <c r="O9" s="219"/>
      <c r="P9" s="220"/>
      <c r="Q9" s="221"/>
      <c r="R9" s="222"/>
      <c r="S9" s="223"/>
      <c r="U9" s="235" t="e">
        <f>[4]Birók!P23</f>
        <v>#REF!</v>
      </c>
      <c r="Y9" s="111"/>
      <c r="Z9" s="111"/>
      <c r="AA9" s="111" t="s">
        <v>44</v>
      </c>
      <c r="AB9" s="114">
        <v>60</v>
      </c>
      <c r="AC9" s="114">
        <v>40</v>
      </c>
      <c r="AD9" s="114">
        <v>25</v>
      </c>
      <c r="AE9" s="114">
        <v>10</v>
      </c>
      <c r="AF9" s="114">
        <v>5</v>
      </c>
      <c r="AG9" s="114">
        <v>2</v>
      </c>
      <c r="AH9" s="114">
        <v>1</v>
      </c>
      <c r="AI9" s="48"/>
      <c r="AJ9" s="48"/>
      <c r="AK9" s="48"/>
    </row>
    <row r="10" spans="1:37" s="224" customFormat="1" ht="9.6" customHeight="1" x14ac:dyDescent="0.25">
      <c r="A10" s="226"/>
      <c r="B10" s="227"/>
      <c r="C10" s="227"/>
      <c r="D10" s="228"/>
      <c r="E10" s="239"/>
      <c r="F10" s="230"/>
      <c r="G10" s="230"/>
      <c r="H10" s="231"/>
      <c r="I10" s="230"/>
      <c r="J10" s="240"/>
      <c r="K10" s="241" t="s">
        <v>113</v>
      </c>
      <c r="L10" s="242"/>
      <c r="M10" s="234" t="s">
        <v>78</v>
      </c>
      <c r="N10" s="243"/>
      <c r="O10" s="244"/>
      <c r="P10" s="244"/>
      <c r="Q10" s="221"/>
      <c r="R10" s="222"/>
      <c r="S10" s="223"/>
      <c r="U10" s="235" t="e">
        <f>[4]Birók!P24</f>
        <v>#REF!</v>
      </c>
      <c r="Y10" s="111"/>
      <c r="Z10" s="111"/>
      <c r="AA10" s="111" t="s">
        <v>43</v>
      </c>
      <c r="AB10" s="114">
        <v>40</v>
      </c>
      <c r="AC10" s="114">
        <v>25</v>
      </c>
      <c r="AD10" s="114">
        <v>15</v>
      </c>
      <c r="AE10" s="114">
        <v>7</v>
      </c>
      <c r="AF10" s="114">
        <v>4</v>
      </c>
      <c r="AG10" s="114">
        <v>1</v>
      </c>
      <c r="AH10" s="114">
        <v>0</v>
      </c>
      <c r="AI10" s="48"/>
      <c r="AJ10" s="48"/>
      <c r="AK10" s="48"/>
    </row>
    <row r="11" spans="1:37" s="224" customFormat="1" ht="9.6" customHeight="1" x14ac:dyDescent="0.25">
      <c r="A11" s="226">
        <v>3</v>
      </c>
      <c r="B11" s="213">
        <v>0</v>
      </c>
      <c r="C11" s="213">
        <v>0</v>
      </c>
      <c r="D11" s="214">
        <v>0</v>
      </c>
      <c r="E11" s="215"/>
      <c r="F11" s="308" t="s">
        <v>447</v>
      </c>
      <c r="G11" s="308">
        <v>0</v>
      </c>
      <c r="H11" s="308"/>
      <c r="I11" s="308">
        <v>0</v>
      </c>
      <c r="J11" s="217"/>
      <c r="K11" s="218"/>
      <c r="L11" s="245"/>
      <c r="M11" s="218"/>
      <c r="N11" s="246"/>
      <c r="O11" s="244"/>
      <c r="P11" s="244"/>
      <c r="Q11" s="221"/>
      <c r="R11" s="222"/>
      <c r="S11" s="223"/>
      <c r="U11" s="235" t="e">
        <f>[4]Birók!P25</f>
        <v>#REF!</v>
      </c>
      <c r="Y11" s="111"/>
      <c r="Z11" s="111"/>
      <c r="AA11" s="111" t="s">
        <v>42</v>
      </c>
      <c r="AB11" s="114">
        <v>25</v>
      </c>
      <c r="AC11" s="114">
        <v>15</v>
      </c>
      <c r="AD11" s="114">
        <v>10</v>
      </c>
      <c r="AE11" s="114">
        <v>6</v>
      </c>
      <c r="AF11" s="114">
        <v>3</v>
      </c>
      <c r="AG11" s="114">
        <v>1</v>
      </c>
      <c r="AH11" s="114">
        <v>0</v>
      </c>
      <c r="AI11" s="48"/>
      <c r="AJ11" s="48"/>
      <c r="AK11" s="48"/>
    </row>
    <row r="12" spans="1:37" s="224" customFormat="1" ht="9.6" customHeight="1" x14ac:dyDescent="0.25">
      <c r="A12" s="226"/>
      <c r="B12" s="227"/>
      <c r="C12" s="227"/>
      <c r="D12" s="228"/>
      <c r="E12" s="239"/>
      <c r="F12" s="230"/>
      <c r="G12" s="230"/>
      <c r="H12" s="231"/>
      <c r="I12" s="309" t="s">
        <v>113</v>
      </c>
      <c r="J12" s="233" t="s">
        <v>120</v>
      </c>
      <c r="K12" s="234" t="s">
        <v>122</v>
      </c>
      <c r="L12" s="247"/>
      <c r="M12" s="218"/>
      <c r="N12" s="246"/>
      <c r="O12" s="244"/>
      <c r="P12" s="244"/>
      <c r="Q12" s="221"/>
      <c r="R12" s="222"/>
      <c r="S12" s="223"/>
      <c r="U12" s="235" t="e">
        <f>[4]Birók!P26</f>
        <v>#REF!</v>
      </c>
      <c r="Y12" s="111"/>
      <c r="Z12" s="111"/>
      <c r="AA12" s="111" t="s">
        <v>41</v>
      </c>
      <c r="AB12" s="114">
        <v>15</v>
      </c>
      <c r="AC12" s="114">
        <v>10</v>
      </c>
      <c r="AD12" s="114">
        <v>6</v>
      </c>
      <c r="AE12" s="114">
        <v>3</v>
      </c>
      <c r="AF12" s="114">
        <v>1</v>
      </c>
      <c r="AG12" s="114">
        <v>0</v>
      </c>
      <c r="AH12" s="114">
        <v>0</v>
      </c>
      <c r="AI12" s="48"/>
      <c r="AJ12" s="48"/>
      <c r="AK12" s="48"/>
    </row>
    <row r="13" spans="1:37" s="224" customFormat="1" ht="9.6" customHeight="1" x14ac:dyDescent="0.25">
      <c r="A13" s="226">
        <v>4</v>
      </c>
      <c r="B13" s="213" t="s">
        <v>78</v>
      </c>
      <c r="C13" s="213" t="s">
        <v>78</v>
      </c>
      <c r="D13" s="214" t="s">
        <v>78</v>
      </c>
      <c r="E13" s="215"/>
      <c r="F13" s="308" t="s">
        <v>115</v>
      </c>
      <c r="G13" s="308" t="s">
        <v>78</v>
      </c>
      <c r="H13" s="308"/>
      <c r="I13" s="308" t="s">
        <v>78</v>
      </c>
      <c r="J13" s="248"/>
      <c r="K13" s="218"/>
      <c r="L13" s="218"/>
      <c r="M13" s="218"/>
      <c r="N13" s="246"/>
      <c r="O13" s="244"/>
      <c r="P13" s="244"/>
      <c r="Q13" s="221"/>
      <c r="R13" s="222"/>
      <c r="S13" s="223"/>
      <c r="U13" s="235" t="e">
        <f>[4]Birók!P27</f>
        <v>#REF!</v>
      </c>
      <c r="Y13" s="111"/>
      <c r="Z13" s="111"/>
      <c r="AA13" s="111" t="s">
        <v>40</v>
      </c>
      <c r="AB13" s="114">
        <v>10</v>
      </c>
      <c r="AC13" s="114">
        <v>6</v>
      </c>
      <c r="AD13" s="114">
        <v>3</v>
      </c>
      <c r="AE13" s="114">
        <v>1</v>
      </c>
      <c r="AF13" s="114">
        <v>0</v>
      </c>
      <c r="AG13" s="114">
        <v>0</v>
      </c>
      <c r="AH13" s="114">
        <v>0</v>
      </c>
      <c r="AI13" s="48"/>
      <c r="AJ13" s="48"/>
      <c r="AK13" s="48"/>
    </row>
    <row r="14" spans="1:37" s="224" customFormat="1" ht="9.6" customHeight="1" x14ac:dyDescent="0.25">
      <c r="A14" s="226"/>
      <c r="B14" s="227"/>
      <c r="C14" s="227"/>
      <c r="D14" s="228"/>
      <c r="E14" s="239"/>
      <c r="F14" s="230"/>
      <c r="G14" s="230"/>
      <c r="H14" s="231"/>
      <c r="I14" s="230"/>
      <c r="J14" s="240"/>
      <c r="K14" s="218"/>
      <c r="L14" s="218"/>
      <c r="M14" s="241" t="s">
        <v>113</v>
      </c>
      <c r="N14" s="242"/>
      <c r="O14" s="234" t="str">
        <f>UPPER(IF(OR(N14="a",N14="as"),M10,IF(OR(N14="b",N14="bs"),M18,)))</f>
        <v/>
      </c>
      <c r="P14" s="243"/>
      <c r="Q14" s="221"/>
      <c r="R14" s="222"/>
      <c r="S14" s="223"/>
      <c r="U14" s="235" t="e">
        <f>[4]Birók!P28</f>
        <v>#REF!</v>
      </c>
      <c r="Y14" s="111"/>
      <c r="Z14" s="111"/>
      <c r="AA14" s="111" t="s">
        <v>39</v>
      </c>
      <c r="AB14" s="114">
        <v>3</v>
      </c>
      <c r="AC14" s="114">
        <v>2</v>
      </c>
      <c r="AD14" s="114">
        <v>1</v>
      </c>
      <c r="AE14" s="114">
        <v>0</v>
      </c>
      <c r="AF14" s="114">
        <v>0</v>
      </c>
      <c r="AG14" s="114">
        <v>0</v>
      </c>
      <c r="AH14" s="114">
        <v>0</v>
      </c>
      <c r="AI14" s="48"/>
      <c r="AJ14" s="48"/>
      <c r="AK14" s="48"/>
    </row>
    <row r="15" spans="1:37" s="224" customFormat="1" ht="9.6" customHeight="1" x14ac:dyDescent="0.25">
      <c r="A15" s="226">
        <v>5</v>
      </c>
      <c r="B15" s="213">
        <v>0</v>
      </c>
      <c r="C15" s="213">
        <v>0</v>
      </c>
      <c r="D15" s="214">
        <v>0</v>
      </c>
      <c r="E15" s="215">
        <v>5</v>
      </c>
      <c r="F15" s="308" t="s">
        <v>448</v>
      </c>
      <c r="G15" s="308">
        <v>0</v>
      </c>
      <c r="H15" s="308"/>
      <c r="I15" s="308">
        <v>0</v>
      </c>
      <c r="J15" s="251"/>
      <c r="K15" s="218"/>
      <c r="L15" s="218"/>
      <c r="M15" s="218"/>
      <c r="N15" s="246"/>
      <c r="O15" s="218"/>
      <c r="P15" s="310"/>
      <c r="Q15" s="219"/>
      <c r="R15" s="220"/>
      <c r="S15" s="223"/>
      <c r="U15" s="235" t="e">
        <f>[4]Birók!P29</f>
        <v>#REF!</v>
      </c>
      <c r="Y15" s="111"/>
      <c r="Z15" s="111"/>
      <c r="AA15" s="111"/>
      <c r="AB15" s="111"/>
      <c r="AC15" s="111"/>
      <c r="AD15" s="111"/>
      <c r="AE15" s="111"/>
      <c r="AF15" s="111"/>
      <c r="AG15" s="111"/>
      <c r="AH15" s="111"/>
      <c r="AI15" s="48"/>
      <c r="AJ15" s="48"/>
      <c r="AK15" s="48"/>
    </row>
    <row r="16" spans="1:37" s="224" customFormat="1" ht="9.6" customHeight="1" thickBot="1" x14ac:dyDescent="0.3">
      <c r="A16" s="226"/>
      <c r="B16" s="227"/>
      <c r="C16" s="227"/>
      <c r="D16" s="228"/>
      <c r="E16" s="239"/>
      <c r="F16" s="230"/>
      <c r="G16" s="230"/>
      <c r="H16" s="231"/>
      <c r="I16" s="309" t="s">
        <v>113</v>
      </c>
      <c r="J16" s="233" t="s">
        <v>50</v>
      </c>
      <c r="K16" s="234" t="s">
        <v>448</v>
      </c>
      <c r="L16" s="234"/>
      <c r="M16" s="218"/>
      <c r="N16" s="246"/>
      <c r="O16" s="219"/>
      <c r="P16" s="310"/>
      <c r="Q16" s="219"/>
      <c r="R16" s="220"/>
      <c r="S16" s="223"/>
      <c r="U16" s="252" t="e">
        <f>[4]Birók!P30</f>
        <v>#REF!</v>
      </c>
      <c r="Y16" s="111"/>
      <c r="Z16" s="111"/>
      <c r="AA16" s="111" t="s">
        <v>50</v>
      </c>
      <c r="AB16" s="114">
        <v>150</v>
      </c>
      <c r="AC16" s="114">
        <v>120</v>
      </c>
      <c r="AD16" s="114">
        <v>90</v>
      </c>
      <c r="AE16" s="114">
        <v>60</v>
      </c>
      <c r="AF16" s="114">
        <v>40</v>
      </c>
      <c r="AG16" s="114">
        <v>25</v>
      </c>
      <c r="AH16" s="114">
        <v>15</v>
      </c>
      <c r="AI16" s="48"/>
      <c r="AJ16" s="48"/>
      <c r="AK16" s="48"/>
    </row>
    <row r="17" spans="1:37" s="224" customFormat="1" ht="9.6" customHeight="1" x14ac:dyDescent="0.25">
      <c r="A17" s="226">
        <v>6</v>
      </c>
      <c r="B17" s="213" t="s">
        <v>78</v>
      </c>
      <c r="C17" s="213" t="s">
        <v>78</v>
      </c>
      <c r="D17" s="214" t="s">
        <v>78</v>
      </c>
      <c r="E17" s="215"/>
      <c r="F17" s="308" t="s">
        <v>115</v>
      </c>
      <c r="G17" s="308" t="s">
        <v>78</v>
      </c>
      <c r="H17" s="308"/>
      <c r="I17" s="308" t="s">
        <v>78</v>
      </c>
      <c r="J17" s="237"/>
      <c r="K17" s="218"/>
      <c r="L17" s="238"/>
      <c r="M17" s="218"/>
      <c r="N17" s="246"/>
      <c r="O17" s="219"/>
      <c r="P17" s="310"/>
      <c r="Q17" s="219"/>
      <c r="R17" s="220"/>
      <c r="S17" s="223"/>
      <c r="Y17" s="111"/>
      <c r="Z17" s="111"/>
      <c r="AA17" s="111" t="s">
        <v>52</v>
      </c>
      <c r="AB17" s="114">
        <v>120</v>
      </c>
      <c r="AC17" s="114">
        <v>90</v>
      </c>
      <c r="AD17" s="114">
        <v>60</v>
      </c>
      <c r="AE17" s="114">
        <v>40</v>
      </c>
      <c r="AF17" s="114">
        <v>25</v>
      </c>
      <c r="AG17" s="114">
        <v>15</v>
      </c>
      <c r="AH17" s="114">
        <v>8</v>
      </c>
      <c r="AI17" s="48"/>
      <c r="AJ17" s="48"/>
      <c r="AK17" s="48"/>
    </row>
    <row r="18" spans="1:37" s="224" customFormat="1" ht="9.6" customHeight="1" x14ac:dyDescent="0.25">
      <c r="A18" s="226"/>
      <c r="B18" s="227"/>
      <c r="C18" s="227"/>
      <c r="D18" s="228"/>
      <c r="E18" s="239"/>
      <c r="F18" s="230"/>
      <c r="G18" s="230"/>
      <c r="H18" s="231"/>
      <c r="I18" s="230"/>
      <c r="J18" s="240"/>
      <c r="K18" s="241" t="s">
        <v>113</v>
      </c>
      <c r="L18" s="242"/>
      <c r="M18" s="234" t="s">
        <v>78</v>
      </c>
      <c r="N18" s="253"/>
      <c r="O18" s="219"/>
      <c r="P18" s="310"/>
      <c r="Q18" s="219"/>
      <c r="R18" s="220"/>
      <c r="S18" s="223"/>
      <c r="Y18" s="111"/>
      <c r="Z18" s="111"/>
      <c r="AA18" s="111" t="s">
        <v>51</v>
      </c>
      <c r="AB18" s="114">
        <v>90</v>
      </c>
      <c r="AC18" s="114">
        <v>60</v>
      </c>
      <c r="AD18" s="114">
        <v>40</v>
      </c>
      <c r="AE18" s="114">
        <v>25</v>
      </c>
      <c r="AF18" s="114">
        <v>15</v>
      </c>
      <c r="AG18" s="114">
        <v>8</v>
      </c>
      <c r="AH18" s="114">
        <v>4</v>
      </c>
      <c r="AI18" s="48"/>
      <c r="AJ18" s="48"/>
      <c r="AK18" s="48"/>
    </row>
    <row r="19" spans="1:37" s="224" customFormat="1" ht="9.6" customHeight="1" x14ac:dyDescent="0.25">
      <c r="A19" s="226">
        <v>7</v>
      </c>
      <c r="B19" s="213">
        <v>0</v>
      </c>
      <c r="C19" s="213">
        <v>0</v>
      </c>
      <c r="D19" s="214">
        <v>0</v>
      </c>
      <c r="E19" s="215">
        <v>7</v>
      </c>
      <c r="F19" s="308" t="s">
        <v>449</v>
      </c>
      <c r="G19" s="308">
        <v>0</v>
      </c>
      <c r="H19" s="308"/>
      <c r="I19" s="308">
        <v>0</v>
      </c>
      <c r="J19" s="217"/>
      <c r="K19" s="218"/>
      <c r="L19" s="245"/>
      <c r="M19" s="218"/>
      <c r="N19" s="244"/>
      <c r="O19" s="219"/>
      <c r="P19" s="310"/>
      <c r="Q19" s="219"/>
      <c r="R19" s="220"/>
      <c r="S19" s="223"/>
      <c r="Y19" s="111"/>
      <c r="Z19" s="111"/>
      <c r="AA19" s="111" t="s">
        <v>49</v>
      </c>
      <c r="AB19" s="114">
        <v>60</v>
      </c>
      <c r="AC19" s="114">
        <v>40</v>
      </c>
      <c r="AD19" s="114">
        <v>25</v>
      </c>
      <c r="AE19" s="114">
        <v>15</v>
      </c>
      <c r="AF19" s="114">
        <v>8</v>
      </c>
      <c r="AG19" s="114">
        <v>4</v>
      </c>
      <c r="AH19" s="114">
        <v>2</v>
      </c>
      <c r="AI19" s="48"/>
      <c r="AJ19" s="48"/>
      <c r="AK19" s="48"/>
    </row>
    <row r="20" spans="1:37" s="224" customFormat="1" ht="9.6" customHeight="1" x14ac:dyDescent="0.25">
      <c r="A20" s="226"/>
      <c r="B20" s="227"/>
      <c r="C20" s="227"/>
      <c r="D20" s="228"/>
      <c r="E20" s="229"/>
      <c r="F20" s="230"/>
      <c r="G20" s="230"/>
      <c r="H20" s="231"/>
      <c r="I20" s="241" t="s">
        <v>113</v>
      </c>
      <c r="J20" s="233" t="s">
        <v>50</v>
      </c>
      <c r="K20" s="234" t="s">
        <v>449</v>
      </c>
      <c r="L20" s="247"/>
      <c r="M20" s="218"/>
      <c r="N20" s="244"/>
      <c r="O20" s="219"/>
      <c r="P20" s="310"/>
      <c r="Q20" s="219"/>
      <c r="R20" s="220"/>
      <c r="S20" s="223"/>
      <c r="Y20" s="111"/>
      <c r="Z20" s="111"/>
      <c r="AA20" s="111" t="s">
        <v>47</v>
      </c>
      <c r="AB20" s="114">
        <v>40</v>
      </c>
      <c r="AC20" s="114">
        <v>25</v>
      </c>
      <c r="AD20" s="114">
        <v>15</v>
      </c>
      <c r="AE20" s="114">
        <v>8</v>
      </c>
      <c r="AF20" s="114">
        <v>4</v>
      </c>
      <c r="AG20" s="114">
        <v>2</v>
      </c>
      <c r="AH20" s="114">
        <v>1</v>
      </c>
      <c r="AI20" s="48"/>
      <c r="AJ20" s="48"/>
      <c r="AK20" s="48"/>
    </row>
    <row r="21" spans="1:37" s="224" customFormat="1" ht="9.6" customHeight="1" x14ac:dyDescent="0.25">
      <c r="A21" s="212">
        <v>8</v>
      </c>
      <c r="B21" s="213" t="s">
        <v>78</v>
      </c>
      <c r="C21" s="213" t="s">
        <v>78</v>
      </c>
      <c r="D21" s="214" t="s">
        <v>78</v>
      </c>
      <c r="E21" s="215"/>
      <c r="F21" s="216" t="s">
        <v>115</v>
      </c>
      <c r="G21" s="216" t="s">
        <v>78</v>
      </c>
      <c r="H21" s="216"/>
      <c r="I21" s="216" t="s">
        <v>78</v>
      </c>
      <c r="J21" s="248"/>
      <c r="K21" s="218"/>
      <c r="L21" s="218"/>
      <c r="M21" s="218"/>
      <c r="N21" s="244"/>
      <c r="O21" s="219"/>
      <c r="P21" s="310"/>
      <c r="Q21" s="219"/>
      <c r="R21" s="220"/>
      <c r="S21" s="223"/>
      <c r="Y21" s="111"/>
      <c r="Z21" s="111"/>
      <c r="AA21" s="111" t="s">
        <v>45</v>
      </c>
      <c r="AB21" s="114">
        <v>25</v>
      </c>
      <c r="AC21" s="114">
        <v>15</v>
      </c>
      <c r="AD21" s="114">
        <v>10</v>
      </c>
      <c r="AE21" s="114">
        <v>6</v>
      </c>
      <c r="AF21" s="114">
        <v>3</v>
      </c>
      <c r="AG21" s="114">
        <v>1</v>
      </c>
      <c r="AH21" s="114">
        <v>0</v>
      </c>
      <c r="AI21" s="48"/>
      <c r="AJ21" s="48"/>
      <c r="AK21" s="48"/>
    </row>
    <row r="22" spans="1:37" s="224" customFormat="1" ht="9.6" customHeight="1" x14ac:dyDescent="0.25">
      <c r="A22" s="226"/>
      <c r="B22" s="227"/>
      <c r="C22" s="227"/>
      <c r="D22" s="228"/>
      <c r="E22" s="229"/>
      <c r="F22" s="250"/>
      <c r="G22" s="250"/>
      <c r="H22" s="254"/>
      <c r="I22" s="250"/>
      <c r="J22" s="240"/>
      <c r="K22" s="218"/>
      <c r="L22" s="218"/>
      <c r="M22" s="218"/>
      <c r="N22" s="244"/>
      <c r="O22" s="241" t="s">
        <v>113</v>
      </c>
      <c r="P22" s="242"/>
      <c r="Q22" s="234" t="str">
        <f>UPPER(IF(OR(P22="a",P22="as"),O14,IF(OR(P22="b",P22="bs"),O30,)))</f>
        <v/>
      </c>
      <c r="R22" s="311"/>
      <c r="S22" s="223"/>
      <c r="Y22" s="111"/>
      <c r="Z22" s="111"/>
      <c r="AA22" s="111" t="s">
        <v>44</v>
      </c>
      <c r="AB22" s="114">
        <v>15</v>
      </c>
      <c r="AC22" s="114">
        <v>10</v>
      </c>
      <c r="AD22" s="114">
        <v>6</v>
      </c>
      <c r="AE22" s="114">
        <v>3</v>
      </c>
      <c r="AF22" s="114">
        <v>1</v>
      </c>
      <c r="AG22" s="114">
        <v>0</v>
      </c>
      <c r="AH22" s="114">
        <v>0</v>
      </c>
      <c r="AI22" s="48"/>
      <c r="AJ22" s="48"/>
      <c r="AK22" s="48"/>
    </row>
    <row r="23" spans="1:37" s="224" customFormat="1" ht="9.6" customHeight="1" x14ac:dyDescent="0.25">
      <c r="A23" s="212">
        <v>9</v>
      </c>
      <c r="B23" s="213">
        <v>0</v>
      </c>
      <c r="C23" s="213">
        <v>0</v>
      </c>
      <c r="D23" s="214">
        <v>0</v>
      </c>
      <c r="E23" s="215">
        <v>9</v>
      </c>
      <c r="F23" s="308" t="s">
        <v>450</v>
      </c>
      <c r="G23" s="216">
        <v>0</v>
      </c>
      <c r="H23" s="216"/>
      <c r="I23" s="216">
        <v>0</v>
      </c>
      <c r="J23" s="217"/>
      <c r="K23" s="218"/>
      <c r="L23" s="218"/>
      <c r="M23" s="218"/>
      <c r="N23" s="244"/>
      <c r="O23" s="219"/>
      <c r="P23" s="310"/>
      <c r="Q23" s="218"/>
      <c r="R23" s="310"/>
      <c r="S23" s="223"/>
      <c r="Y23" s="111"/>
      <c r="Z23" s="111"/>
      <c r="AA23" s="111" t="s">
        <v>43</v>
      </c>
      <c r="AB23" s="114">
        <v>10</v>
      </c>
      <c r="AC23" s="114">
        <v>6</v>
      </c>
      <c r="AD23" s="114">
        <v>3</v>
      </c>
      <c r="AE23" s="114">
        <v>1</v>
      </c>
      <c r="AF23" s="114">
        <v>0</v>
      </c>
      <c r="AG23" s="114">
        <v>0</v>
      </c>
      <c r="AH23" s="114">
        <v>0</v>
      </c>
      <c r="AI23" s="48"/>
      <c r="AJ23" s="48"/>
      <c r="AK23" s="48"/>
    </row>
    <row r="24" spans="1:37" s="224" customFormat="1" ht="9.6" customHeight="1" x14ac:dyDescent="0.25">
      <c r="A24" s="226"/>
      <c r="B24" s="227"/>
      <c r="C24" s="227"/>
      <c r="D24" s="228"/>
      <c r="E24" s="229"/>
      <c r="F24" s="230"/>
      <c r="G24" s="230"/>
      <c r="H24" s="231"/>
      <c r="I24" s="241" t="s">
        <v>113</v>
      </c>
      <c r="J24" s="233"/>
      <c r="K24" s="234" t="s">
        <v>78</v>
      </c>
      <c r="L24" s="234"/>
      <c r="M24" s="218"/>
      <c r="N24" s="244"/>
      <c r="O24" s="219"/>
      <c r="P24" s="310"/>
      <c r="Q24" s="219"/>
      <c r="R24" s="310"/>
      <c r="S24" s="223"/>
      <c r="Y24" s="111"/>
      <c r="Z24" s="111"/>
      <c r="AA24" s="111" t="s">
        <v>42</v>
      </c>
      <c r="AB24" s="114">
        <v>6</v>
      </c>
      <c r="AC24" s="114">
        <v>3</v>
      </c>
      <c r="AD24" s="114">
        <v>1</v>
      </c>
      <c r="AE24" s="114">
        <v>0</v>
      </c>
      <c r="AF24" s="114">
        <v>0</v>
      </c>
      <c r="AG24" s="114">
        <v>0</v>
      </c>
      <c r="AH24" s="114">
        <v>0</v>
      </c>
      <c r="AI24" s="48"/>
      <c r="AJ24" s="48"/>
      <c r="AK24" s="48"/>
    </row>
    <row r="25" spans="1:37" s="224" customFormat="1" ht="9.6" customHeight="1" x14ac:dyDescent="0.25">
      <c r="A25" s="226">
        <v>10</v>
      </c>
      <c r="B25" s="213">
        <v>0</v>
      </c>
      <c r="C25" s="213">
        <v>0</v>
      </c>
      <c r="D25" s="214">
        <v>0</v>
      </c>
      <c r="E25" s="215">
        <v>10</v>
      </c>
      <c r="F25" s="308" t="s">
        <v>451</v>
      </c>
      <c r="G25" s="308">
        <v>0</v>
      </c>
      <c r="H25" s="308"/>
      <c r="I25" s="308">
        <v>0</v>
      </c>
      <c r="J25" s="237"/>
      <c r="K25" s="218"/>
      <c r="L25" s="238"/>
      <c r="M25" s="218"/>
      <c r="N25" s="244"/>
      <c r="O25" s="219"/>
      <c r="P25" s="310"/>
      <c r="Q25" s="219"/>
      <c r="R25" s="310"/>
      <c r="S25" s="223"/>
      <c r="Y25" s="111"/>
      <c r="Z25" s="111"/>
      <c r="AA25" s="111" t="s">
        <v>41</v>
      </c>
      <c r="AB25" s="114">
        <v>3</v>
      </c>
      <c r="AC25" s="114">
        <v>2</v>
      </c>
      <c r="AD25" s="114">
        <v>1</v>
      </c>
      <c r="AE25" s="114">
        <v>0</v>
      </c>
      <c r="AF25" s="114">
        <v>0</v>
      </c>
      <c r="AG25" s="114">
        <v>0</v>
      </c>
      <c r="AH25" s="114">
        <v>0</v>
      </c>
      <c r="AI25" s="48"/>
      <c r="AJ25" s="48"/>
      <c r="AK25" s="48"/>
    </row>
    <row r="26" spans="1:37" s="224" customFormat="1" ht="9.6" customHeight="1" x14ac:dyDescent="0.25">
      <c r="A26" s="226"/>
      <c r="B26" s="227"/>
      <c r="C26" s="227"/>
      <c r="D26" s="228"/>
      <c r="E26" s="239"/>
      <c r="F26" s="230"/>
      <c r="G26" s="230"/>
      <c r="H26" s="231"/>
      <c r="I26" s="230"/>
      <c r="J26" s="240"/>
      <c r="K26" s="241" t="s">
        <v>113</v>
      </c>
      <c r="L26" s="242"/>
      <c r="M26" s="234" t="s">
        <v>78</v>
      </c>
      <c r="N26" s="243"/>
      <c r="O26" s="219"/>
      <c r="P26" s="310"/>
      <c r="Q26" s="219"/>
      <c r="R26" s="310"/>
      <c r="S26" s="223"/>
      <c r="Y26" s="48"/>
      <c r="Z26" s="48"/>
      <c r="AA26" s="48"/>
      <c r="AB26" s="48"/>
      <c r="AC26" s="48"/>
      <c r="AD26" s="48"/>
      <c r="AE26" s="48"/>
      <c r="AF26" s="48"/>
      <c r="AG26" s="48"/>
      <c r="AH26" s="48"/>
      <c r="AI26" s="48"/>
      <c r="AJ26" s="48"/>
      <c r="AK26" s="48"/>
    </row>
    <row r="27" spans="1:37" s="224" customFormat="1" ht="9.6" customHeight="1" x14ac:dyDescent="0.25">
      <c r="A27" s="226">
        <v>11</v>
      </c>
      <c r="B27" s="213">
        <v>0</v>
      </c>
      <c r="C27" s="213">
        <v>0</v>
      </c>
      <c r="D27" s="214">
        <v>0</v>
      </c>
      <c r="E27" s="215">
        <v>11</v>
      </c>
      <c r="F27" s="308" t="s">
        <v>452</v>
      </c>
      <c r="G27" s="308">
        <v>0</v>
      </c>
      <c r="H27" s="308"/>
      <c r="I27" s="308">
        <v>0</v>
      </c>
      <c r="J27" s="217"/>
      <c r="K27" s="218"/>
      <c r="L27" s="245"/>
      <c r="M27" s="218"/>
      <c r="N27" s="246"/>
      <c r="O27" s="219"/>
      <c r="P27" s="310"/>
      <c r="Q27" s="219"/>
      <c r="R27" s="310"/>
      <c r="S27" s="223"/>
      <c r="Y27" s="48"/>
      <c r="Z27" s="48"/>
      <c r="AA27" s="48"/>
      <c r="AB27" s="48"/>
      <c r="AC27" s="48"/>
      <c r="AD27" s="48"/>
      <c r="AE27" s="48"/>
      <c r="AF27" s="48"/>
      <c r="AG27" s="48"/>
      <c r="AH27" s="48"/>
      <c r="AI27" s="48"/>
      <c r="AJ27" s="48"/>
      <c r="AK27" s="48"/>
    </row>
    <row r="28" spans="1:37" s="224" customFormat="1" ht="9.6" customHeight="1" x14ac:dyDescent="0.25">
      <c r="A28" s="255"/>
      <c r="B28" s="227"/>
      <c r="C28" s="227"/>
      <c r="D28" s="228"/>
      <c r="E28" s="239"/>
      <c r="F28" s="230"/>
      <c r="G28" s="230"/>
      <c r="H28" s="231"/>
      <c r="I28" s="309" t="s">
        <v>113</v>
      </c>
      <c r="J28" s="233" t="s">
        <v>50</v>
      </c>
      <c r="K28" s="234" t="s">
        <v>452</v>
      </c>
      <c r="L28" s="247"/>
      <c r="M28" s="218"/>
      <c r="N28" s="246"/>
      <c r="O28" s="219"/>
      <c r="P28" s="310"/>
      <c r="Q28" s="219"/>
      <c r="R28" s="310"/>
      <c r="S28" s="223"/>
    </row>
    <row r="29" spans="1:37" s="224" customFormat="1" ht="9.6" customHeight="1" x14ac:dyDescent="0.25">
      <c r="A29" s="226">
        <v>12</v>
      </c>
      <c r="B29" s="213" t="s">
        <v>78</v>
      </c>
      <c r="C29" s="213" t="s">
        <v>78</v>
      </c>
      <c r="D29" s="214" t="s">
        <v>78</v>
      </c>
      <c r="E29" s="215"/>
      <c r="F29" s="308" t="s">
        <v>115</v>
      </c>
      <c r="G29" s="308" t="s">
        <v>78</v>
      </c>
      <c r="H29" s="308"/>
      <c r="I29" s="308" t="s">
        <v>78</v>
      </c>
      <c r="J29" s="248"/>
      <c r="K29" s="218"/>
      <c r="L29" s="218"/>
      <c r="M29" s="218"/>
      <c r="N29" s="246"/>
      <c r="O29" s="219"/>
      <c r="P29" s="310"/>
      <c r="Q29" s="219"/>
      <c r="R29" s="310"/>
      <c r="S29" s="223"/>
    </row>
    <row r="30" spans="1:37" s="224" customFormat="1" ht="9.6" customHeight="1" x14ac:dyDescent="0.25">
      <c r="A30" s="226"/>
      <c r="B30" s="227"/>
      <c r="C30" s="227"/>
      <c r="D30" s="228"/>
      <c r="E30" s="239"/>
      <c r="F30" s="230"/>
      <c r="G30" s="230"/>
      <c r="H30" s="231"/>
      <c r="I30" s="230"/>
      <c r="J30" s="240"/>
      <c r="K30" s="218"/>
      <c r="L30" s="218"/>
      <c r="M30" s="241" t="s">
        <v>113</v>
      </c>
      <c r="N30" s="242"/>
      <c r="O30" s="234" t="str">
        <f>UPPER(IF(OR(N30="a",N30="as"),M26,IF(OR(N30="b",N30="bs"),M34,)))</f>
        <v/>
      </c>
      <c r="P30" s="312"/>
      <c r="Q30" s="219"/>
      <c r="R30" s="310"/>
      <c r="S30" s="223"/>
    </row>
    <row r="31" spans="1:37" s="224" customFormat="1" ht="9.6" customHeight="1" x14ac:dyDescent="0.25">
      <c r="A31" s="226">
        <v>13</v>
      </c>
      <c r="B31" s="213">
        <v>0</v>
      </c>
      <c r="C31" s="213">
        <v>0</v>
      </c>
      <c r="D31" s="214">
        <v>0</v>
      </c>
      <c r="E31" s="215">
        <v>13</v>
      </c>
      <c r="F31" s="308" t="s">
        <v>453</v>
      </c>
      <c r="G31" s="308">
        <v>0</v>
      </c>
      <c r="H31" s="308"/>
      <c r="I31" s="308">
        <v>0</v>
      </c>
      <c r="J31" s="251"/>
      <c r="K31" s="218"/>
      <c r="L31" s="218"/>
      <c r="M31" s="218"/>
      <c r="N31" s="246"/>
      <c r="O31" s="218"/>
      <c r="P31" s="220"/>
      <c r="Q31" s="219"/>
      <c r="R31" s="310"/>
      <c r="S31" s="223"/>
    </row>
    <row r="32" spans="1:37" s="224" customFormat="1" ht="9.6" customHeight="1" x14ac:dyDescent="0.25">
      <c r="A32" s="226"/>
      <c r="B32" s="227"/>
      <c r="C32" s="227"/>
      <c r="D32" s="228"/>
      <c r="E32" s="239"/>
      <c r="F32" s="230"/>
      <c r="G32" s="230"/>
      <c r="H32" s="231"/>
      <c r="I32" s="309" t="s">
        <v>113</v>
      </c>
      <c r="J32" s="233" t="s">
        <v>50</v>
      </c>
      <c r="K32" s="234" t="s">
        <v>453</v>
      </c>
      <c r="L32" s="234"/>
      <c r="M32" s="218"/>
      <c r="N32" s="246"/>
      <c r="O32" s="219"/>
      <c r="P32" s="220"/>
      <c r="Q32" s="219"/>
      <c r="R32" s="310"/>
      <c r="S32" s="223"/>
    </row>
    <row r="33" spans="1:19" s="224" customFormat="1" ht="9.6" customHeight="1" x14ac:dyDescent="0.25">
      <c r="A33" s="226">
        <v>14</v>
      </c>
      <c r="B33" s="213" t="s">
        <v>78</v>
      </c>
      <c r="C33" s="213" t="s">
        <v>78</v>
      </c>
      <c r="D33" s="214" t="s">
        <v>78</v>
      </c>
      <c r="E33" s="215"/>
      <c r="F33" s="308" t="s">
        <v>115</v>
      </c>
      <c r="G33" s="308" t="s">
        <v>78</v>
      </c>
      <c r="H33" s="308"/>
      <c r="I33" s="308" t="s">
        <v>78</v>
      </c>
      <c r="J33" s="237"/>
      <c r="K33" s="218"/>
      <c r="L33" s="238"/>
      <c r="M33" s="218"/>
      <c r="N33" s="246"/>
      <c r="O33" s="219"/>
      <c r="P33" s="220"/>
      <c r="Q33" s="219"/>
      <c r="R33" s="310"/>
      <c r="S33" s="223"/>
    </row>
    <row r="34" spans="1:19" s="224" customFormat="1" ht="9.6" customHeight="1" x14ac:dyDescent="0.25">
      <c r="A34" s="226"/>
      <c r="B34" s="227"/>
      <c r="C34" s="227"/>
      <c r="D34" s="228"/>
      <c r="E34" s="239"/>
      <c r="F34" s="230"/>
      <c r="G34" s="230"/>
      <c r="H34" s="231"/>
      <c r="I34" s="230"/>
      <c r="J34" s="240"/>
      <c r="K34" s="241" t="s">
        <v>113</v>
      </c>
      <c r="L34" s="242"/>
      <c r="M34" s="234" t="s">
        <v>78</v>
      </c>
      <c r="N34" s="253"/>
      <c r="O34" s="219"/>
      <c r="P34" s="220"/>
      <c r="Q34" s="219"/>
      <c r="R34" s="310"/>
      <c r="S34" s="223"/>
    </row>
    <row r="35" spans="1:19" s="224" customFormat="1" ht="9.6" customHeight="1" x14ac:dyDescent="0.25">
      <c r="A35" s="226">
        <v>15</v>
      </c>
      <c r="B35" s="213">
        <v>0</v>
      </c>
      <c r="C35" s="213">
        <v>0</v>
      </c>
      <c r="D35" s="214">
        <v>0</v>
      </c>
      <c r="E35" s="215">
        <v>15</v>
      </c>
      <c r="F35" s="308" t="s">
        <v>454</v>
      </c>
      <c r="G35" s="308">
        <v>0</v>
      </c>
      <c r="H35" s="308"/>
      <c r="I35" s="308">
        <v>0</v>
      </c>
      <c r="J35" s="217"/>
      <c r="K35" s="218"/>
      <c r="L35" s="245"/>
      <c r="M35" s="218"/>
      <c r="N35" s="244"/>
      <c r="O35" s="219"/>
      <c r="P35" s="220"/>
      <c r="Q35" s="219"/>
      <c r="R35" s="310"/>
      <c r="S35" s="223"/>
    </row>
    <row r="36" spans="1:19" s="224" customFormat="1" ht="9.6" customHeight="1" x14ac:dyDescent="0.25">
      <c r="A36" s="226"/>
      <c r="B36" s="227"/>
      <c r="C36" s="227"/>
      <c r="D36" s="228"/>
      <c r="E36" s="229"/>
      <c r="F36" s="230"/>
      <c r="G36" s="230"/>
      <c r="H36" s="231"/>
      <c r="I36" s="241" t="s">
        <v>113</v>
      </c>
      <c r="J36" s="233" t="s">
        <v>50</v>
      </c>
      <c r="K36" s="234" t="s">
        <v>454</v>
      </c>
      <c r="L36" s="247"/>
      <c r="M36" s="218"/>
      <c r="N36" s="244"/>
      <c r="O36" s="219"/>
      <c r="P36" s="220"/>
      <c r="Q36" s="219"/>
      <c r="R36" s="310"/>
      <c r="S36" s="223"/>
    </row>
    <row r="37" spans="1:19" s="224" customFormat="1" ht="9.6" customHeight="1" x14ac:dyDescent="0.25">
      <c r="A37" s="212">
        <v>16</v>
      </c>
      <c r="B37" s="213" t="s">
        <v>78</v>
      </c>
      <c r="C37" s="213" t="s">
        <v>78</v>
      </c>
      <c r="D37" s="214" t="s">
        <v>78</v>
      </c>
      <c r="E37" s="215"/>
      <c r="F37" s="216" t="s">
        <v>115</v>
      </c>
      <c r="G37" s="216" t="s">
        <v>78</v>
      </c>
      <c r="H37" s="216"/>
      <c r="I37" s="216" t="s">
        <v>78</v>
      </c>
      <c r="J37" s="248"/>
      <c r="K37" s="218"/>
      <c r="L37" s="218"/>
      <c r="M37" s="218"/>
      <c r="N37" s="244"/>
      <c r="O37" s="220"/>
      <c r="P37" s="220"/>
      <c r="Q37" s="219"/>
      <c r="R37" s="310"/>
      <c r="S37" s="223"/>
    </row>
    <row r="38" spans="1:19" s="224" customFormat="1" ht="9.6" customHeight="1" x14ac:dyDescent="0.25">
      <c r="A38" s="226"/>
      <c r="B38" s="227"/>
      <c r="C38" s="227"/>
      <c r="D38" s="228"/>
      <c r="E38" s="229"/>
      <c r="F38" s="230"/>
      <c r="G38" s="230"/>
      <c r="H38" s="231"/>
      <c r="I38" s="230"/>
      <c r="J38" s="240"/>
      <c r="K38" s="218"/>
      <c r="L38" s="218"/>
      <c r="M38" s="218"/>
      <c r="N38" s="244"/>
      <c r="O38" s="313" t="s">
        <v>123</v>
      </c>
      <c r="P38" s="314"/>
      <c r="Q38" s="234" t="str">
        <f>UPPER(IF(OR(P39="a",P39="as"),Q22,IF(OR(P39="b",P39="bs"),Q54,)))</f>
        <v/>
      </c>
      <c r="R38" s="315"/>
      <c r="S38" s="223"/>
    </row>
    <row r="39" spans="1:19" s="224" customFormat="1" ht="9.6" customHeight="1" x14ac:dyDescent="0.25">
      <c r="A39" s="212">
        <v>17</v>
      </c>
      <c r="B39" s="213">
        <v>0</v>
      </c>
      <c r="C39" s="213">
        <v>0</v>
      </c>
      <c r="D39" s="214">
        <v>0</v>
      </c>
      <c r="E39" s="215">
        <v>17</v>
      </c>
      <c r="F39" s="308" t="s">
        <v>455</v>
      </c>
      <c r="G39" s="216">
        <v>0</v>
      </c>
      <c r="H39" s="216"/>
      <c r="I39" s="216">
        <v>0</v>
      </c>
      <c r="J39" s="217"/>
      <c r="K39" s="218"/>
      <c r="L39" s="218"/>
      <c r="M39" s="218"/>
      <c r="N39" s="244"/>
      <c r="O39" s="241" t="s">
        <v>113</v>
      </c>
      <c r="P39" s="316"/>
      <c r="Q39" s="218"/>
      <c r="R39" s="310"/>
      <c r="S39" s="223"/>
    </row>
    <row r="40" spans="1:19" s="224" customFormat="1" ht="9.6" customHeight="1" x14ac:dyDescent="0.25">
      <c r="A40" s="226"/>
      <c r="B40" s="227"/>
      <c r="C40" s="227"/>
      <c r="D40" s="228"/>
      <c r="E40" s="229"/>
      <c r="F40" s="230"/>
      <c r="G40" s="230"/>
      <c r="H40" s="231"/>
      <c r="I40" s="241" t="s">
        <v>113</v>
      </c>
      <c r="J40" s="233" t="s">
        <v>50</v>
      </c>
      <c r="K40" s="234" t="s">
        <v>455</v>
      </c>
      <c r="L40" s="234"/>
      <c r="M40" s="218"/>
      <c r="N40" s="244"/>
      <c r="O40" s="219"/>
      <c r="P40" s="220"/>
      <c r="Q40" s="219"/>
      <c r="R40" s="310"/>
      <c r="S40" s="223"/>
    </row>
    <row r="41" spans="1:19" s="224" customFormat="1" ht="9.6" customHeight="1" x14ac:dyDescent="0.25">
      <c r="A41" s="226">
        <v>18</v>
      </c>
      <c r="B41" s="213" t="s">
        <v>78</v>
      </c>
      <c r="C41" s="213" t="s">
        <v>78</v>
      </c>
      <c r="D41" s="214" t="s">
        <v>78</v>
      </c>
      <c r="E41" s="215"/>
      <c r="F41" s="308" t="s">
        <v>115</v>
      </c>
      <c r="G41" s="308" t="s">
        <v>78</v>
      </c>
      <c r="H41" s="308"/>
      <c r="I41" s="308" t="s">
        <v>78</v>
      </c>
      <c r="J41" s="237"/>
      <c r="K41" s="218"/>
      <c r="L41" s="238"/>
      <c r="M41" s="218"/>
      <c r="N41" s="244"/>
      <c r="O41" s="219"/>
      <c r="P41" s="220"/>
      <c r="Q41" s="359" t="str">
        <f>IF(Y3="","",CONCATENATE(AB1," pont"))</f>
        <v/>
      </c>
      <c r="R41" s="360"/>
      <c r="S41" s="223"/>
    </row>
    <row r="42" spans="1:19" s="224" customFormat="1" ht="9.6" customHeight="1" x14ac:dyDescent="0.25">
      <c r="A42" s="226"/>
      <c r="B42" s="227"/>
      <c r="C42" s="227"/>
      <c r="D42" s="228"/>
      <c r="E42" s="239"/>
      <c r="F42" s="230"/>
      <c r="G42" s="230"/>
      <c r="H42" s="231"/>
      <c r="I42" s="230"/>
      <c r="J42" s="240"/>
      <c r="K42" s="241" t="s">
        <v>113</v>
      </c>
      <c r="L42" s="242"/>
      <c r="M42" s="234" t="s">
        <v>78</v>
      </c>
      <c r="N42" s="243"/>
      <c r="O42" s="219"/>
      <c r="P42" s="220"/>
      <c r="Q42" s="219"/>
      <c r="R42" s="310"/>
      <c r="S42" s="223"/>
    </row>
    <row r="43" spans="1:19" s="224" customFormat="1" ht="9.6" customHeight="1" x14ac:dyDescent="0.25">
      <c r="A43" s="226">
        <v>19</v>
      </c>
      <c r="B43" s="213">
        <v>0</v>
      </c>
      <c r="C43" s="213">
        <v>0</v>
      </c>
      <c r="D43" s="214">
        <v>0</v>
      </c>
      <c r="E43" s="215">
        <v>2</v>
      </c>
      <c r="F43" s="308" t="s">
        <v>456</v>
      </c>
      <c r="G43" s="308">
        <v>0</v>
      </c>
      <c r="H43" s="308"/>
      <c r="I43" s="308">
        <v>0</v>
      </c>
      <c r="J43" s="217"/>
      <c r="K43" s="218"/>
      <c r="L43" s="245"/>
      <c r="M43" s="218"/>
      <c r="N43" s="246"/>
      <c r="O43" s="219"/>
      <c r="P43" s="220"/>
      <c r="Q43" s="219"/>
      <c r="R43" s="310"/>
      <c r="S43" s="223"/>
    </row>
    <row r="44" spans="1:19" s="224" customFormat="1" ht="9.6" customHeight="1" x14ac:dyDescent="0.25">
      <c r="A44" s="226"/>
      <c r="B44" s="227"/>
      <c r="C44" s="227"/>
      <c r="D44" s="228"/>
      <c r="E44" s="239"/>
      <c r="F44" s="230"/>
      <c r="G44" s="230"/>
      <c r="H44" s="231"/>
      <c r="I44" s="309" t="s">
        <v>113</v>
      </c>
      <c r="J44" s="233" t="s">
        <v>50</v>
      </c>
      <c r="K44" s="234" t="s">
        <v>456</v>
      </c>
      <c r="L44" s="247"/>
      <c r="M44" s="218"/>
      <c r="N44" s="246"/>
      <c r="O44" s="219"/>
      <c r="P44" s="220"/>
      <c r="Q44" s="219"/>
      <c r="R44" s="310"/>
      <c r="S44" s="223"/>
    </row>
    <row r="45" spans="1:19" s="224" customFormat="1" ht="9.6" customHeight="1" x14ac:dyDescent="0.25">
      <c r="A45" s="226">
        <v>20</v>
      </c>
      <c r="B45" s="213" t="s">
        <v>78</v>
      </c>
      <c r="C45" s="213" t="s">
        <v>78</v>
      </c>
      <c r="D45" s="214" t="s">
        <v>78</v>
      </c>
      <c r="E45" s="215"/>
      <c r="F45" s="308" t="s">
        <v>115</v>
      </c>
      <c r="G45" s="308" t="s">
        <v>78</v>
      </c>
      <c r="H45" s="308"/>
      <c r="I45" s="308" t="s">
        <v>78</v>
      </c>
      <c r="J45" s="248"/>
      <c r="K45" s="218"/>
      <c r="L45" s="218"/>
      <c r="M45" s="218"/>
      <c r="N45" s="246"/>
      <c r="O45" s="219"/>
      <c r="P45" s="220"/>
      <c r="Q45" s="219"/>
      <c r="R45" s="310"/>
      <c r="S45" s="223"/>
    </row>
    <row r="46" spans="1:19" s="224" customFormat="1" ht="9.6" customHeight="1" x14ac:dyDescent="0.25">
      <c r="A46" s="226"/>
      <c r="B46" s="227"/>
      <c r="C46" s="227"/>
      <c r="D46" s="228"/>
      <c r="E46" s="239"/>
      <c r="F46" s="230"/>
      <c r="G46" s="230"/>
      <c r="H46" s="231"/>
      <c r="I46" s="230"/>
      <c r="J46" s="240"/>
      <c r="K46" s="218"/>
      <c r="L46" s="218"/>
      <c r="M46" s="241" t="s">
        <v>113</v>
      </c>
      <c r="N46" s="242"/>
      <c r="O46" s="234" t="str">
        <f>UPPER(IF(OR(N46="a",N46="as"),M42,IF(OR(N46="b",N46="bs"),M50,)))</f>
        <v/>
      </c>
      <c r="P46" s="311"/>
      <c r="Q46" s="219"/>
      <c r="R46" s="310"/>
      <c r="S46" s="223"/>
    </row>
    <row r="47" spans="1:19" s="224" customFormat="1" ht="9.6" customHeight="1" x14ac:dyDescent="0.25">
      <c r="A47" s="226">
        <v>21</v>
      </c>
      <c r="B47" s="213">
        <v>0</v>
      </c>
      <c r="C47" s="213">
        <v>0</v>
      </c>
      <c r="D47" s="214">
        <v>0</v>
      </c>
      <c r="E47" s="215">
        <v>4</v>
      </c>
      <c r="F47" s="308" t="s">
        <v>457</v>
      </c>
      <c r="G47" s="308">
        <v>0</v>
      </c>
      <c r="H47" s="308"/>
      <c r="I47" s="308">
        <v>0</v>
      </c>
      <c r="J47" s="251"/>
      <c r="K47" s="218"/>
      <c r="L47" s="218"/>
      <c r="M47" s="218"/>
      <c r="N47" s="246"/>
      <c r="O47" s="218"/>
      <c r="P47" s="310"/>
      <c r="Q47" s="219"/>
      <c r="R47" s="310"/>
      <c r="S47" s="223"/>
    </row>
    <row r="48" spans="1:19" s="224" customFormat="1" ht="9.6" customHeight="1" x14ac:dyDescent="0.25">
      <c r="A48" s="226"/>
      <c r="B48" s="227"/>
      <c r="C48" s="227"/>
      <c r="D48" s="228"/>
      <c r="E48" s="239"/>
      <c r="F48" s="230"/>
      <c r="G48" s="230"/>
      <c r="H48" s="231"/>
      <c r="I48" s="309" t="s">
        <v>113</v>
      </c>
      <c r="J48" s="233" t="s">
        <v>50</v>
      </c>
      <c r="K48" s="234" t="s">
        <v>457</v>
      </c>
      <c r="L48" s="234"/>
      <c r="M48" s="218"/>
      <c r="N48" s="246"/>
      <c r="O48" s="219"/>
      <c r="P48" s="310"/>
      <c r="Q48" s="219"/>
      <c r="R48" s="310"/>
      <c r="S48" s="223"/>
    </row>
    <row r="49" spans="1:19" s="224" customFormat="1" ht="9.6" customHeight="1" x14ac:dyDescent="0.25">
      <c r="A49" s="226">
        <v>22</v>
      </c>
      <c r="B49" s="213" t="s">
        <v>78</v>
      </c>
      <c r="C49" s="213" t="s">
        <v>78</v>
      </c>
      <c r="D49" s="214" t="s">
        <v>78</v>
      </c>
      <c r="E49" s="215"/>
      <c r="F49" s="308" t="s">
        <v>115</v>
      </c>
      <c r="G49" s="308" t="s">
        <v>78</v>
      </c>
      <c r="H49" s="308"/>
      <c r="I49" s="308" t="s">
        <v>78</v>
      </c>
      <c r="J49" s="237"/>
      <c r="K49" s="218"/>
      <c r="L49" s="238"/>
      <c r="M49" s="218"/>
      <c r="N49" s="246"/>
      <c r="O49" s="219"/>
      <c r="P49" s="310"/>
      <c r="Q49" s="219"/>
      <c r="R49" s="310"/>
      <c r="S49" s="223"/>
    </row>
    <row r="50" spans="1:19" s="224" customFormat="1" ht="9.6" customHeight="1" x14ac:dyDescent="0.25">
      <c r="A50" s="226"/>
      <c r="B50" s="227"/>
      <c r="C50" s="227"/>
      <c r="D50" s="228"/>
      <c r="E50" s="239"/>
      <c r="F50" s="230"/>
      <c r="G50" s="230"/>
      <c r="H50" s="231"/>
      <c r="I50" s="230"/>
      <c r="J50" s="240"/>
      <c r="K50" s="241" t="s">
        <v>113</v>
      </c>
      <c r="L50" s="242"/>
      <c r="M50" s="234" t="s">
        <v>78</v>
      </c>
      <c r="N50" s="253"/>
      <c r="O50" s="219"/>
      <c r="P50" s="310"/>
      <c r="Q50" s="219"/>
      <c r="R50" s="310"/>
      <c r="S50" s="223"/>
    </row>
    <row r="51" spans="1:19" s="224" customFormat="1" ht="9.6" customHeight="1" x14ac:dyDescent="0.25">
      <c r="A51" s="226">
        <v>23</v>
      </c>
      <c r="B51" s="213">
        <v>0</v>
      </c>
      <c r="C51" s="213">
        <v>0</v>
      </c>
      <c r="D51" s="214">
        <v>0</v>
      </c>
      <c r="E51" s="215">
        <v>6</v>
      </c>
      <c r="F51" s="308" t="s">
        <v>458</v>
      </c>
      <c r="G51" s="308">
        <v>0</v>
      </c>
      <c r="H51" s="308"/>
      <c r="I51" s="308">
        <v>0</v>
      </c>
      <c r="J51" s="217"/>
      <c r="K51" s="218"/>
      <c r="L51" s="245"/>
      <c r="M51" s="218"/>
      <c r="N51" s="244"/>
      <c r="O51" s="219"/>
      <c r="P51" s="310"/>
      <c r="Q51" s="219"/>
      <c r="R51" s="310"/>
      <c r="S51" s="223"/>
    </row>
    <row r="52" spans="1:19" s="224" customFormat="1" ht="9.6" customHeight="1" x14ac:dyDescent="0.25">
      <c r="A52" s="226"/>
      <c r="B52" s="227"/>
      <c r="C52" s="227"/>
      <c r="D52" s="228"/>
      <c r="E52" s="229"/>
      <c r="F52" s="230"/>
      <c r="G52" s="230"/>
      <c r="H52" s="231"/>
      <c r="I52" s="241" t="s">
        <v>113</v>
      </c>
      <c r="J52" s="233" t="s">
        <v>50</v>
      </c>
      <c r="K52" s="234" t="s">
        <v>458</v>
      </c>
      <c r="L52" s="247"/>
      <c r="M52" s="218"/>
      <c r="N52" s="244"/>
      <c r="O52" s="219"/>
      <c r="P52" s="310"/>
      <c r="Q52" s="219"/>
      <c r="R52" s="310"/>
      <c r="S52" s="223"/>
    </row>
    <row r="53" spans="1:19" s="224" customFormat="1" ht="9.6" customHeight="1" x14ac:dyDescent="0.25">
      <c r="A53" s="212">
        <v>24</v>
      </c>
      <c r="B53" s="213" t="s">
        <v>78</v>
      </c>
      <c r="C53" s="213" t="s">
        <v>78</v>
      </c>
      <c r="D53" s="214" t="s">
        <v>78</v>
      </c>
      <c r="E53" s="215"/>
      <c r="F53" s="216" t="s">
        <v>115</v>
      </c>
      <c r="G53" s="216" t="s">
        <v>78</v>
      </c>
      <c r="H53" s="216"/>
      <c r="I53" s="216" t="s">
        <v>78</v>
      </c>
      <c r="J53" s="248"/>
      <c r="K53" s="218"/>
      <c r="L53" s="218"/>
      <c r="M53" s="218"/>
      <c r="N53" s="244"/>
      <c r="O53" s="219"/>
      <c r="P53" s="310"/>
      <c r="Q53" s="219"/>
      <c r="R53" s="310"/>
      <c r="S53" s="223"/>
    </row>
    <row r="54" spans="1:19" s="224" customFormat="1" ht="9.6" customHeight="1" x14ac:dyDescent="0.25">
      <c r="A54" s="226"/>
      <c r="B54" s="227"/>
      <c r="C54" s="227"/>
      <c r="D54" s="228"/>
      <c r="E54" s="229"/>
      <c r="F54" s="250"/>
      <c r="G54" s="250"/>
      <c r="H54" s="254"/>
      <c r="I54" s="250"/>
      <c r="J54" s="240"/>
      <c r="K54" s="218"/>
      <c r="L54" s="218"/>
      <c r="M54" s="218"/>
      <c r="N54" s="244"/>
      <c r="O54" s="241" t="s">
        <v>113</v>
      </c>
      <c r="P54" s="242"/>
      <c r="Q54" s="234" t="str">
        <f>UPPER(IF(OR(P54="a",P54="as"),O46,IF(OR(P54="b",P54="bs"),O62,)))</f>
        <v/>
      </c>
      <c r="R54" s="312"/>
      <c r="S54" s="223"/>
    </row>
    <row r="55" spans="1:19" s="224" customFormat="1" ht="9.6" customHeight="1" x14ac:dyDescent="0.25">
      <c r="A55" s="212">
        <v>25</v>
      </c>
      <c r="B55" s="213">
        <v>0</v>
      </c>
      <c r="C55" s="213">
        <v>0</v>
      </c>
      <c r="D55" s="214">
        <v>0</v>
      </c>
      <c r="E55" s="215">
        <v>8</v>
      </c>
      <c r="F55" s="308" t="s">
        <v>459</v>
      </c>
      <c r="G55" s="216">
        <v>0</v>
      </c>
      <c r="H55" s="216"/>
      <c r="I55" s="216">
        <v>0</v>
      </c>
      <c r="J55" s="217"/>
      <c r="K55" s="218"/>
      <c r="L55" s="218"/>
      <c r="M55" s="218"/>
      <c r="N55" s="244"/>
      <c r="O55" s="219"/>
      <c r="P55" s="310"/>
      <c r="Q55" s="218"/>
      <c r="R55" s="220"/>
      <c r="S55" s="223"/>
    </row>
    <row r="56" spans="1:19" s="224" customFormat="1" ht="9.6" customHeight="1" x14ac:dyDescent="0.25">
      <c r="A56" s="226"/>
      <c r="B56" s="227"/>
      <c r="C56" s="227"/>
      <c r="D56" s="228"/>
      <c r="E56" s="229"/>
      <c r="F56" s="230"/>
      <c r="G56" s="230"/>
      <c r="H56" s="231"/>
      <c r="I56" s="241" t="s">
        <v>113</v>
      </c>
      <c r="J56" s="233" t="s">
        <v>50</v>
      </c>
      <c r="K56" s="234" t="s">
        <v>459</v>
      </c>
      <c r="L56" s="234"/>
      <c r="M56" s="218"/>
      <c r="N56" s="244"/>
      <c r="O56" s="219"/>
      <c r="P56" s="310"/>
      <c r="Q56" s="219"/>
      <c r="R56" s="220"/>
      <c r="S56" s="223"/>
    </row>
    <row r="57" spans="1:19" s="224" customFormat="1" ht="9.6" customHeight="1" x14ac:dyDescent="0.25">
      <c r="A57" s="226">
        <v>26</v>
      </c>
      <c r="B57" s="213" t="s">
        <v>78</v>
      </c>
      <c r="C57" s="213" t="s">
        <v>78</v>
      </c>
      <c r="D57" s="214" t="s">
        <v>78</v>
      </c>
      <c r="E57" s="215"/>
      <c r="F57" s="308" t="s">
        <v>115</v>
      </c>
      <c r="G57" s="308" t="s">
        <v>78</v>
      </c>
      <c r="H57" s="308"/>
      <c r="I57" s="308" t="s">
        <v>78</v>
      </c>
      <c r="J57" s="237"/>
      <c r="K57" s="218"/>
      <c r="L57" s="238"/>
      <c r="M57" s="218"/>
      <c r="N57" s="244"/>
      <c r="O57" s="219"/>
      <c r="P57" s="310"/>
      <c r="Q57" s="219"/>
      <c r="R57" s="220"/>
      <c r="S57" s="223"/>
    </row>
    <row r="58" spans="1:19" s="224" customFormat="1" ht="9.6" customHeight="1" x14ac:dyDescent="0.25">
      <c r="A58" s="226"/>
      <c r="B58" s="227"/>
      <c r="C58" s="227"/>
      <c r="D58" s="228"/>
      <c r="E58" s="239"/>
      <c r="F58" s="230"/>
      <c r="G58" s="230"/>
      <c r="H58" s="231"/>
      <c r="I58" s="230"/>
      <c r="J58" s="240"/>
      <c r="K58" s="241" t="s">
        <v>113</v>
      </c>
      <c r="L58" s="242"/>
      <c r="M58" s="234" t="s">
        <v>78</v>
      </c>
      <c r="N58" s="243"/>
      <c r="O58" s="219"/>
      <c r="P58" s="310"/>
      <c r="Q58" s="219"/>
      <c r="R58" s="220"/>
      <c r="S58" s="223"/>
    </row>
    <row r="59" spans="1:19" s="224" customFormat="1" ht="9.6" customHeight="1" x14ac:dyDescent="0.25">
      <c r="A59" s="226">
        <v>27</v>
      </c>
      <c r="B59" s="213">
        <v>0</v>
      </c>
      <c r="C59" s="213">
        <v>0</v>
      </c>
      <c r="D59" s="214">
        <v>0</v>
      </c>
      <c r="E59" s="215">
        <v>12</v>
      </c>
      <c r="F59" s="308" t="s">
        <v>460</v>
      </c>
      <c r="G59" s="308">
        <v>0</v>
      </c>
      <c r="H59" s="308"/>
      <c r="I59" s="308">
        <v>0</v>
      </c>
      <c r="J59" s="217"/>
      <c r="K59" s="218"/>
      <c r="L59" s="245"/>
      <c r="M59" s="218"/>
      <c r="N59" s="246"/>
      <c r="O59" s="219"/>
      <c r="P59" s="310"/>
      <c r="Q59" s="219"/>
      <c r="R59" s="220"/>
      <c r="S59" s="317"/>
    </row>
    <row r="60" spans="1:19" s="224" customFormat="1" ht="9.6" customHeight="1" x14ac:dyDescent="0.25">
      <c r="A60" s="226"/>
      <c r="B60" s="227"/>
      <c r="C60" s="227"/>
      <c r="D60" s="228"/>
      <c r="E60" s="239"/>
      <c r="F60" s="230"/>
      <c r="G60" s="230"/>
      <c r="H60" s="231"/>
      <c r="I60" s="309" t="s">
        <v>113</v>
      </c>
      <c r="J60" s="233" t="s">
        <v>50</v>
      </c>
      <c r="K60" s="234" t="s">
        <v>460</v>
      </c>
      <c r="L60" s="247"/>
      <c r="M60" s="218"/>
      <c r="N60" s="246"/>
      <c r="O60" s="219"/>
      <c r="P60" s="310"/>
      <c r="Q60" s="219"/>
      <c r="R60" s="220"/>
      <c r="S60" s="223"/>
    </row>
    <row r="61" spans="1:19" s="224" customFormat="1" ht="9.6" customHeight="1" x14ac:dyDescent="0.25">
      <c r="A61" s="226">
        <v>28</v>
      </c>
      <c r="B61" s="213" t="s">
        <v>78</v>
      </c>
      <c r="C61" s="213" t="s">
        <v>78</v>
      </c>
      <c r="D61" s="214" t="s">
        <v>78</v>
      </c>
      <c r="E61" s="215"/>
      <c r="F61" s="308" t="s">
        <v>115</v>
      </c>
      <c r="G61" s="308" t="s">
        <v>78</v>
      </c>
      <c r="H61" s="308"/>
      <c r="I61" s="308" t="s">
        <v>78</v>
      </c>
      <c r="J61" s="248"/>
      <c r="K61" s="218"/>
      <c r="L61" s="218"/>
      <c r="M61" s="218"/>
      <c r="N61" s="246"/>
      <c r="O61" s="219"/>
      <c r="P61" s="310"/>
      <c r="Q61" s="219"/>
      <c r="R61" s="220"/>
      <c r="S61" s="223"/>
    </row>
    <row r="62" spans="1:19" s="224" customFormat="1" ht="9.6" customHeight="1" x14ac:dyDescent="0.25">
      <c r="A62" s="226"/>
      <c r="B62" s="227"/>
      <c r="C62" s="227"/>
      <c r="D62" s="228"/>
      <c r="E62" s="239"/>
      <c r="F62" s="230"/>
      <c r="G62" s="230"/>
      <c r="H62" s="231"/>
      <c r="I62" s="230"/>
      <c r="J62" s="240"/>
      <c r="K62" s="218"/>
      <c r="L62" s="218"/>
      <c r="M62" s="241" t="s">
        <v>113</v>
      </c>
      <c r="N62" s="242"/>
      <c r="O62" s="234" t="str">
        <f>UPPER(IF(OR(N62="a",N62="as"),M58,IF(OR(N62="b",N62="bs"),M66,)))</f>
        <v/>
      </c>
      <c r="P62" s="312"/>
      <c r="Q62" s="219"/>
      <c r="R62" s="220"/>
      <c r="S62" s="223"/>
    </row>
    <row r="63" spans="1:19" s="224" customFormat="1" ht="9.6" customHeight="1" x14ac:dyDescent="0.25">
      <c r="A63" s="226">
        <v>29</v>
      </c>
      <c r="B63" s="213">
        <v>0</v>
      </c>
      <c r="C63" s="213">
        <v>0</v>
      </c>
      <c r="D63" s="214">
        <v>0</v>
      </c>
      <c r="E63" s="215">
        <v>14</v>
      </c>
      <c r="F63" s="308" t="s">
        <v>461</v>
      </c>
      <c r="G63" s="308">
        <v>0</v>
      </c>
      <c r="H63" s="308"/>
      <c r="I63" s="308">
        <v>0</v>
      </c>
      <c r="J63" s="251"/>
      <c r="K63" s="218"/>
      <c r="L63" s="218"/>
      <c r="M63" s="218"/>
      <c r="N63" s="246"/>
      <c r="O63" s="218"/>
      <c r="P63" s="244"/>
      <c r="Q63" s="221"/>
      <c r="R63" s="222"/>
      <c r="S63" s="223"/>
    </row>
    <row r="64" spans="1:19" s="224" customFormat="1" ht="9.6" customHeight="1" x14ac:dyDescent="0.25">
      <c r="A64" s="226"/>
      <c r="B64" s="227"/>
      <c r="C64" s="227"/>
      <c r="D64" s="228"/>
      <c r="E64" s="239"/>
      <c r="F64" s="230"/>
      <c r="G64" s="230"/>
      <c r="H64" s="231"/>
      <c r="I64" s="309" t="s">
        <v>113</v>
      </c>
      <c r="J64" s="233" t="s">
        <v>50</v>
      </c>
      <c r="K64" s="234" t="s">
        <v>461</v>
      </c>
      <c r="L64" s="234"/>
      <c r="M64" s="218"/>
      <c r="N64" s="246"/>
      <c r="O64" s="244"/>
      <c r="P64" s="244"/>
      <c r="Q64" s="221"/>
      <c r="R64" s="222"/>
      <c r="S64" s="223"/>
    </row>
    <row r="65" spans="1:19" s="224" customFormat="1" ht="9.6" customHeight="1" x14ac:dyDescent="0.25">
      <c r="A65" s="226">
        <v>30</v>
      </c>
      <c r="B65" s="213" t="s">
        <v>78</v>
      </c>
      <c r="C65" s="213" t="s">
        <v>78</v>
      </c>
      <c r="D65" s="214" t="s">
        <v>78</v>
      </c>
      <c r="E65" s="215"/>
      <c r="F65" s="308" t="s">
        <v>115</v>
      </c>
      <c r="G65" s="308" t="s">
        <v>78</v>
      </c>
      <c r="H65" s="308"/>
      <c r="I65" s="308" t="s">
        <v>78</v>
      </c>
      <c r="J65" s="237"/>
      <c r="K65" s="218"/>
      <c r="L65" s="238"/>
      <c r="M65" s="218"/>
      <c r="N65" s="246"/>
      <c r="O65" s="244"/>
      <c r="P65" s="244"/>
      <c r="Q65" s="221"/>
      <c r="R65" s="222"/>
      <c r="S65" s="223"/>
    </row>
    <row r="66" spans="1:19" s="224" customFormat="1" ht="9.6" customHeight="1" x14ac:dyDescent="0.25">
      <c r="A66" s="226"/>
      <c r="B66" s="227"/>
      <c r="C66" s="227"/>
      <c r="D66" s="228"/>
      <c r="E66" s="239"/>
      <c r="F66" s="230"/>
      <c r="G66" s="230"/>
      <c r="H66" s="231"/>
      <c r="I66" s="230"/>
      <c r="J66" s="240"/>
      <c r="K66" s="241" t="s">
        <v>113</v>
      </c>
      <c r="L66" s="242"/>
      <c r="M66" s="234" t="s">
        <v>78</v>
      </c>
      <c r="N66" s="253"/>
      <c r="O66" s="244"/>
      <c r="P66" s="244"/>
      <c r="Q66" s="221"/>
      <c r="R66" s="222"/>
      <c r="S66" s="223"/>
    </row>
    <row r="67" spans="1:19" s="224" customFormat="1" ht="9.6" customHeight="1" x14ac:dyDescent="0.25">
      <c r="A67" s="226">
        <v>31</v>
      </c>
      <c r="B67" s="213" t="s">
        <v>78</v>
      </c>
      <c r="C67" s="213" t="s">
        <v>78</v>
      </c>
      <c r="D67" s="214" t="s">
        <v>78</v>
      </c>
      <c r="E67" s="215"/>
      <c r="F67" s="308" t="s">
        <v>115</v>
      </c>
      <c r="G67" s="308" t="s">
        <v>78</v>
      </c>
      <c r="H67" s="308"/>
      <c r="I67" s="308" t="s">
        <v>78</v>
      </c>
      <c r="J67" s="217"/>
      <c r="K67" s="218"/>
      <c r="L67" s="245"/>
      <c r="M67" s="218"/>
      <c r="N67" s="244"/>
      <c r="O67" s="244"/>
      <c r="P67" s="244"/>
      <c r="Q67" s="221"/>
      <c r="R67" s="222"/>
      <c r="S67" s="223"/>
    </row>
    <row r="68" spans="1:19" s="224" customFormat="1" ht="9.6" customHeight="1" x14ac:dyDescent="0.25">
      <c r="A68" s="226"/>
      <c r="B68" s="227"/>
      <c r="C68" s="227"/>
      <c r="D68" s="228"/>
      <c r="E68" s="229"/>
      <c r="F68" s="230"/>
      <c r="G68" s="230"/>
      <c r="H68" s="231"/>
      <c r="I68" s="241" t="s">
        <v>113</v>
      </c>
      <c r="J68" s="233"/>
      <c r="K68" s="234" t="s">
        <v>124</v>
      </c>
      <c r="L68" s="247"/>
      <c r="M68" s="218"/>
      <c r="N68" s="244"/>
      <c r="O68" s="244"/>
      <c r="P68" s="244"/>
      <c r="Q68" s="221"/>
      <c r="R68" s="222"/>
      <c r="S68" s="223"/>
    </row>
    <row r="69" spans="1:19" s="224" customFormat="1" ht="9.6" customHeight="1" x14ac:dyDescent="0.25">
      <c r="A69" s="212">
        <v>32</v>
      </c>
      <c r="B69" s="213">
        <v>0</v>
      </c>
      <c r="C69" s="213">
        <v>0</v>
      </c>
      <c r="D69" s="214">
        <v>0</v>
      </c>
      <c r="E69" s="215">
        <v>16</v>
      </c>
      <c r="F69" s="308" t="s">
        <v>124</v>
      </c>
      <c r="G69" s="216">
        <v>0</v>
      </c>
      <c r="H69" s="216"/>
      <c r="I69" s="216">
        <v>0</v>
      </c>
      <c r="J69" s="248"/>
      <c r="K69" s="218"/>
      <c r="L69" s="218"/>
      <c r="M69" s="218"/>
      <c r="N69" s="218"/>
      <c r="O69" s="219"/>
      <c r="P69" s="220"/>
      <c r="Q69" s="221"/>
      <c r="R69" s="222"/>
      <c r="S69" s="223"/>
    </row>
    <row r="70" spans="1:19" s="268" customFormat="1" ht="6.75" customHeight="1" x14ac:dyDescent="0.25">
      <c r="A70" s="262"/>
      <c r="B70" s="262"/>
      <c r="C70" s="262"/>
      <c r="D70" s="262"/>
      <c r="E70" s="262"/>
      <c r="F70" s="263"/>
      <c r="G70" s="263"/>
      <c r="H70" s="263"/>
      <c r="I70" s="263"/>
      <c r="J70" s="264"/>
      <c r="K70" s="265"/>
      <c r="L70" s="266"/>
      <c r="M70" s="265"/>
      <c r="N70" s="266"/>
      <c r="O70" s="265"/>
      <c r="P70" s="266"/>
      <c r="Q70" s="265"/>
      <c r="R70" s="266"/>
      <c r="S70" s="267"/>
    </row>
    <row r="71" spans="1:19" s="278" customFormat="1" ht="10.5" customHeight="1" x14ac:dyDescent="0.25">
      <c r="A71" s="110" t="s">
        <v>38</v>
      </c>
      <c r="B71" s="109"/>
      <c r="C71" s="109"/>
      <c r="D71" s="108"/>
      <c r="E71" s="269" t="s">
        <v>36</v>
      </c>
      <c r="F71" s="270" t="s">
        <v>37</v>
      </c>
      <c r="G71" s="269"/>
      <c r="H71" s="271"/>
      <c r="I71" s="272"/>
      <c r="J71" s="269" t="s">
        <v>36</v>
      </c>
      <c r="K71" s="270" t="s">
        <v>35</v>
      </c>
      <c r="L71" s="273"/>
      <c r="M71" s="270" t="s">
        <v>34</v>
      </c>
      <c r="N71" s="274"/>
      <c r="O71" s="275" t="s">
        <v>33</v>
      </c>
      <c r="P71" s="275"/>
      <c r="Q71" s="276"/>
      <c r="R71" s="277"/>
    </row>
    <row r="72" spans="1:19" s="278" customFormat="1" ht="9" customHeight="1" x14ac:dyDescent="0.25">
      <c r="A72" s="279" t="s">
        <v>32</v>
      </c>
      <c r="B72" s="280"/>
      <c r="C72" s="281"/>
      <c r="D72" s="282"/>
      <c r="E72" s="283">
        <v>1</v>
      </c>
      <c r="F72" s="71" t="e">
        <f>IF(E72&gt;$R$79,,UPPER(VLOOKUP(E72,'[4]1MD ELO (2)'!$A$7:$Q$134,2)))</f>
        <v>#REF!</v>
      </c>
      <c r="G72" s="284"/>
      <c r="H72" s="71"/>
      <c r="I72" s="67"/>
      <c r="J72" s="285" t="s">
        <v>31</v>
      </c>
      <c r="K72" s="50"/>
      <c r="L72" s="51"/>
      <c r="M72" s="50"/>
      <c r="N72" s="286"/>
      <c r="O72" s="287" t="s">
        <v>30</v>
      </c>
      <c r="P72" s="288"/>
      <c r="Q72" s="288"/>
      <c r="R72" s="289"/>
    </row>
    <row r="73" spans="1:19" s="278" customFormat="1" ht="9" customHeight="1" x14ac:dyDescent="0.25">
      <c r="A73" s="290" t="s">
        <v>29</v>
      </c>
      <c r="B73" s="291"/>
      <c r="C73" s="292"/>
      <c r="D73" s="293"/>
      <c r="E73" s="283">
        <v>2</v>
      </c>
      <c r="F73" s="71" t="e">
        <f>IF(E73&gt;$R$79,,UPPER(VLOOKUP(E73,'[4]1MD ELO (2)'!$A$7:$Q$134,2)))</f>
        <v>#REF!</v>
      </c>
      <c r="G73" s="284"/>
      <c r="H73" s="71"/>
      <c r="I73" s="67"/>
      <c r="J73" s="285" t="s">
        <v>28</v>
      </c>
      <c r="K73" s="50"/>
      <c r="L73" s="51"/>
      <c r="M73" s="50"/>
      <c r="N73" s="286"/>
      <c r="O73" s="294"/>
      <c r="P73" s="295"/>
      <c r="Q73" s="291"/>
      <c r="R73" s="296"/>
    </row>
    <row r="74" spans="1:19" s="278" customFormat="1" ht="9" customHeight="1" x14ac:dyDescent="0.25">
      <c r="A74" s="88"/>
      <c r="B74" s="87"/>
      <c r="C74" s="297"/>
      <c r="D74" s="86"/>
      <c r="E74" s="283">
        <v>3</v>
      </c>
      <c r="F74" s="71" t="e">
        <f>IF(E74&gt;$R$79,,UPPER(VLOOKUP(E74,'[4]1MD ELO (2)'!$A$7:$Q$134,2)))</f>
        <v>#REF!</v>
      </c>
      <c r="G74" s="284"/>
      <c r="H74" s="71"/>
      <c r="I74" s="67"/>
      <c r="J74" s="285" t="s">
        <v>27</v>
      </c>
      <c r="K74" s="50"/>
      <c r="L74" s="51"/>
      <c r="M74" s="50"/>
      <c r="N74" s="286"/>
      <c r="O74" s="287" t="s">
        <v>26</v>
      </c>
      <c r="P74" s="288"/>
      <c r="Q74" s="288"/>
      <c r="R74" s="289"/>
    </row>
    <row r="75" spans="1:19" s="278" customFormat="1" ht="9" customHeight="1" x14ac:dyDescent="0.25">
      <c r="A75" s="85"/>
      <c r="B75" s="84"/>
      <c r="C75" s="84"/>
      <c r="D75" s="80"/>
      <c r="E75" s="283">
        <v>4</v>
      </c>
      <c r="F75" s="71" t="e">
        <f>IF(E75&gt;$R$79,,UPPER(VLOOKUP(E75,'[4]1MD ELO (2)'!$A$7:$Q$134,2)))</f>
        <v>#REF!</v>
      </c>
      <c r="G75" s="284"/>
      <c r="H75" s="71"/>
      <c r="I75" s="67"/>
      <c r="J75" s="285" t="s">
        <v>25</v>
      </c>
      <c r="K75" s="50"/>
      <c r="L75" s="51"/>
      <c r="M75" s="50"/>
      <c r="N75" s="286"/>
      <c r="O75" s="50"/>
      <c r="P75" s="51"/>
      <c r="Q75" s="50"/>
      <c r="R75" s="286"/>
    </row>
    <row r="76" spans="1:19" s="278" customFormat="1" ht="9" customHeight="1" x14ac:dyDescent="0.25">
      <c r="A76" s="83"/>
      <c r="B76" s="82"/>
      <c r="C76" s="82"/>
      <c r="D76" s="81"/>
      <c r="E76" s="283">
        <v>5</v>
      </c>
      <c r="F76" s="71" t="e">
        <f>IF(E76&gt;$R$79,,UPPER(VLOOKUP(E76,'[4]1MD ELO (2)'!$A$7:$Q$134,2)))</f>
        <v>#REF!</v>
      </c>
      <c r="G76" s="284"/>
      <c r="H76" s="71"/>
      <c r="I76" s="67"/>
      <c r="J76" s="285" t="s">
        <v>24</v>
      </c>
      <c r="K76" s="50"/>
      <c r="L76" s="51"/>
      <c r="M76" s="50"/>
      <c r="N76" s="286"/>
      <c r="O76" s="291"/>
      <c r="P76" s="295"/>
      <c r="Q76" s="291"/>
      <c r="R76" s="296"/>
    </row>
    <row r="77" spans="1:19" s="278" customFormat="1" ht="9" customHeight="1" x14ac:dyDescent="0.25">
      <c r="A77" s="75"/>
      <c r="B77" s="74"/>
      <c r="C77" s="84"/>
      <c r="D77" s="80"/>
      <c r="E77" s="283">
        <v>6</v>
      </c>
      <c r="F77" s="71" t="e">
        <f>IF(E77&gt;$R$79,,UPPER(VLOOKUP(E77,'[4]1MD ELO (2)'!$A$7:$Q$134,2)))</f>
        <v>#REF!</v>
      </c>
      <c r="G77" s="284"/>
      <c r="H77" s="71"/>
      <c r="I77" s="67"/>
      <c r="J77" s="285" t="s">
        <v>23</v>
      </c>
      <c r="K77" s="50"/>
      <c r="L77" s="51"/>
      <c r="M77" s="50"/>
      <c r="N77" s="286"/>
      <c r="O77" s="287" t="s">
        <v>22</v>
      </c>
      <c r="P77" s="288"/>
      <c r="Q77" s="288"/>
      <c r="R77" s="289"/>
    </row>
    <row r="78" spans="1:19" s="278" customFormat="1" ht="9" customHeight="1" x14ac:dyDescent="0.25">
      <c r="A78" s="75"/>
      <c r="B78" s="74"/>
      <c r="C78" s="298"/>
      <c r="D78" s="73"/>
      <c r="E78" s="283">
        <v>7</v>
      </c>
      <c r="F78" s="71" t="e">
        <f>IF(E78&gt;$R$79,,UPPER(VLOOKUP(E78,'[4]1MD ELO (2)'!$A$7:$Q$134,2)))</f>
        <v>#REF!</v>
      </c>
      <c r="G78" s="284"/>
      <c r="H78" s="71"/>
      <c r="I78" s="67"/>
      <c r="J78" s="285" t="s">
        <v>21</v>
      </c>
      <c r="K78" s="50"/>
      <c r="L78" s="51"/>
      <c r="M78" s="50"/>
      <c r="N78" s="286"/>
      <c r="O78" s="50"/>
      <c r="P78" s="51"/>
      <c r="Q78" s="50"/>
      <c r="R78" s="286"/>
    </row>
    <row r="79" spans="1:19" s="278" customFormat="1" ht="9" customHeight="1" x14ac:dyDescent="0.25">
      <c r="A79" s="63"/>
      <c r="B79" s="62"/>
      <c r="C79" s="299"/>
      <c r="D79" s="61"/>
      <c r="E79" s="300">
        <v>8</v>
      </c>
      <c r="F79" s="59" t="e">
        <f>IF(E79&gt;$R$79,,UPPER(VLOOKUP(E79,'[4]1MD ELO (2)'!$A$7:$Q$134,2)))</f>
        <v>#REF!</v>
      </c>
      <c r="G79" s="301"/>
      <c r="H79" s="59"/>
      <c r="I79" s="55"/>
      <c r="J79" s="302" t="s">
        <v>20</v>
      </c>
      <c r="K79" s="291"/>
      <c r="L79" s="295"/>
      <c r="M79" s="291"/>
      <c r="N79" s="296"/>
      <c r="O79" s="291" t="e">
        <f>R4</f>
        <v>#REF!</v>
      </c>
      <c r="P79" s="295"/>
      <c r="Q79" s="291"/>
      <c r="R79" s="303" t="e">
        <f>MIN(8,'[4]1MD ELO (2)'!Q5)</f>
        <v>#REF!</v>
      </c>
    </row>
  </sheetData>
  <mergeCells count="2">
    <mergeCell ref="A4:C4"/>
    <mergeCell ref="Q41:R41"/>
  </mergeCells>
  <conditionalFormatting sqref="E7 E9 E11">
    <cfRule type="expression" dxfId="104" priority="1" stopIfTrue="1">
      <formula>$E7&lt;9</formula>
    </cfRule>
  </conditionalFormatting>
  <conditionalFormatting sqref="E13 E15 E17 E19 E21 E23 E25 E27 E29 E31 E33 E35 E37 E39 E41 E43 E45 E47 E49 E51 E53 E55 E57 E59 E61 E63 E65 E67 E69">
    <cfRule type="expression" dxfId="103" priority="7" stopIfTrue="1">
      <formula>AND($E13&lt;9,$C13&gt;0)</formula>
    </cfRule>
  </conditionalFormatting>
  <conditionalFormatting sqref="H7 H9 H11 H13 H15 H17 H19 H21 H23 H25 H27 H29 H31 H33 H35 H37 H39 H41 H43 H45 H47 H49 H51 H53 H55 H57 H59 H61 H63 H65 H67 H69">
    <cfRule type="expression" dxfId="102" priority="11" stopIfTrue="1">
      <formula>AND($E7&lt;9,$C7&gt;0)</formula>
    </cfRule>
  </conditionalFormatting>
  <conditionalFormatting sqref="I8 K10 I12 M14 I16 K18 I20 O22 I24 K26 I28 M30 I32 K34 I36 O39 I40 K42 I44 M46 I48 K50 I52 O54 I56 K58 I60 M62 I64 K66 I68">
    <cfRule type="expression" dxfId="101" priority="8" stopIfTrue="1">
      <formula>AND($O$1="CU",I8="Umpire")</formula>
    </cfRule>
    <cfRule type="expression" dxfId="100" priority="9" stopIfTrue="1">
      <formula>AND($O$1="CU",I8&lt;&gt;"Umpire",J8&lt;&gt;"")</formula>
    </cfRule>
    <cfRule type="expression" dxfId="99" priority="10" stopIfTrue="1">
      <formula>AND($O$1="CU",I8&lt;&gt;"Umpire")</formula>
    </cfRule>
  </conditionalFormatting>
  <conditionalFormatting sqref="J8 L10 J12 N14 J16 L18 J20 P22 J24 L26 J28 N30 J32 L34 J36 P39 J40 L42 J44 N46 J48 L50 J52 P54 J56 L58 J60 N62 J64 L66 J68 R79">
    <cfRule type="expression" dxfId="98" priority="4" stopIfTrue="1">
      <formula>$O$1="CU"</formula>
    </cfRule>
  </conditionalFormatting>
  <conditionalFormatting sqref="K8 M10 K12 O14 K16 M18 K20 Q22 K24 M26 K28 O30 K32 M34 K36 K40 M42 K44 O46 K48 M50 K52 Q54 K56 M58 K60 O62 K64 M66 K68">
    <cfRule type="expression" dxfId="97" priority="5" stopIfTrue="1">
      <formula>J8="as"</formula>
    </cfRule>
    <cfRule type="expression" dxfId="96" priority="6" stopIfTrue="1">
      <formula>J8="bs"</formula>
    </cfRule>
  </conditionalFormatting>
  <conditionalFormatting sqref="Q38">
    <cfRule type="expression" dxfId="95" priority="2" stopIfTrue="1">
      <formula>P39="as"</formula>
    </cfRule>
    <cfRule type="expression" dxfId="94" priority="3" stopIfTrue="1">
      <formula>P39="bs"</formula>
    </cfRule>
  </conditionalFormatting>
  <dataValidations count="2">
    <dataValidation type="list" allowBlank="1" showInputMessage="1" sqref="I8 I24 I12 I28 I16 I40 I20 I44 I48 I52 I32 I36 I56 I60 I64 I68 K66 K58 K50 K42 K34 K26 K18 K10 M14 M30 M46 M62" xr:uid="{00000000-0002-0000-1100-000000000000}">
      <formula1>$U$7:$U$16</formula1>
    </dataValidation>
    <dataValidation type="list" allowBlank="1" showInputMessage="1" sqref="O54 O39 O22" xr:uid="{00000000-0002-0000-1100-000001000000}">
      <formula1>$V$8:$V$17</formula1>
    </dataValidation>
  </dataValidations>
  <printOptions horizontalCentered="1"/>
  <pageMargins left="0.35" right="0.35" top="0.39" bottom="0.39" header="0" footer="0"/>
  <pageSetup paperSize="9"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0]!Jun_Show_CU">
                <anchor moveWithCells="1" sizeWithCells="1">
                  <from>
                    <xdr:col>12</xdr:col>
                    <xdr:colOff>411480</xdr:colOff>
                    <xdr:row>0</xdr:row>
                    <xdr:rowOff>7620</xdr:rowOff>
                  </from>
                  <to>
                    <xdr:col>14</xdr:col>
                    <xdr:colOff>289560</xdr:colOff>
                    <xdr:row>0</xdr:row>
                    <xdr:rowOff>137160</xdr:rowOff>
                  </to>
                </anchor>
              </controlPr>
            </control>
          </mc:Choice>
        </mc:AlternateContent>
        <mc:AlternateContent xmlns:mc="http://schemas.openxmlformats.org/markup-compatibility/2006">
          <mc:Choice Requires="x14">
            <control shapeId="5122" r:id="rId5" name="Button 2">
              <controlPr defaultSize="0" print="0" autoFill="0" autoPict="0" macro="[0]!Jun_Hide_CU">
                <anchor moveWithCells="1" sizeWithCells="1">
                  <from>
                    <xdr:col>12</xdr:col>
                    <xdr:colOff>403860</xdr:colOff>
                    <xdr:row>0</xdr:row>
                    <xdr:rowOff>144780</xdr:rowOff>
                  </from>
                  <to>
                    <xdr:col>14</xdr:col>
                    <xdr:colOff>289560</xdr:colOff>
                    <xdr:row>1</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6EA03-8648-406D-8919-37A544EF9BA4}">
  <dimension ref="A1:N188"/>
  <sheetViews>
    <sheetView workbookViewId="0"/>
  </sheetViews>
  <sheetFormatPr defaultRowHeight="13.2" x14ac:dyDescent="0.25"/>
  <cols>
    <col min="1" max="1" width="25.6640625" bestFit="1" customWidth="1"/>
    <col min="2" max="2" width="19" bestFit="1" customWidth="1"/>
  </cols>
  <sheetData>
    <row r="1" spans="1:14" ht="28.8" x14ac:dyDescent="0.3">
      <c r="A1" s="361" t="s">
        <v>557</v>
      </c>
      <c r="B1" s="361" t="s">
        <v>558</v>
      </c>
      <c r="C1" s="361" t="s">
        <v>559</v>
      </c>
      <c r="D1" s="361" t="s">
        <v>560</v>
      </c>
      <c r="E1" s="361" t="s">
        <v>561</v>
      </c>
      <c r="F1" s="361" t="s">
        <v>562</v>
      </c>
      <c r="G1" s="361" t="s">
        <v>563</v>
      </c>
      <c r="H1" s="361" t="s">
        <v>74</v>
      </c>
      <c r="I1" s="361" t="s">
        <v>564</v>
      </c>
      <c r="J1" s="361" t="s">
        <v>565</v>
      </c>
      <c r="K1" s="361" t="s">
        <v>566</v>
      </c>
      <c r="L1" s="361" t="s">
        <v>567</v>
      </c>
      <c r="M1" s="361" t="s">
        <v>568</v>
      </c>
      <c r="N1" s="361" t="s">
        <v>569</v>
      </c>
    </row>
    <row r="2" spans="1:14" x14ac:dyDescent="0.25">
      <c r="A2" t="s">
        <v>570</v>
      </c>
      <c r="B2" t="s">
        <v>571</v>
      </c>
      <c r="C2" t="s">
        <v>572</v>
      </c>
      <c r="D2" t="s">
        <v>572</v>
      </c>
      <c r="E2" t="s">
        <v>573</v>
      </c>
      <c r="F2" t="s">
        <v>85</v>
      </c>
      <c r="G2" t="s">
        <v>84</v>
      </c>
      <c r="H2" t="s">
        <v>48</v>
      </c>
      <c r="I2" t="s">
        <v>574</v>
      </c>
      <c r="J2" t="s">
        <v>571</v>
      </c>
      <c r="K2" t="s">
        <v>575</v>
      </c>
      <c r="L2" t="s">
        <v>78</v>
      </c>
      <c r="M2" t="s">
        <v>576</v>
      </c>
      <c r="N2" t="s">
        <v>78</v>
      </c>
    </row>
    <row r="3" spans="1:14" x14ac:dyDescent="0.25">
      <c r="A3" t="s">
        <v>570</v>
      </c>
      <c r="B3" t="s">
        <v>577</v>
      </c>
      <c r="C3" t="s">
        <v>572</v>
      </c>
      <c r="D3" t="s">
        <v>572</v>
      </c>
      <c r="E3" t="s">
        <v>573</v>
      </c>
      <c r="F3" t="s">
        <v>85</v>
      </c>
      <c r="G3" t="s">
        <v>84</v>
      </c>
      <c r="H3" t="s">
        <v>48</v>
      </c>
      <c r="I3" t="s">
        <v>578</v>
      </c>
      <c r="J3" t="s">
        <v>577</v>
      </c>
      <c r="K3" t="s">
        <v>579</v>
      </c>
      <c r="L3" t="s">
        <v>78</v>
      </c>
      <c r="M3" t="s">
        <v>580</v>
      </c>
      <c r="N3" t="s">
        <v>78</v>
      </c>
    </row>
    <row r="4" spans="1:14" x14ac:dyDescent="0.25">
      <c r="A4" t="s">
        <v>570</v>
      </c>
      <c r="B4" t="s">
        <v>581</v>
      </c>
      <c r="C4" t="s">
        <v>572</v>
      </c>
      <c r="D4" t="s">
        <v>572</v>
      </c>
      <c r="E4" t="s">
        <v>573</v>
      </c>
      <c r="F4" t="s">
        <v>582</v>
      </c>
      <c r="G4" t="s">
        <v>84</v>
      </c>
      <c r="H4" t="s">
        <v>48</v>
      </c>
      <c r="I4" t="s">
        <v>583</v>
      </c>
      <c r="J4" t="s">
        <v>581</v>
      </c>
      <c r="K4" t="s">
        <v>357</v>
      </c>
      <c r="L4" t="s">
        <v>78</v>
      </c>
      <c r="M4" t="s">
        <v>584</v>
      </c>
      <c r="N4" t="s">
        <v>78</v>
      </c>
    </row>
    <row r="5" spans="1:14" x14ac:dyDescent="0.25">
      <c r="A5" t="s">
        <v>570</v>
      </c>
      <c r="B5" t="s">
        <v>585</v>
      </c>
      <c r="C5" t="s">
        <v>572</v>
      </c>
      <c r="D5" t="s">
        <v>572</v>
      </c>
      <c r="E5" t="s">
        <v>573</v>
      </c>
      <c r="F5" t="s">
        <v>582</v>
      </c>
      <c r="G5" t="s">
        <v>84</v>
      </c>
      <c r="H5" t="s">
        <v>48</v>
      </c>
      <c r="I5" t="s">
        <v>586</v>
      </c>
      <c r="J5" t="s">
        <v>585</v>
      </c>
      <c r="K5" t="s">
        <v>355</v>
      </c>
      <c r="L5" t="s">
        <v>78</v>
      </c>
      <c r="M5" t="s">
        <v>587</v>
      </c>
      <c r="N5" t="s">
        <v>78</v>
      </c>
    </row>
    <row r="6" spans="1:14" x14ac:dyDescent="0.25">
      <c r="A6" t="s">
        <v>570</v>
      </c>
      <c r="B6" t="s">
        <v>585</v>
      </c>
      <c r="C6" t="s">
        <v>572</v>
      </c>
      <c r="D6" t="s">
        <v>572</v>
      </c>
      <c r="E6" t="s">
        <v>573</v>
      </c>
      <c r="F6" t="s">
        <v>582</v>
      </c>
      <c r="G6" t="s">
        <v>84</v>
      </c>
      <c r="H6" t="s">
        <v>48</v>
      </c>
      <c r="I6" t="s">
        <v>586</v>
      </c>
      <c r="J6" t="s">
        <v>585</v>
      </c>
      <c r="K6" t="s">
        <v>354</v>
      </c>
      <c r="L6" t="s">
        <v>78</v>
      </c>
      <c r="M6" t="s">
        <v>587</v>
      </c>
      <c r="N6" t="s">
        <v>78</v>
      </c>
    </row>
    <row r="7" spans="1:14" x14ac:dyDescent="0.25">
      <c r="A7" t="s">
        <v>570</v>
      </c>
      <c r="B7" t="s">
        <v>588</v>
      </c>
      <c r="C7" t="s">
        <v>572</v>
      </c>
      <c r="D7" t="s">
        <v>572</v>
      </c>
      <c r="E7" t="s">
        <v>589</v>
      </c>
      <c r="F7" t="s">
        <v>85</v>
      </c>
      <c r="G7" t="s">
        <v>84</v>
      </c>
      <c r="H7" t="s">
        <v>50</v>
      </c>
      <c r="I7" t="s">
        <v>590</v>
      </c>
      <c r="J7" t="s">
        <v>588</v>
      </c>
      <c r="K7" t="s">
        <v>359</v>
      </c>
      <c r="L7" t="s">
        <v>78</v>
      </c>
      <c r="M7" t="s">
        <v>591</v>
      </c>
      <c r="N7" t="s">
        <v>78</v>
      </c>
    </row>
    <row r="8" spans="1:14" x14ac:dyDescent="0.25">
      <c r="A8" t="s">
        <v>570</v>
      </c>
      <c r="B8" t="s">
        <v>592</v>
      </c>
      <c r="C8" t="s">
        <v>572</v>
      </c>
      <c r="D8" t="s">
        <v>572</v>
      </c>
      <c r="E8" t="s">
        <v>589</v>
      </c>
      <c r="F8" t="s">
        <v>85</v>
      </c>
      <c r="G8" t="s">
        <v>84</v>
      </c>
      <c r="H8" t="s">
        <v>50</v>
      </c>
      <c r="I8" t="s">
        <v>593</v>
      </c>
      <c r="J8" t="s">
        <v>592</v>
      </c>
      <c r="K8" t="s">
        <v>594</v>
      </c>
      <c r="L8" t="s">
        <v>78</v>
      </c>
      <c r="M8" t="s">
        <v>595</v>
      </c>
      <c r="N8" t="s">
        <v>78</v>
      </c>
    </row>
    <row r="9" spans="1:14" x14ac:dyDescent="0.25">
      <c r="A9" t="s">
        <v>570</v>
      </c>
      <c r="B9" t="s">
        <v>596</v>
      </c>
      <c r="C9" t="s">
        <v>572</v>
      </c>
      <c r="D9" t="s">
        <v>572</v>
      </c>
      <c r="E9" t="s">
        <v>589</v>
      </c>
      <c r="F9" t="s">
        <v>85</v>
      </c>
      <c r="G9" t="s">
        <v>84</v>
      </c>
      <c r="H9" t="s">
        <v>50</v>
      </c>
      <c r="I9" t="s">
        <v>597</v>
      </c>
      <c r="J9" t="s">
        <v>596</v>
      </c>
      <c r="K9" t="s">
        <v>363</v>
      </c>
      <c r="L9" t="s">
        <v>78</v>
      </c>
      <c r="M9" t="s">
        <v>598</v>
      </c>
      <c r="N9" t="s">
        <v>78</v>
      </c>
    </row>
    <row r="10" spans="1:14" x14ac:dyDescent="0.25">
      <c r="A10" t="s">
        <v>570</v>
      </c>
      <c r="B10" t="s">
        <v>581</v>
      </c>
      <c r="C10" t="s">
        <v>572</v>
      </c>
      <c r="D10" t="s">
        <v>572</v>
      </c>
      <c r="E10" t="s">
        <v>589</v>
      </c>
      <c r="F10" t="s">
        <v>85</v>
      </c>
      <c r="G10" t="s">
        <v>84</v>
      </c>
      <c r="H10" t="s">
        <v>50</v>
      </c>
      <c r="I10" t="s">
        <v>583</v>
      </c>
      <c r="J10" t="s">
        <v>581</v>
      </c>
      <c r="K10" t="s">
        <v>361</v>
      </c>
      <c r="L10" t="s">
        <v>78</v>
      </c>
      <c r="M10" t="s">
        <v>584</v>
      </c>
      <c r="N10" t="s">
        <v>78</v>
      </c>
    </row>
    <row r="11" spans="1:14" x14ac:dyDescent="0.25">
      <c r="A11" t="s">
        <v>570</v>
      </c>
      <c r="B11" t="s">
        <v>577</v>
      </c>
      <c r="C11" t="s">
        <v>572</v>
      </c>
      <c r="D11" t="s">
        <v>572</v>
      </c>
      <c r="E11" t="s">
        <v>589</v>
      </c>
      <c r="F11" t="s">
        <v>85</v>
      </c>
      <c r="G11" t="s">
        <v>84</v>
      </c>
      <c r="H11" t="s">
        <v>50</v>
      </c>
      <c r="I11" t="s">
        <v>599</v>
      </c>
      <c r="J11" t="s">
        <v>577</v>
      </c>
      <c r="K11" t="s">
        <v>358</v>
      </c>
      <c r="L11" t="s">
        <v>78</v>
      </c>
      <c r="M11" t="s">
        <v>600</v>
      </c>
      <c r="N11" t="s">
        <v>78</v>
      </c>
    </row>
    <row r="12" spans="1:14" x14ac:dyDescent="0.25">
      <c r="A12" t="s">
        <v>570</v>
      </c>
      <c r="B12" t="s">
        <v>601</v>
      </c>
      <c r="C12" t="s">
        <v>572</v>
      </c>
      <c r="D12" t="s">
        <v>572</v>
      </c>
      <c r="E12" t="s">
        <v>589</v>
      </c>
      <c r="F12" t="s">
        <v>85</v>
      </c>
      <c r="G12" t="s">
        <v>84</v>
      </c>
      <c r="H12" t="s">
        <v>50</v>
      </c>
      <c r="I12" t="s">
        <v>602</v>
      </c>
      <c r="J12" t="s">
        <v>601</v>
      </c>
      <c r="K12" t="s">
        <v>360</v>
      </c>
      <c r="L12" t="s">
        <v>78</v>
      </c>
      <c r="M12" t="s">
        <v>603</v>
      </c>
      <c r="N12" t="s">
        <v>78</v>
      </c>
    </row>
    <row r="13" spans="1:14" x14ac:dyDescent="0.25">
      <c r="A13" t="s">
        <v>570</v>
      </c>
      <c r="B13" t="s">
        <v>604</v>
      </c>
      <c r="C13" t="s">
        <v>572</v>
      </c>
      <c r="D13" t="s">
        <v>572</v>
      </c>
      <c r="E13" t="s">
        <v>589</v>
      </c>
      <c r="F13" t="s">
        <v>85</v>
      </c>
      <c r="G13" t="s">
        <v>84</v>
      </c>
      <c r="H13" t="s">
        <v>48</v>
      </c>
      <c r="I13" t="s">
        <v>605</v>
      </c>
      <c r="J13" t="s">
        <v>604</v>
      </c>
      <c r="K13" t="s">
        <v>344</v>
      </c>
      <c r="L13" t="s">
        <v>78</v>
      </c>
      <c r="M13" t="s">
        <v>606</v>
      </c>
      <c r="N13" t="s">
        <v>607</v>
      </c>
    </row>
    <row r="14" spans="1:14" x14ac:dyDescent="0.25">
      <c r="A14" t="s">
        <v>570</v>
      </c>
      <c r="B14" t="s">
        <v>585</v>
      </c>
      <c r="C14" t="s">
        <v>572</v>
      </c>
      <c r="D14" t="s">
        <v>572</v>
      </c>
      <c r="E14" t="s">
        <v>589</v>
      </c>
      <c r="F14" t="s">
        <v>85</v>
      </c>
      <c r="G14" t="s">
        <v>84</v>
      </c>
      <c r="H14" t="s">
        <v>48</v>
      </c>
      <c r="I14" t="s">
        <v>608</v>
      </c>
      <c r="J14" t="s">
        <v>585</v>
      </c>
      <c r="K14" t="s">
        <v>609</v>
      </c>
      <c r="L14" t="s">
        <v>78</v>
      </c>
      <c r="M14" t="s">
        <v>610</v>
      </c>
      <c r="N14" t="s">
        <v>78</v>
      </c>
    </row>
    <row r="15" spans="1:14" x14ac:dyDescent="0.25">
      <c r="A15" t="s">
        <v>570</v>
      </c>
      <c r="B15" t="s">
        <v>588</v>
      </c>
      <c r="C15" t="s">
        <v>572</v>
      </c>
      <c r="D15" t="s">
        <v>572</v>
      </c>
      <c r="E15" t="s">
        <v>589</v>
      </c>
      <c r="F15" t="s">
        <v>85</v>
      </c>
      <c r="G15" t="s">
        <v>84</v>
      </c>
      <c r="H15" t="s">
        <v>48</v>
      </c>
      <c r="I15" t="s">
        <v>611</v>
      </c>
      <c r="J15" t="s">
        <v>588</v>
      </c>
      <c r="K15" t="s">
        <v>341</v>
      </c>
      <c r="L15" t="s">
        <v>78</v>
      </c>
      <c r="M15" t="s">
        <v>612</v>
      </c>
      <c r="N15" t="s">
        <v>78</v>
      </c>
    </row>
    <row r="16" spans="1:14" x14ac:dyDescent="0.25">
      <c r="A16" t="s">
        <v>570</v>
      </c>
      <c r="B16" t="s">
        <v>581</v>
      </c>
      <c r="C16" t="s">
        <v>572</v>
      </c>
      <c r="D16" t="s">
        <v>572</v>
      </c>
      <c r="E16" t="s">
        <v>589</v>
      </c>
      <c r="F16" t="s">
        <v>85</v>
      </c>
      <c r="G16" t="s">
        <v>84</v>
      </c>
      <c r="H16" t="s">
        <v>48</v>
      </c>
      <c r="I16" t="s">
        <v>613</v>
      </c>
      <c r="J16" t="s">
        <v>581</v>
      </c>
      <c r="K16" t="s">
        <v>614</v>
      </c>
      <c r="L16" t="s">
        <v>78</v>
      </c>
      <c r="M16" t="s">
        <v>615</v>
      </c>
      <c r="N16" t="s">
        <v>78</v>
      </c>
    </row>
    <row r="17" spans="1:14" x14ac:dyDescent="0.25">
      <c r="A17" t="s">
        <v>570</v>
      </c>
      <c r="B17" t="s">
        <v>588</v>
      </c>
      <c r="C17" t="s">
        <v>572</v>
      </c>
      <c r="D17" t="s">
        <v>572</v>
      </c>
      <c r="E17" t="s">
        <v>589</v>
      </c>
      <c r="F17" t="s">
        <v>85</v>
      </c>
      <c r="G17" t="s">
        <v>84</v>
      </c>
      <c r="H17" t="s">
        <v>48</v>
      </c>
      <c r="I17" t="s">
        <v>590</v>
      </c>
      <c r="J17" t="s">
        <v>588</v>
      </c>
      <c r="K17" t="s">
        <v>342</v>
      </c>
      <c r="L17" t="s">
        <v>78</v>
      </c>
      <c r="M17" t="s">
        <v>591</v>
      </c>
      <c r="N17" t="s">
        <v>78</v>
      </c>
    </row>
    <row r="18" spans="1:14" x14ac:dyDescent="0.25">
      <c r="A18" t="s">
        <v>570</v>
      </c>
      <c r="B18" t="s">
        <v>585</v>
      </c>
      <c r="C18" t="s">
        <v>572</v>
      </c>
      <c r="D18" t="s">
        <v>572</v>
      </c>
      <c r="E18" t="s">
        <v>589</v>
      </c>
      <c r="F18" t="s">
        <v>85</v>
      </c>
      <c r="G18" t="s">
        <v>84</v>
      </c>
      <c r="H18" t="s">
        <v>48</v>
      </c>
      <c r="I18" t="s">
        <v>586</v>
      </c>
      <c r="J18" t="s">
        <v>585</v>
      </c>
      <c r="K18" t="s">
        <v>347</v>
      </c>
      <c r="L18" t="s">
        <v>78</v>
      </c>
      <c r="M18" t="s">
        <v>587</v>
      </c>
      <c r="N18" t="s">
        <v>78</v>
      </c>
    </row>
    <row r="19" spans="1:14" x14ac:dyDescent="0.25">
      <c r="A19" t="s">
        <v>570</v>
      </c>
      <c r="B19" t="s">
        <v>585</v>
      </c>
      <c r="C19" t="s">
        <v>572</v>
      </c>
      <c r="D19" t="s">
        <v>572</v>
      </c>
      <c r="E19" t="s">
        <v>589</v>
      </c>
      <c r="F19" t="s">
        <v>85</v>
      </c>
      <c r="G19" t="s">
        <v>84</v>
      </c>
      <c r="H19" t="s">
        <v>48</v>
      </c>
      <c r="I19" t="s">
        <v>586</v>
      </c>
      <c r="J19" t="s">
        <v>585</v>
      </c>
      <c r="K19" t="s">
        <v>616</v>
      </c>
      <c r="L19" t="s">
        <v>78</v>
      </c>
      <c r="M19" t="s">
        <v>587</v>
      </c>
      <c r="N19" t="s">
        <v>78</v>
      </c>
    </row>
    <row r="20" spans="1:14" x14ac:dyDescent="0.25">
      <c r="A20" t="s">
        <v>570</v>
      </c>
      <c r="B20" t="s">
        <v>585</v>
      </c>
      <c r="C20" t="s">
        <v>572</v>
      </c>
      <c r="D20" t="s">
        <v>572</v>
      </c>
      <c r="E20" t="s">
        <v>589</v>
      </c>
      <c r="F20" t="s">
        <v>85</v>
      </c>
      <c r="G20" t="s">
        <v>84</v>
      </c>
      <c r="H20" t="s">
        <v>48</v>
      </c>
      <c r="I20" t="s">
        <v>586</v>
      </c>
      <c r="J20" t="s">
        <v>585</v>
      </c>
      <c r="K20" t="s">
        <v>401</v>
      </c>
      <c r="L20" t="s">
        <v>78</v>
      </c>
      <c r="M20" t="s">
        <v>587</v>
      </c>
      <c r="N20" t="s">
        <v>78</v>
      </c>
    </row>
    <row r="21" spans="1:14" x14ac:dyDescent="0.25">
      <c r="A21" t="s">
        <v>570</v>
      </c>
      <c r="B21" t="s">
        <v>585</v>
      </c>
      <c r="C21" t="s">
        <v>572</v>
      </c>
      <c r="D21" t="s">
        <v>572</v>
      </c>
      <c r="E21" t="s">
        <v>589</v>
      </c>
      <c r="F21" t="s">
        <v>85</v>
      </c>
      <c r="G21" t="s">
        <v>84</v>
      </c>
      <c r="H21" t="s">
        <v>48</v>
      </c>
      <c r="I21" t="s">
        <v>586</v>
      </c>
      <c r="J21" t="s">
        <v>585</v>
      </c>
      <c r="K21" t="s">
        <v>343</v>
      </c>
      <c r="L21" t="s">
        <v>78</v>
      </c>
      <c r="M21" t="s">
        <v>587</v>
      </c>
      <c r="N21" t="s">
        <v>78</v>
      </c>
    </row>
    <row r="22" spans="1:14" x14ac:dyDescent="0.25">
      <c r="A22" t="s">
        <v>570</v>
      </c>
      <c r="B22" t="s">
        <v>571</v>
      </c>
      <c r="C22" t="s">
        <v>572</v>
      </c>
      <c r="D22" t="s">
        <v>572</v>
      </c>
      <c r="E22" t="s">
        <v>589</v>
      </c>
      <c r="F22" t="s">
        <v>85</v>
      </c>
      <c r="G22" t="s">
        <v>84</v>
      </c>
      <c r="H22" t="s">
        <v>48</v>
      </c>
      <c r="I22" t="s">
        <v>617</v>
      </c>
      <c r="J22" t="s">
        <v>571</v>
      </c>
      <c r="K22" t="s">
        <v>618</v>
      </c>
      <c r="L22" t="s">
        <v>78</v>
      </c>
      <c r="M22" t="s">
        <v>619</v>
      </c>
      <c r="N22" t="s">
        <v>78</v>
      </c>
    </row>
    <row r="23" spans="1:14" x14ac:dyDescent="0.25">
      <c r="A23" t="s">
        <v>570</v>
      </c>
      <c r="B23" t="s">
        <v>601</v>
      </c>
      <c r="C23" t="s">
        <v>572</v>
      </c>
      <c r="D23" t="s">
        <v>572</v>
      </c>
      <c r="E23" t="s">
        <v>589</v>
      </c>
      <c r="F23" t="s">
        <v>582</v>
      </c>
      <c r="G23" t="s">
        <v>84</v>
      </c>
      <c r="H23" t="s">
        <v>50</v>
      </c>
      <c r="I23" t="s">
        <v>620</v>
      </c>
      <c r="J23" t="s">
        <v>601</v>
      </c>
      <c r="K23" t="s">
        <v>369</v>
      </c>
      <c r="L23" t="s">
        <v>78</v>
      </c>
      <c r="M23" t="s">
        <v>621</v>
      </c>
      <c r="N23" t="s">
        <v>78</v>
      </c>
    </row>
    <row r="24" spans="1:14" x14ac:dyDescent="0.25">
      <c r="A24" t="s">
        <v>570</v>
      </c>
      <c r="B24" t="s">
        <v>601</v>
      </c>
      <c r="C24" t="s">
        <v>572</v>
      </c>
      <c r="D24" t="s">
        <v>572</v>
      </c>
      <c r="E24" t="s">
        <v>589</v>
      </c>
      <c r="F24" t="s">
        <v>582</v>
      </c>
      <c r="G24" t="s">
        <v>84</v>
      </c>
      <c r="H24" t="s">
        <v>50</v>
      </c>
      <c r="I24" t="s">
        <v>622</v>
      </c>
      <c r="J24" t="s">
        <v>601</v>
      </c>
      <c r="K24" t="s">
        <v>623</v>
      </c>
      <c r="L24" t="s">
        <v>78</v>
      </c>
      <c r="M24" t="s">
        <v>624</v>
      </c>
      <c r="N24" t="s">
        <v>78</v>
      </c>
    </row>
    <row r="25" spans="1:14" x14ac:dyDescent="0.25">
      <c r="A25" t="s">
        <v>570</v>
      </c>
      <c r="B25" t="s">
        <v>577</v>
      </c>
      <c r="C25" t="s">
        <v>572</v>
      </c>
      <c r="D25" t="s">
        <v>572</v>
      </c>
      <c r="E25" t="s">
        <v>589</v>
      </c>
      <c r="F25" t="s">
        <v>582</v>
      </c>
      <c r="G25" t="s">
        <v>84</v>
      </c>
      <c r="H25" t="s">
        <v>50</v>
      </c>
      <c r="I25" t="s">
        <v>578</v>
      </c>
      <c r="J25" t="s">
        <v>577</v>
      </c>
      <c r="K25" t="s">
        <v>372</v>
      </c>
      <c r="L25" t="s">
        <v>78</v>
      </c>
      <c r="M25" t="s">
        <v>580</v>
      </c>
      <c r="N25" t="s">
        <v>78</v>
      </c>
    </row>
    <row r="26" spans="1:14" x14ac:dyDescent="0.25">
      <c r="A26" t="s">
        <v>570</v>
      </c>
      <c r="B26" t="s">
        <v>577</v>
      </c>
      <c r="C26" t="s">
        <v>572</v>
      </c>
      <c r="D26" t="s">
        <v>572</v>
      </c>
      <c r="E26" t="s">
        <v>589</v>
      </c>
      <c r="F26" t="s">
        <v>582</v>
      </c>
      <c r="G26" t="s">
        <v>84</v>
      </c>
      <c r="H26" t="s">
        <v>50</v>
      </c>
      <c r="I26" t="s">
        <v>578</v>
      </c>
      <c r="J26" t="s">
        <v>577</v>
      </c>
      <c r="K26" t="s">
        <v>625</v>
      </c>
      <c r="L26" t="s">
        <v>78</v>
      </c>
      <c r="M26" t="s">
        <v>580</v>
      </c>
      <c r="N26" t="s">
        <v>78</v>
      </c>
    </row>
    <row r="27" spans="1:14" x14ac:dyDescent="0.25">
      <c r="A27" t="s">
        <v>570</v>
      </c>
      <c r="B27" t="s">
        <v>577</v>
      </c>
      <c r="C27" t="s">
        <v>572</v>
      </c>
      <c r="D27" t="s">
        <v>572</v>
      </c>
      <c r="E27" t="s">
        <v>589</v>
      </c>
      <c r="F27" t="s">
        <v>582</v>
      </c>
      <c r="G27" t="s">
        <v>84</v>
      </c>
      <c r="H27" t="s">
        <v>50</v>
      </c>
      <c r="I27" t="s">
        <v>578</v>
      </c>
      <c r="J27" t="s">
        <v>577</v>
      </c>
      <c r="K27" t="s">
        <v>371</v>
      </c>
      <c r="L27" t="s">
        <v>78</v>
      </c>
      <c r="M27" t="s">
        <v>580</v>
      </c>
      <c r="N27" t="s">
        <v>78</v>
      </c>
    </row>
    <row r="28" spans="1:14" x14ac:dyDescent="0.25">
      <c r="A28" t="s">
        <v>570</v>
      </c>
      <c r="B28" t="s">
        <v>581</v>
      </c>
      <c r="C28" t="s">
        <v>572</v>
      </c>
      <c r="D28" t="s">
        <v>572</v>
      </c>
      <c r="E28" t="s">
        <v>589</v>
      </c>
      <c r="F28" t="s">
        <v>582</v>
      </c>
      <c r="G28" t="s">
        <v>84</v>
      </c>
      <c r="H28" t="s">
        <v>50</v>
      </c>
      <c r="I28" t="s">
        <v>626</v>
      </c>
      <c r="J28" t="s">
        <v>581</v>
      </c>
      <c r="K28" t="s">
        <v>627</v>
      </c>
      <c r="L28" t="s">
        <v>78</v>
      </c>
      <c r="M28" t="s">
        <v>628</v>
      </c>
      <c r="N28" t="s">
        <v>78</v>
      </c>
    </row>
    <row r="29" spans="1:14" x14ac:dyDescent="0.25">
      <c r="A29" t="s">
        <v>570</v>
      </c>
      <c r="B29" t="s">
        <v>581</v>
      </c>
      <c r="C29" t="s">
        <v>572</v>
      </c>
      <c r="D29" t="s">
        <v>572</v>
      </c>
      <c r="E29" t="s">
        <v>589</v>
      </c>
      <c r="F29" t="s">
        <v>582</v>
      </c>
      <c r="G29" t="s">
        <v>84</v>
      </c>
      <c r="H29" t="s">
        <v>48</v>
      </c>
      <c r="I29" t="s">
        <v>583</v>
      </c>
      <c r="J29" t="s">
        <v>581</v>
      </c>
      <c r="K29" t="s">
        <v>378</v>
      </c>
      <c r="L29" t="s">
        <v>78</v>
      </c>
      <c r="M29" t="s">
        <v>584</v>
      </c>
      <c r="N29" t="s">
        <v>78</v>
      </c>
    </row>
    <row r="30" spans="1:14" x14ac:dyDescent="0.25">
      <c r="A30" t="s">
        <v>570</v>
      </c>
      <c r="B30" t="s">
        <v>577</v>
      </c>
      <c r="C30" t="s">
        <v>572</v>
      </c>
      <c r="D30" t="s">
        <v>572</v>
      </c>
      <c r="E30" t="s">
        <v>589</v>
      </c>
      <c r="F30" t="s">
        <v>582</v>
      </c>
      <c r="G30" t="s">
        <v>84</v>
      </c>
      <c r="H30" t="s">
        <v>48</v>
      </c>
      <c r="I30" t="s">
        <v>629</v>
      </c>
      <c r="J30" t="s">
        <v>577</v>
      </c>
      <c r="K30" t="s">
        <v>381</v>
      </c>
      <c r="L30" t="s">
        <v>78</v>
      </c>
      <c r="M30" t="s">
        <v>630</v>
      </c>
      <c r="N30" t="s">
        <v>78</v>
      </c>
    </row>
    <row r="31" spans="1:14" x14ac:dyDescent="0.25">
      <c r="A31" t="s">
        <v>570</v>
      </c>
      <c r="B31" t="s">
        <v>601</v>
      </c>
      <c r="C31" t="s">
        <v>572</v>
      </c>
      <c r="D31" t="s">
        <v>572</v>
      </c>
      <c r="E31" t="s">
        <v>589</v>
      </c>
      <c r="F31" t="s">
        <v>582</v>
      </c>
      <c r="G31" t="s">
        <v>84</v>
      </c>
      <c r="H31" t="s">
        <v>48</v>
      </c>
      <c r="I31" t="s">
        <v>602</v>
      </c>
      <c r="J31" t="s">
        <v>601</v>
      </c>
      <c r="K31" t="s">
        <v>360</v>
      </c>
      <c r="L31" t="s">
        <v>78</v>
      </c>
      <c r="M31" t="s">
        <v>603</v>
      </c>
      <c r="N31" t="s">
        <v>78</v>
      </c>
    </row>
    <row r="32" spans="1:14" x14ac:dyDescent="0.25">
      <c r="A32" t="s">
        <v>570</v>
      </c>
      <c r="B32" t="s">
        <v>585</v>
      </c>
      <c r="C32" t="s">
        <v>572</v>
      </c>
      <c r="D32" t="s">
        <v>572</v>
      </c>
      <c r="E32" t="s">
        <v>589</v>
      </c>
      <c r="F32" t="s">
        <v>582</v>
      </c>
      <c r="G32" t="s">
        <v>84</v>
      </c>
      <c r="H32" t="s">
        <v>48</v>
      </c>
      <c r="I32" t="s">
        <v>586</v>
      </c>
      <c r="J32" t="s">
        <v>585</v>
      </c>
      <c r="K32" t="s">
        <v>379</v>
      </c>
      <c r="L32" t="s">
        <v>78</v>
      </c>
      <c r="M32" t="s">
        <v>587</v>
      </c>
      <c r="N32" t="s">
        <v>78</v>
      </c>
    </row>
    <row r="33" spans="1:14" x14ac:dyDescent="0.25">
      <c r="A33" t="s">
        <v>570</v>
      </c>
      <c r="B33" t="s">
        <v>601</v>
      </c>
      <c r="C33" t="s">
        <v>572</v>
      </c>
      <c r="D33" t="s">
        <v>572</v>
      </c>
      <c r="E33" t="s">
        <v>589</v>
      </c>
      <c r="F33" t="s">
        <v>582</v>
      </c>
      <c r="G33" t="s">
        <v>84</v>
      </c>
      <c r="H33" t="s">
        <v>48</v>
      </c>
      <c r="I33" t="s">
        <v>631</v>
      </c>
      <c r="J33" t="s">
        <v>601</v>
      </c>
      <c r="K33" t="s">
        <v>632</v>
      </c>
      <c r="L33" t="s">
        <v>78</v>
      </c>
      <c r="M33" t="s">
        <v>633</v>
      </c>
      <c r="N33" t="s">
        <v>78</v>
      </c>
    </row>
    <row r="34" spans="1:14" x14ac:dyDescent="0.25">
      <c r="A34" t="s">
        <v>570</v>
      </c>
      <c r="B34" t="s">
        <v>592</v>
      </c>
      <c r="C34" t="s">
        <v>572</v>
      </c>
      <c r="D34" t="s">
        <v>572</v>
      </c>
      <c r="E34" t="s">
        <v>634</v>
      </c>
      <c r="F34" t="s">
        <v>85</v>
      </c>
      <c r="G34" t="s">
        <v>84</v>
      </c>
      <c r="H34" t="s">
        <v>50</v>
      </c>
      <c r="I34" t="s">
        <v>635</v>
      </c>
      <c r="J34" t="s">
        <v>592</v>
      </c>
      <c r="K34" t="s">
        <v>382</v>
      </c>
      <c r="L34" t="s">
        <v>78</v>
      </c>
      <c r="M34" t="s">
        <v>636</v>
      </c>
      <c r="N34" t="s">
        <v>78</v>
      </c>
    </row>
    <row r="35" spans="1:14" x14ac:dyDescent="0.25">
      <c r="A35" t="s">
        <v>570</v>
      </c>
      <c r="B35" t="s">
        <v>637</v>
      </c>
      <c r="C35" t="s">
        <v>572</v>
      </c>
      <c r="D35" t="s">
        <v>572</v>
      </c>
      <c r="E35" t="s">
        <v>634</v>
      </c>
      <c r="F35" t="s">
        <v>85</v>
      </c>
      <c r="G35" t="s">
        <v>84</v>
      </c>
      <c r="H35" t="s">
        <v>50</v>
      </c>
      <c r="I35" t="s">
        <v>638</v>
      </c>
      <c r="J35" t="s">
        <v>637</v>
      </c>
      <c r="K35" t="s">
        <v>385</v>
      </c>
      <c r="L35" t="s">
        <v>78</v>
      </c>
      <c r="M35" t="s">
        <v>639</v>
      </c>
      <c r="N35" t="s">
        <v>78</v>
      </c>
    </row>
    <row r="36" spans="1:14" x14ac:dyDescent="0.25">
      <c r="A36" t="s">
        <v>570</v>
      </c>
      <c r="B36" t="s">
        <v>585</v>
      </c>
      <c r="C36" t="s">
        <v>572</v>
      </c>
      <c r="D36" t="s">
        <v>572</v>
      </c>
      <c r="E36" t="s">
        <v>634</v>
      </c>
      <c r="F36" t="s">
        <v>85</v>
      </c>
      <c r="G36" t="s">
        <v>84</v>
      </c>
      <c r="H36" t="s">
        <v>50</v>
      </c>
      <c r="I36" t="s">
        <v>586</v>
      </c>
      <c r="J36" t="s">
        <v>585</v>
      </c>
      <c r="K36" t="s">
        <v>383</v>
      </c>
      <c r="L36" t="s">
        <v>78</v>
      </c>
      <c r="M36" t="s">
        <v>587</v>
      </c>
      <c r="N36" t="s">
        <v>78</v>
      </c>
    </row>
    <row r="37" spans="1:14" x14ac:dyDescent="0.25">
      <c r="A37" t="s">
        <v>570</v>
      </c>
      <c r="B37" t="s">
        <v>640</v>
      </c>
      <c r="C37" t="s">
        <v>572</v>
      </c>
      <c r="D37" t="s">
        <v>572</v>
      </c>
      <c r="E37" t="s">
        <v>634</v>
      </c>
      <c r="F37" t="s">
        <v>85</v>
      </c>
      <c r="G37" t="s">
        <v>84</v>
      </c>
      <c r="H37" t="s">
        <v>50</v>
      </c>
      <c r="I37" t="s">
        <v>641</v>
      </c>
      <c r="J37" t="s">
        <v>640</v>
      </c>
      <c r="K37" t="s">
        <v>384</v>
      </c>
      <c r="L37" t="s">
        <v>78</v>
      </c>
      <c r="M37" t="s">
        <v>642</v>
      </c>
      <c r="N37" t="s">
        <v>78</v>
      </c>
    </row>
    <row r="38" spans="1:14" x14ac:dyDescent="0.25">
      <c r="A38" t="s">
        <v>570</v>
      </c>
      <c r="B38" t="s">
        <v>585</v>
      </c>
      <c r="C38" t="s">
        <v>572</v>
      </c>
      <c r="D38" t="s">
        <v>572</v>
      </c>
      <c r="E38" t="s">
        <v>634</v>
      </c>
      <c r="F38" t="s">
        <v>85</v>
      </c>
      <c r="G38" t="s">
        <v>84</v>
      </c>
      <c r="H38" t="s">
        <v>48</v>
      </c>
      <c r="I38" t="s">
        <v>586</v>
      </c>
      <c r="J38" t="s">
        <v>585</v>
      </c>
      <c r="K38" t="s">
        <v>643</v>
      </c>
      <c r="L38" t="s">
        <v>78</v>
      </c>
      <c r="M38" t="s">
        <v>587</v>
      </c>
      <c r="N38" t="s">
        <v>78</v>
      </c>
    </row>
    <row r="39" spans="1:14" x14ac:dyDescent="0.25">
      <c r="A39" t="s">
        <v>570</v>
      </c>
      <c r="B39" t="s">
        <v>581</v>
      </c>
      <c r="C39" t="s">
        <v>572</v>
      </c>
      <c r="D39" t="s">
        <v>572</v>
      </c>
      <c r="E39" t="s">
        <v>634</v>
      </c>
      <c r="F39" t="s">
        <v>85</v>
      </c>
      <c r="G39" t="s">
        <v>84</v>
      </c>
      <c r="H39" t="s">
        <v>48</v>
      </c>
      <c r="I39" t="s">
        <v>626</v>
      </c>
      <c r="J39" t="s">
        <v>581</v>
      </c>
      <c r="K39" t="s">
        <v>644</v>
      </c>
      <c r="L39" t="s">
        <v>78</v>
      </c>
      <c r="M39" t="s">
        <v>645</v>
      </c>
      <c r="N39" t="s">
        <v>78</v>
      </c>
    </row>
    <row r="40" spans="1:14" x14ac:dyDescent="0.25">
      <c r="A40" t="s">
        <v>570</v>
      </c>
      <c r="B40" t="s">
        <v>646</v>
      </c>
      <c r="C40" t="s">
        <v>572</v>
      </c>
      <c r="D40" t="s">
        <v>572</v>
      </c>
      <c r="E40" t="s">
        <v>634</v>
      </c>
      <c r="F40" t="s">
        <v>582</v>
      </c>
      <c r="G40" t="s">
        <v>84</v>
      </c>
      <c r="H40" t="s">
        <v>50</v>
      </c>
      <c r="I40" t="s">
        <v>647</v>
      </c>
      <c r="J40" t="s">
        <v>646</v>
      </c>
      <c r="K40" t="s">
        <v>648</v>
      </c>
      <c r="L40" t="s">
        <v>78</v>
      </c>
      <c r="M40" t="s">
        <v>649</v>
      </c>
      <c r="N40" t="s">
        <v>650</v>
      </c>
    </row>
    <row r="41" spans="1:14" x14ac:dyDescent="0.25">
      <c r="A41" t="s">
        <v>570</v>
      </c>
      <c r="B41" t="s">
        <v>577</v>
      </c>
      <c r="C41" t="s">
        <v>572</v>
      </c>
      <c r="D41" t="s">
        <v>572</v>
      </c>
      <c r="E41" t="s">
        <v>634</v>
      </c>
      <c r="F41" t="s">
        <v>582</v>
      </c>
      <c r="G41" t="s">
        <v>84</v>
      </c>
      <c r="H41" t="s">
        <v>50</v>
      </c>
      <c r="I41" t="s">
        <v>651</v>
      </c>
      <c r="J41" t="s">
        <v>577</v>
      </c>
      <c r="K41" t="s">
        <v>652</v>
      </c>
      <c r="L41" t="s">
        <v>78</v>
      </c>
      <c r="M41" t="s">
        <v>653</v>
      </c>
      <c r="N41" t="s">
        <v>78</v>
      </c>
    </row>
    <row r="42" spans="1:14" x14ac:dyDescent="0.25">
      <c r="A42" t="s">
        <v>570</v>
      </c>
      <c r="B42" t="s">
        <v>604</v>
      </c>
      <c r="C42" t="s">
        <v>572</v>
      </c>
      <c r="D42" t="s">
        <v>572</v>
      </c>
      <c r="E42" t="s">
        <v>634</v>
      </c>
      <c r="F42" t="s">
        <v>582</v>
      </c>
      <c r="G42" t="s">
        <v>84</v>
      </c>
      <c r="H42" t="s">
        <v>48</v>
      </c>
      <c r="I42" t="s">
        <v>605</v>
      </c>
      <c r="J42" t="s">
        <v>604</v>
      </c>
      <c r="K42" t="s">
        <v>654</v>
      </c>
      <c r="L42" t="s">
        <v>78</v>
      </c>
      <c r="M42" t="s">
        <v>606</v>
      </c>
      <c r="N42" t="s">
        <v>607</v>
      </c>
    </row>
    <row r="43" spans="1:14" x14ac:dyDescent="0.25">
      <c r="A43" t="s">
        <v>570</v>
      </c>
      <c r="B43" t="s">
        <v>588</v>
      </c>
      <c r="C43" t="s">
        <v>572</v>
      </c>
      <c r="D43" t="s">
        <v>572</v>
      </c>
      <c r="E43" t="s">
        <v>634</v>
      </c>
      <c r="F43" t="s">
        <v>582</v>
      </c>
      <c r="G43" t="s">
        <v>84</v>
      </c>
      <c r="H43" t="s">
        <v>48</v>
      </c>
      <c r="I43" t="s">
        <v>590</v>
      </c>
      <c r="J43" t="s">
        <v>588</v>
      </c>
      <c r="K43" t="s">
        <v>389</v>
      </c>
      <c r="L43" t="s">
        <v>78</v>
      </c>
      <c r="M43" t="s">
        <v>655</v>
      </c>
      <c r="N43" t="s">
        <v>78</v>
      </c>
    </row>
    <row r="44" spans="1:14" x14ac:dyDescent="0.25">
      <c r="A44" t="s">
        <v>570</v>
      </c>
      <c r="B44" t="s">
        <v>656</v>
      </c>
      <c r="C44" t="s">
        <v>572</v>
      </c>
      <c r="D44" t="s">
        <v>572</v>
      </c>
      <c r="E44" t="s">
        <v>634</v>
      </c>
      <c r="F44" t="s">
        <v>582</v>
      </c>
      <c r="G44" t="s">
        <v>84</v>
      </c>
      <c r="H44" t="s">
        <v>48</v>
      </c>
      <c r="I44" t="s">
        <v>657</v>
      </c>
      <c r="J44" t="s">
        <v>656</v>
      </c>
      <c r="K44" t="s">
        <v>658</v>
      </c>
      <c r="L44" t="s">
        <v>78</v>
      </c>
      <c r="M44" t="s">
        <v>659</v>
      </c>
      <c r="N44" t="s">
        <v>78</v>
      </c>
    </row>
    <row r="45" spans="1:14" x14ac:dyDescent="0.25">
      <c r="A45" t="s">
        <v>570</v>
      </c>
      <c r="B45" t="s">
        <v>604</v>
      </c>
      <c r="C45" t="s">
        <v>572</v>
      </c>
      <c r="D45" t="s">
        <v>572</v>
      </c>
      <c r="E45" t="s">
        <v>634</v>
      </c>
      <c r="F45" t="s">
        <v>582</v>
      </c>
      <c r="G45" t="s">
        <v>84</v>
      </c>
      <c r="H45" t="s">
        <v>48</v>
      </c>
      <c r="I45" t="s">
        <v>660</v>
      </c>
      <c r="J45" t="s">
        <v>604</v>
      </c>
      <c r="K45" t="s">
        <v>661</v>
      </c>
      <c r="L45" t="s">
        <v>78</v>
      </c>
      <c r="M45" t="s">
        <v>662</v>
      </c>
      <c r="N45" t="s">
        <v>78</v>
      </c>
    </row>
    <row r="46" spans="1:14" x14ac:dyDescent="0.25">
      <c r="A46" t="s">
        <v>570</v>
      </c>
      <c r="B46" t="s">
        <v>663</v>
      </c>
      <c r="C46" t="s">
        <v>572</v>
      </c>
      <c r="D46" t="s">
        <v>572</v>
      </c>
      <c r="E46" t="s">
        <v>664</v>
      </c>
      <c r="F46" t="s">
        <v>85</v>
      </c>
      <c r="G46" t="s">
        <v>84</v>
      </c>
      <c r="H46" t="s">
        <v>50</v>
      </c>
      <c r="I46" t="s">
        <v>665</v>
      </c>
      <c r="J46" t="s">
        <v>663</v>
      </c>
      <c r="K46" t="s">
        <v>239</v>
      </c>
      <c r="L46" t="s">
        <v>78</v>
      </c>
      <c r="M46" t="s">
        <v>666</v>
      </c>
      <c r="N46" t="s">
        <v>78</v>
      </c>
    </row>
    <row r="47" spans="1:14" x14ac:dyDescent="0.25">
      <c r="A47" t="s">
        <v>570</v>
      </c>
      <c r="B47" t="s">
        <v>667</v>
      </c>
      <c r="C47" t="s">
        <v>572</v>
      </c>
      <c r="D47" t="s">
        <v>572</v>
      </c>
      <c r="E47" t="s">
        <v>664</v>
      </c>
      <c r="F47" t="s">
        <v>85</v>
      </c>
      <c r="G47" t="s">
        <v>84</v>
      </c>
      <c r="H47" t="s">
        <v>50</v>
      </c>
      <c r="I47" t="s">
        <v>668</v>
      </c>
      <c r="J47" t="s">
        <v>667</v>
      </c>
      <c r="K47" t="s">
        <v>669</v>
      </c>
      <c r="L47" t="s">
        <v>78</v>
      </c>
      <c r="M47" t="s">
        <v>670</v>
      </c>
      <c r="N47" t="s">
        <v>78</v>
      </c>
    </row>
    <row r="48" spans="1:14" x14ac:dyDescent="0.25">
      <c r="A48" t="s">
        <v>570</v>
      </c>
      <c r="B48" t="s">
        <v>577</v>
      </c>
      <c r="C48" t="s">
        <v>572</v>
      </c>
      <c r="D48" t="s">
        <v>572</v>
      </c>
      <c r="E48" t="s">
        <v>664</v>
      </c>
      <c r="F48" t="s">
        <v>85</v>
      </c>
      <c r="G48" t="s">
        <v>84</v>
      </c>
      <c r="H48" t="s">
        <v>50</v>
      </c>
      <c r="I48" t="s">
        <v>671</v>
      </c>
      <c r="J48" t="s">
        <v>577</v>
      </c>
      <c r="K48" t="s">
        <v>238</v>
      </c>
      <c r="L48" t="s">
        <v>78</v>
      </c>
      <c r="M48" t="s">
        <v>672</v>
      </c>
      <c r="N48" t="s">
        <v>78</v>
      </c>
    </row>
    <row r="49" spans="1:14" x14ac:dyDescent="0.25">
      <c r="A49" t="s">
        <v>570</v>
      </c>
      <c r="B49" t="s">
        <v>577</v>
      </c>
      <c r="C49" t="s">
        <v>572</v>
      </c>
      <c r="D49" t="s">
        <v>572</v>
      </c>
      <c r="E49" t="s">
        <v>664</v>
      </c>
      <c r="F49" t="s">
        <v>85</v>
      </c>
      <c r="G49" t="s">
        <v>84</v>
      </c>
      <c r="H49" t="s">
        <v>50</v>
      </c>
      <c r="I49" t="s">
        <v>673</v>
      </c>
      <c r="J49" t="s">
        <v>577</v>
      </c>
      <c r="K49" t="s">
        <v>258</v>
      </c>
      <c r="L49" t="s">
        <v>78</v>
      </c>
      <c r="M49" t="s">
        <v>674</v>
      </c>
      <c r="N49" t="s">
        <v>78</v>
      </c>
    </row>
    <row r="50" spans="1:14" x14ac:dyDescent="0.25">
      <c r="A50" t="s">
        <v>570</v>
      </c>
      <c r="B50" t="s">
        <v>640</v>
      </c>
      <c r="C50" t="s">
        <v>572</v>
      </c>
      <c r="D50" t="s">
        <v>572</v>
      </c>
      <c r="E50" t="s">
        <v>664</v>
      </c>
      <c r="F50" t="s">
        <v>85</v>
      </c>
      <c r="G50" t="s">
        <v>84</v>
      </c>
      <c r="H50" t="s">
        <v>50</v>
      </c>
      <c r="I50" t="s">
        <v>641</v>
      </c>
      <c r="J50" t="s">
        <v>640</v>
      </c>
      <c r="K50" t="s">
        <v>237</v>
      </c>
      <c r="L50" t="s">
        <v>78</v>
      </c>
      <c r="M50" t="s">
        <v>642</v>
      </c>
      <c r="N50" t="s">
        <v>78</v>
      </c>
    </row>
    <row r="51" spans="1:14" x14ac:dyDescent="0.25">
      <c r="A51" t="s">
        <v>570</v>
      </c>
      <c r="B51" t="s">
        <v>667</v>
      </c>
      <c r="C51" t="s">
        <v>572</v>
      </c>
      <c r="D51" t="s">
        <v>572</v>
      </c>
      <c r="E51" t="s">
        <v>664</v>
      </c>
      <c r="F51" t="s">
        <v>85</v>
      </c>
      <c r="G51" t="s">
        <v>84</v>
      </c>
      <c r="H51" t="s">
        <v>50</v>
      </c>
      <c r="I51" t="s">
        <v>675</v>
      </c>
      <c r="J51" t="s">
        <v>667</v>
      </c>
      <c r="K51" t="s">
        <v>257</v>
      </c>
      <c r="L51" t="s">
        <v>78</v>
      </c>
      <c r="M51" t="s">
        <v>676</v>
      </c>
      <c r="N51" t="s">
        <v>78</v>
      </c>
    </row>
    <row r="52" spans="1:14" x14ac:dyDescent="0.25">
      <c r="A52" t="s">
        <v>570</v>
      </c>
      <c r="B52" t="s">
        <v>588</v>
      </c>
      <c r="C52" t="s">
        <v>572</v>
      </c>
      <c r="D52" t="s">
        <v>572</v>
      </c>
      <c r="E52" t="s">
        <v>664</v>
      </c>
      <c r="F52" t="s">
        <v>85</v>
      </c>
      <c r="G52" t="s">
        <v>84</v>
      </c>
      <c r="H52" t="s">
        <v>48</v>
      </c>
      <c r="I52" t="s">
        <v>677</v>
      </c>
      <c r="J52" t="s">
        <v>588</v>
      </c>
      <c r="K52" t="s">
        <v>233</v>
      </c>
      <c r="L52" t="s">
        <v>78</v>
      </c>
      <c r="M52" t="s">
        <v>678</v>
      </c>
      <c r="N52" t="s">
        <v>78</v>
      </c>
    </row>
    <row r="53" spans="1:14" x14ac:dyDescent="0.25">
      <c r="A53" t="s">
        <v>570</v>
      </c>
      <c r="B53" t="s">
        <v>667</v>
      </c>
      <c r="C53" t="s">
        <v>572</v>
      </c>
      <c r="D53" t="s">
        <v>572</v>
      </c>
      <c r="E53" t="s">
        <v>664</v>
      </c>
      <c r="F53" t="s">
        <v>85</v>
      </c>
      <c r="G53" t="s">
        <v>84</v>
      </c>
      <c r="H53" t="s">
        <v>48</v>
      </c>
      <c r="I53" t="s">
        <v>668</v>
      </c>
      <c r="J53" t="s">
        <v>667</v>
      </c>
      <c r="K53" t="s">
        <v>234</v>
      </c>
      <c r="L53" t="s">
        <v>78</v>
      </c>
      <c r="M53" t="s">
        <v>670</v>
      </c>
      <c r="N53" t="s">
        <v>78</v>
      </c>
    </row>
    <row r="54" spans="1:14" x14ac:dyDescent="0.25">
      <c r="A54" t="s">
        <v>570</v>
      </c>
      <c r="B54" t="s">
        <v>571</v>
      </c>
      <c r="C54" t="s">
        <v>572</v>
      </c>
      <c r="D54" t="s">
        <v>572</v>
      </c>
      <c r="E54" t="s">
        <v>664</v>
      </c>
      <c r="F54" t="s">
        <v>85</v>
      </c>
      <c r="G54" t="s">
        <v>84</v>
      </c>
      <c r="H54" t="s">
        <v>48</v>
      </c>
      <c r="I54" t="s">
        <v>679</v>
      </c>
      <c r="J54" t="s">
        <v>571</v>
      </c>
      <c r="K54" t="s">
        <v>256</v>
      </c>
      <c r="L54" t="s">
        <v>78</v>
      </c>
      <c r="M54" t="s">
        <v>680</v>
      </c>
      <c r="N54" t="s">
        <v>78</v>
      </c>
    </row>
    <row r="55" spans="1:14" x14ac:dyDescent="0.25">
      <c r="A55" t="s">
        <v>570</v>
      </c>
      <c r="B55" t="s">
        <v>585</v>
      </c>
      <c r="C55" t="s">
        <v>572</v>
      </c>
      <c r="D55" t="s">
        <v>572</v>
      </c>
      <c r="E55" t="s">
        <v>664</v>
      </c>
      <c r="F55" t="s">
        <v>85</v>
      </c>
      <c r="G55" t="s">
        <v>84</v>
      </c>
      <c r="H55" t="s">
        <v>48</v>
      </c>
      <c r="I55" t="s">
        <v>586</v>
      </c>
      <c r="J55" t="s">
        <v>585</v>
      </c>
      <c r="K55" t="s">
        <v>236</v>
      </c>
      <c r="L55" t="s">
        <v>78</v>
      </c>
      <c r="M55" t="s">
        <v>587</v>
      </c>
      <c r="N55" t="s">
        <v>78</v>
      </c>
    </row>
    <row r="56" spans="1:14" x14ac:dyDescent="0.25">
      <c r="A56" t="s">
        <v>570</v>
      </c>
      <c r="B56" t="s">
        <v>585</v>
      </c>
      <c r="C56" t="s">
        <v>572</v>
      </c>
      <c r="D56" t="s">
        <v>572</v>
      </c>
      <c r="E56" t="s">
        <v>664</v>
      </c>
      <c r="F56" t="s">
        <v>85</v>
      </c>
      <c r="G56" t="s">
        <v>84</v>
      </c>
      <c r="H56" t="s">
        <v>48</v>
      </c>
      <c r="I56" t="s">
        <v>586</v>
      </c>
      <c r="J56" t="s">
        <v>585</v>
      </c>
      <c r="K56" t="s">
        <v>235</v>
      </c>
      <c r="L56" t="s">
        <v>78</v>
      </c>
      <c r="M56" t="s">
        <v>587</v>
      </c>
      <c r="N56" t="s">
        <v>78</v>
      </c>
    </row>
    <row r="57" spans="1:14" x14ac:dyDescent="0.25">
      <c r="A57" t="s">
        <v>570</v>
      </c>
      <c r="B57" t="s">
        <v>637</v>
      </c>
      <c r="C57" t="s">
        <v>572</v>
      </c>
      <c r="D57" t="s">
        <v>572</v>
      </c>
      <c r="E57" t="s">
        <v>664</v>
      </c>
      <c r="F57" t="s">
        <v>582</v>
      </c>
      <c r="G57" t="s">
        <v>84</v>
      </c>
      <c r="H57" t="s">
        <v>50</v>
      </c>
      <c r="I57" t="s">
        <v>681</v>
      </c>
      <c r="J57" t="s">
        <v>637</v>
      </c>
      <c r="K57" t="s">
        <v>305</v>
      </c>
      <c r="L57" t="s">
        <v>78</v>
      </c>
      <c r="M57" t="s">
        <v>682</v>
      </c>
      <c r="N57" t="s">
        <v>78</v>
      </c>
    </row>
    <row r="58" spans="1:14" x14ac:dyDescent="0.25">
      <c r="A58" t="s">
        <v>570</v>
      </c>
      <c r="B58" t="s">
        <v>577</v>
      </c>
      <c r="C58" t="s">
        <v>572</v>
      </c>
      <c r="D58" t="s">
        <v>572</v>
      </c>
      <c r="E58" t="s">
        <v>664</v>
      </c>
      <c r="F58" t="s">
        <v>582</v>
      </c>
      <c r="G58" t="s">
        <v>84</v>
      </c>
      <c r="H58" t="s">
        <v>50</v>
      </c>
      <c r="I58" t="s">
        <v>651</v>
      </c>
      <c r="J58" t="s">
        <v>577</v>
      </c>
      <c r="K58" t="s">
        <v>306</v>
      </c>
      <c r="L58" t="s">
        <v>78</v>
      </c>
      <c r="M58" t="s">
        <v>653</v>
      </c>
      <c r="N58" t="s">
        <v>78</v>
      </c>
    </row>
    <row r="59" spans="1:14" x14ac:dyDescent="0.25">
      <c r="A59" t="s">
        <v>570</v>
      </c>
      <c r="B59" t="s">
        <v>640</v>
      </c>
      <c r="C59" t="s">
        <v>572</v>
      </c>
      <c r="D59" t="s">
        <v>572</v>
      </c>
      <c r="E59" t="s">
        <v>664</v>
      </c>
      <c r="F59" t="s">
        <v>582</v>
      </c>
      <c r="G59" t="s">
        <v>84</v>
      </c>
      <c r="H59" t="s">
        <v>50</v>
      </c>
      <c r="I59" t="s">
        <v>641</v>
      </c>
      <c r="J59" t="s">
        <v>640</v>
      </c>
      <c r="K59" t="s">
        <v>307</v>
      </c>
      <c r="L59" t="s">
        <v>78</v>
      </c>
      <c r="M59" t="s">
        <v>642</v>
      </c>
      <c r="N59" t="s">
        <v>78</v>
      </c>
    </row>
    <row r="60" spans="1:14" x14ac:dyDescent="0.25">
      <c r="A60" t="s">
        <v>570</v>
      </c>
      <c r="B60" t="s">
        <v>596</v>
      </c>
      <c r="C60" t="s">
        <v>572</v>
      </c>
      <c r="D60" t="s">
        <v>572</v>
      </c>
      <c r="E60" t="s">
        <v>664</v>
      </c>
      <c r="F60" t="s">
        <v>582</v>
      </c>
      <c r="G60" t="s">
        <v>84</v>
      </c>
      <c r="H60" t="s">
        <v>50</v>
      </c>
      <c r="I60" t="s">
        <v>683</v>
      </c>
      <c r="J60" t="s">
        <v>596</v>
      </c>
      <c r="K60" t="s">
        <v>304</v>
      </c>
      <c r="L60" t="s">
        <v>78</v>
      </c>
      <c r="M60" t="s">
        <v>684</v>
      </c>
      <c r="N60" t="s">
        <v>78</v>
      </c>
    </row>
    <row r="61" spans="1:14" x14ac:dyDescent="0.25">
      <c r="A61" t="s">
        <v>570</v>
      </c>
      <c r="B61" t="s">
        <v>637</v>
      </c>
      <c r="C61" t="s">
        <v>572</v>
      </c>
      <c r="D61" t="s">
        <v>572</v>
      </c>
      <c r="E61" t="s">
        <v>664</v>
      </c>
      <c r="F61" t="s">
        <v>582</v>
      </c>
      <c r="G61" t="s">
        <v>84</v>
      </c>
      <c r="H61" t="s">
        <v>48</v>
      </c>
      <c r="I61" t="s">
        <v>638</v>
      </c>
      <c r="J61" t="s">
        <v>637</v>
      </c>
      <c r="K61" t="s">
        <v>685</v>
      </c>
      <c r="L61" t="s">
        <v>78</v>
      </c>
      <c r="M61" t="s">
        <v>639</v>
      </c>
      <c r="N61" t="s">
        <v>78</v>
      </c>
    </row>
    <row r="62" spans="1:14" x14ac:dyDescent="0.25">
      <c r="A62" t="s">
        <v>570</v>
      </c>
      <c r="B62" t="s">
        <v>577</v>
      </c>
      <c r="C62" t="s">
        <v>572</v>
      </c>
      <c r="D62" t="s">
        <v>572</v>
      </c>
      <c r="E62" t="s">
        <v>686</v>
      </c>
      <c r="F62" t="s">
        <v>85</v>
      </c>
      <c r="G62" t="s">
        <v>84</v>
      </c>
      <c r="H62" t="s">
        <v>50</v>
      </c>
      <c r="I62" t="s">
        <v>673</v>
      </c>
      <c r="J62" t="s">
        <v>577</v>
      </c>
      <c r="K62" t="s">
        <v>169</v>
      </c>
      <c r="L62" t="s">
        <v>78</v>
      </c>
      <c r="M62" t="s">
        <v>674</v>
      </c>
      <c r="N62" t="s">
        <v>78</v>
      </c>
    </row>
    <row r="63" spans="1:14" x14ac:dyDescent="0.25">
      <c r="A63" t="s">
        <v>570</v>
      </c>
      <c r="B63" t="s">
        <v>656</v>
      </c>
      <c r="C63" t="s">
        <v>572</v>
      </c>
      <c r="D63" t="s">
        <v>572</v>
      </c>
      <c r="E63" t="s">
        <v>686</v>
      </c>
      <c r="F63" t="s">
        <v>85</v>
      </c>
      <c r="G63" t="s">
        <v>84</v>
      </c>
      <c r="H63" t="s">
        <v>50</v>
      </c>
      <c r="I63" t="s">
        <v>657</v>
      </c>
      <c r="J63" t="s">
        <v>656</v>
      </c>
      <c r="K63" t="s">
        <v>170</v>
      </c>
      <c r="L63" t="s">
        <v>78</v>
      </c>
      <c r="M63" t="s">
        <v>659</v>
      </c>
      <c r="N63" t="s">
        <v>78</v>
      </c>
    </row>
    <row r="64" spans="1:14" x14ac:dyDescent="0.25">
      <c r="A64" t="s">
        <v>570</v>
      </c>
      <c r="B64" t="s">
        <v>571</v>
      </c>
      <c r="C64" t="s">
        <v>572</v>
      </c>
      <c r="D64" t="s">
        <v>572</v>
      </c>
      <c r="E64" t="s">
        <v>686</v>
      </c>
      <c r="F64" t="s">
        <v>85</v>
      </c>
      <c r="G64" t="s">
        <v>84</v>
      </c>
      <c r="H64" t="s">
        <v>50</v>
      </c>
      <c r="I64" t="s">
        <v>687</v>
      </c>
      <c r="J64" t="s">
        <v>571</v>
      </c>
      <c r="K64" t="s">
        <v>172</v>
      </c>
      <c r="L64" t="s">
        <v>78</v>
      </c>
      <c r="M64" t="s">
        <v>688</v>
      </c>
      <c r="N64" t="s">
        <v>78</v>
      </c>
    </row>
    <row r="65" spans="1:14" x14ac:dyDescent="0.25">
      <c r="A65" t="s">
        <v>570</v>
      </c>
      <c r="B65" t="s">
        <v>585</v>
      </c>
      <c r="C65" t="s">
        <v>572</v>
      </c>
      <c r="D65" t="s">
        <v>572</v>
      </c>
      <c r="E65" t="s">
        <v>686</v>
      </c>
      <c r="F65" t="s">
        <v>85</v>
      </c>
      <c r="G65" t="s">
        <v>84</v>
      </c>
      <c r="H65" t="s">
        <v>50</v>
      </c>
      <c r="I65" t="s">
        <v>689</v>
      </c>
      <c r="J65" t="s">
        <v>585</v>
      </c>
      <c r="K65" t="s">
        <v>155</v>
      </c>
      <c r="L65" t="s">
        <v>78</v>
      </c>
      <c r="M65" t="s">
        <v>690</v>
      </c>
      <c r="N65" t="s">
        <v>78</v>
      </c>
    </row>
    <row r="66" spans="1:14" x14ac:dyDescent="0.25">
      <c r="A66" t="s">
        <v>570</v>
      </c>
      <c r="B66" t="s">
        <v>691</v>
      </c>
      <c r="C66" t="s">
        <v>572</v>
      </c>
      <c r="D66" t="s">
        <v>572</v>
      </c>
      <c r="E66" t="s">
        <v>686</v>
      </c>
      <c r="F66" t="s">
        <v>85</v>
      </c>
      <c r="G66" t="s">
        <v>84</v>
      </c>
      <c r="H66" t="s">
        <v>50</v>
      </c>
      <c r="I66" t="s">
        <v>692</v>
      </c>
      <c r="J66" t="s">
        <v>691</v>
      </c>
      <c r="K66" t="s">
        <v>153</v>
      </c>
      <c r="L66" t="s">
        <v>78</v>
      </c>
      <c r="M66" t="s">
        <v>693</v>
      </c>
      <c r="N66" t="s">
        <v>78</v>
      </c>
    </row>
    <row r="67" spans="1:14" x14ac:dyDescent="0.25">
      <c r="A67" t="s">
        <v>570</v>
      </c>
      <c r="B67" t="s">
        <v>663</v>
      </c>
      <c r="C67" t="s">
        <v>572</v>
      </c>
      <c r="D67" t="s">
        <v>572</v>
      </c>
      <c r="E67" t="s">
        <v>686</v>
      </c>
      <c r="F67" t="s">
        <v>85</v>
      </c>
      <c r="G67" t="s">
        <v>84</v>
      </c>
      <c r="H67" t="s">
        <v>50</v>
      </c>
      <c r="I67" t="s">
        <v>694</v>
      </c>
      <c r="J67" t="s">
        <v>663</v>
      </c>
      <c r="K67" t="s">
        <v>152</v>
      </c>
      <c r="L67" t="s">
        <v>78</v>
      </c>
      <c r="M67" t="s">
        <v>695</v>
      </c>
      <c r="N67" t="s">
        <v>78</v>
      </c>
    </row>
    <row r="68" spans="1:14" x14ac:dyDescent="0.25">
      <c r="A68" t="s">
        <v>570</v>
      </c>
      <c r="B68" t="s">
        <v>571</v>
      </c>
      <c r="C68" t="s">
        <v>572</v>
      </c>
      <c r="D68" t="s">
        <v>572</v>
      </c>
      <c r="E68" t="s">
        <v>686</v>
      </c>
      <c r="F68" t="s">
        <v>85</v>
      </c>
      <c r="G68" t="s">
        <v>84</v>
      </c>
      <c r="H68" t="s">
        <v>50</v>
      </c>
      <c r="I68" t="s">
        <v>696</v>
      </c>
      <c r="J68" t="s">
        <v>571</v>
      </c>
      <c r="K68" t="s">
        <v>178</v>
      </c>
      <c r="L68" t="s">
        <v>78</v>
      </c>
      <c r="M68" t="s">
        <v>697</v>
      </c>
      <c r="N68" t="s">
        <v>78</v>
      </c>
    </row>
    <row r="69" spans="1:14" x14ac:dyDescent="0.25">
      <c r="A69" t="s">
        <v>570</v>
      </c>
      <c r="B69" t="s">
        <v>640</v>
      </c>
      <c r="C69" t="s">
        <v>572</v>
      </c>
      <c r="D69" t="s">
        <v>572</v>
      </c>
      <c r="E69" t="s">
        <v>686</v>
      </c>
      <c r="F69" t="s">
        <v>85</v>
      </c>
      <c r="G69" t="s">
        <v>84</v>
      </c>
      <c r="H69" t="s">
        <v>50</v>
      </c>
      <c r="I69" t="s">
        <v>641</v>
      </c>
      <c r="J69" t="s">
        <v>640</v>
      </c>
      <c r="K69" t="s">
        <v>698</v>
      </c>
      <c r="L69" t="s">
        <v>78</v>
      </c>
      <c r="M69" t="s">
        <v>642</v>
      </c>
      <c r="N69" t="s">
        <v>78</v>
      </c>
    </row>
    <row r="70" spans="1:14" x14ac:dyDescent="0.25">
      <c r="A70" t="s">
        <v>570</v>
      </c>
      <c r="B70" t="s">
        <v>663</v>
      </c>
      <c r="C70" t="s">
        <v>572</v>
      </c>
      <c r="D70" t="s">
        <v>572</v>
      </c>
      <c r="E70" t="s">
        <v>686</v>
      </c>
      <c r="F70" t="s">
        <v>85</v>
      </c>
      <c r="G70" t="s">
        <v>84</v>
      </c>
      <c r="H70" t="s">
        <v>50</v>
      </c>
      <c r="I70" t="s">
        <v>699</v>
      </c>
      <c r="J70" t="s">
        <v>663</v>
      </c>
      <c r="K70" t="s">
        <v>154</v>
      </c>
      <c r="L70" t="s">
        <v>78</v>
      </c>
      <c r="M70" t="s">
        <v>700</v>
      </c>
      <c r="N70" t="s">
        <v>78</v>
      </c>
    </row>
    <row r="71" spans="1:14" x14ac:dyDescent="0.25">
      <c r="A71" t="s">
        <v>570</v>
      </c>
      <c r="B71" t="s">
        <v>667</v>
      </c>
      <c r="C71" t="s">
        <v>572</v>
      </c>
      <c r="D71" t="s">
        <v>572</v>
      </c>
      <c r="E71" t="s">
        <v>686</v>
      </c>
      <c r="F71" t="s">
        <v>85</v>
      </c>
      <c r="G71" t="s">
        <v>84</v>
      </c>
      <c r="H71" t="s">
        <v>50</v>
      </c>
      <c r="I71" t="s">
        <v>675</v>
      </c>
      <c r="J71" t="s">
        <v>667</v>
      </c>
      <c r="K71" t="s">
        <v>181</v>
      </c>
      <c r="L71" t="s">
        <v>78</v>
      </c>
      <c r="M71" t="s">
        <v>701</v>
      </c>
      <c r="N71" t="s">
        <v>78</v>
      </c>
    </row>
    <row r="72" spans="1:14" x14ac:dyDescent="0.25">
      <c r="A72" t="s">
        <v>570</v>
      </c>
      <c r="B72" t="s">
        <v>592</v>
      </c>
      <c r="C72" t="s">
        <v>572</v>
      </c>
      <c r="D72" t="s">
        <v>572</v>
      </c>
      <c r="E72" t="s">
        <v>686</v>
      </c>
      <c r="F72" t="s">
        <v>85</v>
      </c>
      <c r="G72" t="s">
        <v>84</v>
      </c>
      <c r="H72" t="s">
        <v>48</v>
      </c>
      <c r="I72" t="s">
        <v>702</v>
      </c>
      <c r="J72" t="s">
        <v>592</v>
      </c>
      <c r="K72" t="s">
        <v>188</v>
      </c>
      <c r="L72" t="s">
        <v>78</v>
      </c>
      <c r="M72" t="s">
        <v>703</v>
      </c>
      <c r="N72" t="s">
        <v>78</v>
      </c>
    </row>
    <row r="73" spans="1:14" x14ac:dyDescent="0.25">
      <c r="A73" t="s">
        <v>570</v>
      </c>
      <c r="B73" t="s">
        <v>577</v>
      </c>
      <c r="C73" t="s">
        <v>572</v>
      </c>
      <c r="D73" t="s">
        <v>572</v>
      </c>
      <c r="E73" t="s">
        <v>686</v>
      </c>
      <c r="F73" t="s">
        <v>85</v>
      </c>
      <c r="G73" t="s">
        <v>84</v>
      </c>
      <c r="H73" t="s">
        <v>48</v>
      </c>
      <c r="I73" t="s">
        <v>704</v>
      </c>
      <c r="J73" t="s">
        <v>577</v>
      </c>
      <c r="K73" t="s">
        <v>197</v>
      </c>
      <c r="L73" t="s">
        <v>78</v>
      </c>
      <c r="M73" t="s">
        <v>705</v>
      </c>
      <c r="N73" t="s">
        <v>78</v>
      </c>
    </row>
    <row r="74" spans="1:14" x14ac:dyDescent="0.25">
      <c r="A74" t="s">
        <v>570</v>
      </c>
      <c r="B74" t="s">
        <v>577</v>
      </c>
      <c r="C74" t="s">
        <v>572</v>
      </c>
      <c r="D74" t="s">
        <v>572</v>
      </c>
      <c r="E74" t="s">
        <v>686</v>
      </c>
      <c r="F74" t="s">
        <v>85</v>
      </c>
      <c r="G74" t="s">
        <v>84</v>
      </c>
      <c r="H74" t="s">
        <v>48</v>
      </c>
      <c r="I74" t="s">
        <v>704</v>
      </c>
      <c r="J74" t="s">
        <v>577</v>
      </c>
      <c r="K74" t="s">
        <v>189</v>
      </c>
      <c r="L74" t="s">
        <v>78</v>
      </c>
      <c r="M74" t="s">
        <v>705</v>
      </c>
      <c r="N74" t="s">
        <v>78</v>
      </c>
    </row>
    <row r="75" spans="1:14" x14ac:dyDescent="0.25">
      <c r="A75" t="s">
        <v>570</v>
      </c>
      <c r="B75" t="s">
        <v>596</v>
      </c>
      <c r="C75" t="s">
        <v>572</v>
      </c>
      <c r="D75" t="s">
        <v>572</v>
      </c>
      <c r="E75" t="s">
        <v>686</v>
      </c>
      <c r="F75" t="s">
        <v>85</v>
      </c>
      <c r="G75" t="s">
        <v>84</v>
      </c>
      <c r="H75" t="s">
        <v>48</v>
      </c>
      <c r="I75" t="s">
        <v>706</v>
      </c>
      <c r="J75" t="s">
        <v>596</v>
      </c>
      <c r="K75" t="s">
        <v>198</v>
      </c>
      <c r="L75" t="s">
        <v>78</v>
      </c>
      <c r="M75" t="s">
        <v>707</v>
      </c>
      <c r="N75" t="s">
        <v>708</v>
      </c>
    </row>
    <row r="76" spans="1:14" x14ac:dyDescent="0.25">
      <c r="A76" t="s">
        <v>570</v>
      </c>
      <c r="B76" t="s">
        <v>588</v>
      </c>
      <c r="C76" t="s">
        <v>572</v>
      </c>
      <c r="D76" t="s">
        <v>572</v>
      </c>
      <c r="E76" t="s">
        <v>686</v>
      </c>
      <c r="F76" t="s">
        <v>85</v>
      </c>
      <c r="G76" t="s">
        <v>84</v>
      </c>
      <c r="H76" t="s">
        <v>48</v>
      </c>
      <c r="I76" t="s">
        <v>611</v>
      </c>
      <c r="J76" t="s">
        <v>588</v>
      </c>
      <c r="K76" t="s">
        <v>190</v>
      </c>
      <c r="L76" t="s">
        <v>78</v>
      </c>
      <c r="M76" t="s">
        <v>612</v>
      </c>
      <c r="N76" t="s">
        <v>78</v>
      </c>
    </row>
    <row r="77" spans="1:14" x14ac:dyDescent="0.25">
      <c r="A77" t="s">
        <v>570</v>
      </c>
      <c r="B77" t="s">
        <v>588</v>
      </c>
      <c r="C77" t="s">
        <v>572</v>
      </c>
      <c r="D77" t="s">
        <v>572</v>
      </c>
      <c r="E77" t="s">
        <v>686</v>
      </c>
      <c r="F77" t="s">
        <v>85</v>
      </c>
      <c r="G77" t="s">
        <v>84</v>
      </c>
      <c r="H77" t="s">
        <v>48</v>
      </c>
      <c r="I77" t="s">
        <v>611</v>
      </c>
      <c r="J77" t="s">
        <v>588</v>
      </c>
      <c r="K77" t="s">
        <v>199</v>
      </c>
      <c r="L77" t="s">
        <v>78</v>
      </c>
      <c r="M77" t="s">
        <v>612</v>
      </c>
      <c r="N77" t="s">
        <v>78</v>
      </c>
    </row>
    <row r="78" spans="1:14" x14ac:dyDescent="0.25">
      <c r="A78" t="s">
        <v>570</v>
      </c>
      <c r="B78" t="s">
        <v>585</v>
      </c>
      <c r="C78" t="s">
        <v>572</v>
      </c>
      <c r="D78" t="s">
        <v>572</v>
      </c>
      <c r="E78" t="s">
        <v>686</v>
      </c>
      <c r="F78" t="s">
        <v>85</v>
      </c>
      <c r="G78" t="s">
        <v>84</v>
      </c>
      <c r="H78" t="s">
        <v>48</v>
      </c>
      <c r="I78" t="s">
        <v>586</v>
      </c>
      <c r="J78" t="s">
        <v>585</v>
      </c>
      <c r="K78" t="s">
        <v>191</v>
      </c>
      <c r="L78" t="s">
        <v>78</v>
      </c>
      <c r="M78" t="s">
        <v>587</v>
      </c>
      <c r="N78" t="s">
        <v>78</v>
      </c>
    </row>
    <row r="79" spans="1:14" x14ac:dyDescent="0.25">
      <c r="A79" t="s">
        <v>570</v>
      </c>
      <c r="B79" t="s">
        <v>585</v>
      </c>
      <c r="C79" t="s">
        <v>572</v>
      </c>
      <c r="D79" t="s">
        <v>572</v>
      </c>
      <c r="E79" t="s">
        <v>686</v>
      </c>
      <c r="F79" t="s">
        <v>85</v>
      </c>
      <c r="G79" t="s">
        <v>84</v>
      </c>
      <c r="H79" t="s">
        <v>48</v>
      </c>
      <c r="I79" t="s">
        <v>586</v>
      </c>
      <c r="J79" t="s">
        <v>585</v>
      </c>
      <c r="K79" t="s">
        <v>200</v>
      </c>
      <c r="L79" t="s">
        <v>78</v>
      </c>
      <c r="M79" t="s">
        <v>587</v>
      </c>
      <c r="N79" t="s">
        <v>78</v>
      </c>
    </row>
    <row r="80" spans="1:14" x14ac:dyDescent="0.25">
      <c r="A80" t="s">
        <v>570</v>
      </c>
      <c r="B80" t="s">
        <v>585</v>
      </c>
      <c r="C80" t="s">
        <v>572</v>
      </c>
      <c r="D80" t="s">
        <v>572</v>
      </c>
      <c r="E80" t="s">
        <v>686</v>
      </c>
      <c r="F80" t="s">
        <v>85</v>
      </c>
      <c r="G80" t="s">
        <v>84</v>
      </c>
      <c r="H80" t="s">
        <v>48</v>
      </c>
      <c r="I80" t="s">
        <v>586</v>
      </c>
      <c r="J80" t="s">
        <v>585</v>
      </c>
      <c r="K80" t="s">
        <v>166</v>
      </c>
      <c r="L80" t="s">
        <v>78</v>
      </c>
      <c r="M80" t="s">
        <v>587</v>
      </c>
      <c r="N80" t="s">
        <v>78</v>
      </c>
    </row>
    <row r="81" spans="1:14" x14ac:dyDescent="0.25">
      <c r="A81" t="s">
        <v>570</v>
      </c>
      <c r="B81" t="s">
        <v>585</v>
      </c>
      <c r="C81" t="s">
        <v>572</v>
      </c>
      <c r="D81" t="s">
        <v>572</v>
      </c>
      <c r="E81" t="s">
        <v>686</v>
      </c>
      <c r="F81" t="s">
        <v>85</v>
      </c>
      <c r="G81" t="s">
        <v>84</v>
      </c>
      <c r="H81" t="s">
        <v>48</v>
      </c>
      <c r="I81" t="s">
        <v>586</v>
      </c>
      <c r="J81" t="s">
        <v>585</v>
      </c>
      <c r="K81" t="s">
        <v>167</v>
      </c>
      <c r="L81" t="s">
        <v>78</v>
      </c>
      <c r="M81" t="s">
        <v>587</v>
      </c>
      <c r="N81" t="s">
        <v>78</v>
      </c>
    </row>
    <row r="82" spans="1:14" x14ac:dyDescent="0.25">
      <c r="A82" t="s">
        <v>570</v>
      </c>
      <c r="B82" t="s">
        <v>585</v>
      </c>
      <c r="C82" t="s">
        <v>572</v>
      </c>
      <c r="D82" t="s">
        <v>572</v>
      </c>
      <c r="E82" t="s">
        <v>686</v>
      </c>
      <c r="F82" t="s">
        <v>85</v>
      </c>
      <c r="G82" t="s">
        <v>84</v>
      </c>
      <c r="H82" t="s">
        <v>48</v>
      </c>
      <c r="I82" t="s">
        <v>586</v>
      </c>
      <c r="J82" t="s">
        <v>585</v>
      </c>
      <c r="K82" t="s">
        <v>709</v>
      </c>
      <c r="L82" t="s">
        <v>78</v>
      </c>
      <c r="M82" t="s">
        <v>587</v>
      </c>
      <c r="N82" t="s">
        <v>78</v>
      </c>
    </row>
    <row r="83" spans="1:14" x14ac:dyDescent="0.25">
      <c r="A83" t="s">
        <v>570</v>
      </c>
      <c r="B83" t="s">
        <v>585</v>
      </c>
      <c r="C83" t="s">
        <v>572</v>
      </c>
      <c r="D83" t="s">
        <v>572</v>
      </c>
      <c r="E83" t="s">
        <v>686</v>
      </c>
      <c r="F83" t="s">
        <v>85</v>
      </c>
      <c r="G83" t="s">
        <v>84</v>
      </c>
      <c r="H83" t="s">
        <v>48</v>
      </c>
      <c r="I83" t="s">
        <v>586</v>
      </c>
      <c r="J83" t="s">
        <v>585</v>
      </c>
      <c r="K83" t="s">
        <v>201</v>
      </c>
      <c r="L83" t="s">
        <v>78</v>
      </c>
      <c r="M83" t="s">
        <v>587</v>
      </c>
      <c r="N83" t="s">
        <v>78</v>
      </c>
    </row>
    <row r="84" spans="1:14" x14ac:dyDescent="0.25">
      <c r="A84" t="s">
        <v>570</v>
      </c>
      <c r="B84" t="s">
        <v>585</v>
      </c>
      <c r="C84" t="s">
        <v>572</v>
      </c>
      <c r="D84" t="s">
        <v>572</v>
      </c>
      <c r="E84" t="s">
        <v>686</v>
      </c>
      <c r="F84" t="s">
        <v>85</v>
      </c>
      <c r="G84" t="s">
        <v>84</v>
      </c>
      <c r="H84" t="s">
        <v>48</v>
      </c>
      <c r="I84" t="s">
        <v>586</v>
      </c>
      <c r="J84" t="s">
        <v>585</v>
      </c>
      <c r="K84" t="s">
        <v>194</v>
      </c>
      <c r="L84" t="s">
        <v>78</v>
      </c>
      <c r="M84" t="s">
        <v>587</v>
      </c>
      <c r="N84" t="s">
        <v>78</v>
      </c>
    </row>
    <row r="85" spans="1:14" x14ac:dyDescent="0.25">
      <c r="A85" t="s">
        <v>570</v>
      </c>
      <c r="B85" t="s">
        <v>585</v>
      </c>
      <c r="C85" t="s">
        <v>572</v>
      </c>
      <c r="D85" t="s">
        <v>572</v>
      </c>
      <c r="E85" t="s">
        <v>686</v>
      </c>
      <c r="F85" t="s">
        <v>85</v>
      </c>
      <c r="G85" t="s">
        <v>84</v>
      </c>
      <c r="H85" t="s">
        <v>48</v>
      </c>
      <c r="I85" t="s">
        <v>586</v>
      </c>
      <c r="J85" t="s">
        <v>585</v>
      </c>
      <c r="K85" t="s">
        <v>203</v>
      </c>
      <c r="L85" t="s">
        <v>78</v>
      </c>
      <c r="M85" t="s">
        <v>587</v>
      </c>
      <c r="N85" t="s">
        <v>78</v>
      </c>
    </row>
    <row r="86" spans="1:14" x14ac:dyDescent="0.25">
      <c r="A86" t="s">
        <v>570</v>
      </c>
      <c r="B86" t="s">
        <v>663</v>
      </c>
      <c r="C86" t="s">
        <v>572</v>
      </c>
      <c r="D86" t="s">
        <v>572</v>
      </c>
      <c r="E86" t="s">
        <v>686</v>
      </c>
      <c r="F86" t="s">
        <v>85</v>
      </c>
      <c r="G86" t="s">
        <v>84</v>
      </c>
      <c r="H86" t="s">
        <v>48</v>
      </c>
      <c r="I86" t="s">
        <v>699</v>
      </c>
      <c r="J86" t="s">
        <v>663</v>
      </c>
      <c r="K86" t="s">
        <v>195</v>
      </c>
      <c r="L86" t="s">
        <v>78</v>
      </c>
      <c r="M86" t="s">
        <v>710</v>
      </c>
      <c r="N86" t="s">
        <v>78</v>
      </c>
    </row>
    <row r="87" spans="1:14" x14ac:dyDescent="0.25">
      <c r="A87" t="s">
        <v>570</v>
      </c>
      <c r="B87" t="s">
        <v>711</v>
      </c>
      <c r="C87" t="s">
        <v>572</v>
      </c>
      <c r="D87" t="s">
        <v>572</v>
      </c>
      <c r="E87" t="s">
        <v>686</v>
      </c>
      <c r="F87" t="s">
        <v>85</v>
      </c>
      <c r="G87" t="s">
        <v>84</v>
      </c>
      <c r="H87" t="s">
        <v>48</v>
      </c>
      <c r="I87" t="s">
        <v>712</v>
      </c>
      <c r="J87" t="s">
        <v>711</v>
      </c>
      <c r="K87" t="s">
        <v>204</v>
      </c>
      <c r="L87" t="s">
        <v>78</v>
      </c>
      <c r="M87" t="s">
        <v>713</v>
      </c>
      <c r="N87" t="s">
        <v>78</v>
      </c>
    </row>
    <row r="88" spans="1:14" x14ac:dyDescent="0.25">
      <c r="A88" t="s">
        <v>570</v>
      </c>
      <c r="B88" t="s">
        <v>714</v>
      </c>
      <c r="C88" t="s">
        <v>572</v>
      </c>
      <c r="D88" t="s">
        <v>572</v>
      </c>
      <c r="E88" t="s">
        <v>686</v>
      </c>
      <c r="F88" t="s">
        <v>85</v>
      </c>
      <c r="G88" t="s">
        <v>84</v>
      </c>
      <c r="H88" t="s">
        <v>48</v>
      </c>
      <c r="I88" t="s">
        <v>715</v>
      </c>
      <c r="J88" t="s">
        <v>714</v>
      </c>
      <c r="K88" t="s">
        <v>196</v>
      </c>
      <c r="L88" t="s">
        <v>78</v>
      </c>
      <c r="M88" t="s">
        <v>716</v>
      </c>
      <c r="N88" t="s">
        <v>78</v>
      </c>
    </row>
    <row r="89" spans="1:14" x14ac:dyDescent="0.25">
      <c r="A89" t="s">
        <v>570</v>
      </c>
      <c r="B89" t="s">
        <v>588</v>
      </c>
      <c r="C89" t="s">
        <v>572</v>
      </c>
      <c r="D89" t="s">
        <v>572</v>
      </c>
      <c r="E89" t="s">
        <v>686</v>
      </c>
      <c r="F89" t="s">
        <v>582</v>
      </c>
      <c r="G89" t="s">
        <v>84</v>
      </c>
      <c r="H89" t="s">
        <v>50</v>
      </c>
      <c r="I89" t="s">
        <v>590</v>
      </c>
      <c r="J89" t="s">
        <v>588</v>
      </c>
      <c r="K89" t="s">
        <v>173</v>
      </c>
      <c r="L89" t="s">
        <v>78</v>
      </c>
      <c r="M89" t="s">
        <v>591</v>
      </c>
      <c r="N89" t="s">
        <v>78</v>
      </c>
    </row>
    <row r="90" spans="1:14" x14ac:dyDescent="0.25">
      <c r="A90" t="s">
        <v>570</v>
      </c>
      <c r="B90" t="s">
        <v>640</v>
      </c>
      <c r="C90" t="s">
        <v>572</v>
      </c>
      <c r="D90" t="s">
        <v>572</v>
      </c>
      <c r="E90" t="s">
        <v>686</v>
      </c>
      <c r="F90" t="s">
        <v>582</v>
      </c>
      <c r="G90" t="s">
        <v>84</v>
      </c>
      <c r="H90" t="s">
        <v>50</v>
      </c>
      <c r="I90" t="s">
        <v>717</v>
      </c>
      <c r="J90" t="s">
        <v>640</v>
      </c>
      <c r="K90" t="s">
        <v>718</v>
      </c>
      <c r="L90" t="s">
        <v>78</v>
      </c>
      <c r="M90" t="s">
        <v>719</v>
      </c>
      <c r="N90" t="s">
        <v>78</v>
      </c>
    </row>
    <row r="91" spans="1:14" x14ac:dyDescent="0.25">
      <c r="A91" t="s">
        <v>570</v>
      </c>
      <c r="B91" t="s">
        <v>592</v>
      </c>
      <c r="C91" t="s">
        <v>572</v>
      </c>
      <c r="D91" t="s">
        <v>572</v>
      </c>
      <c r="E91" t="s">
        <v>686</v>
      </c>
      <c r="F91" t="s">
        <v>582</v>
      </c>
      <c r="G91" t="s">
        <v>84</v>
      </c>
      <c r="H91" t="s">
        <v>50</v>
      </c>
      <c r="I91" t="s">
        <v>720</v>
      </c>
      <c r="J91" t="s">
        <v>592</v>
      </c>
      <c r="K91" t="s">
        <v>176</v>
      </c>
      <c r="L91" t="s">
        <v>78</v>
      </c>
      <c r="M91" t="s">
        <v>721</v>
      </c>
      <c r="N91" t="s">
        <v>78</v>
      </c>
    </row>
    <row r="92" spans="1:14" x14ac:dyDescent="0.25">
      <c r="A92" t="s">
        <v>570</v>
      </c>
      <c r="B92" t="s">
        <v>585</v>
      </c>
      <c r="C92" t="s">
        <v>572</v>
      </c>
      <c r="D92" t="s">
        <v>572</v>
      </c>
      <c r="E92" t="s">
        <v>686</v>
      </c>
      <c r="F92" t="s">
        <v>582</v>
      </c>
      <c r="G92" t="s">
        <v>84</v>
      </c>
      <c r="H92" t="s">
        <v>50</v>
      </c>
      <c r="I92" t="s">
        <v>722</v>
      </c>
      <c r="J92" t="s">
        <v>585</v>
      </c>
      <c r="K92" t="s">
        <v>175</v>
      </c>
      <c r="L92" t="s">
        <v>78</v>
      </c>
      <c r="M92" t="s">
        <v>723</v>
      </c>
      <c r="N92" t="s">
        <v>78</v>
      </c>
    </row>
    <row r="93" spans="1:14" x14ac:dyDescent="0.25">
      <c r="A93" t="s">
        <v>570</v>
      </c>
      <c r="B93" t="s">
        <v>601</v>
      </c>
      <c r="C93" t="s">
        <v>572</v>
      </c>
      <c r="D93" t="s">
        <v>572</v>
      </c>
      <c r="E93" t="s">
        <v>686</v>
      </c>
      <c r="F93" t="s">
        <v>582</v>
      </c>
      <c r="G93" t="s">
        <v>84</v>
      </c>
      <c r="H93" t="s">
        <v>50</v>
      </c>
      <c r="I93" t="s">
        <v>724</v>
      </c>
      <c r="J93" t="s">
        <v>601</v>
      </c>
      <c r="K93" t="s">
        <v>182</v>
      </c>
      <c r="L93" t="s">
        <v>78</v>
      </c>
      <c r="M93" t="s">
        <v>725</v>
      </c>
      <c r="N93" t="s">
        <v>78</v>
      </c>
    </row>
    <row r="94" spans="1:14" x14ac:dyDescent="0.25">
      <c r="A94" t="s">
        <v>570</v>
      </c>
      <c r="B94" t="s">
        <v>726</v>
      </c>
      <c r="C94" t="s">
        <v>572</v>
      </c>
      <c r="D94" t="s">
        <v>572</v>
      </c>
      <c r="E94" t="s">
        <v>686</v>
      </c>
      <c r="F94" t="s">
        <v>582</v>
      </c>
      <c r="G94" t="s">
        <v>84</v>
      </c>
      <c r="H94" t="s">
        <v>50</v>
      </c>
      <c r="I94" t="s">
        <v>727</v>
      </c>
      <c r="J94" t="s">
        <v>726</v>
      </c>
      <c r="K94" t="s">
        <v>159</v>
      </c>
      <c r="L94" t="s">
        <v>78</v>
      </c>
      <c r="M94" t="s">
        <v>728</v>
      </c>
      <c r="N94" t="s">
        <v>78</v>
      </c>
    </row>
    <row r="95" spans="1:14" x14ac:dyDescent="0.25">
      <c r="A95" t="s">
        <v>570</v>
      </c>
      <c r="B95" t="s">
        <v>640</v>
      </c>
      <c r="C95" t="s">
        <v>572</v>
      </c>
      <c r="D95" t="s">
        <v>572</v>
      </c>
      <c r="E95" t="s">
        <v>686</v>
      </c>
      <c r="F95" t="s">
        <v>582</v>
      </c>
      <c r="G95" t="s">
        <v>84</v>
      </c>
      <c r="H95" t="s">
        <v>50</v>
      </c>
      <c r="I95" t="s">
        <v>729</v>
      </c>
      <c r="J95" t="s">
        <v>640</v>
      </c>
      <c r="K95" t="s">
        <v>158</v>
      </c>
      <c r="L95" t="s">
        <v>78</v>
      </c>
      <c r="M95" t="s">
        <v>730</v>
      </c>
      <c r="N95" t="s">
        <v>731</v>
      </c>
    </row>
    <row r="96" spans="1:14" x14ac:dyDescent="0.25">
      <c r="A96" t="s">
        <v>570</v>
      </c>
      <c r="B96" t="s">
        <v>577</v>
      </c>
      <c r="C96" t="s">
        <v>572</v>
      </c>
      <c r="D96" t="s">
        <v>572</v>
      </c>
      <c r="E96" t="s">
        <v>686</v>
      </c>
      <c r="F96" t="s">
        <v>582</v>
      </c>
      <c r="G96" t="s">
        <v>84</v>
      </c>
      <c r="H96" t="s">
        <v>50</v>
      </c>
      <c r="I96" t="s">
        <v>599</v>
      </c>
      <c r="J96" t="s">
        <v>577</v>
      </c>
      <c r="K96" t="s">
        <v>184</v>
      </c>
      <c r="L96" t="s">
        <v>78</v>
      </c>
      <c r="M96" t="s">
        <v>732</v>
      </c>
      <c r="N96" t="s">
        <v>78</v>
      </c>
    </row>
    <row r="97" spans="1:14" x14ac:dyDescent="0.25">
      <c r="A97" t="s">
        <v>570</v>
      </c>
      <c r="B97" t="s">
        <v>640</v>
      </c>
      <c r="C97" t="s">
        <v>572</v>
      </c>
      <c r="D97" t="s">
        <v>572</v>
      </c>
      <c r="E97" t="s">
        <v>686</v>
      </c>
      <c r="F97" t="s">
        <v>582</v>
      </c>
      <c r="G97" t="s">
        <v>84</v>
      </c>
      <c r="H97" t="s">
        <v>50</v>
      </c>
      <c r="I97" t="s">
        <v>641</v>
      </c>
      <c r="J97" t="s">
        <v>640</v>
      </c>
      <c r="K97" t="s">
        <v>157</v>
      </c>
      <c r="L97" t="s">
        <v>78</v>
      </c>
      <c r="M97" t="s">
        <v>642</v>
      </c>
      <c r="N97" t="s">
        <v>78</v>
      </c>
    </row>
    <row r="98" spans="1:14" x14ac:dyDescent="0.25">
      <c r="A98" t="s">
        <v>570</v>
      </c>
      <c r="B98" t="s">
        <v>577</v>
      </c>
      <c r="C98" t="s">
        <v>572</v>
      </c>
      <c r="D98" t="s">
        <v>572</v>
      </c>
      <c r="E98" t="s">
        <v>686</v>
      </c>
      <c r="F98" t="s">
        <v>582</v>
      </c>
      <c r="G98" t="s">
        <v>84</v>
      </c>
      <c r="H98" t="s">
        <v>50</v>
      </c>
      <c r="I98" t="s">
        <v>733</v>
      </c>
      <c r="J98" t="s">
        <v>577</v>
      </c>
      <c r="K98" t="s">
        <v>174</v>
      </c>
      <c r="L98" t="s">
        <v>78</v>
      </c>
      <c r="M98" t="s">
        <v>734</v>
      </c>
      <c r="N98" t="s">
        <v>78</v>
      </c>
    </row>
    <row r="99" spans="1:14" x14ac:dyDescent="0.25">
      <c r="A99" t="s">
        <v>570</v>
      </c>
      <c r="B99" t="s">
        <v>735</v>
      </c>
      <c r="C99" t="s">
        <v>572</v>
      </c>
      <c r="D99" t="s">
        <v>572</v>
      </c>
      <c r="E99" t="s">
        <v>686</v>
      </c>
      <c r="F99" t="s">
        <v>582</v>
      </c>
      <c r="G99" t="s">
        <v>84</v>
      </c>
      <c r="H99" t="s">
        <v>48</v>
      </c>
      <c r="I99" t="s">
        <v>736</v>
      </c>
      <c r="J99" t="s">
        <v>735</v>
      </c>
      <c r="K99" t="s">
        <v>187</v>
      </c>
      <c r="L99" t="s">
        <v>78</v>
      </c>
      <c r="M99" t="s">
        <v>737</v>
      </c>
      <c r="N99" t="s">
        <v>78</v>
      </c>
    </row>
    <row r="100" spans="1:14" x14ac:dyDescent="0.25">
      <c r="A100" t="s">
        <v>570</v>
      </c>
      <c r="B100" t="s">
        <v>640</v>
      </c>
      <c r="C100" t="s">
        <v>572</v>
      </c>
      <c r="D100" t="s">
        <v>572</v>
      </c>
      <c r="E100" t="s">
        <v>686</v>
      </c>
      <c r="F100" t="s">
        <v>582</v>
      </c>
      <c r="G100" t="s">
        <v>84</v>
      </c>
      <c r="H100" t="s">
        <v>48</v>
      </c>
      <c r="I100" t="s">
        <v>738</v>
      </c>
      <c r="J100" t="s">
        <v>640</v>
      </c>
      <c r="K100" t="s">
        <v>739</v>
      </c>
      <c r="L100" t="s">
        <v>78</v>
      </c>
      <c r="M100" t="s">
        <v>740</v>
      </c>
      <c r="N100" t="s">
        <v>78</v>
      </c>
    </row>
    <row r="101" spans="1:14" x14ac:dyDescent="0.25">
      <c r="A101" t="s">
        <v>570</v>
      </c>
      <c r="B101" t="s">
        <v>585</v>
      </c>
      <c r="C101" t="s">
        <v>572</v>
      </c>
      <c r="D101" t="s">
        <v>572</v>
      </c>
      <c r="E101" t="s">
        <v>686</v>
      </c>
      <c r="F101" t="s">
        <v>582</v>
      </c>
      <c r="G101" t="s">
        <v>84</v>
      </c>
      <c r="H101" t="s">
        <v>48</v>
      </c>
      <c r="I101" t="s">
        <v>586</v>
      </c>
      <c r="J101" t="s">
        <v>585</v>
      </c>
      <c r="K101" t="s">
        <v>160</v>
      </c>
      <c r="L101" t="s">
        <v>78</v>
      </c>
      <c r="M101" t="s">
        <v>587</v>
      </c>
      <c r="N101" t="s">
        <v>78</v>
      </c>
    </row>
    <row r="102" spans="1:14" x14ac:dyDescent="0.25">
      <c r="A102" t="s">
        <v>570</v>
      </c>
      <c r="B102" t="s">
        <v>585</v>
      </c>
      <c r="C102" t="s">
        <v>572</v>
      </c>
      <c r="D102" t="s">
        <v>572</v>
      </c>
      <c r="E102" t="s">
        <v>686</v>
      </c>
      <c r="F102" t="s">
        <v>582</v>
      </c>
      <c r="G102" t="s">
        <v>84</v>
      </c>
      <c r="H102" t="s">
        <v>48</v>
      </c>
      <c r="I102" t="s">
        <v>586</v>
      </c>
      <c r="J102" t="s">
        <v>585</v>
      </c>
      <c r="K102" t="s">
        <v>162</v>
      </c>
      <c r="L102" t="s">
        <v>78</v>
      </c>
      <c r="M102" t="s">
        <v>587</v>
      </c>
      <c r="N102" t="s">
        <v>78</v>
      </c>
    </row>
    <row r="103" spans="1:14" x14ac:dyDescent="0.25">
      <c r="A103" t="s">
        <v>570</v>
      </c>
      <c r="B103" t="s">
        <v>741</v>
      </c>
      <c r="C103" t="s">
        <v>572</v>
      </c>
      <c r="D103" t="s">
        <v>572</v>
      </c>
      <c r="E103" t="s">
        <v>686</v>
      </c>
      <c r="F103" t="s">
        <v>582</v>
      </c>
      <c r="G103" t="s">
        <v>84</v>
      </c>
      <c r="H103" t="s">
        <v>48</v>
      </c>
      <c r="I103" t="s">
        <v>742</v>
      </c>
      <c r="J103" t="s">
        <v>741</v>
      </c>
      <c r="K103" t="s">
        <v>743</v>
      </c>
      <c r="L103" t="s">
        <v>78</v>
      </c>
      <c r="M103" t="s">
        <v>744</v>
      </c>
      <c r="N103" t="s">
        <v>78</v>
      </c>
    </row>
    <row r="104" spans="1:14" x14ac:dyDescent="0.25">
      <c r="A104" t="s">
        <v>570</v>
      </c>
      <c r="B104" t="s">
        <v>604</v>
      </c>
      <c r="C104" t="s">
        <v>572</v>
      </c>
      <c r="D104" t="s">
        <v>572</v>
      </c>
      <c r="E104" t="s">
        <v>686</v>
      </c>
      <c r="F104" t="s">
        <v>582</v>
      </c>
      <c r="G104" t="s">
        <v>84</v>
      </c>
      <c r="H104" t="s">
        <v>48</v>
      </c>
      <c r="I104" t="s">
        <v>745</v>
      </c>
      <c r="J104" t="s">
        <v>604</v>
      </c>
      <c r="K104" t="s">
        <v>163</v>
      </c>
      <c r="L104" t="s">
        <v>78</v>
      </c>
      <c r="M104" t="s">
        <v>746</v>
      </c>
      <c r="N104" t="s">
        <v>78</v>
      </c>
    </row>
    <row r="105" spans="1:14" x14ac:dyDescent="0.25">
      <c r="A105" t="s">
        <v>570</v>
      </c>
      <c r="B105" t="s">
        <v>592</v>
      </c>
      <c r="C105" t="s">
        <v>572</v>
      </c>
      <c r="D105" t="s">
        <v>572</v>
      </c>
      <c r="E105" t="s">
        <v>686</v>
      </c>
      <c r="F105" t="s">
        <v>582</v>
      </c>
      <c r="G105" t="s">
        <v>84</v>
      </c>
      <c r="H105" t="s">
        <v>48</v>
      </c>
      <c r="I105" t="s">
        <v>747</v>
      </c>
      <c r="J105" t="s">
        <v>592</v>
      </c>
      <c r="K105" t="s">
        <v>165</v>
      </c>
      <c r="L105" t="s">
        <v>78</v>
      </c>
      <c r="M105" t="s">
        <v>748</v>
      </c>
      <c r="N105" t="s">
        <v>78</v>
      </c>
    </row>
    <row r="106" spans="1:14" x14ac:dyDescent="0.25">
      <c r="A106" t="s">
        <v>570</v>
      </c>
      <c r="B106" t="s">
        <v>663</v>
      </c>
      <c r="C106" t="s">
        <v>572</v>
      </c>
      <c r="D106" t="s">
        <v>572</v>
      </c>
      <c r="E106" t="s">
        <v>686</v>
      </c>
      <c r="F106" t="s">
        <v>582</v>
      </c>
      <c r="G106" t="s">
        <v>84</v>
      </c>
      <c r="H106" t="s">
        <v>48</v>
      </c>
      <c r="I106" t="s">
        <v>699</v>
      </c>
      <c r="J106" t="s">
        <v>663</v>
      </c>
      <c r="K106" t="s">
        <v>156</v>
      </c>
      <c r="L106" t="s">
        <v>78</v>
      </c>
      <c r="M106" t="s">
        <v>749</v>
      </c>
      <c r="N106" t="s">
        <v>78</v>
      </c>
    </row>
    <row r="107" spans="1:14" x14ac:dyDescent="0.25">
      <c r="A107" t="s">
        <v>570</v>
      </c>
      <c r="B107" t="s">
        <v>592</v>
      </c>
      <c r="C107" t="s">
        <v>572</v>
      </c>
      <c r="D107" t="s">
        <v>572</v>
      </c>
      <c r="E107" t="s">
        <v>750</v>
      </c>
      <c r="F107" t="s">
        <v>85</v>
      </c>
      <c r="G107" t="s">
        <v>84</v>
      </c>
      <c r="H107" t="s">
        <v>50</v>
      </c>
      <c r="I107" t="s">
        <v>751</v>
      </c>
      <c r="J107" t="s">
        <v>592</v>
      </c>
      <c r="K107" t="s">
        <v>217</v>
      </c>
      <c r="L107" t="s">
        <v>78</v>
      </c>
      <c r="M107" t="s">
        <v>752</v>
      </c>
      <c r="N107" t="s">
        <v>78</v>
      </c>
    </row>
    <row r="108" spans="1:14" x14ac:dyDescent="0.25">
      <c r="A108" t="s">
        <v>570</v>
      </c>
      <c r="B108" t="s">
        <v>663</v>
      </c>
      <c r="C108" t="s">
        <v>572</v>
      </c>
      <c r="D108" t="s">
        <v>572</v>
      </c>
      <c r="E108" t="s">
        <v>750</v>
      </c>
      <c r="F108" t="s">
        <v>85</v>
      </c>
      <c r="G108" t="s">
        <v>84</v>
      </c>
      <c r="H108" t="s">
        <v>50</v>
      </c>
      <c r="I108" t="s">
        <v>699</v>
      </c>
      <c r="J108" t="s">
        <v>663</v>
      </c>
      <c r="K108" t="s">
        <v>213</v>
      </c>
      <c r="L108" t="s">
        <v>78</v>
      </c>
      <c r="M108" t="s">
        <v>700</v>
      </c>
      <c r="N108" t="s">
        <v>753</v>
      </c>
    </row>
    <row r="109" spans="1:14" x14ac:dyDescent="0.25">
      <c r="A109" t="s">
        <v>570</v>
      </c>
      <c r="B109" t="s">
        <v>663</v>
      </c>
      <c r="C109" t="s">
        <v>572</v>
      </c>
      <c r="D109" t="s">
        <v>572</v>
      </c>
      <c r="E109" t="s">
        <v>750</v>
      </c>
      <c r="F109" t="s">
        <v>85</v>
      </c>
      <c r="G109" t="s">
        <v>84</v>
      </c>
      <c r="H109" t="s">
        <v>50</v>
      </c>
      <c r="I109" t="s">
        <v>699</v>
      </c>
      <c r="J109" t="s">
        <v>663</v>
      </c>
      <c r="K109" t="s">
        <v>215</v>
      </c>
      <c r="L109" t="s">
        <v>78</v>
      </c>
      <c r="M109" t="s">
        <v>700</v>
      </c>
      <c r="N109" t="s">
        <v>753</v>
      </c>
    </row>
    <row r="110" spans="1:14" x14ac:dyDescent="0.25">
      <c r="A110" t="s">
        <v>570</v>
      </c>
      <c r="B110" t="s">
        <v>637</v>
      </c>
      <c r="C110" t="s">
        <v>572</v>
      </c>
      <c r="D110" t="s">
        <v>572</v>
      </c>
      <c r="E110" t="s">
        <v>750</v>
      </c>
      <c r="F110" t="s">
        <v>85</v>
      </c>
      <c r="G110" t="s">
        <v>84</v>
      </c>
      <c r="H110" t="s">
        <v>50</v>
      </c>
      <c r="I110" t="s">
        <v>754</v>
      </c>
      <c r="J110" t="s">
        <v>637</v>
      </c>
      <c r="K110" t="s">
        <v>755</v>
      </c>
      <c r="L110" t="s">
        <v>78</v>
      </c>
      <c r="M110" t="s">
        <v>756</v>
      </c>
      <c r="N110" t="s">
        <v>78</v>
      </c>
    </row>
    <row r="111" spans="1:14" x14ac:dyDescent="0.25">
      <c r="A111" t="s">
        <v>570</v>
      </c>
      <c r="B111" t="s">
        <v>637</v>
      </c>
      <c r="C111" t="s">
        <v>572</v>
      </c>
      <c r="D111" t="s">
        <v>572</v>
      </c>
      <c r="E111" t="s">
        <v>750</v>
      </c>
      <c r="F111" t="s">
        <v>85</v>
      </c>
      <c r="G111" t="s">
        <v>84</v>
      </c>
      <c r="H111" t="s">
        <v>50</v>
      </c>
      <c r="I111" t="s">
        <v>754</v>
      </c>
      <c r="J111" t="s">
        <v>637</v>
      </c>
      <c r="K111" t="s">
        <v>216</v>
      </c>
      <c r="L111" t="s">
        <v>78</v>
      </c>
      <c r="M111" t="s">
        <v>756</v>
      </c>
      <c r="N111" t="s">
        <v>78</v>
      </c>
    </row>
    <row r="112" spans="1:14" x14ac:dyDescent="0.25">
      <c r="A112" t="s">
        <v>570</v>
      </c>
      <c r="B112" t="s">
        <v>714</v>
      </c>
      <c r="C112" t="s">
        <v>572</v>
      </c>
      <c r="D112" t="s">
        <v>572</v>
      </c>
      <c r="E112" t="s">
        <v>750</v>
      </c>
      <c r="F112" t="s">
        <v>85</v>
      </c>
      <c r="G112" t="s">
        <v>84</v>
      </c>
      <c r="H112" t="s">
        <v>50</v>
      </c>
      <c r="I112" t="s">
        <v>715</v>
      </c>
      <c r="J112" t="s">
        <v>714</v>
      </c>
      <c r="K112" t="s">
        <v>757</v>
      </c>
      <c r="L112" t="s">
        <v>78</v>
      </c>
      <c r="M112" t="s">
        <v>758</v>
      </c>
      <c r="N112" t="s">
        <v>78</v>
      </c>
    </row>
    <row r="113" spans="1:14" x14ac:dyDescent="0.25">
      <c r="A113" t="s">
        <v>570</v>
      </c>
      <c r="B113" t="s">
        <v>691</v>
      </c>
      <c r="C113" t="s">
        <v>572</v>
      </c>
      <c r="D113" t="s">
        <v>572</v>
      </c>
      <c r="E113" t="s">
        <v>750</v>
      </c>
      <c r="F113" t="s">
        <v>85</v>
      </c>
      <c r="G113" t="s">
        <v>84</v>
      </c>
      <c r="H113" t="s">
        <v>50</v>
      </c>
      <c r="I113" t="s">
        <v>759</v>
      </c>
      <c r="J113" t="s">
        <v>691</v>
      </c>
      <c r="K113" t="s">
        <v>212</v>
      </c>
      <c r="L113" t="s">
        <v>78</v>
      </c>
      <c r="M113" t="s">
        <v>760</v>
      </c>
      <c r="N113" t="s">
        <v>78</v>
      </c>
    </row>
    <row r="114" spans="1:14" x14ac:dyDescent="0.25">
      <c r="A114" t="s">
        <v>570</v>
      </c>
      <c r="B114" t="s">
        <v>691</v>
      </c>
      <c r="C114" t="s">
        <v>572</v>
      </c>
      <c r="D114" t="s">
        <v>572</v>
      </c>
      <c r="E114" t="s">
        <v>750</v>
      </c>
      <c r="F114" t="s">
        <v>85</v>
      </c>
      <c r="G114" t="s">
        <v>84</v>
      </c>
      <c r="H114" t="s">
        <v>50</v>
      </c>
      <c r="I114" t="s">
        <v>759</v>
      </c>
      <c r="J114" t="s">
        <v>691</v>
      </c>
      <c r="K114" t="s">
        <v>223</v>
      </c>
      <c r="L114" t="s">
        <v>78</v>
      </c>
      <c r="M114" t="s">
        <v>760</v>
      </c>
      <c r="N114" t="s">
        <v>78</v>
      </c>
    </row>
    <row r="115" spans="1:14" x14ac:dyDescent="0.25">
      <c r="A115" t="s">
        <v>570</v>
      </c>
      <c r="B115" t="s">
        <v>637</v>
      </c>
      <c r="C115" t="s">
        <v>572</v>
      </c>
      <c r="D115" t="s">
        <v>572</v>
      </c>
      <c r="E115" t="s">
        <v>750</v>
      </c>
      <c r="F115" t="s">
        <v>85</v>
      </c>
      <c r="G115" t="s">
        <v>84</v>
      </c>
      <c r="H115" t="s">
        <v>50</v>
      </c>
      <c r="I115" t="s">
        <v>761</v>
      </c>
      <c r="J115" t="s">
        <v>637</v>
      </c>
      <c r="K115" t="s">
        <v>762</v>
      </c>
      <c r="L115" t="s">
        <v>78</v>
      </c>
      <c r="M115" t="s">
        <v>763</v>
      </c>
      <c r="N115" t="s">
        <v>78</v>
      </c>
    </row>
    <row r="116" spans="1:14" x14ac:dyDescent="0.25">
      <c r="A116" t="s">
        <v>570</v>
      </c>
      <c r="B116" t="s">
        <v>646</v>
      </c>
      <c r="C116" t="s">
        <v>572</v>
      </c>
      <c r="D116" t="s">
        <v>572</v>
      </c>
      <c r="E116" t="s">
        <v>750</v>
      </c>
      <c r="F116" t="s">
        <v>85</v>
      </c>
      <c r="G116" t="s">
        <v>84</v>
      </c>
      <c r="H116" t="s">
        <v>50</v>
      </c>
      <c r="I116" t="s">
        <v>764</v>
      </c>
      <c r="J116" t="s">
        <v>646</v>
      </c>
      <c r="K116" t="s">
        <v>222</v>
      </c>
      <c r="L116" t="s">
        <v>78</v>
      </c>
      <c r="M116" t="s">
        <v>765</v>
      </c>
      <c r="N116" t="s">
        <v>78</v>
      </c>
    </row>
    <row r="117" spans="1:14" x14ac:dyDescent="0.25">
      <c r="A117" t="s">
        <v>570</v>
      </c>
      <c r="B117" t="s">
        <v>577</v>
      </c>
      <c r="C117" t="s">
        <v>572</v>
      </c>
      <c r="D117" t="s">
        <v>572</v>
      </c>
      <c r="E117" t="s">
        <v>750</v>
      </c>
      <c r="F117" t="s">
        <v>85</v>
      </c>
      <c r="G117" t="s">
        <v>84</v>
      </c>
      <c r="H117" t="s">
        <v>50</v>
      </c>
      <c r="I117" t="s">
        <v>651</v>
      </c>
      <c r="J117" t="s">
        <v>577</v>
      </c>
      <c r="K117" t="s">
        <v>227</v>
      </c>
      <c r="L117" t="s">
        <v>78</v>
      </c>
      <c r="M117" t="s">
        <v>653</v>
      </c>
      <c r="N117" t="s">
        <v>78</v>
      </c>
    </row>
    <row r="118" spans="1:14" x14ac:dyDescent="0.25">
      <c r="A118" t="s">
        <v>570</v>
      </c>
      <c r="B118" t="s">
        <v>604</v>
      </c>
      <c r="C118" t="s">
        <v>572</v>
      </c>
      <c r="D118" t="s">
        <v>572</v>
      </c>
      <c r="E118" t="s">
        <v>750</v>
      </c>
      <c r="F118" t="s">
        <v>85</v>
      </c>
      <c r="G118" t="s">
        <v>84</v>
      </c>
      <c r="H118" t="s">
        <v>50</v>
      </c>
      <c r="I118" t="s">
        <v>745</v>
      </c>
      <c r="J118" t="s">
        <v>604</v>
      </c>
      <c r="K118" t="s">
        <v>224</v>
      </c>
      <c r="L118" t="s">
        <v>78</v>
      </c>
      <c r="M118" t="s">
        <v>746</v>
      </c>
      <c r="N118" t="s">
        <v>78</v>
      </c>
    </row>
    <row r="119" spans="1:14" x14ac:dyDescent="0.25">
      <c r="A119" t="s">
        <v>570</v>
      </c>
      <c r="B119" t="s">
        <v>640</v>
      </c>
      <c r="C119" t="s">
        <v>572</v>
      </c>
      <c r="D119" t="s">
        <v>572</v>
      </c>
      <c r="E119" t="s">
        <v>750</v>
      </c>
      <c r="F119" t="s">
        <v>85</v>
      </c>
      <c r="G119" t="s">
        <v>84</v>
      </c>
      <c r="H119" t="s">
        <v>50</v>
      </c>
      <c r="I119" t="s">
        <v>641</v>
      </c>
      <c r="J119" t="s">
        <v>640</v>
      </c>
      <c r="K119" t="s">
        <v>225</v>
      </c>
      <c r="L119" t="s">
        <v>78</v>
      </c>
      <c r="M119" t="s">
        <v>642</v>
      </c>
      <c r="N119" t="s">
        <v>78</v>
      </c>
    </row>
    <row r="120" spans="1:14" x14ac:dyDescent="0.25">
      <c r="A120" t="s">
        <v>570</v>
      </c>
      <c r="B120" t="s">
        <v>588</v>
      </c>
      <c r="C120" t="s">
        <v>572</v>
      </c>
      <c r="D120" t="s">
        <v>572</v>
      </c>
      <c r="E120" t="s">
        <v>750</v>
      </c>
      <c r="F120" t="s">
        <v>85</v>
      </c>
      <c r="G120" t="s">
        <v>84</v>
      </c>
      <c r="H120" t="s">
        <v>50</v>
      </c>
      <c r="I120" t="s">
        <v>766</v>
      </c>
      <c r="J120" t="s">
        <v>588</v>
      </c>
      <c r="K120" t="s">
        <v>767</v>
      </c>
      <c r="L120" t="s">
        <v>78</v>
      </c>
      <c r="M120" t="s">
        <v>768</v>
      </c>
      <c r="N120" t="s">
        <v>78</v>
      </c>
    </row>
    <row r="121" spans="1:14" x14ac:dyDescent="0.25">
      <c r="A121" t="s">
        <v>570</v>
      </c>
      <c r="B121" t="s">
        <v>711</v>
      </c>
      <c r="C121" t="s">
        <v>572</v>
      </c>
      <c r="D121" t="s">
        <v>572</v>
      </c>
      <c r="E121" t="s">
        <v>750</v>
      </c>
      <c r="F121" t="s">
        <v>85</v>
      </c>
      <c r="G121" t="s">
        <v>84</v>
      </c>
      <c r="H121" t="s">
        <v>50</v>
      </c>
      <c r="I121" t="s">
        <v>712</v>
      </c>
      <c r="J121" t="s">
        <v>711</v>
      </c>
      <c r="K121" t="s">
        <v>214</v>
      </c>
      <c r="L121" t="s">
        <v>78</v>
      </c>
      <c r="M121" t="s">
        <v>769</v>
      </c>
      <c r="N121" t="s">
        <v>78</v>
      </c>
    </row>
    <row r="122" spans="1:14" x14ac:dyDescent="0.25">
      <c r="A122" t="s">
        <v>570</v>
      </c>
      <c r="B122" t="s">
        <v>663</v>
      </c>
      <c r="C122" t="s">
        <v>572</v>
      </c>
      <c r="D122" t="s">
        <v>572</v>
      </c>
      <c r="E122" t="s">
        <v>750</v>
      </c>
      <c r="F122" t="s">
        <v>85</v>
      </c>
      <c r="G122" t="s">
        <v>84</v>
      </c>
      <c r="H122" t="s">
        <v>50</v>
      </c>
      <c r="I122" t="s">
        <v>699</v>
      </c>
      <c r="J122" t="s">
        <v>663</v>
      </c>
      <c r="K122" t="s">
        <v>226</v>
      </c>
      <c r="L122" t="s">
        <v>78</v>
      </c>
      <c r="M122" t="s">
        <v>749</v>
      </c>
      <c r="N122" t="s">
        <v>78</v>
      </c>
    </row>
    <row r="123" spans="1:14" x14ac:dyDescent="0.25">
      <c r="A123" t="s">
        <v>570</v>
      </c>
      <c r="B123" t="s">
        <v>640</v>
      </c>
      <c r="C123" t="s">
        <v>572</v>
      </c>
      <c r="D123" t="s">
        <v>572</v>
      </c>
      <c r="E123" t="s">
        <v>750</v>
      </c>
      <c r="F123" t="s">
        <v>85</v>
      </c>
      <c r="G123" t="s">
        <v>84</v>
      </c>
      <c r="H123" t="s">
        <v>48</v>
      </c>
      <c r="I123" t="s">
        <v>717</v>
      </c>
      <c r="J123" t="s">
        <v>640</v>
      </c>
      <c r="K123" t="s">
        <v>329</v>
      </c>
      <c r="L123" t="s">
        <v>78</v>
      </c>
      <c r="M123" t="s">
        <v>770</v>
      </c>
      <c r="N123" t="s">
        <v>78</v>
      </c>
    </row>
    <row r="124" spans="1:14" x14ac:dyDescent="0.25">
      <c r="A124" t="s">
        <v>570</v>
      </c>
      <c r="B124" t="s">
        <v>588</v>
      </c>
      <c r="C124" t="s">
        <v>572</v>
      </c>
      <c r="D124" t="s">
        <v>572</v>
      </c>
      <c r="E124" t="s">
        <v>750</v>
      </c>
      <c r="F124" t="s">
        <v>85</v>
      </c>
      <c r="G124" t="s">
        <v>84</v>
      </c>
      <c r="H124" t="s">
        <v>48</v>
      </c>
      <c r="I124" t="s">
        <v>590</v>
      </c>
      <c r="J124" t="s">
        <v>588</v>
      </c>
      <c r="K124" t="s">
        <v>298</v>
      </c>
      <c r="L124" t="s">
        <v>78</v>
      </c>
      <c r="M124" t="s">
        <v>655</v>
      </c>
      <c r="N124" t="s">
        <v>78</v>
      </c>
    </row>
    <row r="125" spans="1:14" x14ac:dyDescent="0.25">
      <c r="A125" t="s">
        <v>570</v>
      </c>
      <c r="B125" t="s">
        <v>588</v>
      </c>
      <c r="C125" t="s">
        <v>572</v>
      </c>
      <c r="D125" t="s">
        <v>572</v>
      </c>
      <c r="E125" t="s">
        <v>750</v>
      </c>
      <c r="F125" t="s">
        <v>85</v>
      </c>
      <c r="G125" t="s">
        <v>84</v>
      </c>
      <c r="H125" t="s">
        <v>48</v>
      </c>
      <c r="I125" t="s">
        <v>590</v>
      </c>
      <c r="J125" t="s">
        <v>588</v>
      </c>
      <c r="K125" t="s">
        <v>771</v>
      </c>
      <c r="L125" t="s">
        <v>78</v>
      </c>
      <c r="M125" t="s">
        <v>655</v>
      </c>
      <c r="N125" t="s">
        <v>78</v>
      </c>
    </row>
    <row r="126" spans="1:14" x14ac:dyDescent="0.25">
      <c r="A126" t="s">
        <v>570</v>
      </c>
      <c r="B126" t="s">
        <v>646</v>
      </c>
      <c r="C126" t="s">
        <v>572</v>
      </c>
      <c r="D126" t="s">
        <v>572</v>
      </c>
      <c r="E126" t="s">
        <v>750</v>
      </c>
      <c r="F126" t="s">
        <v>85</v>
      </c>
      <c r="G126" t="s">
        <v>84</v>
      </c>
      <c r="H126" t="s">
        <v>48</v>
      </c>
      <c r="I126" t="s">
        <v>764</v>
      </c>
      <c r="J126" t="s">
        <v>646</v>
      </c>
      <c r="K126" t="s">
        <v>294</v>
      </c>
      <c r="L126" t="s">
        <v>78</v>
      </c>
      <c r="M126" t="s">
        <v>765</v>
      </c>
      <c r="N126" t="s">
        <v>78</v>
      </c>
    </row>
    <row r="127" spans="1:14" x14ac:dyDescent="0.25">
      <c r="A127" t="s">
        <v>570</v>
      </c>
      <c r="B127" t="s">
        <v>592</v>
      </c>
      <c r="C127" t="s">
        <v>572</v>
      </c>
      <c r="D127" t="s">
        <v>572</v>
      </c>
      <c r="E127" t="s">
        <v>750</v>
      </c>
      <c r="F127" t="s">
        <v>85</v>
      </c>
      <c r="G127" t="s">
        <v>84</v>
      </c>
      <c r="H127" t="s">
        <v>48</v>
      </c>
      <c r="I127" t="s">
        <v>702</v>
      </c>
      <c r="J127" t="s">
        <v>592</v>
      </c>
      <c r="K127" t="s">
        <v>772</v>
      </c>
      <c r="L127" t="s">
        <v>78</v>
      </c>
      <c r="M127" t="s">
        <v>703</v>
      </c>
      <c r="N127" t="s">
        <v>78</v>
      </c>
    </row>
    <row r="128" spans="1:14" x14ac:dyDescent="0.25">
      <c r="A128" t="s">
        <v>570</v>
      </c>
      <c r="B128" t="s">
        <v>581</v>
      </c>
      <c r="C128" t="s">
        <v>572</v>
      </c>
      <c r="D128" t="s">
        <v>572</v>
      </c>
      <c r="E128" t="s">
        <v>750</v>
      </c>
      <c r="F128" t="s">
        <v>85</v>
      </c>
      <c r="G128" t="s">
        <v>84</v>
      </c>
      <c r="H128" t="s">
        <v>48</v>
      </c>
      <c r="I128" t="s">
        <v>773</v>
      </c>
      <c r="J128" t="s">
        <v>581</v>
      </c>
      <c r="K128" t="s">
        <v>300</v>
      </c>
      <c r="L128" t="s">
        <v>78</v>
      </c>
      <c r="M128" t="s">
        <v>774</v>
      </c>
      <c r="N128" t="s">
        <v>78</v>
      </c>
    </row>
    <row r="129" spans="1:14" x14ac:dyDescent="0.25">
      <c r="A129" t="s">
        <v>570</v>
      </c>
      <c r="B129" t="s">
        <v>585</v>
      </c>
      <c r="C129" t="s">
        <v>572</v>
      </c>
      <c r="D129" t="s">
        <v>572</v>
      </c>
      <c r="E129" t="s">
        <v>750</v>
      </c>
      <c r="F129" t="s">
        <v>85</v>
      </c>
      <c r="G129" t="s">
        <v>84</v>
      </c>
      <c r="H129" t="s">
        <v>48</v>
      </c>
      <c r="I129" t="s">
        <v>689</v>
      </c>
      <c r="J129" t="s">
        <v>585</v>
      </c>
      <c r="K129" t="s">
        <v>297</v>
      </c>
      <c r="L129" t="s">
        <v>78</v>
      </c>
      <c r="M129" t="s">
        <v>775</v>
      </c>
      <c r="N129" t="s">
        <v>78</v>
      </c>
    </row>
    <row r="130" spans="1:14" x14ac:dyDescent="0.25">
      <c r="A130" t="s">
        <v>570</v>
      </c>
      <c r="B130" t="s">
        <v>604</v>
      </c>
      <c r="C130" t="s">
        <v>572</v>
      </c>
      <c r="D130" t="s">
        <v>572</v>
      </c>
      <c r="E130" t="s">
        <v>750</v>
      </c>
      <c r="F130" t="s">
        <v>85</v>
      </c>
      <c r="G130" t="s">
        <v>84</v>
      </c>
      <c r="H130" t="s">
        <v>48</v>
      </c>
      <c r="I130" t="s">
        <v>776</v>
      </c>
      <c r="J130" t="s">
        <v>604</v>
      </c>
      <c r="K130" t="s">
        <v>326</v>
      </c>
      <c r="L130" t="s">
        <v>78</v>
      </c>
      <c r="M130" t="s">
        <v>777</v>
      </c>
      <c r="N130" t="s">
        <v>78</v>
      </c>
    </row>
    <row r="131" spans="1:14" x14ac:dyDescent="0.25">
      <c r="A131" t="s">
        <v>570</v>
      </c>
      <c r="B131" t="s">
        <v>663</v>
      </c>
      <c r="C131" t="s">
        <v>572</v>
      </c>
      <c r="D131" t="s">
        <v>572</v>
      </c>
      <c r="E131" t="s">
        <v>750</v>
      </c>
      <c r="F131" t="s">
        <v>85</v>
      </c>
      <c r="G131" t="s">
        <v>84</v>
      </c>
      <c r="H131" t="s">
        <v>48</v>
      </c>
      <c r="I131" t="s">
        <v>699</v>
      </c>
      <c r="J131" t="s">
        <v>663</v>
      </c>
      <c r="K131" t="s">
        <v>296</v>
      </c>
      <c r="L131" t="s">
        <v>78</v>
      </c>
      <c r="M131" t="s">
        <v>700</v>
      </c>
      <c r="N131" t="s">
        <v>78</v>
      </c>
    </row>
    <row r="132" spans="1:14" x14ac:dyDescent="0.25">
      <c r="A132" t="s">
        <v>570</v>
      </c>
      <c r="B132" t="s">
        <v>604</v>
      </c>
      <c r="C132" t="s">
        <v>572</v>
      </c>
      <c r="D132" t="s">
        <v>572</v>
      </c>
      <c r="E132" t="s">
        <v>750</v>
      </c>
      <c r="F132" t="s">
        <v>85</v>
      </c>
      <c r="G132" t="s">
        <v>84</v>
      </c>
      <c r="H132" t="s">
        <v>48</v>
      </c>
      <c r="I132" t="s">
        <v>778</v>
      </c>
      <c r="J132" t="s">
        <v>604</v>
      </c>
      <c r="K132" t="s">
        <v>299</v>
      </c>
      <c r="L132" t="s">
        <v>78</v>
      </c>
      <c r="M132" t="s">
        <v>779</v>
      </c>
      <c r="N132" t="s">
        <v>78</v>
      </c>
    </row>
    <row r="133" spans="1:14" x14ac:dyDescent="0.25">
      <c r="A133" t="s">
        <v>570</v>
      </c>
      <c r="B133" t="s">
        <v>588</v>
      </c>
      <c r="C133" t="s">
        <v>572</v>
      </c>
      <c r="D133" t="s">
        <v>572</v>
      </c>
      <c r="E133" t="s">
        <v>750</v>
      </c>
      <c r="F133" t="s">
        <v>85</v>
      </c>
      <c r="G133" t="s">
        <v>84</v>
      </c>
      <c r="H133" t="s">
        <v>48</v>
      </c>
      <c r="I133" t="s">
        <v>766</v>
      </c>
      <c r="J133" t="s">
        <v>588</v>
      </c>
      <c r="K133" t="s">
        <v>301</v>
      </c>
      <c r="L133" t="s">
        <v>78</v>
      </c>
      <c r="M133" t="s">
        <v>768</v>
      </c>
      <c r="N133" t="s">
        <v>78</v>
      </c>
    </row>
    <row r="134" spans="1:14" x14ac:dyDescent="0.25">
      <c r="A134" t="s">
        <v>570</v>
      </c>
      <c r="B134" t="s">
        <v>577</v>
      </c>
      <c r="C134" t="s">
        <v>572</v>
      </c>
      <c r="D134" t="s">
        <v>572</v>
      </c>
      <c r="E134" t="s">
        <v>750</v>
      </c>
      <c r="F134" t="s">
        <v>85</v>
      </c>
      <c r="G134" t="s">
        <v>84</v>
      </c>
      <c r="H134" t="s">
        <v>48</v>
      </c>
      <c r="I134" t="s">
        <v>780</v>
      </c>
      <c r="J134" t="s">
        <v>577</v>
      </c>
      <c r="K134" t="s">
        <v>781</v>
      </c>
      <c r="L134" t="s">
        <v>78</v>
      </c>
      <c r="M134" t="s">
        <v>782</v>
      </c>
      <c r="N134" t="s">
        <v>78</v>
      </c>
    </row>
    <row r="135" spans="1:14" x14ac:dyDescent="0.25">
      <c r="A135" t="s">
        <v>570</v>
      </c>
      <c r="B135" t="s">
        <v>588</v>
      </c>
      <c r="C135" t="s">
        <v>572</v>
      </c>
      <c r="D135" t="s">
        <v>572</v>
      </c>
      <c r="E135" t="s">
        <v>750</v>
      </c>
      <c r="F135" t="s">
        <v>85</v>
      </c>
      <c r="G135" t="s">
        <v>84</v>
      </c>
      <c r="H135" t="s">
        <v>48</v>
      </c>
      <c r="I135" t="s">
        <v>783</v>
      </c>
      <c r="J135" t="s">
        <v>588</v>
      </c>
      <c r="K135" t="s">
        <v>302</v>
      </c>
      <c r="L135" t="s">
        <v>78</v>
      </c>
      <c r="M135" t="s">
        <v>784</v>
      </c>
      <c r="N135" t="s">
        <v>78</v>
      </c>
    </row>
    <row r="136" spans="1:14" x14ac:dyDescent="0.25">
      <c r="A136" t="s">
        <v>570</v>
      </c>
      <c r="B136" t="s">
        <v>571</v>
      </c>
      <c r="C136" t="s">
        <v>572</v>
      </c>
      <c r="D136" t="s">
        <v>572</v>
      </c>
      <c r="E136" t="s">
        <v>750</v>
      </c>
      <c r="F136" t="s">
        <v>582</v>
      </c>
      <c r="G136" t="s">
        <v>84</v>
      </c>
      <c r="H136" t="s">
        <v>50</v>
      </c>
      <c r="I136" t="s">
        <v>785</v>
      </c>
      <c r="J136" t="s">
        <v>571</v>
      </c>
      <c r="K136" t="s">
        <v>262</v>
      </c>
      <c r="L136" t="s">
        <v>78</v>
      </c>
      <c r="M136" t="s">
        <v>786</v>
      </c>
      <c r="N136" t="s">
        <v>78</v>
      </c>
    </row>
    <row r="137" spans="1:14" x14ac:dyDescent="0.25">
      <c r="A137" t="s">
        <v>570</v>
      </c>
      <c r="B137" t="s">
        <v>581</v>
      </c>
      <c r="C137" t="s">
        <v>572</v>
      </c>
      <c r="D137" t="s">
        <v>572</v>
      </c>
      <c r="E137" t="s">
        <v>750</v>
      </c>
      <c r="F137" t="s">
        <v>582</v>
      </c>
      <c r="G137" t="s">
        <v>84</v>
      </c>
      <c r="H137" t="s">
        <v>50</v>
      </c>
      <c r="I137" t="s">
        <v>626</v>
      </c>
      <c r="J137" t="s">
        <v>581</v>
      </c>
      <c r="K137" t="s">
        <v>259</v>
      </c>
      <c r="L137" t="s">
        <v>78</v>
      </c>
      <c r="M137" t="s">
        <v>645</v>
      </c>
      <c r="N137" t="s">
        <v>78</v>
      </c>
    </row>
    <row r="138" spans="1:14" x14ac:dyDescent="0.25">
      <c r="A138" t="s">
        <v>570</v>
      </c>
      <c r="B138" t="s">
        <v>711</v>
      </c>
      <c r="C138" t="s">
        <v>572</v>
      </c>
      <c r="D138" t="s">
        <v>572</v>
      </c>
      <c r="E138" t="s">
        <v>750</v>
      </c>
      <c r="F138" t="s">
        <v>582</v>
      </c>
      <c r="G138" t="s">
        <v>84</v>
      </c>
      <c r="H138" t="s">
        <v>50</v>
      </c>
      <c r="I138" t="s">
        <v>787</v>
      </c>
      <c r="J138" t="s">
        <v>711</v>
      </c>
      <c r="K138" t="s">
        <v>263</v>
      </c>
      <c r="L138" t="s">
        <v>78</v>
      </c>
      <c r="M138" t="s">
        <v>788</v>
      </c>
      <c r="N138" t="s">
        <v>78</v>
      </c>
    </row>
    <row r="139" spans="1:14" x14ac:dyDescent="0.25">
      <c r="A139" t="s">
        <v>570</v>
      </c>
      <c r="B139" t="s">
        <v>640</v>
      </c>
      <c r="C139" t="s">
        <v>572</v>
      </c>
      <c r="D139" t="s">
        <v>572</v>
      </c>
      <c r="E139" t="s">
        <v>750</v>
      </c>
      <c r="F139" t="s">
        <v>582</v>
      </c>
      <c r="G139" t="s">
        <v>84</v>
      </c>
      <c r="H139" t="s">
        <v>50</v>
      </c>
      <c r="I139" t="s">
        <v>717</v>
      </c>
      <c r="J139" t="s">
        <v>640</v>
      </c>
      <c r="K139" t="s">
        <v>789</v>
      </c>
      <c r="L139" t="s">
        <v>78</v>
      </c>
      <c r="M139" t="s">
        <v>790</v>
      </c>
      <c r="N139" t="s">
        <v>78</v>
      </c>
    </row>
    <row r="140" spans="1:14" x14ac:dyDescent="0.25">
      <c r="A140" t="s">
        <v>570</v>
      </c>
      <c r="B140" t="s">
        <v>640</v>
      </c>
      <c r="C140" t="s">
        <v>572</v>
      </c>
      <c r="D140" t="s">
        <v>572</v>
      </c>
      <c r="E140" t="s">
        <v>750</v>
      </c>
      <c r="F140" t="s">
        <v>582</v>
      </c>
      <c r="G140" t="s">
        <v>84</v>
      </c>
      <c r="H140" t="s">
        <v>50</v>
      </c>
      <c r="I140" t="s">
        <v>717</v>
      </c>
      <c r="J140" t="s">
        <v>640</v>
      </c>
      <c r="K140" t="s">
        <v>243</v>
      </c>
      <c r="L140" t="s">
        <v>78</v>
      </c>
      <c r="M140" t="s">
        <v>790</v>
      </c>
      <c r="N140" t="s">
        <v>78</v>
      </c>
    </row>
    <row r="141" spans="1:14" x14ac:dyDescent="0.25">
      <c r="A141" t="s">
        <v>570</v>
      </c>
      <c r="B141" t="s">
        <v>791</v>
      </c>
      <c r="C141" t="s">
        <v>572</v>
      </c>
      <c r="D141" t="s">
        <v>572</v>
      </c>
      <c r="E141" t="s">
        <v>750</v>
      </c>
      <c r="F141" t="s">
        <v>582</v>
      </c>
      <c r="G141" t="s">
        <v>84</v>
      </c>
      <c r="H141" t="s">
        <v>50</v>
      </c>
      <c r="I141" t="s">
        <v>792</v>
      </c>
      <c r="J141" t="s">
        <v>585</v>
      </c>
      <c r="K141" t="s">
        <v>266</v>
      </c>
      <c r="L141" t="s">
        <v>78</v>
      </c>
      <c r="M141" t="s">
        <v>793</v>
      </c>
      <c r="N141" t="s">
        <v>78</v>
      </c>
    </row>
    <row r="142" spans="1:14" x14ac:dyDescent="0.25">
      <c r="A142" t="s">
        <v>570</v>
      </c>
      <c r="B142" t="s">
        <v>592</v>
      </c>
      <c r="C142" t="s">
        <v>572</v>
      </c>
      <c r="D142" t="s">
        <v>572</v>
      </c>
      <c r="E142" t="s">
        <v>750</v>
      </c>
      <c r="F142" t="s">
        <v>582</v>
      </c>
      <c r="G142" t="s">
        <v>84</v>
      </c>
      <c r="H142" t="s">
        <v>50</v>
      </c>
      <c r="I142" t="s">
        <v>751</v>
      </c>
      <c r="J142" t="s">
        <v>592</v>
      </c>
      <c r="K142" t="s">
        <v>794</v>
      </c>
      <c r="L142" t="s">
        <v>78</v>
      </c>
      <c r="M142" t="s">
        <v>795</v>
      </c>
      <c r="N142" t="s">
        <v>78</v>
      </c>
    </row>
    <row r="143" spans="1:14" x14ac:dyDescent="0.25">
      <c r="A143" t="s">
        <v>570</v>
      </c>
      <c r="B143" t="s">
        <v>640</v>
      </c>
      <c r="C143" t="s">
        <v>572</v>
      </c>
      <c r="D143" t="s">
        <v>572</v>
      </c>
      <c r="E143" t="s">
        <v>750</v>
      </c>
      <c r="F143" t="s">
        <v>582</v>
      </c>
      <c r="G143" t="s">
        <v>84</v>
      </c>
      <c r="H143" t="s">
        <v>50</v>
      </c>
      <c r="I143" t="s">
        <v>796</v>
      </c>
      <c r="J143" t="s">
        <v>640</v>
      </c>
      <c r="K143" t="s">
        <v>797</v>
      </c>
      <c r="L143" t="s">
        <v>78</v>
      </c>
      <c r="M143" t="s">
        <v>798</v>
      </c>
      <c r="N143" t="s">
        <v>78</v>
      </c>
    </row>
    <row r="144" spans="1:14" x14ac:dyDescent="0.25">
      <c r="A144" t="s">
        <v>570</v>
      </c>
      <c r="B144" t="s">
        <v>726</v>
      </c>
      <c r="C144" t="s">
        <v>572</v>
      </c>
      <c r="D144" t="s">
        <v>572</v>
      </c>
      <c r="E144" t="s">
        <v>750</v>
      </c>
      <c r="F144" t="s">
        <v>582</v>
      </c>
      <c r="G144" t="s">
        <v>84</v>
      </c>
      <c r="H144" t="s">
        <v>50</v>
      </c>
      <c r="I144" t="s">
        <v>799</v>
      </c>
      <c r="J144" t="s">
        <v>726</v>
      </c>
      <c r="K144" t="s">
        <v>242</v>
      </c>
      <c r="L144" t="s">
        <v>78</v>
      </c>
      <c r="M144" t="s">
        <v>800</v>
      </c>
      <c r="N144" t="s">
        <v>78</v>
      </c>
    </row>
    <row r="145" spans="1:14" x14ac:dyDescent="0.25">
      <c r="A145" t="s">
        <v>570</v>
      </c>
      <c r="B145" t="s">
        <v>588</v>
      </c>
      <c r="C145" t="s">
        <v>572</v>
      </c>
      <c r="D145" t="s">
        <v>572</v>
      </c>
      <c r="E145" t="s">
        <v>750</v>
      </c>
      <c r="F145" t="s">
        <v>582</v>
      </c>
      <c r="G145" t="s">
        <v>84</v>
      </c>
      <c r="H145" t="s">
        <v>48</v>
      </c>
      <c r="I145" t="s">
        <v>801</v>
      </c>
      <c r="J145" t="s">
        <v>588</v>
      </c>
      <c r="K145" t="s">
        <v>273</v>
      </c>
      <c r="L145" t="s">
        <v>78</v>
      </c>
      <c r="M145" t="s">
        <v>802</v>
      </c>
      <c r="N145" t="s">
        <v>78</v>
      </c>
    </row>
    <row r="146" spans="1:14" x14ac:dyDescent="0.25">
      <c r="A146" t="s">
        <v>570</v>
      </c>
      <c r="B146" t="s">
        <v>581</v>
      </c>
      <c r="C146" t="s">
        <v>572</v>
      </c>
      <c r="D146" t="s">
        <v>572</v>
      </c>
      <c r="E146" t="s">
        <v>750</v>
      </c>
      <c r="F146" t="s">
        <v>582</v>
      </c>
      <c r="G146" t="s">
        <v>84</v>
      </c>
      <c r="H146" t="s">
        <v>48</v>
      </c>
      <c r="I146" t="s">
        <v>803</v>
      </c>
      <c r="J146" t="s">
        <v>581</v>
      </c>
      <c r="K146" t="s">
        <v>267</v>
      </c>
      <c r="L146" t="s">
        <v>78</v>
      </c>
      <c r="M146" t="s">
        <v>804</v>
      </c>
      <c r="N146" t="s">
        <v>78</v>
      </c>
    </row>
    <row r="147" spans="1:14" x14ac:dyDescent="0.25">
      <c r="A147" t="s">
        <v>570</v>
      </c>
      <c r="B147" t="s">
        <v>637</v>
      </c>
      <c r="C147" t="s">
        <v>572</v>
      </c>
      <c r="D147" t="s">
        <v>572</v>
      </c>
      <c r="E147" t="s">
        <v>750</v>
      </c>
      <c r="F147" t="s">
        <v>582</v>
      </c>
      <c r="G147" t="s">
        <v>84</v>
      </c>
      <c r="H147" t="s">
        <v>48</v>
      </c>
      <c r="I147" t="s">
        <v>761</v>
      </c>
      <c r="J147" t="s">
        <v>637</v>
      </c>
      <c r="K147" t="s">
        <v>805</v>
      </c>
      <c r="L147" t="s">
        <v>78</v>
      </c>
      <c r="M147" t="s">
        <v>763</v>
      </c>
      <c r="N147" t="s">
        <v>78</v>
      </c>
    </row>
    <row r="148" spans="1:14" x14ac:dyDescent="0.25">
      <c r="A148" t="s">
        <v>570</v>
      </c>
      <c r="B148" t="s">
        <v>588</v>
      </c>
      <c r="C148" t="s">
        <v>572</v>
      </c>
      <c r="D148" t="s">
        <v>572</v>
      </c>
      <c r="E148" t="s">
        <v>750</v>
      </c>
      <c r="F148" t="s">
        <v>582</v>
      </c>
      <c r="G148" t="s">
        <v>84</v>
      </c>
      <c r="H148" t="s">
        <v>48</v>
      </c>
      <c r="I148" t="s">
        <v>806</v>
      </c>
      <c r="J148" t="s">
        <v>588</v>
      </c>
      <c r="K148" t="s">
        <v>245</v>
      </c>
      <c r="L148" t="s">
        <v>78</v>
      </c>
      <c r="M148" t="s">
        <v>807</v>
      </c>
      <c r="N148" t="s">
        <v>78</v>
      </c>
    </row>
    <row r="149" spans="1:14" x14ac:dyDescent="0.25">
      <c r="A149" t="s">
        <v>570</v>
      </c>
      <c r="B149" t="s">
        <v>588</v>
      </c>
      <c r="C149" t="s">
        <v>572</v>
      </c>
      <c r="D149" t="s">
        <v>572</v>
      </c>
      <c r="E149" t="s">
        <v>750</v>
      </c>
      <c r="F149" t="s">
        <v>582</v>
      </c>
      <c r="G149" t="s">
        <v>84</v>
      </c>
      <c r="H149" t="s">
        <v>48</v>
      </c>
      <c r="I149" t="s">
        <v>590</v>
      </c>
      <c r="J149" t="s">
        <v>588</v>
      </c>
      <c r="K149" t="s">
        <v>246</v>
      </c>
      <c r="L149" t="s">
        <v>78</v>
      </c>
      <c r="M149" t="s">
        <v>655</v>
      </c>
      <c r="N149" t="s">
        <v>78</v>
      </c>
    </row>
    <row r="150" spans="1:14" x14ac:dyDescent="0.25">
      <c r="A150" t="s">
        <v>570</v>
      </c>
      <c r="B150" t="s">
        <v>637</v>
      </c>
      <c r="C150" t="s">
        <v>572</v>
      </c>
      <c r="D150" t="s">
        <v>572</v>
      </c>
      <c r="E150" t="s">
        <v>750</v>
      </c>
      <c r="F150" t="s">
        <v>582</v>
      </c>
      <c r="G150" t="s">
        <v>84</v>
      </c>
      <c r="H150" t="s">
        <v>48</v>
      </c>
      <c r="I150" t="s">
        <v>754</v>
      </c>
      <c r="J150" t="s">
        <v>637</v>
      </c>
      <c r="K150" t="s">
        <v>247</v>
      </c>
      <c r="L150" t="s">
        <v>78</v>
      </c>
      <c r="M150" t="s">
        <v>808</v>
      </c>
      <c r="N150" t="s">
        <v>78</v>
      </c>
    </row>
    <row r="151" spans="1:14" x14ac:dyDescent="0.25">
      <c r="A151" t="s">
        <v>570</v>
      </c>
      <c r="B151" t="s">
        <v>711</v>
      </c>
      <c r="C151" t="s">
        <v>572</v>
      </c>
      <c r="D151" t="s">
        <v>572</v>
      </c>
      <c r="E151" t="s">
        <v>750</v>
      </c>
      <c r="F151" t="s">
        <v>582</v>
      </c>
      <c r="G151" t="s">
        <v>84</v>
      </c>
      <c r="H151" t="s">
        <v>48</v>
      </c>
      <c r="I151" t="s">
        <v>809</v>
      </c>
      <c r="J151" t="s">
        <v>711</v>
      </c>
      <c r="K151" t="s">
        <v>252</v>
      </c>
      <c r="L151" t="s">
        <v>78</v>
      </c>
      <c r="M151" t="s">
        <v>810</v>
      </c>
      <c r="N151" t="s">
        <v>78</v>
      </c>
    </row>
    <row r="152" spans="1:14" x14ac:dyDescent="0.25">
      <c r="A152" t="s">
        <v>570</v>
      </c>
      <c r="B152" t="s">
        <v>691</v>
      </c>
      <c r="C152" t="s">
        <v>572</v>
      </c>
      <c r="D152" t="s">
        <v>572</v>
      </c>
      <c r="E152" t="s">
        <v>750</v>
      </c>
      <c r="F152" t="s">
        <v>582</v>
      </c>
      <c r="G152" t="s">
        <v>84</v>
      </c>
      <c r="H152" t="s">
        <v>48</v>
      </c>
      <c r="I152" t="s">
        <v>811</v>
      </c>
      <c r="J152" t="s">
        <v>691</v>
      </c>
      <c r="K152" t="s">
        <v>249</v>
      </c>
      <c r="L152" t="s">
        <v>78</v>
      </c>
      <c r="M152" t="s">
        <v>812</v>
      </c>
      <c r="N152" t="s">
        <v>78</v>
      </c>
    </row>
    <row r="153" spans="1:14" x14ac:dyDescent="0.25">
      <c r="A153" t="s">
        <v>570</v>
      </c>
      <c r="B153" t="s">
        <v>640</v>
      </c>
      <c r="C153" t="s">
        <v>572</v>
      </c>
      <c r="D153" t="s">
        <v>572</v>
      </c>
      <c r="E153" t="s">
        <v>750</v>
      </c>
      <c r="F153" t="s">
        <v>582</v>
      </c>
      <c r="G153" t="s">
        <v>84</v>
      </c>
      <c r="H153" t="s">
        <v>48</v>
      </c>
      <c r="I153" t="s">
        <v>717</v>
      </c>
      <c r="J153" t="s">
        <v>640</v>
      </c>
      <c r="K153" t="s">
        <v>248</v>
      </c>
      <c r="L153" t="s">
        <v>78</v>
      </c>
      <c r="M153" t="s">
        <v>790</v>
      </c>
      <c r="N153" t="s">
        <v>78</v>
      </c>
    </row>
    <row r="154" spans="1:14" x14ac:dyDescent="0.25">
      <c r="A154" t="s">
        <v>570</v>
      </c>
      <c r="B154" t="s">
        <v>640</v>
      </c>
      <c r="C154" t="s">
        <v>572</v>
      </c>
      <c r="D154" t="s">
        <v>572</v>
      </c>
      <c r="E154" t="s">
        <v>750</v>
      </c>
      <c r="F154" t="s">
        <v>582</v>
      </c>
      <c r="G154" t="s">
        <v>84</v>
      </c>
      <c r="H154" t="s">
        <v>48</v>
      </c>
      <c r="I154" t="s">
        <v>717</v>
      </c>
      <c r="J154" t="s">
        <v>640</v>
      </c>
      <c r="K154" t="s">
        <v>243</v>
      </c>
      <c r="L154" t="s">
        <v>78</v>
      </c>
      <c r="M154" t="s">
        <v>790</v>
      </c>
      <c r="N154" t="s">
        <v>78</v>
      </c>
    </row>
    <row r="155" spans="1:14" x14ac:dyDescent="0.25">
      <c r="A155" t="s">
        <v>570</v>
      </c>
      <c r="B155" t="s">
        <v>581</v>
      </c>
      <c r="C155" t="s">
        <v>572</v>
      </c>
      <c r="D155" t="s">
        <v>572</v>
      </c>
      <c r="E155" t="s">
        <v>750</v>
      </c>
      <c r="F155" t="s">
        <v>582</v>
      </c>
      <c r="G155" t="s">
        <v>84</v>
      </c>
      <c r="H155" t="s">
        <v>48</v>
      </c>
      <c r="I155" t="s">
        <v>813</v>
      </c>
      <c r="J155" t="s">
        <v>581</v>
      </c>
      <c r="K155" t="s">
        <v>251</v>
      </c>
      <c r="L155" t="s">
        <v>78</v>
      </c>
      <c r="M155" t="s">
        <v>814</v>
      </c>
      <c r="N155" t="s">
        <v>78</v>
      </c>
    </row>
    <row r="156" spans="1:14" x14ac:dyDescent="0.25">
      <c r="A156" t="s">
        <v>570</v>
      </c>
      <c r="B156" t="s">
        <v>640</v>
      </c>
      <c r="C156" t="s">
        <v>572</v>
      </c>
      <c r="D156" t="s">
        <v>572</v>
      </c>
      <c r="E156" t="s">
        <v>750</v>
      </c>
      <c r="F156" t="s">
        <v>582</v>
      </c>
      <c r="G156" t="s">
        <v>84</v>
      </c>
      <c r="H156" t="s">
        <v>48</v>
      </c>
      <c r="I156" t="s">
        <v>815</v>
      </c>
      <c r="J156" t="s">
        <v>640</v>
      </c>
      <c r="K156" t="s">
        <v>250</v>
      </c>
      <c r="L156" t="s">
        <v>78</v>
      </c>
      <c r="M156" t="s">
        <v>816</v>
      </c>
      <c r="N156" t="s">
        <v>78</v>
      </c>
    </row>
    <row r="157" spans="1:14" x14ac:dyDescent="0.25">
      <c r="A157" t="s">
        <v>570</v>
      </c>
      <c r="B157" t="s">
        <v>592</v>
      </c>
      <c r="C157" t="s">
        <v>572</v>
      </c>
      <c r="D157" t="s">
        <v>572</v>
      </c>
      <c r="E157" t="s">
        <v>750</v>
      </c>
      <c r="F157" t="s">
        <v>582</v>
      </c>
      <c r="G157" t="s">
        <v>84</v>
      </c>
      <c r="H157" t="s">
        <v>48</v>
      </c>
      <c r="I157" t="s">
        <v>702</v>
      </c>
      <c r="J157" t="s">
        <v>592</v>
      </c>
      <c r="K157" t="s">
        <v>253</v>
      </c>
      <c r="L157" t="s">
        <v>78</v>
      </c>
      <c r="M157" t="s">
        <v>817</v>
      </c>
      <c r="N157" t="s">
        <v>78</v>
      </c>
    </row>
    <row r="158" spans="1:14" x14ac:dyDescent="0.25">
      <c r="A158" t="s">
        <v>570</v>
      </c>
      <c r="B158" t="s">
        <v>663</v>
      </c>
      <c r="C158" t="s">
        <v>572</v>
      </c>
      <c r="D158" t="s">
        <v>572</v>
      </c>
      <c r="E158" t="s">
        <v>750</v>
      </c>
      <c r="F158" t="s">
        <v>582</v>
      </c>
      <c r="G158" t="s">
        <v>84</v>
      </c>
      <c r="H158" t="s">
        <v>48</v>
      </c>
      <c r="I158" t="s">
        <v>699</v>
      </c>
      <c r="J158" t="s">
        <v>663</v>
      </c>
      <c r="K158" t="s">
        <v>818</v>
      </c>
      <c r="L158" t="s">
        <v>78</v>
      </c>
      <c r="M158" t="s">
        <v>749</v>
      </c>
      <c r="N158" t="s">
        <v>78</v>
      </c>
    </row>
    <row r="159" spans="1:14" x14ac:dyDescent="0.25">
      <c r="A159" t="s">
        <v>570</v>
      </c>
      <c r="B159" t="s">
        <v>585</v>
      </c>
      <c r="C159" t="s">
        <v>572</v>
      </c>
      <c r="D159" t="s">
        <v>572</v>
      </c>
      <c r="E159" t="s">
        <v>819</v>
      </c>
      <c r="F159" t="s">
        <v>85</v>
      </c>
      <c r="G159" t="s">
        <v>84</v>
      </c>
      <c r="H159" t="s">
        <v>50</v>
      </c>
      <c r="I159" t="s">
        <v>689</v>
      </c>
      <c r="J159" t="s">
        <v>585</v>
      </c>
      <c r="K159" t="s">
        <v>820</v>
      </c>
      <c r="L159" t="s">
        <v>78</v>
      </c>
      <c r="M159" t="s">
        <v>821</v>
      </c>
      <c r="N159" t="s">
        <v>78</v>
      </c>
    </row>
    <row r="160" spans="1:14" x14ac:dyDescent="0.25">
      <c r="A160" t="s">
        <v>570</v>
      </c>
      <c r="B160" t="s">
        <v>585</v>
      </c>
      <c r="C160" t="s">
        <v>572</v>
      </c>
      <c r="D160" t="s">
        <v>572</v>
      </c>
      <c r="E160" t="s">
        <v>819</v>
      </c>
      <c r="F160" t="s">
        <v>85</v>
      </c>
      <c r="G160" t="s">
        <v>84</v>
      </c>
      <c r="H160" t="s">
        <v>48</v>
      </c>
      <c r="I160" t="s">
        <v>689</v>
      </c>
      <c r="J160" t="s">
        <v>585</v>
      </c>
      <c r="K160" t="s">
        <v>331</v>
      </c>
      <c r="L160" t="s">
        <v>78</v>
      </c>
      <c r="M160" t="s">
        <v>821</v>
      </c>
      <c r="N160" t="s">
        <v>78</v>
      </c>
    </row>
    <row r="161" spans="1:14" x14ac:dyDescent="0.25">
      <c r="A161" t="s">
        <v>570</v>
      </c>
      <c r="B161" t="s">
        <v>585</v>
      </c>
      <c r="C161" t="s">
        <v>572</v>
      </c>
      <c r="D161" t="s">
        <v>572</v>
      </c>
      <c r="E161" t="s">
        <v>819</v>
      </c>
      <c r="F161" t="s">
        <v>85</v>
      </c>
      <c r="G161" t="s">
        <v>84</v>
      </c>
      <c r="H161" t="s">
        <v>48</v>
      </c>
      <c r="I161" t="s">
        <v>689</v>
      </c>
      <c r="J161" t="s">
        <v>585</v>
      </c>
      <c r="K161" t="s">
        <v>312</v>
      </c>
      <c r="L161" t="s">
        <v>78</v>
      </c>
      <c r="M161" t="s">
        <v>821</v>
      </c>
      <c r="N161" t="s">
        <v>78</v>
      </c>
    </row>
    <row r="162" spans="1:14" x14ac:dyDescent="0.25">
      <c r="A162" t="s">
        <v>570</v>
      </c>
      <c r="B162" t="s">
        <v>581</v>
      </c>
      <c r="C162" t="s">
        <v>572</v>
      </c>
      <c r="D162" t="s">
        <v>572</v>
      </c>
      <c r="E162" t="s">
        <v>819</v>
      </c>
      <c r="F162" t="s">
        <v>85</v>
      </c>
      <c r="G162" t="s">
        <v>84</v>
      </c>
      <c r="H162" t="s">
        <v>48</v>
      </c>
      <c r="I162" t="s">
        <v>626</v>
      </c>
      <c r="J162" t="s">
        <v>581</v>
      </c>
      <c r="K162" t="s">
        <v>311</v>
      </c>
      <c r="L162" t="s">
        <v>78</v>
      </c>
      <c r="M162" t="s">
        <v>628</v>
      </c>
      <c r="N162" t="s">
        <v>78</v>
      </c>
    </row>
    <row r="163" spans="1:14" x14ac:dyDescent="0.25">
      <c r="A163" t="s">
        <v>570</v>
      </c>
      <c r="B163" t="s">
        <v>714</v>
      </c>
      <c r="C163" t="s">
        <v>572</v>
      </c>
      <c r="D163" t="s">
        <v>572</v>
      </c>
      <c r="E163" t="s">
        <v>819</v>
      </c>
      <c r="F163" t="s">
        <v>582</v>
      </c>
      <c r="G163" t="s">
        <v>84</v>
      </c>
      <c r="H163" t="s">
        <v>50</v>
      </c>
      <c r="I163" t="s">
        <v>715</v>
      </c>
      <c r="J163" t="s">
        <v>714</v>
      </c>
      <c r="K163" t="s">
        <v>822</v>
      </c>
      <c r="L163" t="s">
        <v>78</v>
      </c>
      <c r="M163" t="s">
        <v>823</v>
      </c>
      <c r="N163" t="s">
        <v>78</v>
      </c>
    </row>
    <row r="164" spans="1:14" x14ac:dyDescent="0.25">
      <c r="A164" t="s">
        <v>570</v>
      </c>
      <c r="B164" t="s">
        <v>637</v>
      </c>
      <c r="C164" t="s">
        <v>572</v>
      </c>
      <c r="D164" t="s">
        <v>572</v>
      </c>
      <c r="E164" t="s">
        <v>819</v>
      </c>
      <c r="F164" t="s">
        <v>582</v>
      </c>
      <c r="G164" t="s">
        <v>84</v>
      </c>
      <c r="H164" t="s">
        <v>48</v>
      </c>
      <c r="I164" t="s">
        <v>824</v>
      </c>
      <c r="J164" t="s">
        <v>637</v>
      </c>
      <c r="K164" t="s">
        <v>314</v>
      </c>
      <c r="L164" t="s">
        <v>78</v>
      </c>
      <c r="M164" t="s">
        <v>825</v>
      </c>
      <c r="N164" t="s">
        <v>78</v>
      </c>
    </row>
    <row r="165" spans="1:14" x14ac:dyDescent="0.25">
      <c r="A165" t="s">
        <v>570</v>
      </c>
      <c r="B165" t="s">
        <v>726</v>
      </c>
      <c r="C165" t="s">
        <v>572</v>
      </c>
      <c r="D165" t="s">
        <v>572</v>
      </c>
      <c r="E165" t="s">
        <v>819</v>
      </c>
      <c r="F165" t="s">
        <v>582</v>
      </c>
      <c r="G165" t="s">
        <v>84</v>
      </c>
      <c r="H165" t="s">
        <v>48</v>
      </c>
      <c r="I165" t="s">
        <v>826</v>
      </c>
      <c r="J165" t="s">
        <v>726</v>
      </c>
      <c r="K165" t="s">
        <v>313</v>
      </c>
      <c r="L165" t="s">
        <v>78</v>
      </c>
      <c r="M165" t="s">
        <v>827</v>
      </c>
      <c r="N165" t="s">
        <v>78</v>
      </c>
    </row>
    <row r="166" spans="1:14" x14ac:dyDescent="0.25">
      <c r="A166" t="s">
        <v>570</v>
      </c>
      <c r="B166" t="s">
        <v>791</v>
      </c>
      <c r="C166" t="s">
        <v>572</v>
      </c>
      <c r="D166" t="s">
        <v>572</v>
      </c>
      <c r="E166" t="s">
        <v>819</v>
      </c>
      <c r="F166" t="s">
        <v>582</v>
      </c>
      <c r="G166" t="s">
        <v>84</v>
      </c>
      <c r="H166" t="s">
        <v>48</v>
      </c>
      <c r="I166" t="s">
        <v>828</v>
      </c>
      <c r="J166" t="s">
        <v>791</v>
      </c>
      <c r="K166" t="s">
        <v>829</v>
      </c>
      <c r="L166" t="s">
        <v>78</v>
      </c>
      <c r="M166" t="s">
        <v>830</v>
      </c>
      <c r="N166" t="s">
        <v>78</v>
      </c>
    </row>
    <row r="167" spans="1:14" x14ac:dyDescent="0.25">
      <c r="A167" t="s">
        <v>570</v>
      </c>
      <c r="B167" t="s">
        <v>592</v>
      </c>
      <c r="C167" t="s">
        <v>572</v>
      </c>
      <c r="D167" t="s">
        <v>572</v>
      </c>
      <c r="E167" t="s">
        <v>831</v>
      </c>
      <c r="F167" t="s">
        <v>85</v>
      </c>
      <c r="G167" t="s">
        <v>84</v>
      </c>
      <c r="H167" t="s">
        <v>50</v>
      </c>
      <c r="I167" t="s">
        <v>751</v>
      </c>
      <c r="J167" t="s">
        <v>592</v>
      </c>
      <c r="K167" t="s">
        <v>228</v>
      </c>
      <c r="L167" t="s">
        <v>78</v>
      </c>
      <c r="M167" t="s">
        <v>752</v>
      </c>
      <c r="N167" t="s">
        <v>78</v>
      </c>
    </row>
    <row r="168" spans="1:14" x14ac:dyDescent="0.25">
      <c r="A168" t="s">
        <v>570</v>
      </c>
      <c r="B168" t="s">
        <v>592</v>
      </c>
      <c r="C168" t="s">
        <v>572</v>
      </c>
      <c r="D168" t="s">
        <v>572</v>
      </c>
      <c r="E168" t="s">
        <v>831</v>
      </c>
      <c r="F168" t="s">
        <v>85</v>
      </c>
      <c r="G168" t="s">
        <v>84</v>
      </c>
      <c r="H168" t="s">
        <v>50</v>
      </c>
      <c r="I168" t="s">
        <v>751</v>
      </c>
      <c r="J168" t="s">
        <v>592</v>
      </c>
      <c r="K168" t="s">
        <v>255</v>
      </c>
      <c r="L168" t="s">
        <v>78</v>
      </c>
      <c r="M168" t="s">
        <v>752</v>
      </c>
      <c r="N168" t="s">
        <v>78</v>
      </c>
    </row>
    <row r="169" spans="1:14" x14ac:dyDescent="0.25">
      <c r="A169" t="s">
        <v>570</v>
      </c>
      <c r="B169" t="s">
        <v>741</v>
      </c>
      <c r="C169" t="s">
        <v>572</v>
      </c>
      <c r="D169" t="s">
        <v>572</v>
      </c>
      <c r="E169" t="s">
        <v>831</v>
      </c>
      <c r="F169" t="s">
        <v>85</v>
      </c>
      <c r="G169" t="s">
        <v>84</v>
      </c>
      <c r="H169" t="s">
        <v>50</v>
      </c>
      <c r="I169" t="s">
        <v>832</v>
      </c>
      <c r="J169" t="s">
        <v>741</v>
      </c>
      <c r="K169" t="s">
        <v>833</v>
      </c>
      <c r="L169" t="s">
        <v>78</v>
      </c>
      <c r="M169" t="s">
        <v>834</v>
      </c>
      <c r="N169" t="s">
        <v>835</v>
      </c>
    </row>
    <row r="170" spans="1:14" x14ac:dyDescent="0.25">
      <c r="A170" t="s">
        <v>570</v>
      </c>
      <c r="B170" t="s">
        <v>585</v>
      </c>
      <c r="C170" t="s">
        <v>572</v>
      </c>
      <c r="D170" t="s">
        <v>572</v>
      </c>
      <c r="E170" t="s">
        <v>831</v>
      </c>
      <c r="F170" t="s">
        <v>85</v>
      </c>
      <c r="G170" t="s">
        <v>84</v>
      </c>
      <c r="H170" t="s">
        <v>50</v>
      </c>
      <c r="I170" t="s">
        <v>689</v>
      </c>
      <c r="J170" t="s">
        <v>585</v>
      </c>
      <c r="K170" t="s">
        <v>229</v>
      </c>
      <c r="L170" t="s">
        <v>78</v>
      </c>
      <c r="M170" t="s">
        <v>836</v>
      </c>
      <c r="N170" t="s">
        <v>78</v>
      </c>
    </row>
    <row r="171" spans="1:14" x14ac:dyDescent="0.25">
      <c r="A171" t="s">
        <v>570</v>
      </c>
      <c r="B171" t="s">
        <v>581</v>
      </c>
      <c r="C171" t="s">
        <v>572</v>
      </c>
      <c r="D171" t="s">
        <v>572</v>
      </c>
      <c r="E171" t="s">
        <v>831</v>
      </c>
      <c r="F171" t="s">
        <v>85</v>
      </c>
      <c r="G171" t="s">
        <v>84</v>
      </c>
      <c r="H171" t="s">
        <v>48</v>
      </c>
      <c r="I171" t="s">
        <v>837</v>
      </c>
      <c r="J171" t="s">
        <v>581</v>
      </c>
      <c r="K171" t="s">
        <v>315</v>
      </c>
      <c r="L171" t="s">
        <v>78</v>
      </c>
      <c r="M171" t="s">
        <v>838</v>
      </c>
      <c r="N171" t="s">
        <v>78</v>
      </c>
    </row>
    <row r="172" spans="1:14" x14ac:dyDescent="0.25">
      <c r="A172" t="s">
        <v>570</v>
      </c>
      <c r="B172" t="s">
        <v>585</v>
      </c>
      <c r="C172" t="s">
        <v>572</v>
      </c>
      <c r="D172" t="s">
        <v>572</v>
      </c>
      <c r="E172" t="s">
        <v>831</v>
      </c>
      <c r="F172" t="s">
        <v>85</v>
      </c>
      <c r="G172" t="s">
        <v>84</v>
      </c>
      <c r="H172" t="s">
        <v>48</v>
      </c>
      <c r="I172" t="s">
        <v>689</v>
      </c>
      <c r="J172" t="s">
        <v>585</v>
      </c>
      <c r="K172" t="s">
        <v>321</v>
      </c>
      <c r="L172" t="s">
        <v>78</v>
      </c>
      <c r="M172" t="s">
        <v>836</v>
      </c>
      <c r="N172" t="s">
        <v>78</v>
      </c>
    </row>
    <row r="173" spans="1:14" x14ac:dyDescent="0.25">
      <c r="A173" t="s">
        <v>570</v>
      </c>
      <c r="B173" t="s">
        <v>585</v>
      </c>
      <c r="C173" t="s">
        <v>572</v>
      </c>
      <c r="D173" t="s">
        <v>572</v>
      </c>
      <c r="E173" t="s">
        <v>831</v>
      </c>
      <c r="F173" t="s">
        <v>85</v>
      </c>
      <c r="G173" t="s">
        <v>84</v>
      </c>
      <c r="H173" t="s">
        <v>48</v>
      </c>
      <c r="I173" t="s">
        <v>689</v>
      </c>
      <c r="J173" t="s">
        <v>585</v>
      </c>
      <c r="K173" t="s">
        <v>283</v>
      </c>
      <c r="L173" t="s">
        <v>78</v>
      </c>
      <c r="M173" t="s">
        <v>836</v>
      </c>
      <c r="N173" t="s">
        <v>78</v>
      </c>
    </row>
    <row r="174" spans="1:14" x14ac:dyDescent="0.25">
      <c r="A174" t="s">
        <v>570</v>
      </c>
      <c r="B174" t="s">
        <v>604</v>
      </c>
      <c r="C174" t="s">
        <v>572</v>
      </c>
      <c r="D174" t="s">
        <v>572</v>
      </c>
      <c r="E174" t="s">
        <v>831</v>
      </c>
      <c r="F174" t="s">
        <v>85</v>
      </c>
      <c r="G174" t="s">
        <v>84</v>
      </c>
      <c r="H174" t="s">
        <v>48</v>
      </c>
      <c r="I174" t="s">
        <v>839</v>
      </c>
      <c r="J174" t="s">
        <v>604</v>
      </c>
      <c r="K174" t="s">
        <v>840</v>
      </c>
      <c r="L174" t="s">
        <v>78</v>
      </c>
      <c r="M174" t="s">
        <v>841</v>
      </c>
      <c r="N174" t="s">
        <v>78</v>
      </c>
    </row>
    <row r="175" spans="1:14" x14ac:dyDescent="0.25">
      <c r="A175" t="s">
        <v>570</v>
      </c>
      <c r="B175" t="s">
        <v>637</v>
      </c>
      <c r="C175" t="s">
        <v>572</v>
      </c>
      <c r="D175" t="s">
        <v>572</v>
      </c>
      <c r="E175" t="s">
        <v>831</v>
      </c>
      <c r="F175" t="s">
        <v>85</v>
      </c>
      <c r="G175" t="s">
        <v>84</v>
      </c>
      <c r="H175" t="s">
        <v>48</v>
      </c>
      <c r="I175" t="s">
        <v>754</v>
      </c>
      <c r="J175" t="s">
        <v>637</v>
      </c>
      <c r="K175" t="s">
        <v>285</v>
      </c>
      <c r="L175" t="s">
        <v>78</v>
      </c>
      <c r="M175" t="s">
        <v>756</v>
      </c>
      <c r="N175" t="s">
        <v>78</v>
      </c>
    </row>
    <row r="176" spans="1:14" x14ac:dyDescent="0.25">
      <c r="A176" t="s">
        <v>570</v>
      </c>
      <c r="B176" t="s">
        <v>604</v>
      </c>
      <c r="C176" t="s">
        <v>572</v>
      </c>
      <c r="D176" t="s">
        <v>572</v>
      </c>
      <c r="E176" t="s">
        <v>831</v>
      </c>
      <c r="F176" t="s">
        <v>85</v>
      </c>
      <c r="G176" t="s">
        <v>84</v>
      </c>
      <c r="H176" t="s">
        <v>48</v>
      </c>
      <c r="I176" t="s">
        <v>776</v>
      </c>
      <c r="J176" t="s">
        <v>604</v>
      </c>
      <c r="K176" t="s">
        <v>290</v>
      </c>
      <c r="L176" t="s">
        <v>78</v>
      </c>
      <c r="M176" t="s">
        <v>777</v>
      </c>
      <c r="N176" t="s">
        <v>78</v>
      </c>
    </row>
    <row r="177" spans="1:14" x14ac:dyDescent="0.25">
      <c r="A177" t="s">
        <v>570</v>
      </c>
      <c r="B177" t="s">
        <v>585</v>
      </c>
      <c r="C177" t="s">
        <v>572</v>
      </c>
      <c r="D177" t="s">
        <v>572</v>
      </c>
      <c r="E177" t="s">
        <v>831</v>
      </c>
      <c r="F177" t="s">
        <v>85</v>
      </c>
      <c r="G177" t="s">
        <v>84</v>
      </c>
      <c r="H177" t="s">
        <v>48</v>
      </c>
      <c r="I177" t="s">
        <v>689</v>
      </c>
      <c r="J177" t="s">
        <v>585</v>
      </c>
      <c r="K177" t="s">
        <v>842</v>
      </c>
      <c r="L177" t="s">
        <v>78</v>
      </c>
      <c r="M177" t="s">
        <v>821</v>
      </c>
      <c r="N177" t="s">
        <v>78</v>
      </c>
    </row>
    <row r="178" spans="1:14" x14ac:dyDescent="0.25">
      <c r="A178" t="s">
        <v>570</v>
      </c>
      <c r="B178" t="s">
        <v>585</v>
      </c>
      <c r="C178" t="s">
        <v>572</v>
      </c>
      <c r="D178" t="s">
        <v>572</v>
      </c>
      <c r="E178" t="s">
        <v>831</v>
      </c>
      <c r="F178" t="s">
        <v>85</v>
      </c>
      <c r="G178" t="s">
        <v>84</v>
      </c>
      <c r="H178" t="s">
        <v>48</v>
      </c>
      <c r="I178" t="s">
        <v>689</v>
      </c>
      <c r="J178" t="s">
        <v>585</v>
      </c>
      <c r="K178" t="s">
        <v>843</v>
      </c>
      <c r="L178" t="s">
        <v>78</v>
      </c>
      <c r="M178" t="s">
        <v>821</v>
      </c>
      <c r="N178" t="s">
        <v>78</v>
      </c>
    </row>
    <row r="179" spans="1:14" x14ac:dyDescent="0.25">
      <c r="A179" t="s">
        <v>570</v>
      </c>
      <c r="B179" t="s">
        <v>601</v>
      </c>
      <c r="C179" t="s">
        <v>572</v>
      </c>
      <c r="D179" t="s">
        <v>572</v>
      </c>
      <c r="E179" t="s">
        <v>831</v>
      </c>
      <c r="F179" t="s">
        <v>85</v>
      </c>
      <c r="G179" t="s">
        <v>84</v>
      </c>
      <c r="H179" t="s">
        <v>48</v>
      </c>
      <c r="I179" t="s">
        <v>844</v>
      </c>
      <c r="J179" t="s">
        <v>601</v>
      </c>
      <c r="K179" t="s">
        <v>289</v>
      </c>
      <c r="L179" t="s">
        <v>78</v>
      </c>
      <c r="M179" t="s">
        <v>845</v>
      </c>
      <c r="N179" t="s">
        <v>78</v>
      </c>
    </row>
    <row r="180" spans="1:14" x14ac:dyDescent="0.25">
      <c r="A180" t="s">
        <v>570</v>
      </c>
      <c r="B180" t="s">
        <v>735</v>
      </c>
      <c r="C180" t="s">
        <v>572</v>
      </c>
      <c r="D180" t="s">
        <v>572</v>
      </c>
      <c r="E180" t="s">
        <v>831</v>
      </c>
      <c r="F180" t="s">
        <v>85</v>
      </c>
      <c r="G180" t="s">
        <v>84</v>
      </c>
      <c r="H180" t="s">
        <v>48</v>
      </c>
      <c r="I180" t="s">
        <v>846</v>
      </c>
      <c r="J180" t="s">
        <v>735</v>
      </c>
      <c r="K180" t="s">
        <v>284</v>
      </c>
      <c r="L180" t="s">
        <v>78</v>
      </c>
      <c r="M180" t="s">
        <v>847</v>
      </c>
      <c r="N180" t="s">
        <v>78</v>
      </c>
    </row>
    <row r="181" spans="1:14" x14ac:dyDescent="0.25">
      <c r="A181" t="s">
        <v>570</v>
      </c>
      <c r="B181" t="s">
        <v>735</v>
      </c>
      <c r="C181" t="s">
        <v>572</v>
      </c>
      <c r="D181" t="s">
        <v>572</v>
      </c>
      <c r="E181" t="s">
        <v>831</v>
      </c>
      <c r="F181" t="s">
        <v>85</v>
      </c>
      <c r="G181" t="s">
        <v>84</v>
      </c>
      <c r="H181" t="s">
        <v>48</v>
      </c>
      <c r="I181" t="s">
        <v>846</v>
      </c>
      <c r="J181" t="s">
        <v>735</v>
      </c>
      <c r="K181" t="s">
        <v>848</v>
      </c>
      <c r="L181" t="s">
        <v>78</v>
      </c>
      <c r="M181" t="s">
        <v>847</v>
      </c>
      <c r="N181" t="s">
        <v>78</v>
      </c>
    </row>
    <row r="182" spans="1:14" x14ac:dyDescent="0.25">
      <c r="A182" t="s">
        <v>570</v>
      </c>
      <c r="B182" t="s">
        <v>571</v>
      </c>
      <c r="C182" t="s">
        <v>572</v>
      </c>
      <c r="D182" t="s">
        <v>572</v>
      </c>
      <c r="E182" t="s">
        <v>831</v>
      </c>
      <c r="F182" t="s">
        <v>85</v>
      </c>
      <c r="G182" t="s">
        <v>84</v>
      </c>
      <c r="H182" t="s">
        <v>48</v>
      </c>
      <c r="I182" t="s">
        <v>785</v>
      </c>
      <c r="J182" t="s">
        <v>571</v>
      </c>
      <c r="K182" t="s">
        <v>291</v>
      </c>
      <c r="L182" t="s">
        <v>78</v>
      </c>
      <c r="M182" t="s">
        <v>786</v>
      </c>
      <c r="N182" t="s">
        <v>78</v>
      </c>
    </row>
    <row r="183" spans="1:14" x14ac:dyDescent="0.25">
      <c r="A183" t="s">
        <v>570</v>
      </c>
      <c r="B183" t="s">
        <v>592</v>
      </c>
      <c r="C183" t="s">
        <v>572</v>
      </c>
      <c r="D183" t="s">
        <v>572</v>
      </c>
      <c r="E183" t="s">
        <v>831</v>
      </c>
      <c r="F183" t="s">
        <v>85</v>
      </c>
      <c r="G183" t="s">
        <v>84</v>
      </c>
      <c r="H183" t="s">
        <v>48</v>
      </c>
      <c r="I183" t="s">
        <v>747</v>
      </c>
      <c r="J183" t="s">
        <v>592</v>
      </c>
      <c r="K183" t="s">
        <v>288</v>
      </c>
      <c r="L183" t="s">
        <v>78</v>
      </c>
      <c r="M183" t="s">
        <v>849</v>
      </c>
      <c r="N183" t="s">
        <v>78</v>
      </c>
    </row>
    <row r="184" spans="1:14" x14ac:dyDescent="0.25">
      <c r="A184" t="s">
        <v>570</v>
      </c>
      <c r="B184" t="s">
        <v>577</v>
      </c>
      <c r="C184" t="s">
        <v>572</v>
      </c>
      <c r="D184" t="s">
        <v>572</v>
      </c>
      <c r="E184" t="s">
        <v>831</v>
      </c>
      <c r="F184" t="s">
        <v>582</v>
      </c>
      <c r="G184" t="s">
        <v>84</v>
      </c>
      <c r="H184" t="s">
        <v>48</v>
      </c>
      <c r="I184" t="s">
        <v>850</v>
      </c>
      <c r="J184" t="s">
        <v>577</v>
      </c>
      <c r="K184" t="s">
        <v>851</v>
      </c>
      <c r="L184" t="s">
        <v>78</v>
      </c>
      <c r="M184" t="s">
        <v>852</v>
      </c>
      <c r="N184" t="s">
        <v>78</v>
      </c>
    </row>
    <row r="185" spans="1:14" x14ac:dyDescent="0.25">
      <c r="A185" t="s">
        <v>570</v>
      </c>
      <c r="B185" t="s">
        <v>596</v>
      </c>
      <c r="C185" t="s">
        <v>572</v>
      </c>
      <c r="D185" t="s">
        <v>572</v>
      </c>
      <c r="E185" t="s">
        <v>831</v>
      </c>
      <c r="F185" t="s">
        <v>582</v>
      </c>
      <c r="G185" t="s">
        <v>84</v>
      </c>
      <c r="H185" t="s">
        <v>48</v>
      </c>
      <c r="I185" t="s">
        <v>853</v>
      </c>
      <c r="J185" t="s">
        <v>596</v>
      </c>
      <c r="K185" t="s">
        <v>281</v>
      </c>
      <c r="L185" t="s">
        <v>78</v>
      </c>
      <c r="M185" t="s">
        <v>854</v>
      </c>
      <c r="N185" t="s">
        <v>78</v>
      </c>
    </row>
    <row r="186" spans="1:14" x14ac:dyDescent="0.25">
      <c r="A186" t="s">
        <v>570</v>
      </c>
      <c r="B186" t="s">
        <v>581</v>
      </c>
      <c r="C186" t="s">
        <v>572</v>
      </c>
      <c r="D186" t="s">
        <v>572</v>
      </c>
      <c r="E186" t="s">
        <v>831</v>
      </c>
      <c r="F186" t="s">
        <v>582</v>
      </c>
      <c r="G186" t="s">
        <v>84</v>
      </c>
      <c r="H186" t="s">
        <v>48</v>
      </c>
      <c r="I186" t="s">
        <v>837</v>
      </c>
      <c r="J186" t="s">
        <v>581</v>
      </c>
      <c r="K186" t="s">
        <v>280</v>
      </c>
      <c r="L186" t="s">
        <v>78</v>
      </c>
      <c r="M186" t="s">
        <v>855</v>
      </c>
      <c r="N186" t="s">
        <v>78</v>
      </c>
    </row>
    <row r="187" spans="1:14" x14ac:dyDescent="0.25">
      <c r="A187" t="s">
        <v>570</v>
      </c>
      <c r="B187" t="s">
        <v>714</v>
      </c>
      <c r="C187" t="s">
        <v>572</v>
      </c>
      <c r="D187" t="s">
        <v>572</v>
      </c>
      <c r="E187" t="s">
        <v>831</v>
      </c>
      <c r="F187" t="s">
        <v>582</v>
      </c>
      <c r="G187" t="s">
        <v>84</v>
      </c>
      <c r="H187" t="s">
        <v>48</v>
      </c>
      <c r="I187" t="s">
        <v>856</v>
      </c>
      <c r="J187" t="s">
        <v>714</v>
      </c>
      <c r="K187" t="s">
        <v>279</v>
      </c>
      <c r="L187" t="s">
        <v>78</v>
      </c>
      <c r="M187" t="s">
        <v>857</v>
      </c>
      <c r="N187" t="s">
        <v>78</v>
      </c>
    </row>
    <row r="188" spans="1:14" x14ac:dyDescent="0.25">
      <c r="A188" t="s">
        <v>570</v>
      </c>
      <c r="B188" t="s">
        <v>592</v>
      </c>
      <c r="C188" t="s">
        <v>572</v>
      </c>
      <c r="D188" t="s">
        <v>572</v>
      </c>
      <c r="E188" t="s">
        <v>831</v>
      </c>
      <c r="F188" t="s">
        <v>582</v>
      </c>
      <c r="G188" t="s">
        <v>84</v>
      </c>
      <c r="H188" t="s">
        <v>48</v>
      </c>
      <c r="I188" t="s">
        <v>747</v>
      </c>
      <c r="J188" t="s">
        <v>592</v>
      </c>
      <c r="K188" t="s">
        <v>282</v>
      </c>
      <c r="L188" t="s">
        <v>78</v>
      </c>
      <c r="M188" t="s">
        <v>858</v>
      </c>
      <c r="N188" t="s">
        <v>78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11"/>
    <pageSetUpPr fitToPage="1"/>
  </sheetPr>
  <dimension ref="A1:AK57"/>
  <sheetViews>
    <sheetView showGridLines="0" showZeros="0" workbookViewId="0">
      <selection activeCell="V19" sqref="V19"/>
    </sheetView>
  </sheetViews>
  <sheetFormatPr defaultColWidth="9.109375" defaultRowHeight="13.2" x14ac:dyDescent="0.25"/>
  <cols>
    <col min="1" max="2" width="3.33203125" style="48" customWidth="1"/>
    <col min="3" max="3" width="4.6640625" style="48" customWidth="1"/>
    <col min="4" max="4" width="6.5546875" style="48" customWidth="1"/>
    <col min="5" max="5" width="4.33203125" style="48" customWidth="1"/>
    <col min="6" max="6" width="12.6640625" style="48" customWidth="1"/>
    <col min="7" max="7" width="2.6640625" style="48" customWidth="1"/>
    <col min="8" max="8" width="7.6640625" style="48" customWidth="1"/>
    <col min="9" max="9" width="5.88671875" style="48" customWidth="1"/>
    <col min="10" max="10" width="1.6640625" style="304" customWidth="1"/>
    <col min="11" max="11" width="10.6640625" style="48" customWidth="1"/>
    <col min="12" max="12" width="1.6640625" style="304" customWidth="1"/>
    <col min="13" max="13" width="10.6640625" style="48" customWidth="1"/>
    <col min="14" max="14" width="1.6640625" style="305" customWidth="1"/>
    <col min="15" max="15" width="10.6640625" style="48" customWidth="1"/>
    <col min="16" max="16" width="1.6640625" style="304" customWidth="1"/>
    <col min="17" max="17" width="10.6640625" style="48" customWidth="1"/>
    <col min="18" max="18" width="1.6640625" style="305" customWidth="1"/>
    <col min="19" max="19" width="9.109375" style="48" hidden="1" customWidth="1"/>
    <col min="20" max="20" width="8.6640625" style="48" customWidth="1"/>
    <col min="21" max="21" width="9.109375" style="48" hidden="1" customWidth="1"/>
    <col min="22" max="24" width="9.109375" style="48"/>
    <col min="25" max="34" width="9.109375" style="48" hidden="1" customWidth="1"/>
    <col min="35" max="16384" width="9.109375" style="48"/>
  </cols>
  <sheetData>
    <row r="1" spans="1:37" s="181" customFormat="1" ht="21.75" customHeight="1" x14ac:dyDescent="0.25">
      <c r="A1" s="176" t="s">
        <v>16</v>
      </c>
      <c r="B1" s="176"/>
      <c r="C1" s="154"/>
      <c r="D1" s="154"/>
      <c r="E1" s="154"/>
      <c r="F1" s="154"/>
      <c r="G1" s="154"/>
      <c r="H1" s="176"/>
      <c r="I1" s="177"/>
      <c r="J1" s="153"/>
      <c r="K1" s="178" t="s">
        <v>79</v>
      </c>
      <c r="L1" s="179"/>
      <c r="M1" s="180"/>
      <c r="N1" s="153"/>
      <c r="O1" s="153" t="s">
        <v>105</v>
      </c>
      <c r="P1" s="153"/>
      <c r="Q1" s="154"/>
      <c r="R1" s="153"/>
      <c r="Y1" s="182"/>
      <c r="Z1" s="182"/>
      <c r="AA1" s="182"/>
      <c r="AB1" s="152" t="e">
        <f>IF($Y$5=1,CONCATENATE(VLOOKUP($Y$3,$AA$2:$AH$14,2)),CONCATENATE(VLOOKUP($Y$3,$AA$16:$AH$25,2)))</f>
        <v>#REF!</v>
      </c>
      <c r="AC1" s="152" t="e">
        <f>IF($Y$5=1,CONCATENATE(VLOOKUP($Y$3,$AA$2:$AH$14,3)),CONCATENATE(VLOOKUP($Y$3,$AA$16:$AH$25,3)))</f>
        <v>#REF!</v>
      </c>
      <c r="AD1" s="152" t="e">
        <f>IF($Y$5=1,CONCATENATE(VLOOKUP($Y$3,$AA$2:$AH$14,4)),CONCATENATE(VLOOKUP($Y$3,$AA$16:$AH$25,4)))</f>
        <v>#REF!</v>
      </c>
      <c r="AE1" s="152" t="e">
        <f>IF($Y$5=1,CONCATENATE(VLOOKUP($Y$3,$AA$2:$AH$14,5)),CONCATENATE(VLOOKUP($Y$3,$AA$16:$AH$25,5)))</f>
        <v>#REF!</v>
      </c>
      <c r="AF1" s="152" t="e">
        <f>IF($Y$5=1,CONCATENATE(VLOOKUP($Y$3,$AA$2:$AH$14,6)),CONCATENATE(VLOOKUP($Y$3,$AA$16:$AH$25,6)))</f>
        <v>#REF!</v>
      </c>
      <c r="AG1" s="152" t="e">
        <f>IF($Y$5=1,CONCATENATE(VLOOKUP($Y$3,$AA$2:$AH$14,7)),CONCATENATE(VLOOKUP($Y$3,$AA$16:$AH$25,7)))</f>
        <v>#REF!</v>
      </c>
      <c r="AH1" s="152" t="e">
        <f>IF($Y$5=1,CONCATENATE(VLOOKUP($Y$3,$AA$2:$AH$14,8)),CONCATENATE(VLOOKUP($Y$3,$AA$16:$AH$25,8)))</f>
        <v>#REF!</v>
      </c>
    </row>
    <row r="2" spans="1:37" s="186" customFormat="1" x14ac:dyDescent="0.25">
      <c r="A2" s="183" t="s">
        <v>77</v>
      </c>
      <c r="B2" s="184"/>
      <c r="C2" s="184"/>
      <c r="D2" s="184"/>
      <c r="E2" s="306">
        <v>0</v>
      </c>
      <c r="F2" s="184" t="s">
        <v>135</v>
      </c>
      <c r="G2" s="185"/>
      <c r="H2" s="144"/>
      <c r="I2" s="144"/>
      <c r="J2" s="143"/>
      <c r="K2" s="179"/>
      <c r="L2" s="179"/>
      <c r="M2" s="179"/>
      <c r="N2" s="143"/>
      <c r="O2" s="144"/>
      <c r="P2" s="143"/>
      <c r="Q2" s="144"/>
      <c r="R2" s="143"/>
      <c r="Y2" s="142"/>
      <c r="Z2" s="111"/>
      <c r="AA2" s="111" t="s">
        <v>50</v>
      </c>
      <c r="AB2" s="114">
        <v>300</v>
      </c>
      <c r="AC2" s="114">
        <v>250</v>
      </c>
      <c r="AD2" s="114">
        <v>200</v>
      </c>
      <c r="AE2" s="114">
        <v>150</v>
      </c>
      <c r="AF2" s="114">
        <v>120</v>
      </c>
      <c r="AG2" s="114">
        <v>90</v>
      </c>
      <c r="AH2" s="114">
        <v>40</v>
      </c>
      <c r="AI2" s="48"/>
      <c r="AJ2" s="48"/>
      <c r="AK2" s="48"/>
    </row>
    <row r="3" spans="1:37" s="187" customFormat="1" ht="11.25" customHeight="1" x14ac:dyDescent="0.25">
      <c r="A3" s="139" t="s">
        <v>75</v>
      </c>
      <c r="B3" s="139"/>
      <c r="C3" s="139"/>
      <c r="D3" s="139"/>
      <c r="E3" s="139"/>
      <c r="F3" s="139"/>
      <c r="G3" s="139" t="s">
        <v>4</v>
      </c>
      <c r="H3" s="139"/>
      <c r="I3" s="139"/>
      <c r="J3" s="141"/>
      <c r="K3" s="139" t="s">
        <v>74</v>
      </c>
      <c r="L3" s="141"/>
      <c r="M3" s="139"/>
      <c r="N3" s="141"/>
      <c r="O3" s="139"/>
      <c r="P3" s="141"/>
      <c r="Q3" s="139"/>
      <c r="R3" s="140" t="s">
        <v>73</v>
      </c>
      <c r="Y3" s="111" t="str">
        <f>IF(K4="OB","A",IF(K4="IX","W",IF(K4="","",K4)))</f>
        <v/>
      </c>
      <c r="Z3" s="111"/>
      <c r="AA3" s="111" t="s">
        <v>48</v>
      </c>
      <c r="AB3" s="114">
        <v>280</v>
      </c>
      <c r="AC3" s="114">
        <v>230</v>
      </c>
      <c r="AD3" s="114">
        <v>180</v>
      </c>
      <c r="AE3" s="114">
        <v>140</v>
      </c>
      <c r="AF3" s="114">
        <v>80</v>
      </c>
      <c r="AG3" s="114">
        <v>0</v>
      </c>
      <c r="AH3" s="114">
        <v>0</v>
      </c>
      <c r="AI3" s="48"/>
      <c r="AJ3" s="48"/>
      <c r="AK3" s="48"/>
    </row>
    <row r="4" spans="1:37" s="195" customFormat="1" ht="11.25" customHeight="1" thickBot="1" x14ac:dyDescent="0.3">
      <c r="A4" s="358" t="s">
        <v>17</v>
      </c>
      <c r="B4" s="358"/>
      <c r="C4" s="358"/>
      <c r="D4" s="188"/>
      <c r="E4" s="189"/>
      <c r="F4" s="189"/>
      <c r="G4" s="189" t="s">
        <v>18</v>
      </c>
      <c r="H4" s="190"/>
      <c r="I4" s="189"/>
      <c r="J4" s="191"/>
      <c r="K4" s="192"/>
      <c r="L4" s="191"/>
      <c r="M4" s="193"/>
      <c r="N4" s="191"/>
      <c r="O4" s="189"/>
      <c r="P4" s="191"/>
      <c r="Q4" s="189"/>
      <c r="R4" s="194" t="e">
        <f>[4]Altalanos!$E$10</f>
        <v>#REF!</v>
      </c>
      <c r="Y4" s="111"/>
      <c r="Z4" s="111"/>
      <c r="AA4" s="111" t="s">
        <v>52</v>
      </c>
      <c r="AB4" s="114">
        <v>250</v>
      </c>
      <c r="AC4" s="114">
        <v>200</v>
      </c>
      <c r="AD4" s="114">
        <v>150</v>
      </c>
      <c r="AE4" s="114">
        <v>120</v>
      </c>
      <c r="AF4" s="114">
        <v>90</v>
      </c>
      <c r="AG4" s="114">
        <v>60</v>
      </c>
      <c r="AH4" s="114">
        <v>25</v>
      </c>
      <c r="AI4" s="48"/>
      <c r="AJ4" s="48"/>
      <c r="AK4" s="48"/>
    </row>
    <row r="5" spans="1:37" s="187" customFormat="1" x14ac:dyDescent="0.25">
      <c r="A5" s="84"/>
      <c r="B5" s="196" t="s">
        <v>106</v>
      </c>
      <c r="C5" s="197" t="s">
        <v>38</v>
      </c>
      <c r="D5" s="196" t="s">
        <v>107</v>
      </c>
      <c r="E5" s="196" t="s">
        <v>108</v>
      </c>
      <c r="F5" s="198" t="s">
        <v>109</v>
      </c>
      <c r="G5" s="198" t="s">
        <v>65</v>
      </c>
      <c r="H5" s="198"/>
      <c r="I5" s="198" t="s">
        <v>64</v>
      </c>
      <c r="J5" s="198"/>
      <c r="K5" s="196" t="s">
        <v>110</v>
      </c>
      <c r="L5" s="199"/>
      <c r="M5" s="196" t="s">
        <v>111</v>
      </c>
      <c r="N5" s="199"/>
      <c r="O5" s="196" t="s">
        <v>86</v>
      </c>
      <c r="P5" s="199"/>
      <c r="Q5" s="196" t="s">
        <v>112</v>
      </c>
      <c r="R5" s="200"/>
      <c r="Y5" s="111" t="e">
        <f>IF(OR([4]Altalanos!$A$8="F1",[4]Altalanos!$A$8="F2",[4]Altalanos!$A$8="N1",[4]Altalanos!$A$8="N2"),1,2)</f>
        <v>#REF!</v>
      </c>
      <c r="Z5" s="111"/>
      <c r="AA5" s="111" t="s">
        <v>51</v>
      </c>
      <c r="AB5" s="114">
        <v>200</v>
      </c>
      <c r="AC5" s="114">
        <v>150</v>
      </c>
      <c r="AD5" s="114">
        <v>120</v>
      </c>
      <c r="AE5" s="114">
        <v>90</v>
      </c>
      <c r="AF5" s="114">
        <v>60</v>
      </c>
      <c r="AG5" s="114">
        <v>40</v>
      </c>
      <c r="AH5" s="114">
        <v>15</v>
      </c>
      <c r="AI5" s="48"/>
      <c r="AJ5" s="48"/>
      <c r="AK5" s="48"/>
    </row>
    <row r="6" spans="1:37" s="208" customFormat="1" ht="14.25" customHeight="1" thickBot="1" x14ac:dyDescent="0.3">
      <c r="A6" s="201"/>
      <c r="B6" s="202"/>
      <c r="C6" s="202"/>
      <c r="D6" s="202"/>
      <c r="E6" s="202"/>
      <c r="F6" s="203" t="s">
        <v>78</v>
      </c>
      <c r="G6" s="204"/>
      <c r="H6" s="205"/>
      <c r="I6" s="204"/>
      <c r="J6" s="206"/>
      <c r="K6" s="202" t="s">
        <v>78</v>
      </c>
      <c r="L6" s="206"/>
      <c r="M6" s="202" t="s">
        <v>78</v>
      </c>
      <c r="N6" s="206"/>
      <c r="O6" s="202" t="str">
        <f>IF(Y3="","",CONCATENATE(VLOOKUP(Y3,AB1:AH1,2)," pont"))</f>
        <v/>
      </c>
      <c r="P6" s="206"/>
      <c r="Q6" s="202" t="str">
        <f>IF(Y3="","",CONCATENATE(VLOOKUP(Y3,AB1:AH1,1)," pont"))</f>
        <v/>
      </c>
      <c r="R6" s="207"/>
      <c r="Y6" s="209"/>
      <c r="Z6" s="209"/>
      <c r="AA6" s="209" t="s">
        <v>49</v>
      </c>
      <c r="AB6" s="210">
        <v>150</v>
      </c>
      <c r="AC6" s="210">
        <v>120</v>
      </c>
      <c r="AD6" s="210">
        <v>90</v>
      </c>
      <c r="AE6" s="210">
        <v>60</v>
      </c>
      <c r="AF6" s="210">
        <v>40</v>
      </c>
      <c r="AG6" s="210">
        <v>25</v>
      </c>
      <c r="AH6" s="210">
        <v>10</v>
      </c>
      <c r="AI6" s="211"/>
      <c r="AJ6" s="211"/>
      <c r="AK6" s="211"/>
    </row>
    <row r="7" spans="1:37" s="224" customFormat="1" ht="12.9" customHeight="1" x14ac:dyDescent="0.25">
      <c r="A7" s="212">
        <v>1</v>
      </c>
      <c r="B7" s="213">
        <v>0</v>
      </c>
      <c r="C7" s="214">
        <v>0</v>
      </c>
      <c r="D7" s="214">
        <v>0</v>
      </c>
      <c r="E7" s="215">
        <v>1</v>
      </c>
      <c r="F7" s="216" t="s">
        <v>462</v>
      </c>
      <c r="G7" s="216">
        <v>0</v>
      </c>
      <c r="H7" s="216"/>
      <c r="I7" s="216">
        <v>0</v>
      </c>
      <c r="J7" s="217"/>
      <c r="K7" s="218"/>
      <c r="L7" s="218"/>
      <c r="M7" s="218"/>
      <c r="N7" s="218"/>
      <c r="O7" s="219"/>
      <c r="P7" s="220"/>
      <c r="Q7" s="221"/>
      <c r="R7" s="222"/>
      <c r="S7" s="223"/>
      <c r="U7" s="225" t="e">
        <f>[4]Birók!P21</f>
        <v>#REF!</v>
      </c>
      <c r="Y7" s="111"/>
      <c r="Z7" s="111"/>
      <c r="AA7" s="111" t="s">
        <v>47</v>
      </c>
      <c r="AB7" s="114">
        <v>120</v>
      </c>
      <c r="AC7" s="114">
        <v>90</v>
      </c>
      <c r="AD7" s="114">
        <v>60</v>
      </c>
      <c r="AE7" s="114">
        <v>40</v>
      </c>
      <c r="AF7" s="114">
        <v>25</v>
      </c>
      <c r="AG7" s="114">
        <v>10</v>
      </c>
      <c r="AH7" s="114">
        <v>5</v>
      </c>
      <c r="AI7" s="48"/>
      <c r="AJ7" s="48"/>
      <c r="AK7" s="48"/>
    </row>
    <row r="8" spans="1:37" s="224" customFormat="1" ht="12.9" customHeight="1" x14ac:dyDescent="0.25">
      <c r="A8" s="226"/>
      <c r="B8" s="227"/>
      <c r="C8" s="228"/>
      <c r="D8" s="228"/>
      <c r="E8" s="229"/>
      <c r="F8" s="230"/>
      <c r="G8" s="230"/>
      <c r="H8" s="231"/>
      <c r="I8" s="232" t="s">
        <v>113</v>
      </c>
      <c r="J8" s="233" t="s">
        <v>114</v>
      </c>
      <c r="K8" s="234" t="s">
        <v>462</v>
      </c>
      <c r="L8" s="234"/>
      <c r="M8" s="218"/>
      <c r="N8" s="218"/>
      <c r="O8" s="219"/>
      <c r="P8" s="220"/>
      <c r="Q8" s="221"/>
      <c r="R8" s="222"/>
      <c r="S8" s="223"/>
      <c r="U8" s="235" t="e">
        <f>[4]Birók!P22</f>
        <v>#REF!</v>
      </c>
      <c r="Y8" s="111"/>
      <c r="Z8" s="111"/>
      <c r="AA8" s="111" t="s">
        <v>45</v>
      </c>
      <c r="AB8" s="114">
        <v>90</v>
      </c>
      <c r="AC8" s="114">
        <v>60</v>
      </c>
      <c r="AD8" s="114">
        <v>40</v>
      </c>
      <c r="AE8" s="114">
        <v>25</v>
      </c>
      <c r="AF8" s="114">
        <v>10</v>
      </c>
      <c r="AG8" s="114">
        <v>5</v>
      </c>
      <c r="AH8" s="114">
        <v>2</v>
      </c>
      <c r="AI8" s="48"/>
      <c r="AJ8" s="48"/>
      <c r="AK8" s="48"/>
    </row>
    <row r="9" spans="1:37" s="224" customFormat="1" ht="12.9" customHeight="1" x14ac:dyDescent="0.25">
      <c r="A9" s="226">
        <v>2</v>
      </c>
      <c r="B9" s="213" t="s">
        <v>78</v>
      </c>
      <c r="C9" s="214" t="s">
        <v>78</v>
      </c>
      <c r="D9" s="214" t="s">
        <v>78</v>
      </c>
      <c r="E9" s="215"/>
      <c r="F9" s="236" t="s">
        <v>115</v>
      </c>
      <c r="G9" s="236" t="s">
        <v>78</v>
      </c>
      <c r="H9" s="236"/>
      <c r="I9" s="216" t="s">
        <v>78</v>
      </c>
      <c r="J9" s="237"/>
      <c r="K9" s="218"/>
      <c r="L9" s="238"/>
      <c r="M9" s="218"/>
      <c r="N9" s="218"/>
      <c r="O9" s="219"/>
      <c r="P9" s="220"/>
      <c r="Q9" s="221"/>
      <c r="R9" s="222"/>
      <c r="S9" s="223"/>
      <c r="U9" s="235" t="e">
        <f>[4]Birók!P23</f>
        <v>#REF!</v>
      </c>
      <c r="Y9" s="111"/>
      <c r="Z9" s="111"/>
      <c r="AA9" s="111" t="s">
        <v>44</v>
      </c>
      <c r="AB9" s="114">
        <v>60</v>
      </c>
      <c r="AC9" s="114">
        <v>40</v>
      </c>
      <c r="AD9" s="114">
        <v>25</v>
      </c>
      <c r="AE9" s="114">
        <v>10</v>
      </c>
      <c r="AF9" s="114">
        <v>5</v>
      </c>
      <c r="AG9" s="114">
        <v>2</v>
      </c>
      <c r="AH9" s="114">
        <v>1</v>
      </c>
      <c r="AI9" s="48"/>
      <c r="AJ9" s="48"/>
      <c r="AK9" s="48"/>
    </row>
    <row r="10" spans="1:37" s="224" customFormat="1" ht="12.9" customHeight="1" x14ac:dyDescent="0.25">
      <c r="A10" s="226"/>
      <c r="B10" s="227"/>
      <c r="C10" s="228"/>
      <c r="D10" s="228"/>
      <c r="E10" s="239"/>
      <c r="F10" s="230"/>
      <c r="G10" s="230"/>
      <c r="H10" s="231"/>
      <c r="I10" s="218"/>
      <c r="J10" s="240"/>
      <c r="K10" s="241" t="s">
        <v>113</v>
      </c>
      <c r="L10" s="242"/>
      <c r="M10" s="234" t="s">
        <v>78</v>
      </c>
      <c r="N10" s="243"/>
      <c r="O10" s="244"/>
      <c r="P10" s="244"/>
      <c r="Q10" s="221"/>
      <c r="R10" s="222"/>
      <c r="S10" s="223"/>
      <c r="U10" s="235" t="e">
        <f>[4]Birók!P24</f>
        <v>#REF!</v>
      </c>
      <c r="Y10" s="111"/>
      <c r="Z10" s="111"/>
      <c r="AA10" s="111" t="s">
        <v>43</v>
      </c>
      <c r="AB10" s="114">
        <v>40</v>
      </c>
      <c r="AC10" s="114">
        <v>25</v>
      </c>
      <c r="AD10" s="114">
        <v>15</v>
      </c>
      <c r="AE10" s="114">
        <v>7</v>
      </c>
      <c r="AF10" s="114">
        <v>4</v>
      </c>
      <c r="AG10" s="114">
        <v>1</v>
      </c>
      <c r="AH10" s="114">
        <v>0</v>
      </c>
      <c r="AI10" s="48"/>
      <c r="AJ10" s="48"/>
      <c r="AK10" s="48"/>
    </row>
    <row r="11" spans="1:37" s="224" customFormat="1" ht="12.9" customHeight="1" x14ac:dyDescent="0.25">
      <c r="A11" s="226">
        <v>3</v>
      </c>
      <c r="B11" s="213">
        <v>0</v>
      </c>
      <c r="C11" s="214">
        <v>0</v>
      </c>
      <c r="D11" s="214">
        <v>0</v>
      </c>
      <c r="E11" s="215">
        <v>10</v>
      </c>
      <c r="F11" s="236" t="s">
        <v>463</v>
      </c>
      <c r="G11" s="236">
        <v>0</v>
      </c>
      <c r="H11" s="236"/>
      <c r="I11" s="236">
        <v>0</v>
      </c>
      <c r="J11" s="217"/>
      <c r="K11" s="218"/>
      <c r="L11" s="245"/>
      <c r="M11" s="218"/>
      <c r="N11" s="246"/>
      <c r="O11" s="244"/>
      <c r="P11" s="244"/>
      <c r="Q11" s="221"/>
      <c r="R11" s="222"/>
      <c r="S11" s="223"/>
      <c r="U11" s="235" t="e">
        <f>[4]Birók!P25</f>
        <v>#REF!</v>
      </c>
      <c r="Y11" s="111"/>
      <c r="Z11" s="111"/>
      <c r="AA11" s="111" t="s">
        <v>42</v>
      </c>
      <c r="AB11" s="114">
        <v>25</v>
      </c>
      <c r="AC11" s="114">
        <v>15</v>
      </c>
      <c r="AD11" s="114">
        <v>10</v>
      </c>
      <c r="AE11" s="114">
        <v>6</v>
      </c>
      <c r="AF11" s="114">
        <v>3</v>
      </c>
      <c r="AG11" s="114">
        <v>1</v>
      </c>
      <c r="AH11" s="114">
        <v>0</v>
      </c>
      <c r="AI11" s="48"/>
      <c r="AJ11" s="48"/>
      <c r="AK11" s="48"/>
    </row>
    <row r="12" spans="1:37" s="224" customFormat="1" ht="12.9" customHeight="1" x14ac:dyDescent="0.25">
      <c r="A12" s="226"/>
      <c r="B12" s="227"/>
      <c r="C12" s="228"/>
      <c r="D12" s="228"/>
      <c r="E12" s="239"/>
      <c r="F12" s="230"/>
      <c r="G12" s="230"/>
      <c r="H12" s="231"/>
      <c r="I12" s="232" t="s">
        <v>113</v>
      </c>
      <c r="J12" s="233"/>
      <c r="K12" s="234" t="s">
        <v>78</v>
      </c>
      <c r="L12" s="247"/>
      <c r="M12" s="218"/>
      <c r="N12" s="246"/>
      <c r="O12" s="244"/>
      <c r="P12" s="244"/>
      <c r="Q12" s="221"/>
      <c r="R12" s="222"/>
      <c r="S12" s="223"/>
      <c r="U12" s="235" t="e">
        <f>[4]Birók!P26</f>
        <v>#REF!</v>
      </c>
      <c r="Y12" s="111"/>
      <c r="Z12" s="111"/>
      <c r="AA12" s="111" t="s">
        <v>41</v>
      </c>
      <c r="AB12" s="114">
        <v>15</v>
      </c>
      <c r="AC12" s="114">
        <v>10</v>
      </c>
      <c r="AD12" s="114">
        <v>6</v>
      </c>
      <c r="AE12" s="114">
        <v>3</v>
      </c>
      <c r="AF12" s="114">
        <v>1</v>
      </c>
      <c r="AG12" s="114">
        <v>0</v>
      </c>
      <c r="AH12" s="114">
        <v>0</v>
      </c>
      <c r="AI12" s="48"/>
      <c r="AJ12" s="48"/>
      <c r="AK12" s="48"/>
    </row>
    <row r="13" spans="1:37" s="224" customFormat="1" ht="12.9" customHeight="1" x14ac:dyDescent="0.25">
      <c r="A13" s="226">
        <v>4</v>
      </c>
      <c r="B13" s="213">
        <v>0</v>
      </c>
      <c r="C13" s="214">
        <v>0</v>
      </c>
      <c r="D13" s="214">
        <v>0</v>
      </c>
      <c r="E13" s="215">
        <v>8</v>
      </c>
      <c r="F13" s="236" t="s">
        <v>464</v>
      </c>
      <c r="G13" s="236">
        <v>0</v>
      </c>
      <c r="H13" s="236"/>
      <c r="I13" s="236">
        <v>0</v>
      </c>
      <c r="J13" s="248"/>
      <c r="K13" s="218"/>
      <c r="L13" s="218"/>
      <c r="M13" s="218"/>
      <c r="N13" s="246"/>
      <c r="O13" s="244"/>
      <c r="P13" s="244"/>
      <c r="Q13" s="221"/>
      <c r="R13" s="222"/>
      <c r="S13" s="223"/>
      <c r="U13" s="235" t="e">
        <f>[4]Birók!P27</f>
        <v>#REF!</v>
      </c>
      <c r="Y13" s="111"/>
      <c r="Z13" s="111"/>
      <c r="AA13" s="111" t="s">
        <v>40</v>
      </c>
      <c r="AB13" s="114">
        <v>10</v>
      </c>
      <c r="AC13" s="114">
        <v>6</v>
      </c>
      <c r="AD13" s="114">
        <v>3</v>
      </c>
      <c r="AE13" s="114">
        <v>1</v>
      </c>
      <c r="AF13" s="114">
        <v>0</v>
      </c>
      <c r="AG13" s="114">
        <v>0</v>
      </c>
      <c r="AH13" s="114">
        <v>0</v>
      </c>
      <c r="AI13" s="48"/>
      <c r="AJ13" s="48"/>
      <c r="AK13" s="48"/>
    </row>
    <row r="14" spans="1:37" s="224" customFormat="1" ht="12.9" customHeight="1" x14ac:dyDescent="0.25">
      <c r="A14" s="226"/>
      <c r="B14" s="227"/>
      <c r="C14" s="228"/>
      <c r="D14" s="228"/>
      <c r="E14" s="239"/>
      <c r="F14" s="218"/>
      <c r="G14" s="218"/>
      <c r="H14" s="249"/>
      <c r="I14" s="250"/>
      <c r="J14" s="240"/>
      <c r="K14" s="218"/>
      <c r="L14" s="218"/>
      <c r="M14" s="241" t="s">
        <v>113</v>
      </c>
      <c r="N14" s="242"/>
      <c r="O14" s="234" t="str">
        <f>UPPER(IF(OR(N14="a",N14="as"),M10,IF(OR(N14="b",N14="bs"),M18,)))</f>
        <v/>
      </c>
      <c r="P14" s="243"/>
      <c r="Q14" s="221"/>
      <c r="R14" s="222"/>
      <c r="S14" s="223"/>
      <c r="U14" s="235" t="e">
        <f>[4]Birók!P28</f>
        <v>#REF!</v>
      </c>
      <c r="Y14" s="111"/>
      <c r="Z14" s="111"/>
      <c r="AA14" s="111" t="s">
        <v>39</v>
      </c>
      <c r="AB14" s="114">
        <v>3</v>
      </c>
      <c r="AC14" s="114">
        <v>2</v>
      </c>
      <c r="AD14" s="114">
        <v>1</v>
      </c>
      <c r="AE14" s="114">
        <v>0</v>
      </c>
      <c r="AF14" s="114">
        <v>0</v>
      </c>
      <c r="AG14" s="114">
        <v>0</v>
      </c>
      <c r="AH14" s="114">
        <v>0</v>
      </c>
      <c r="AI14" s="48"/>
      <c r="AJ14" s="48"/>
      <c r="AK14" s="48"/>
    </row>
    <row r="15" spans="1:37" s="224" customFormat="1" ht="12.9" customHeight="1" x14ac:dyDescent="0.25">
      <c r="A15" s="212">
        <v>5</v>
      </c>
      <c r="B15" s="213">
        <v>0</v>
      </c>
      <c r="C15" s="214">
        <v>0</v>
      </c>
      <c r="D15" s="214">
        <v>0</v>
      </c>
      <c r="E15" s="215">
        <v>3</v>
      </c>
      <c r="F15" s="216" t="s">
        <v>465</v>
      </c>
      <c r="G15" s="216">
        <v>0</v>
      </c>
      <c r="H15" s="216"/>
      <c r="I15" s="216">
        <v>0</v>
      </c>
      <c r="J15" s="251"/>
      <c r="K15" s="218"/>
      <c r="L15" s="218"/>
      <c r="M15" s="218"/>
      <c r="N15" s="246"/>
      <c r="O15" s="218"/>
      <c r="P15" s="246"/>
      <c r="Q15" s="221"/>
      <c r="R15" s="222"/>
      <c r="S15" s="223"/>
      <c r="U15" s="235" t="e">
        <f>[4]Birók!P29</f>
        <v>#REF!</v>
      </c>
      <c r="Y15" s="111"/>
      <c r="Z15" s="111"/>
      <c r="AA15" s="111"/>
      <c r="AB15" s="111"/>
      <c r="AC15" s="111"/>
      <c r="AD15" s="111"/>
      <c r="AE15" s="111"/>
      <c r="AF15" s="111"/>
      <c r="AG15" s="111"/>
      <c r="AH15" s="111"/>
      <c r="AI15" s="48"/>
      <c r="AJ15" s="48"/>
      <c r="AK15" s="48"/>
    </row>
    <row r="16" spans="1:37" s="224" customFormat="1" ht="12.9" customHeight="1" thickBot="1" x14ac:dyDescent="0.3">
      <c r="A16" s="226"/>
      <c r="B16" s="227"/>
      <c r="C16" s="228"/>
      <c r="D16" s="228"/>
      <c r="E16" s="239"/>
      <c r="F16" s="230"/>
      <c r="G16" s="230"/>
      <c r="H16" s="231"/>
      <c r="I16" s="232" t="s">
        <v>113</v>
      </c>
      <c r="J16" s="233" t="s">
        <v>114</v>
      </c>
      <c r="K16" s="234" t="s">
        <v>465</v>
      </c>
      <c r="L16" s="234"/>
      <c r="M16" s="218"/>
      <c r="N16" s="246"/>
      <c r="O16" s="244"/>
      <c r="P16" s="246"/>
      <c r="Q16" s="221"/>
      <c r="R16" s="222"/>
      <c r="S16" s="223"/>
      <c r="U16" s="252" t="e">
        <f>[4]Birók!P30</f>
        <v>#REF!</v>
      </c>
      <c r="Y16" s="111"/>
      <c r="Z16" s="111"/>
      <c r="AA16" s="111" t="s">
        <v>50</v>
      </c>
      <c r="AB16" s="114">
        <v>150</v>
      </c>
      <c r="AC16" s="114">
        <v>120</v>
      </c>
      <c r="AD16" s="114">
        <v>90</v>
      </c>
      <c r="AE16" s="114">
        <v>60</v>
      </c>
      <c r="AF16" s="114">
        <v>40</v>
      </c>
      <c r="AG16" s="114">
        <v>25</v>
      </c>
      <c r="AH16" s="114">
        <v>15</v>
      </c>
      <c r="AI16" s="48"/>
      <c r="AJ16" s="48"/>
      <c r="AK16" s="48"/>
    </row>
    <row r="17" spans="1:37" s="224" customFormat="1" ht="12.9" customHeight="1" x14ac:dyDescent="0.25">
      <c r="A17" s="226">
        <v>6</v>
      </c>
      <c r="B17" s="213" t="s">
        <v>78</v>
      </c>
      <c r="C17" s="214" t="s">
        <v>78</v>
      </c>
      <c r="D17" s="214" t="s">
        <v>78</v>
      </c>
      <c r="E17" s="215"/>
      <c r="F17" s="236" t="s">
        <v>115</v>
      </c>
      <c r="G17" s="236" t="s">
        <v>78</v>
      </c>
      <c r="H17" s="236"/>
      <c r="I17" s="236" t="s">
        <v>78</v>
      </c>
      <c r="J17" s="237"/>
      <c r="K17" s="218"/>
      <c r="L17" s="238"/>
      <c r="M17" s="218"/>
      <c r="N17" s="246"/>
      <c r="O17" s="244"/>
      <c r="P17" s="246"/>
      <c r="Q17" s="221"/>
      <c r="R17" s="222"/>
      <c r="S17" s="223"/>
      <c r="Y17" s="111"/>
      <c r="Z17" s="111"/>
      <c r="AA17" s="111" t="s">
        <v>52</v>
      </c>
      <c r="AB17" s="114">
        <v>120</v>
      </c>
      <c r="AC17" s="114">
        <v>90</v>
      </c>
      <c r="AD17" s="114">
        <v>60</v>
      </c>
      <c r="AE17" s="114">
        <v>40</v>
      </c>
      <c r="AF17" s="114">
        <v>25</v>
      </c>
      <c r="AG17" s="114">
        <v>15</v>
      </c>
      <c r="AH17" s="114">
        <v>8</v>
      </c>
      <c r="AI17" s="48"/>
      <c r="AJ17" s="48"/>
      <c r="AK17" s="48"/>
    </row>
    <row r="18" spans="1:37" s="224" customFormat="1" ht="12.9" customHeight="1" x14ac:dyDescent="0.25">
      <c r="A18" s="226"/>
      <c r="B18" s="227"/>
      <c r="C18" s="228"/>
      <c r="D18" s="228"/>
      <c r="E18" s="239"/>
      <c r="F18" s="230"/>
      <c r="G18" s="230"/>
      <c r="H18" s="231"/>
      <c r="I18" s="218"/>
      <c r="J18" s="240"/>
      <c r="K18" s="241" t="s">
        <v>113</v>
      </c>
      <c r="L18" s="242"/>
      <c r="M18" s="234" t="s">
        <v>78</v>
      </c>
      <c r="N18" s="253"/>
      <c r="O18" s="244"/>
      <c r="P18" s="246"/>
      <c r="Q18" s="221"/>
      <c r="R18" s="222"/>
      <c r="S18" s="223"/>
      <c r="Y18" s="111"/>
      <c r="Z18" s="111"/>
      <c r="AA18" s="111" t="s">
        <v>51</v>
      </c>
      <c r="AB18" s="114">
        <v>90</v>
      </c>
      <c r="AC18" s="114">
        <v>60</v>
      </c>
      <c r="AD18" s="114">
        <v>40</v>
      </c>
      <c r="AE18" s="114">
        <v>25</v>
      </c>
      <c r="AF18" s="114">
        <v>15</v>
      </c>
      <c r="AG18" s="114">
        <v>8</v>
      </c>
      <c r="AH18" s="114">
        <v>4</v>
      </c>
      <c r="AI18" s="48"/>
      <c r="AJ18" s="48"/>
      <c r="AK18" s="48"/>
    </row>
    <row r="19" spans="1:37" s="224" customFormat="1" ht="12.9" customHeight="1" x14ac:dyDescent="0.25">
      <c r="A19" s="226">
        <v>7</v>
      </c>
      <c r="B19" s="213">
        <v>0</v>
      </c>
      <c r="C19" s="214">
        <v>0</v>
      </c>
      <c r="D19" s="214">
        <v>0</v>
      </c>
      <c r="E19" s="215">
        <v>9</v>
      </c>
      <c r="F19" s="236" t="s">
        <v>466</v>
      </c>
      <c r="G19" s="236">
        <v>0</v>
      </c>
      <c r="H19" s="236"/>
      <c r="I19" s="236">
        <v>0</v>
      </c>
      <c r="J19" s="217"/>
      <c r="K19" s="218"/>
      <c r="L19" s="245"/>
      <c r="M19" s="218"/>
      <c r="N19" s="244"/>
      <c r="O19" s="244"/>
      <c r="P19" s="246"/>
      <c r="Q19" s="221"/>
      <c r="R19" s="222"/>
      <c r="S19" s="223"/>
      <c r="Y19" s="111"/>
      <c r="Z19" s="111"/>
      <c r="AA19" s="111" t="s">
        <v>49</v>
      </c>
      <c r="AB19" s="114">
        <v>60</v>
      </c>
      <c r="AC19" s="114">
        <v>40</v>
      </c>
      <c r="AD19" s="114">
        <v>25</v>
      </c>
      <c r="AE19" s="114">
        <v>15</v>
      </c>
      <c r="AF19" s="114">
        <v>8</v>
      </c>
      <c r="AG19" s="114">
        <v>4</v>
      </c>
      <c r="AH19" s="114">
        <v>2</v>
      </c>
      <c r="AI19" s="48"/>
      <c r="AJ19" s="48"/>
      <c r="AK19" s="48"/>
    </row>
    <row r="20" spans="1:37" s="224" customFormat="1" ht="12.9" customHeight="1" x14ac:dyDescent="0.25">
      <c r="A20" s="226"/>
      <c r="B20" s="227"/>
      <c r="C20" s="228"/>
      <c r="D20" s="228"/>
      <c r="E20" s="229"/>
      <c r="F20" s="230"/>
      <c r="G20" s="230"/>
      <c r="H20" s="231"/>
      <c r="I20" s="232" t="s">
        <v>113</v>
      </c>
      <c r="J20" s="233"/>
      <c r="K20" s="234" t="s">
        <v>78</v>
      </c>
      <c r="L20" s="247"/>
      <c r="M20" s="218"/>
      <c r="N20" s="244"/>
      <c r="O20" s="244"/>
      <c r="P20" s="246"/>
      <c r="Q20" s="221"/>
      <c r="R20" s="222"/>
      <c r="S20" s="223"/>
      <c r="Y20" s="111"/>
      <c r="Z20" s="111"/>
      <c r="AA20" s="111" t="s">
        <v>47</v>
      </c>
      <c r="AB20" s="114">
        <v>40</v>
      </c>
      <c r="AC20" s="114">
        <v>25</v>
      </c>
      <c r="AD20" s="114">
        <v>15</v>
      </c>
      <c r="AE20" s="114">
        <v>8</v>
      </c>
      <c r="AF20" s="114">
        <v>4</v>
      </c>
      <c r="AG20" s="114">
        <v>2</v>
      </c>
      <c r="AH20" s="114">
        <v>1</v>
      </c>
      <c r="AI20" s="48"/>
      <c r="AJ20" s="48"/>
      <c r="AK20" s="48"/>
    </row>
    <row r="21" spans="1:37" s="224" customFormat="1" ht="12.9" customHeight="1" x14ac:dyDescent="0.25">
      <c r="A21" s="226">
        <v>8</v>
      </c>
      <c r="B21" s="213">
        <v>0</v>
      </c>
      <c r="C21" s="214">
        <v>0</v>
      </c>
      <c r="D21" s="214">
        <v>0</v>
      </c>
      <c r="E21" s="215">
        <v>7</v>
      </c>
      <c r="F21" s="236" t="s">
        <v>467</v>
      </c>
      <c r="G21" s="236">
        <v>0</v>
      </c>
      <c r="H21" s="236"/>
      <c r="I21" s="236">
        <v>0</v>
      </c>
      <c r="J21" s="248"/>
      <c r="K21" s="218"/>
      <c r="L21" s="218"/>
      <c r="M21" s="218"/>
      <c r="N21" s="244"/>
      <c r="O21" s="244"/>
      <c r="P21" s="246"/>
      <c r="Q21" s="221"/>
      <c r="R21" s="222"/>
      <c r="S21" s="223"/>
      <c r="Y21" s="111"/>
      <c r="Z21" s="111"/>
      <c r="AA21" s="111" t="s">
        <v>45</v>
      </c>
      <c r="AB21" s="114">
        <v>25</v>
      </c>
      <c r="AC21" s="114">
        <v>15</v>
      </c>
      <c r="AD21" s="114">
        <v>10</v>
      </c>
      <c r="AE21" s="114">
        <v>6</v>
      </c>
      <c r="AF21" s="114">
        <v>3</v>
      </c>
      <c r="AG21" s="114">
        <v>1</v>
      </c>
      <c r="AH21" s="114">
        <v>0</v>
      </c>
      <c r="AI21" s="48"/>
      <c r="AJ21" s="48"/>
      <c r="AK21" s="48"/>
    </row>
    <row r="22" spans="1:37" s="224" customFormat="1" ht="12.9" customHeight="1" x14ac:dyDescent="0.25">
      <c r="A22" s="226"/>
      <c r="B22" s="227"/>
      <c r="C22" s="228"/>
      <c r="D22" s="228"/>
      <c r="E22" s="229"/>
      <c r="F22" s="250"/>
      <c r="G22" s="250"/>
      <c r="H22" s="254"/>
      <c r="I22" s="250"/>
      <c r="J22" s="240"/>
      <c r="K22" s="218"/>
      <c r="L22" s="218"/>
      <c r="M22" s="218"/>
      <c r="N22" s="244"/>
      <c r="O22" s="241" t="s">
        <v>113</v>
      </c>
      <c r="P22" s="242"/>
      <c r="Q22" s="234" t="str">
        <f>UPPER(IF(OR(P22="a",P22="as"),O14,IF(OR(P22="b",P22="bs"),O30,)))</f>
        <v/>
      </c>
      <c r="R22" s="243"/>
      <c r="S22" s="223"/>
      <c r="Y22" s="111"/>
      <c r="Z22" s="111"/>
      <c r="AA22" s="111" t="s">
        <v>44</v>
      </c>
      <c r="AB22" s="114">
        <v>15</v>
      </c>
      <c r="AC22" s="114">
        <v>10</v>
      </c>
      <c r="AD22" s="114">
        <v>6</v>
      </c>
      <c r="AE22" s="114">
        <v>3</v>
      </c>
      <c r="AF22" s="114">
        <v>1</v>
      </c>
      <c r="AG22" s="114">
        <v>0</v>
      </c>
      <c r="AH22" s="114">
        <v>0</v>
      </c>
      <c r="AI22" s="48"/>
      <c r="AJ22" s="48"/>
      <c r="AK22" s="48"/>
    </row>
    <row r="23" spans="1:37" s="224" customFormat="1" ht="12.9" customHeight="1" x14ac:dyDescent="0.25">
      <c r="A23" s="226">
        <v>9</v>
      </c>
      <c r="B23" s="213">
        <v>0</v>
      </c>
      <c r="C23" s="214">
        <v>0</v>
      </c>
      <c r="D23" s="214">
        <v>0</v>
      </c>
      <c r="E23" s="215">
        <v>5</v>
      </c>
      <c r="F23" s="236" t="s">
        <v>468</v>
      </c>
      <c r="G23" s="236">
        <v>0</v>
      </c>
      <c r="H23" s="236"/>
      <c r="I23" s="236">
        <v>0</v>
      </c>
      <c r="J23" s="217"/>
      <c r="K23" s="218"/>
      <c r="L23" s="218"/>
      <c r="M23" s="218"/>
      <c r="N23" s="244"/>
      <c r="O23" s="218"/>
      <c r="P23" s="246"/>
      <c r="Q23" s="218"/>
      <c r="R23" s="244"/>
      <c r="S23" s="223"/>
      <c r="Y23" s="111"/>
      <c r="Z23" s="111"/>
      <c r="AA23" s="111" t="s">
        <v>43</v>
      </c>
      <c r="AB23" s="114">
        <v>10</v>
      </c>
      <c r="AC23" s="114">
        <v>6</v>
      </c>
      <c r="AD23" s="114">
        <v>3</v>
      </c>
      <c r="AE23" s="114">
        <v>1</v>
      </c>
      <c r="AF23" s="114">
        <v>0</v>
      </c>
      <c r="AG23" s="114">
        <v>0</v>
      </c>
      <c r="AH23" s="114">
        <v>0</v>
      </c>
      <c r="AI23" s="48"/>
      <c r="AJ23" s="48"/>
      <c r="AK23" s="48"/>
    </row>
    <row r="24" spans="1:37" s="224" customFormat="1" ht="12.9" customHeight="1" x14ac:dyDescent="0.25">
      <c r="A24" s="226"/>
      <c r="B24" s="227"/>
      <c r="C24" s="228"/>
      <c r="D24" s="228"/>
      <c r="E24" s="229"/>
      <c r="F24" s="230"/>
      <c r="G24" s="230"/>
      <c r="H24" s="231"/>
      <c r="I24" s="232" t="s">
        <v>113</v>
      </c>
      <c r="J24" s="233" t="s">
        <v>114</v>
      </c>
      <c r="K24" s="234" t="s">
        <v>468</v>
      </c>
      <c r="L24" s="234"/>
      <c r="M24" s="218"/>
      <c r="N24" s="244"/>
      <c r="O24" s="244"/>
      <c r="P24" s="246"/>
      <c r="Q24" s="221"/>
      <c r="R24" s="222"/>
      <c r="S24" s="223"/>
      <c r="Y24" s="111"/>
      <c r="Z24" s="111"/>
      <c r="AA24" s="111" t="s">
        <v>42</v>
      </c>
      <c r="AB24" s="114">
        <v>6</v>
      </c>
      <c r="AC24" s="114">
        <v>3</v>
      </c>
      <c r="AD24" s="114">
        <v>1</v>
      </c>
      <c r="AE24" s="114">
        <v>0</v>
      </c>
      <c r="AF24" s="114">
        <v>0</v>
      </c>
      <c r="AG24" s="114">
        <v>0</v>
      </c>
      <c r="AH24" s="114">
        <v>0</v>
      </c>
      <c r="AI24" s="48"/>
      <c r="AJ24" s="48"/>
      <c r="AK24" s="48"/>
    </row>
    <row r="25" spans="1:37" s="224" customFormat="1" ht="12.9" customHeight="1" x14ac:dyDescent="0.25">
      <c r="A25" s="226">
        <v>10</v>
      </c>
      <c r="B25" s="213" t="s">
        <v>78</v>
      </c>
      <c r="C25" s="214" t="s">
        <v>78</v>
      </c>
      <c r="D25" s="214" t="s">
        <v>78</v>
      </c>
      <c r="E25" s="215"/>
      <c r="F25" s="236" t="s">
        <v>78</v>
      </c>
      <c r="G25" s="236" t="s">
        <v>78</v>
      </c>
      <c r="H25" s="236"/>
      <c r="I25" s="236" t="s">
        <v>78</v>
      </c>
      <c r="J25" s="237"/>
      <c r="K25" s="218"/>
      <c r="L25" s="238"/>
      <c r="M25" s="218"/>
      <c r="N25" s="244"/>
      <c r="O25" s="244"/>
      <c r="P25" s="246"/>
      <c r="Q25" s="221"/>
      <c r="R25" s="222"/>
      <c r="S25" s="223"/>
      <c r="Y25" s="111"/>
      <c r="Z25" s="111"/>
      <c r="AA25" s="111" t="s">
        <v>41</v>
      </c>
      <c r="AB25" s="114">
        <v>3</v>
      </c>
      <c r="AC25" s="114">
        <v>2</v>
      </c>
      <c r="AD25" s="114">
        <v>1</v>
      </c>
      <c r="AE25" s="114">
        <v>0</v>
      </c>
      <c r="AF25" s="114">
        <v>0</v>
      </c>
      <c r="AG25" s="114">
        <v>0</v>
      </c>
      <c r="AH25" s="114">
        <v>0</v>
      </c>
      <c r="AI25" s="48"/>
      <c r="AJ25" s="48"/>
      <c r="AK25" s="48"/>
    </row>
    <row r="26" spans="1:37" s="224" customFormat="1" ht="12.9" customHeight="1" x14ac:dyDescent="0.25">
      <c r="A26" s="226"/>
      <c r="B26" s="227"/>
      <c r="C26" s="228"/>
      <c r="D26" s="228"/>
      <c r="E26" s="239"/>
      <c r="F26" s="230"/>
      <c r="G26" s="230"/>
      <c r="H26" s="231"/>
      <c r="I26" s="218"/>
      <c r="J26" s="240"/>
      <c r="K26" s="241" t="s">
        <v>113</v>
      </c>
      <c r="L26" s="242"/>
      <c r="M26" s="234" t="s">
        <v>78</v>
      </c>
      <c r="N26" s="243"/>
      <c r="O26" s="244"/>
      <c r="P26" s="246"/>
      <c r="Q26" s="221"/>
      <c r="R26" s="222"/>
      <c r="S26" s="223"/>
      <c r="Y26" s="48"/>
      <c r="Z26" s="48"/>
      <c r="AA26" s="48"/>
      <c r="AB26" s="48"/>
      <c r="AC26" s="48"/>
      <c r="AD26" s="48"/>
      <c r="AE26" s="48"/>
      <c r="AF26" s="48"/>
      <c r="AG26" s="48"/>
      <c r="AH26" s="48"/>
      <c r="AI26" s="48"/>
      <c r="AJ26" s="48"/>
      <c r="AK26" s="48"/>
    </row>
    <row r="27" spans="1:37" s="224" customFormat="1" ht="12.9" customHeight="1" x14ac:dyDescent="0.25">
      <c r="A27" s="226">
        <v>11</v>
      </c>
      <c r="B27" s="213" t="s">
        <v>78</v>
      </c>
      <c r="C27" s="214" t="s">
        <v>78</v>
      </c>
      <c r="D27" s="214" t="s">
        <v>78</v>
      </c>
      <c r="E27" s="215"/>
      <c r="F27" s="236" t="s">
        <v>115</v>
      </c>
      <c r="G27" s="236" t="s">
        <v>78</v>
      </c>
      <c r="H27" s="236"/>
      <c r="I27" s="236" t="s">
        <v>78</v>
      </c>
      <c r="J27" s="217"/>
      <c r="K27" s="218"/>
      <c r="L27" s="245"/>
      <c r="M27" s="218"/>
      <c r="N27" s="246"/>
      <c r="O27" s="244"/>
      <c r="P27" s="246"/>
      <c r="Q27" s="221"/>
      <c r="R27" s="222"/>
      <c r="S27" s="223"/>
      <c r="Y27" s="48"/>
      <c r="Z27" s="48"/>
      <c r="AA27" s="48"/>
      <c r="AB27" s="48"/>
      <c r="AC27" s="48"/>
      <c r="AD27" s="48"/>
      <c r="AE27" s="48"/>
      <c r="AF27" s="48"/>
      <c r="AG27" s="48"/>
      <c r="AH27" s="48"/>
      <c r="AI27" s="48"/>
      <c r="AJ27" s="48"/>
      <c r="AK27" s="48"/>
    </row>
    <row r="28" spans="1:37" s="224" customFormat="1" ht="12.9" customHeight="1" x14ac:dyDescent="0.25">
      <c r="A28" s="255"/>
      <c r="B28" s="227"/>
      <c r="C28" s="228"/>
      <c r="D28" s="228"/>
      <c r="E28" s="239"/>
      <c r="F28" s="230"/>
      <c r="G28" s="230"/>
      <c r="H28" s="231"/>
      <c r="I28" s="232" t="s">
        <v>113</v>
      </c>
      <c r="J28" s="233" t="s">
        <v>118</v>
      </c>
      <c r="K28" s="234" t="s">
        <v>469</v>
      </c>
      <c r="L28" s="247"/>
      <c r="M28" s="218"/>
      <c r="N28" s="246"/>
      <c r="O28" s="244"/>
      <c r="P28" s="246"/>
      <c r="Q28" s="221"/>
      <c r="R28" s="222"/>
      <c r="S28" s="223"/>
    </row>
    <row r="29" spans="1:37" s="224" customFormat="1" ht="12.9" customHeight="1" x14ac:dyDescent="0.25">
      <c r="A29" s="212">
        <v>12</v>
      </c>
      <c r="B29" s="213">
        <v>0</v>
      </c>
      <c r="C29" s="214">
        <v>0</v>
      </c>
      <c r="D29" s="214">
        <v>0</v>
      </c>
      <c r="E29" s="215">
        <v>4</v>
      </c>
      <c r="F29" s="216" t="s">
        <v>469</v>
      </c>
      <c r="G29" s="216">
        <v>0</v>
      </c>
      <c r="H29" s="216"/>
      <c r="I29" s="216">
        <v>0</v>
      </c>
      <c r="J29" s="248"/>
      <c r="K29" s="218"/>
      <c r="L29" s="218"/>
      <c r="M29" s="218"/>
      <c r="N29" s="246"/>
      <c r="O29" s="244"/>
      <c r="P29" s="246"/>
      <c r="Q29" s="221"/>
      <c r="R29" s="222"/>
      <c r="S29" s="223"/>
    </row>
    <row r="30" spans="1:37" s="224" customFormat="1" ht="12.9" customHeight="1" x14ac:dyDescent="0.25">
      <c r="A30" s="226"/>
      <c r="B30" s="227"/>
      <c r="C30" s="228"/>
      <c r="D30" s="228"/>
      <c r="E30" s="239"/>
      <c r="F30" s="218"/>
      <c r="G30" s="218"/>
      <c r="H30" s="249"/>
      <c r="I30" s="250"/>
      <c r="J30" s="240"/>
      <c r="K30" s="218"/>
      <c r="L30" s="218"/>
      <c r="M30" s="241" t="s">
        <v>113</v>
      </c>
      <c r="N30" s="242"/>
      <c r="O30" s="234" t="str">
        <f>UPPER(IF(OR(N30="a",N30="as"),M26,IF(OR(N30="b",N30="bs"),M34,)))</f>
        <v/>
      </c>
      <c r="P30" s="253"/>
      <c r="Q30" s="221"/>
      <c r="R30" s="222"/>
      <c r="S30" s="223"/>
    </row>
    <row r="31" spans="1:37" s="224" customFormat="1" ht="12.9" customHeight="1" x14ac:dyDescent="0.25">
      <c r="A31" s="226">
        <v>13</v>
      </c>
      <c r="B31" s="213">
        <v>0</v>
      </c>
      <c r="C31" s="214">
        <v>0</v>
      </c>
      <c r="D31" s="214">
        <v>0</v>
      </c>
      <c r="E31" s="215">
        <v>6</v>
      </c>
      <c r="F31" s="236" t="s">
        <v>470</v>
      </c>
      <c r="G31" s="236">
        <v>0</v>
      </c>
      <c r="H31" s="236"/>
      <c r="I31" s="236">
        <v>0</v>
      </c>
      <c r="J31" s="251"/>
      <c r="K31" s="218"/>
      <c r="L31" s="218"/>
      <c r="M31" s="218"/>
      <c r="N31" s="246"/>
      <c r="O31" s="218"/>
      <c r="P31" s="244"/>
      <c r="Q31" s="221"/>
      <c r="R31" s="222"/>
      <c r="S31" s="223"/>
    </row>
    <row r="32" spans="1:37" s="224" customFormat="1" ht="12.9" customHeight="1" x14ac:dyDescent="0.25">
      <c r="A32" s="226"/>
      <c r="B32" s="227"/>
      <c r="C32" s="228"/>
      <c r="D32" s="228"/>
      <c r="E32" s="239"/>
      <c r="F32" s="230"/>
      <c r="G32" s="230"/>
      <c r="H32" s="231"/>
      <c r="I32" s="241" t="s">
        <v>113</v>
      </c>
      <c r="J32" s="233" t="s">
        <v>114</v>
      </c>
      <c r="K32" s="234" t="s">
        <v>470</v>
      </c>
      <c r="L32" s="234"/>
      <c r="M32" s="218"/>
      <c r="N32" s="246"/>
      <c r="O32" s="244"/>
      <c r="P32" s="244"/>
      <c r="Q32" s="221"/>
      <c r="R32" s="222"/>
      <c r="S32" s="223"/>
    </row>
    <row r="33" spans="1:19" s="224" customFormat="1" ht="12.9" customHeight="1" x14ac:dyDescent="0.25">
      <c r="A33" s="226">
        <v>14</v>
      </c>
      <c r="B33" s="213" t="s">
        <v>78</v>
      </c>
      <c r="C33" s="214" t="s">
        <v>78</v>
      </c>
      <c r="D33" s="214" t="s">
        <v>78</v>
      </c>
      <c r="E33" s="215"/>
      <c r="F33" s="236" t="s">
        <v>78</v>
      </c>
      <c r="G33" s="236" t="s">
        <v>78</v>
      </c>
      <c r="H33" s="236"/>
      <c r="I33" s="236" t="s">
        <v>78</v>
      </c>
      <c r="J33" s="237"/>
      <c r="K33" s="218"/>
      <c r="L33" s="238"/>
      <c r="M33" s="218"/>
      <c r="N33" s="246"/>
      <c r="O33" s="244"/>
      <c r="P33" s="244"/>
      <c r="Q33" s="221"/>
      <c r="R33" s="222"/>
      <c r="S33" s="223"/>
    </row>
    <row r="34" spans="1:19" s="224" customFormat="1" ht="12.9" customHeight="1" x14ac:dyDescent="0.25">
      <c r="A34" s="226"/>
      <c r="B34" s="227"/>
      <c r="C34" s="228"/>
      <c r="D34" s="228"/>
      <c r="E34" s="239"/>
      <c r="F34" s="230"/>
      <c r="G34" s="230"/>
      <c r="H34" s="231"/>
      <c r="I34" s="218"/>
      <c r="J34" s="240"/>
      <c r="K34" s="241" t="s">
        <v>113</v>
      </c>
      <c r="L34" s="242"/>
      <c r="M34" s="234" t="s">
        <v>78</v>
      </c>
      <c r="N34" s="253"/>
      <c r="O34" s="244"/>
      <c r="P34" s="244"/>
      <c r="Q34" s="221"/>
      <c r="R34" s="222"/>
      <c r="S34" s="223"/>
    </row>
    <row r="35" spans="1:19" s="224" customFormat="1" ht="12.9" customHeight="1" x14ac:dyDescent="0.25">
      <c r="A35" s="226">
        <v>15</v>
      </c>
      <c r="B35" s="213" t="s">
        <v>78</v>
      </c>
      <c r="C35" s="214" t="s">
        <v>78</v>
      </c>
      <c r="D35" s="214" t="s">
        <v>78</v>
      </c>
      <c r="E35" s="215"/>
      <c r="F35" s="236" t="s">
        <v>115</v>
      </c>
      <c r="G35" s="236" t="s">
        <v>78</v>
      </c>
      <c r="H35" s="236"/>
      <c r="I35" s="236" t="s">
        <v>78</v>
      </c>
      <c r="J35" s="217"/>
      <c r="K35" s="218"/>
      <c r="L35" s="245"/>
      <c r="M35" s="218"/>
      <c r="N35" s="244"/>
      <c r="O35" s="244"/>
      <c r="P35" s="244"/>
      <c r="Q35" s="221"/>
      <c r="R35" s="222"/>
      <c r="S35" s="223"/>
    </row>
    <row r="36" spans="1:19" s="224" customFormat="1" ht="12.9" customHeight="1" x14ac:dyDescent="0.25">
      <c r="A36" s="226"/>
      <c r="B36" s="227"/>
      <c r="C36" s="228"/>
      <c r="D36" s="228"/>
      <c r="E36" s="229"/>
      <c r="F36" s="230"/>
      <c r="G36" s="230"/>
      <c r="H36" s="231"/>
      <c r="I36" s="241" t="s">
        <v>113</v>
      </c>
      <c r="J36" s="233" t="s">
        <v>118</v>
      </c>
      <c r="K36" s="234" t="s">
        <v>471</v>
      </c>
      <c r="L36" s="247"/>
      <c r="M36" s="218"/>
      <c r="N36" s="244"/>
      <c r="O36" s="244"/>
      <c r="P36" s="244"/>
      <c r="Q36" s="221"/>
      <c r="R36" s="222"/>
      <c r="S36" s="223"/>
    </row>
    <row r="37" spans="1:19" s="224" customFormat="1" ht="12.9" customHeight="1" x14ac:dyDescent="0.25">
      <c r="A37" s="212">
        <v>16</v>
      </c>
      <c r="B37" s="213">
        <v>0</v>
      </c>
      <c r="C37" s="214">
        <v>0</v>
      </c>
      <c r="D37" s="214">
        <v>0</v>
      </c>
      <c r="E37" s="215">
        <v>2</v>
      </c>
      <c r="F37" s="216" t="s">
        <v>471</v>
      </c>
      <c r="G37" s="216">
        <v>0</v>
      </c>
      <c r="H37" s="236"/>
      <c r="I37" s="216">
        <v>0</v>
      </c>
      <c r="J37" s="248"/>
      <c r="K37" s="218"/>
      <c r="L37" s="218"/>
      <c r="M37" s="218"/>
      <c r="N37" s="244"/>
      <c r="O37" s="244"/>
      <c r="P37" s="244"/>
      <c r="Q37" s="221"/>
      <c r="R37" s="222"/>
      <c r="S37" s="223"/>
    </row>
    <row r="38" spans="1:19" s="224" customFormat="1" ht="9.6" customHeight="1" x14ac:dyDescent="0.25">
      <c r="A38" s="256"/>
      <c r="B38" s="229"/>
      <c r="C38" s="229"/>
      <c r="D38" s="229"/>
      <c r="E38" s="229"/>
      <c r="F38" s="250"/>
      <c r="G38" s="250"/>
      <c r="H38" s="254"/>
      <c r="I38" s="218"/>
      <c r="J38" s="240"/>
      <c r="K38" s="218"/>
      <c r="L38" s="218"/>
      <c r="M38" s="218"/>
      <c r="N38" s="244"/>
      <c r="O38" s="244"/>
      <c r="P38" s="244"/>
      <c r="Q38" s="221"/>
      <c r="R38" s="222"/>
      <c r="S38" s="223"/>
    </row>
    <row r="39" spans="1:19" s="224" customFormat="1" ht="9.6" customHeight="1" x14ac:dyDescent="0.25">
      <c r="A39" s="257"/>
      <c r="B39" s="258"/>
      <c r="C39" s="258"/>
      <c r="D39" s="258"/>
      <c r="E39" s="229"/>
      <c r="F39" s="258"/>
      <c r="G39" s="258"/>
      <c r="H39" s="258"/>
      <c r="I39" s="258"/>
      <c r="J39" s="229"/>
      <c r="K39" s="258"/>
      <c r="L39" s="258"/>
      <c r="M39" s="258"/>
      <c r="N39" s="259"/>
      <c r="O39" s="259"/>
      <c r="P39" s="259"/>
      <c r="Q39" s="221"/>
      <c r="R39" s="222"/>
      <c r="S39" s="223"/>
    </row>
    <row r="40" spans="1:19" s="224" customFormat="1" ht="9.6" customHeight="1" x14ac:dyDescent="0.25">
      <c r="A40" s="256"/>
      <c r="B40" s="229"/>
      <c r="C40" s="229"/>
      <c r="D40" s="229"/>
      <c r="E40" s="229"/>
      <c r="F40" s="258"/>
      <c r="G40" s="258"/>
      <c r="I40" s="258"/>
      <c r="J40" s="229"/>
      <c r="K40" s="258"/>
      <c r="L40" s="258"/>
      <c r="M40" s="260"/>
      <c r="N40" s="229"/>
      <c r="O40" s="258"/>
      <c r="P40" s="259"/>
      <c r="Q40" s="221"/>
      <c r="R40" s="222"/>
      <c r="S40" s="223"/>
    </row>
    <row r="41" spans="1:19" s="224" customFormat="1" ht="9.6" customHeight="1" x14ac:dyDescent="0.25">
      <c r="A41" s="256"/>
      <c r="B41" s="258"/>
      <c r="C41" s="258"/>
      <c r="D41" s="258"/>
      <c r="E41" s="229"/>
      <c r="F41" s="258"/>
      <c r="G41" s="258"/>
      <c r="H41" s="258"/>
      <c r="I41" s="258"/>
      <c r="J41" s="229"/>
      <c r="K41" s="258"/>
      <c r="L41" s="258"/>
      <c r="M41" s="258"/>
      <c r="N41" s="259"/>
      <c r="O41" s="258"/>
      <c r="P41" s="259"/>
      <c r="Q41" s="221"/>
      <c r="R41" s="222"/>
      <c r="S41" s="223"/>
    </row>
    <row r="42" spans="1:19" s="224" customFormat="1" ht="9.6" customHeight="1" x14ac:dyDescent="0.25">
      <c r="A42" s="256"/>
      <c r="B42" s="229"/>
      <c r="C42" s="229"/>
      <c r="D42" s="229"/>
      <c r="E42" s="229"/>
      <c r="F42" s="258"/>
      <c r="G42" s="258"/>
      <c r="I42" s="260"/>
      <c r="J42" s="229"/>
      <c r="K42" s="258"/>
      <c r="L42" s="258"/>
      <c r="M42" s="258"/>
      <c r="N42" s="259"/>
      <c r="O42" s="259"/>
      <c r="P42" s="259"/>
      <c r="Q42" s="221"/>
      <c r="R42" s="222"/>
      <c r="S42" s="223"/>
    </row>
    <row r="43" spans="1:19" s="224" customFormat="1" ht="9.6" customHeight="1" x14ac:dyDescent="0.25">
      <c r="A43" s="256"/>
      <c r="B43" s="258"/>
      <c r="C43" s="258"/>
      <c r="D43" s="258"/>
      <c r="E43" s="229"/>
      <c r="F43" s="258"/>
      <c r="G43" s="258"/>
      <c r="H43" s="258"/>
      <c r="I43" s="258"/>
      <c r="J43" s="229"/>
      <c r="K43" s="258"/>
      <c r="L43" s="261"/>
      <c r="M43" s="258"/>
      <c r="N43" s="259"/>
      <c r="O43" s="259"/>
      <c r="P43" s="259"/>
      <c r="Q43" s="221"/>
      <c r="R43" s="222"/>
      <c r="S43" s="223"/>
    </row>
    <row r="44" spans="1:19" s="224" customFormat="1" ht="9.6" customHeight="1" x14ac:dyDescent="0.25">
      <c r="A44" s="256"/>
      <c r="B44" s="229"/>
      <c r="C44" s="229"/>
      <c r="D44" s="229"/>
      <c r="E44" s="229"/>
      <c r="F44" s="258"/>
      <c r="G44" s="258"/>
      <c r="I44" s="258"/>
      <c r="J44" s="229"/>
      <c r="K44" s="260"/>
      <c r="L44" s="229"/>
      <c r="M44" s="258"/>
      <c r="N44" s="259"/>
      <c r="O44" s="259"/>
      <c r="P44" s="259"/>
      <c r="Q44" s="221"/>
      <c r="R44" s="222"/>
      <c r="S44" s="223"/>
    </row>
    <row r="45" spans="1:19" s="224" customFormat="1" ht="9.6" customHeight="1" x14ac:dyDescent="0.25">
      <c r="A45" s="256"/>
      <c r="B45" s="258"/>
      <c r="C45" s="258"/>
      <c r="D45" s="258"/>
      <c r="E45" s="229"/>
      <c r="F45" s="258"/>
      <c r="G45" s="258"/>
      <c r="H45" s="258"/>
      <c r="I45" s="258"/>
      <c r="J45" s="229"/>
      <c r="K45" s="258"/>
      <c r="L45" s="258"/>
      <c r="M45" s="258"/>
      <c r="N45" s="259"/>
      <c r="O45" s="259"/>
      <c r="P45" s="259"/>
      <c r="Q45" s="221"/>
      <c r="R45" s="222"/>
      <c r="S45" s="223"/>
    </row>
    <row r="46" spans="1:19" s="224" customFormat="1" ht="9.6" customHeight="1" x14ac:dyDescent="0.25">
      <c r="A46" s="256"/>
      <c r="B46" s="229"/>
      <c r="C46" s="229"/>
      <c r="D46" s="229"/>
      <c r="E46" s="229"/>
      <c r="F46" s="258"/>
      <c r="G46" s="258"/>
      <c r="I46" s="260"/>
      <c r="J46" s="229"/>
      <c r="K46" s="258"/>
      <c r="L46" s="258"/>
      <c r="M46" s="258"/>
      <c r="N46" s="259"/>
      <c r="O46" s="259"/>
      <c r="P46" s="259"/>
      <c r="Q46" s="221"/>
      <c r="R46" s="222"/>
      <c r="S46" s="223"/>
    </row>
    <row r="47" spans="1:19" s="224" customFormat="1" ht="9.6" customHeight="1" x14ac:dyDescent="0.25">
      <c r="A47" s="257"/>
      <c r="B47" s="258"/>
      <c r="C47" s="258"/>
      <c r="D47" s="258"/>
      <c r="E47" s="229"/>
      <c r="F47" s="258"/>
      <c r="G47" s="258"/>
      <c r="H47" s="258"/>
      <c r="I47" s="258"/>
      <c r="J47" s="229"/>
      <c r="K47" s="258"/>
      <c r="L47" s="258"/>
      <c r="M47" s="258"/>
      <c r="N47" s="258"/>
      <c r="O47" s="219"/>
      <c r="P47" s="219"/>
      <c r="Q47" s="221"/>
      <c r="R47" s="222"/>
      <c r="S47" s="223"/>
    </row>
    <row r="48" spans="1:19" s="268" customFormat="1" ht="6.75" customHeight="1" x14ac:dyDescent="0.25">
      <c r="A48" s="262"/>
      <c r="B48" s="262"/>
      <c r="C48" s="262"/>
      <c r="D48" s="262"/>
      <c r="E48" s="262"/>
      <c r="F48" s="263"/>
      <c r="G48" s="263"/>
      <c r="H48" s="263"/>
      <c r="I48" s="263"/>
      <c r="J48" s="264"/>
      <c r="K48" s="265"/>
      <c r="L48" s="266"/>
      <c r="M48" s="265"/>
      <c r="N48" s="266"/>
      <c r="O48" s="265"/>
      <c r="P48" s="266"/>
      <c r="Q48" s="265"/>
      <c r="R48" s="266"/>
      <c r="S48" s="267"/>
    </row>
    <row r="49" spans="1:18" s="278" customFormat="1" ht="10.5" customHeight="1" x14ac:dyDescent="0.25">
      <c r="A49" s="110" t="s">
        <v>38</v>
      </c>
      <c r="B49" s="109"/>
      <c r="C49" s="109"/>
      <c r="D49" s="108"/>
      <c r="E49" s="269" t="s">
        <v>36</v>
      </c>
      <c r="F49" s="270" t="s">
        <v>37</v>
      </c>
      <c r="G49" s="269"/>
      <c r="H49" s="271"/>
      <c r="I49" s="272"/>
      <c r="J49" s="269" t="s">
        <v>36</v>
      </c>
      <c r="K49" s="270" t="s">
        <v>35</v>
      </c>
      <c r="L49" s="273"/>
      <c r="M49" s="270" t="s">
        <v>34</v>
      </c>
      <c r="N49" s="274"/>
      <c r="O49" s="275" t="s">
        <v>33</v>
      </c>
      <c r="P49" s="275"/>
      <c r="Q49" s="276"/>
      <c r="R49" s="277"/>
    </row>
    <row r="50" spans="1:18" s="278" customFormat="1" ht="9" customHeight="1" x14ac:dyDescent="0.25">
      <c r="A50" s="279" t="s">
        <v>32</v>
      </c>
      <c r="B50" s="280"/>
      <c r="C50" s="281"/>
      <c r="D50" s="282"/>
      <c r="E50" s="283">
        <v>1</v>
      </c>
      <c r="F50" s="71" t="e">
        <f>IF(E50&gt;$R$57,,UPPER(VLOOKUP(E50,'[4]1MD ELO (4)'!$A$7:$Q$134,2)))</f>
        <v>#REF!</v>
      </c>
      <c r="G50" s="284"/>
      <c r="H50" s="71"/>
      <c r="I50" s="67"/>
      <c r="J50" s="285" t="s">
        <v>31</v>
      </c>
      <c r="K50" s="50"/>
      <c r="L50" s="51"/>
      <c r="M50" s="50"/>
      <c r="N50" s="286"/>
      <c r="O50" s="287" t="s">
        <v>30</v>
      </c>
      <c r="P50" s="288"/>
      <c r="Q50" s="288"/>
      <c r="R50" s="289"/>
    </row>
    <row r="51" spans="1:18" s="278" customFormat="1" ht="9" customHeight="1" x14ac:dyDescent="0.25">
      <c r="A51" s="290" t="s">
        <v>29</v>
      </c>
      <c r="B51" s="291"/>
      <c r="C51" s="292"/>
      <c r="D51" s="293"/>
      <c r="E51" s="283">
        <v>2</v>
      </c>
      <c r="F51" s="71" t="e">
        <f>IF(E51&gt;$R$57,,UPPER(VLOOKUP(E51,'[4]1MD ELO (4)'!$A$7:$Q$134,2)))</f>
        <v>#REF!</v>
      </c>
      <c r="G51" s="284"/>
      <c r="H51" s="71"/>
      <c r="I51" s="67"/>
      <c r="J51" s="285" t="s">
        <v>28</v>
      </c>
      <c r="K51" s="50"/>
      <c r="L51" s="51"/>
      <c r="M51" s="50"/>
      <c r="N51" s="286"/>
      <c r="O51" s="294"/>
      <c r="P51" s="295"/>
      <c r="Q51" s="291"/>
      <c r="R51" s="296"/>
    </row>
    <row r="52" spans="1:18" s="278" customFormat="1" ht="9" customHeight="1" x14ac:dyDescent="0.25">
      <c r="A52" s="88"/>
      <c r="B52" s="87"/>
      <c r="C52" s="297"/>
      <c r="D52" s="86"/>
      <c r="E52" s="283">
        <v>3</v>
      </c>
      <c r="F52" s="71" t="e">
        <f>IF(E52&gt;$R$57,,UPPER(VLOOKUP(E52,'[4]1MD ELO (4)'!$A$7:$Q$134,2)))</f>
        <v>#REF!</v>
      </c>
      <c r="G52" s="284"/>
      <c r="H52" s="71"/>
      <c r="I52" s="67"/>
      <c r="J52" s="285" t="s">
        <v>27</v>
      </c>
      <c r="K52" s="50"/>
      <c r="L52" s="51"/>
      <c r="M52" s="50"/>
      <c r="N52" s="286"/>
      <c r="O52" s="287" t="s">
        <v>26</v>
      </c>
      <c r="P52" s="288"/>
      <c r="Q52" s="288"/>
      <c r="R52" s="289"/>
    </row>
    <row r="53" spans="1:18" s="278" customFormat="1" ht="9" customHeight="1" x14ac:dyDescent="0.25">
      <c r="A53" s="85"/>
      <c r="B53" s="84"/>
      <c r="C53" s="84"/>
      <c r="D53" s="80"/>
      <c r="E53" s="283">
        <v>4</v>
      </c>
      <c r="F53" s="71" t="e">
        <f>IF(E53&gt;$R$57,,UPPER(VLOOKUP(E53,'[4]1MD ELO (4)'!$A$7:$Q$134,2)))</f>
        <v>#REF!</v>
      </c>
      <c r="G53" s="284"/>
      <c r="H53" s="71"/>
      <c r="I53" s="67"/>
      <c r="J53" s="285" t="s">
        <v>25</v>
      </c>
      <c r="K53" s="50"/>
      <c r="L53" s="51"/>
      <c r="M53" s="50"/>
      <c r="N53" s="286"/>
      <c r="O53" s="50"/>
      <c r="P53" s="51"/>
      <c r="Q53" s="50"/>
      <c r="R53" s="286"/>
    </row>
    <row r="54" spans="1:18" s="278" customFormat="1" ht="9" customHeight="1" x14ac:dyDescent="0.25">
      <c r="A54" s="83"/>
      <c r="B54" s="82"/>
      <c r="C54" s="82"/>
      <c r="D54" s="81"/>
      <c r="E54" s="283"/>
      <c r="F54" s="71"/>
      <c r="G54" s="284"/>
      <c r="H54" s="71"/>
      <c r="I54" s="67"/>
      <c r="J54" s="285" t="s">
        <v>24</v>
      </c>
      <c r="K54" s="50"/>
      <c r="L54" s="51"/>
      <c r="M54" s="50"/>
      <c r="N54" s="286"/>
      <c r="O54" s="291"/>
      <c r="P54" s="295"/>
      <c r="Q54" s="291"/>
      <c r="R54" s="296"/>
    </row>
    <row r="55" spans="1:18" s="278" customFormat="1" ht="9" customHeight="1" x14ac:dyDescent="0.25">
      <c r="A55" s="75"/>
      <c r="B55" s="74"/>
      <c r="C55" s="84"/>
      <c r="D55" s="80"/>
      <c r="E55" s="283"/>
      <c r="F55" s="71"/>
      <c r="G55" s="284"/>
      <c r="H55" s="71"/>
      <c r="I55" s="67"/>
      <c r="J55" s="285" t="s">
        <v>23</v>
      </c>
      <c r="K55" s="50"/>
      <c r="L55" s="51"/>
      <c r="M55" s="50"/>
      <c r="N55" s="286"/>
      <c r="O55" s="287" t="s">
        <v>22</v>
      </c>
      <c r="P55" s="288"/>
      <c r="Q55" s="288"/>
      <c r="R55" s="289"/>
    </row>
    <row r="56" spans="1:18" s="278" customFormat="1" ht="9" customHeight="1" x14ac:dyDescent="0.25">
      <c r="A56" s="75"/>
      <c r="B56" s="74"/>
      <c r="C56" s="298"/>
      <c r="D56" s="73"/>
      <c r="E56" s="283"/>
      <c r="F56" s="71"/>
      <c r="G56" s="284"/>
      <c r="H56" s="71"/>
      <c r="I56" s="67"/>
      <c r="J56" s="285" t="s">
        <v>21</v>
      </c>
      <c r="K56" s="50"/>
      <c r="L56" s="51"/>
      <c r="M56" s="50"/>
      <c r="N56" s="286"/>
      <c r="O56" s="50"/>
      <c r="P56" s="51"/>
      <c r="Q56" s="50"/>
      <c r="R56" s="286"/>
    </row>
    <row r="57" spans="1:18" s="278" customFormat="1" ht="9" customHeight="1" x14ac:dyDescent="0.25">
      <c r="A57" s="63"/>
      <c r="B57" s="62"/>
      <c r="C57" s="299"/>
      <c r="D57" s="61"/>
      <c r="E57" s="300"/>
      <c r="F57" s="59"/>
      <c r="G57" s="301"/>
      <c r="H57" s="59"/>
      <c r="I57" s="55"/>
      <c r="J57" s="302" t="s">
        <v>20</v>
      </c>
      <c r="K57" s="291"/>
      <c r="L57" s="295"/>
      <c r="M57" s="291"/>
      <c r="N57" s="296"/>
      <c r="O57" s="291" t="e">
        <f>R4</f>
        <v>#REF!</v>
      </c>
      <c r="P57" s="295"/>
      <c r="Q57" s="291"/>
      <c r="R57" s="303" t="e">
        <f>MIN(4,'[4]1MD ELO (4)'!Q5)</f>
        <v>#REF!</v>
      </c>
    </row>
  </sheetData>
  <mergeCells count="1">
    <mergeCell ref="A4:C4"/>
  </mergeCells>
  <conditionalFormatting sqref="B39 B41 B43 B45 B47">
    <cfRule type="cellIs" dxfId="93" priority="4" stopIfTrue="1" operator="equal">
      <formula>"QA"</formula>
    </cfRule>
    <cfRule type="cellIs" dxfId="92" priority="5" stopIfTrue="1" operator="equal">
      <formula>"DA"</formula>
    </cfRule>
  </conditionalFormatting>
  <conditionalFormatting sqref="E7 E9 E11 E13 E15 E17 E19 E21 E23 E25 E27 E29 E31 E33 E35 E37">
    <cfRule type="expression" dxfId="91" priority="2" stopIfTrue="1">
      <formula>$E7&lt;5</formula>
    </cfRule>
  </conditionalFormatting>
  <conditionalFormatting sqref="E39 E41 E43 E45 E47">
    <cfRule type="expression" dxfId="90" priority="10" stopIfTrue="1">
      <formula>AND($E39&lt;9,$C39&gt;0)</formula>
    </cfRule>
  </conditionalFormatting>
  <conditionalFormatting sqref="F7 F9 F11 F13 F15 F17 F19 F21 F23 F25 F27 F29 F31 F33 F35 F37">
    <cfRule type="cellIs" dxfId="89" priority="1" stopIfTrue="1" operator="equal">
      <formula>"Bye"</formula>
    </cfRule>
  </conditionalFormatting>
  <conditionalFormatting sqref="F39 F41 F43 F45 F47">
    <cfRule type="cellIs" dxfId="88" priority="8" stopIfTrue="1" operator="equal">
      <formula>"Bye"</formula>
    </cfRule>
  </conditionalFormatting>
  <conditionalFormatting sqref="F39:I39 F41:I41 F43:I43 F45:I45 F47:I47">
    <cfRule type="expression" dxfId="87" priority="9" stopIfTrue="1">
      <formula>AND($E39&lt;9,$C39&gt;0)</formula>
    </cfRule>
  </conditionalFormatting>
  <conditionalFormatting sqref="H7 H9 H11 H13 H15 H17 H19 H21 H23 H25 H27 H29 H31 H33 H35 H37">
    <cfRule type="expression" dxfId="86" priority="14" stopIfTrue="1">
      <formula>AND($E7&lt;9,$C7&gt;0)</formula>
    </cfRule>
  </conditionalFormatting>
  <conditionalFormatting sqref="I8 K10 I12 M14 I16 K18 I20 O22 I24 K26 I28 M30 I32 K34 I36 M40 I42 K44 I46">
    <cfRule type="expression" dxfId="85" priority="11" stopIfTrue="1">
      <formula>AND($O$1="CU",I8="Umpire")</formula>
    </cfRule>
    <cfRule type="expression" dxfId="84" priority="12" stopIfTrue="1">
      <formula>AND($O$1="CU",I8&lt;&gt;"Umpire",J8&lt;&gt;"")</formula>
    </cfRule>
    <cfRule type="expression" dxfId="83" priority="13" stopIfTrue="1">
      <formula>AND($O$1="CU",I8&lt;&gt;"Umpire")</formula>
    </cfRule>
  </conditionalFormatting>
  <conditionalFormatting sqref="J8 L10 J12 N14 J16 L18 J20 P22 J24 L26 J28 N30 J32 L34 J36 R57">
    <cfRule type="expression" dxfId="82" priority="3" stopIfTrue="1">
      <formula>$O$1="CU"</formula>
    </cfRule>
  </conditionalFormatting>
  <conditionalFormatting sqref="K8 M10 K12 O14 K16 M18 K20 Q22 K24 M26 K28 O30 K32 M34 K36 O40 K42 M44 K46">
    <cfRule type="expression" dxfId="81" priority="6" stopIfTrue="1">
      <formula>J8="as"</formula>
    </cfRule>
    <cfRule type="expression" dxfId="80" priority="7" stopIfTrue="1">
      <formula>J8="bs"</formula>
    </cfRule>
  </conditionalFormatting>
  <dataValidations count="1">
    <dataValidation type="list" allowBlank="1" showInputMessage="1" sqref="I46 I42 K44 M40 I8 M14 K10 K18 K26 K34 M30 I12 I36 O22 I16 I32 I24 I20 I28" xr:uid="{00000000-0002-0000-1200-000000000000}">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45" r:id="rId4" name="Button 1">
              <controlPr defaultSize="0" print="0" autoFill="0" autoPict="0" macro="[0]!Jun_Show_CU">
                <anchor moveWithCells="1" sizeWithCells="1">
                  <from>
                    <xdr:col>12</xdr:col>
                    <xdr:colOff>411480</xdr:colOff>
                    <xdr:row>0</xdr:row>
                    <xdr:rowOff>7620</xdr:rowOff>
                  </from>
                  <to>
                    <xdr:col>14</xdr:col>
                    <xdr:colOff>289560</xdr:colOff>
                    <xdr:row>0</xdr:row>
                    <xdr:rowOff>137160</xdr:rowOff>
                  </to>
                </anchor>
              </controlPr>
            </control>
          </mc:Choice>
        </mc:AlternateContent>
        <mc:AlternateContent xmlns:mc="http://schemas.openxmlformats.org/markup-compatibility/2006">
          <mc:Choice Requires="x14">
            <control shapeId="6146" r:id="rId5" name="Button 2">
              <controlPr defaultSize="0" print="0" autoFill="0" autoPict="0" macro="[0]!Jun_Hide_CU">
                <anchor moveWithCells="1" sizeWithCells="1">
                  <from>
                    <xdr:col>12</xdr:col>
                    <xdr:colOff>403860</xdr:colOff>
                    <xdr:row>0</xdr:row>
                    <xdr:rowOff>144780</xdr:rowOff>
                  </from>
                  <to>
                    <xdr:col>14</xdr:col>
                    <xdr:colOff>289560</xdr:colOff>
                    <xdr:row>1</xdr:row>
                    <xdr:rowOff>45720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11"/>
  </sheetPr>
  <dimension ref="A1:AK49"/>
  <sheetViews>
    <sheetView topLeftCell="A10" workbookViewId="0">
      <selection activeCell="B13" sqref="B13"/>
    </sheetView>
  </sheetViews>
  <sheetFormatPr defaultColWidth="9.109375" defaultRowHeight="13.2" x14ac:dyDescent="0.25"/>
  <cols>
    <col min="1" max="1" width="6.109375" style="48" customWidth="1"/>
    <col min="2" max="2" width="4.44140625" style="48" customWidth="1"/>
    <col min="3" max="3" width="8.33203125" style="48" customWidth="1"/>
    <col min="4" max="4" width="7.109375" style="48" customWidth="1"/>
    <col min="5" max="5" width="9.33203125" style="48" customWidth="1"/>
    <col min="6" max="6" width="7.109375" style="48" customWidth="1"/>
    <col min="7" max="7" width="9.33203125" style="48" customWidth="1"/>
    <col min="8" max="8" width="7.109375" style="48" customWidth="1"/>
    <col min="9" max="9" width="9.33203125" style="48" customWidth="1"/>
    <col min="10" max="10" width="7.88671875" style="48" customWidth="1"/>
    <col min="11" max="13" width="8.5546875" style="48" customWidth="1"/>
    <col min="14" max="14" width="9.109375" style="48"/>
    <col min="15" max="16" width="5.33203125" style="48" customWidth="1"/>
    <col min="17" max="17" width="11.5546875" style="48" customWidth="1"/>
    <col min="18" max="24" width="9.109375" style="48"/>
    <col min="25" max="25" width="10.33203125" style="48" hidden="1" customWidth="1"/>
    <col min="26" max="37" width="9.109375" style="48" hidden="1" customWidth="1"/>
    <col min="38" max="16384" width="9.109375" style="48"/>
  </cols>
  <sheetData>
    <row r="1" spans="1:37" ht="24.6" x14ac:dyDescent="0.25">
      <c r="A1" s="342" t="s">
        <v>16</v>
      </c>
      <c r="B1" s="342"/>
      <c r="C1" s="342"/>
      <c r="D1" s="342"/>
      <c r="E1" s="342"/>
      <c r="F1" s="342"/>
      <c r="G1" s="159"/>
      <c r="H1" s="158" t="s">
        <v>79</v>
      </c>
      <c r="I1" s="157"/>
      <c r="J1" s="156"/>
      <c r="L1" s="145"/>
      <c r="M1" s="155"/>
      <c r="N1" s="153"/>
      <c r="O1" s="153" t="s">
        <v>78</v>
      </c>
      <c r="P1" s="153"/>
      <c r="Q1" s="154"/>
      <c r="R1" s="153"/>
      <c r="AB1" s="152" t="e">
        <f>IF(Y5=1,CONCATENATE(VLOOKUP(Y3,AA16:AH27,2)),CONCATENATE(VLOOKUP(Y3,AA2:AK13,2)))</f>
        <v>#REF!</v>
      </c>
      <c r="AC1" s="152" t="e">
        <f>IF(Y5=1,CONCATENATE(VLOOKUP(Y3,AA16:AK27,3)),CONCATENATE(VLOOKUP(Y3,AA2:AK13,3)))</f>
        <v>#REF!</v>
      </c>
      <c r="AD1" s="152" t="e">
        <f>IF(Y5=1,CONCATENATE(VLOOKUP(Y3,AA16:AK27,4)),CONCATENATE(VLOOKUP(Y3,AA2:AK13,4)))</f>
        <v>#REF!</v>
      </c>
      <c r="AE1" s="152" t="e">
        <f>IF(Y5=1,CONCATENATE(VLOOKUP(Y3,AA16:AK27,5)),CONCATENATE(VLOOKUP(Y3,AA2:AK13,5)))</f>
        <v>#REF!</v>
      </c>
      <c r="AF1" s="152" t="e">
        <f>IF(Y5=1,CONCATENATE(VLOOKUP(Y3,AA16:AK27,6)),CONCATENATE(VLOOKUP(Y3,AA2:AK13,6)))</f>
        <v>#REF!</v>
      </c>
      <c r="AG1" s="152" t="e">
        <f>IF(Y5=1,CONCATENATE(VLOOKUP(Y3,AA16:AK27,7)),CONCATENATE(VLOOKUP(Y3,AA2:AK13,7)))</f>
        <v>#REF!</v>
      </c>
      <c r="AH1" s="152" t="e">
        <f>IF(Y5=1,CONCATENATE(VLOOKUP(Y3,AA16:AK27,8)),CONCATENATE(VLOOKUP(Y3,AA2:AK13,8)))</f>
        <v>#REF!</v>
      </c>
      <c r="AI1" s="152" t="e">
        <f>IF(Y5=1,CONCATENATE(VLOOKUP(Y3,AA16:AK27,9)),CONCATENATE(VLOOKUP(Y3,AA2:AK13,9)))</f>
        <v>#REF!</v>
      </c>
      <c r="AJ1" s="152" t="e">
        <f>IF(Y5=1,CONCATENATE(VLOOKUP(Y3,AA16:AK27,10)),CONCATENATE(VLOOKUP(Y3,AA2:AK13,10)))</f>
        <v>#REF!</v>
      </c>
      <c r="AK1" s="152" t="e">
        <f>IF(Y5=1,CONCATENATE(VLOOKUP(Y3,AA16:AK27,11)),CONCATENATE(VLOOKUP(Y3,AA2:AK13,11)))</f>
        <v>#REF!</v>
      </c>
    </row>
    <row r="2" spans="1:37" x14ac:dyDescent="0.25">
      <c r="A2" s="151" t="s">
        <v>77</v>
      </c>
      <c r="B2" s="149"/>
      <c r="C2" s="149"/>
      <c r="D2" s="149"/>
      <c r="E2" s="173" t="s">
        <v>136</v>
      </c>
      <c r="F2" s="149"/>
      <c r="G2" s="148"/>
      <c r="H2" s="147"/>
      <c r="I2" s="147"/>
      <c r="J2" s="146"/>
      <c r="K2" s="145"/>
      <c r="L2" s="145"/>
      <c r="M2" s="145"/>
      <c r="N2" s="143"/>
      <c r="O2" s="144"/>
      <c r="P2" s="143"/>
      <c r="Q2" s="144"/>
      <c r="R2" s="143"/>
      <c r="Y2" s="142"/>
      <c r="Z2" s="111"/>
      <c r="AA2" s="111" t="s">
        <v>50</v>
      </c>
      <c r="AB2" s="114">
        <v>150</v>
      </c>
      <c r="AC2" s="114">
        <v>120</v>
      </c>
      <c r="AD2" s="114">
        <v>100</v>
      </c>
      <c r="AE2" s="114">
        <v>80</v>
      </c>
      <c r="AF2" s="114">
        <v>70</v>
      </c>
      <c r="AG2" s="114">
        <v>60</v>
      </c>
      <c r="AH2" s="114">
        <v>55</v>
      </c>
      <c r="AI2" s="114">
        <v>50</v>
      </c>
      <c r="AJ2" s="114">
        <v>45</v>
      </c>
      <c r="AK2" s="114">
        <v>40</v>
      </c>
    </row>
    <row r="3" spans="1:37" x14ac:dyDescent="0.25">
      <c r="A3" s="139" t="s">
        <v>75</v>
      </c>
      <c r="B3" s="139"/>
      <c r="C3" s="139"/>
      <c r="D3" s="139"/>
      <c r="E3" s="139" t="s">
        <v>4</v>
      </c>
      <c r="F3" s="139"/>
      <c r="G3" s="139"/>
      <c r="H3" s="139" t="s">
        <v>74</v>
      </c>
      <c r="I3" s="139"/>
      <c r="J3" s="141"/>
      <c r="K3" s="139"/>
      <c r="L3" s="140" t="s">
        <v>73</v>
      </c>
      <c r="M3" s="139"/>
      <c r="N3" s="137"/>
      <c r="O3" s="138"/>
      <c r="P3" s="137"/>
      <c r="Q3" s="136" t="s">
        <v>72</v>
      </c>
      <c r="R3" s="114" t="s">
        <v>71</v>
      </c>
      <c r="S3" s="114" t="s">
        <v>91</v>
      </c>
      <c r="Y3" s="111">
        <f>IF(H4="OB","A",IF(H4="IX","W",H4))</f>
        <v>0</v>
      </c>
      <c r="Z3" s="111"/>
      <c r="AA3" s="111" t="s">
        <v>52</v>
      </c>
      <c r="AB3" s="114">
        <v>120</v>
      </c>
      <c r="AC3" s="114">
        <v>90</v>
      </c>
      <c r="AD3" s="114">
        <v>65</v>
      </c>
      <c r="AE3" s="114">
        <v>55</v>
      </c>
      <c r="AF3" s="114">
        <v>50</v>
      </c>
      <c r="AG3" s="114">
        <v>45</v>
      </c>
      <c r="AH3" s="114">
        <v>40</v>
      </c>
      <c r="AI3" s="114">
        <v>35</v>
      </c>
      <c r="AJ3" s="114">
        <v>25</v>
      </c>
      <c r="AK3" s="114">
        <v>20</v>
      </c>
    </row>
    <row r="4" spans="1:37" ht="13.8" thickBot="1" x14ac:dyDescent="0.3">
      <c r="A4" s="343" t="s">
        <v>17</v>
      </c>
      <c r="B4" s="343"/>
      <c r="C4" s="343"/>
      <c r="D4" s="135"/>
      <c r="E4" s="134" t="s">
        <v>18</v>
      </c>
      <c r="F4" s="134"/>
      <c r="G4" s="134"/>
      <c r="H4" s="131"/>
      <c r="I4" s="134"/>
      <c r="J4" s="133"/>
      <c r="K4" s="131"/>
      <c r="L4" s="132" t="e">
        <f>[4]Altalanos!$E$10</f>
        <v>#REF!</v>
      </c>
      <c r="M4" s="131"/>
      <c r="N4" s="129"/>
      <c r="O4" s="130"/>
      <c r="P4" s="129"/>
      <c r="Q4" s="128" t="s">
        <v>70</v>
      </c>
      <c r="R4" s="127" t="s">
        <v>69</v>
      </c>
      <c r="S4" s="127" t="s">
        <v>92</v>
      </c>
      <c r="Y4" s="111"/>
      <c r="Z4" s="111"/>
      <c r="AA4" s="111" t="s">
        <v>51</v>
      </c>
      <c r="AB4" s="114">
        <v>90</v>
      </c>
      <c r="AC4" s="114">
        <v>60</v>
      </c>
      <c r="AD4" s="114">
        <v>45</v>
      </c>
      <c r="AE4" s="114">
        <v>34</v>
      </c>
      <c r="AF4" s="114">
        <v>27</v>
      </c>
      <c r="AG4" s="114">
        <v>22</v>
      </c>
      <c r="AH4" s="114">
        <v>18</v>
      </c>
      <c r="AI4" s="114">
        <v>15</v>
      </c>
      <c r="AJ4" s="114">
        <v>12</v>
      </c>
      <c r="AK4" s="114">
        <v>9</v>
      </c>
    </row>
    <row r="5" spans="1:37" x14ac:dyDescent="0.25">
      <c r="A5" s="102"/>
      <c r="B5" s="102" t="s">
        <v>68</v>
      </c>
      <c r="C5" s="102" t="s">
        <v>67</v>
      </c>
      <c r="D5" s="102" t="s">
        <v>38</v>
      </c>
      <c r="E5" s="102" t="s">
        <v>66</v>
      </c>
      <c r="F5" s="102"/>
      <c r="G5" s="102" t="s">
        <v>65</v>
      </c>
      <c r="H5" s="102"/>
      <c r="I5" s="102" t="s">
        <v>64</v>
      </c>
      <c r="J5" s="102"/>
      <c r="K5" s="126" t="s">
        <v>63</v>
      </c>
      <c r="L5" s="126" t="s">
        <v>62</v>
      </c>
      <c r="M5" s="126" t="s">
        <v>61</v>
      </c>
      <c r="Q5" s="125" t="s">
        <v>60</v>
      </c>
      <c r="R5" s="124" t="s">
        <v>59</v>
      </c>
      <c r="S5" s="124" t="s">
        <v>93</v>
      </c>
      <c r="Y5" s="111" t="e">
        <f>IF(OR([4]Altalanos!$A$8="F1",[4]Altalanos!$A$8="F2",[4]Altalanos!$A$8="N1",[4]Altalanos!$A$8="N2"),1,2)</f>
        <v>#REF!</v>
      </c>
      <c r="Z5" s="111"/>
      <c r="AA5" s="111" t="s">
        <v>49</v>
      </c>
      <c r="AB5" s="114">
        <v>60</v>
      </c>
      <c r="AC5" s="114">
        <v>40</v>
      </c>
      <c r="AD5" s="114">
        <v>30</v>
      </c>
      <c r="AE5" s="114">
        <v>20</v>
      </c>
      <c r="AF5" s="114">
        <v>18</v>
      </c>
      <c r="AG5" s="114">
        <v>15</v>
      </c>
      <c r="AH5" s="114">
        <v>12</v>
      </c>
      <c r="AI5" s="114">
        <v>10</v>
      </c>
      <c r="AJ5" s="114">
        <v>8</v>
      </c>
      <c r="AK5" s="114">
        <v>6</v>
      </c>
    </row>
    <row r="6" spans="1:37" x14ac:dyDescent="0.25">
      <c r="A6" s="65"/>
      <c r="B6" s="65"/>
      <c r="C6" s="65"/>
      <c r="D6" s="65"/>
      <c r="E6" s="65"/>
      <c r="F6" s="65"/>
      <c r="G6" s="65"/>
      <c r="H6" s="65"/>
      <c r="I6" s="65"/>
      <c r="J6" s="65"/>
      <c r="K6" s="65"/>
      <c r="L6" s="65"/>
      <c r="M6" s="65"/>
      <c r="Y6" s="111"/>
      <c r="Z6" s="111"/>
      <c r="AA6" s="111" t="s">
        <v>47</v>
      </c>
      <c r="AB6" s="114">
        <v>40</v>
      </c>
      <c r="AC6" s="114">
        <v>25</v>
      </c>
      <c r="AD6" s="114">
        <v>18</v>
      </c>
      <c r="AE6" s="114">
        <v>13</v>
      </c>
      <c r="AF6" s="114">
        <v>10</v>
      </c>
      <c r="AG6" s="114">
        <v>8</v>
      </c>
      <c r="AH6" s="114">
        <v>6</v>
      </c>
      <c r="AI6" s="114">
        <v>5</v>
      </c>
      <c r="AJ6" s="114">
        <v>4</v>
      </c>
      <c r="AK6" s="114">
        <v>3</v>
      </c>
    </row>
    <row r="7" spans="1:37" x14ac:dyDescent="0.25">
      <c r="A7" s="160" t="s">
        <v>50</v>
      </c>
      <c r="B7" s="320"/>
      <c r="C7" s="119">
        <v>0</v>
      </c>
      <c r="D7" s="119">
        <v>0</v>
      </c>
      <c r="E7" s="118" t="s">
        <v>472</v>
      </c>
      <c r="F7" s="163"/>
      <c r="G7" s="162">
        <v>0</v>
      </c>
      <c r="H7" s="163"/>
      <c r="I7" s="162">
        <v>0</v>
      </c>
      <c r="J7" s="65"/>
      <c r="K7" s="117"/>
      <c r="L7" s="116" t="str">
        <f>IF(K7="","",CONCATENATE(VLOOKUP($Y$3,$AB$1:$AK$1,K7)," pont"))</f>
        <v/>
      </c>
      <c r="M7" s="115"/>
      <c r="Q7" s="136" t="s">
        <v>72</v>
      </c>
      <c r="R7" s="114" t="s">
        <v>80</v>
      </c>
      <c r="S7" s="114" t="s">
        <v>125</v>
      </c>
      <c r="Y7" s="111"/>
      <c r="Z7" s="111"/>
      <c r="AA7" s="111" t="s">
        <v>45</v>
      </c>
      <c r="AB7" s="114">
        <v>25</v>
      </c>
      <c r="AC7" s="114">
        <v>15</v>
      </c>
      <c r="AD7" s="114">
        <v>13</v>
      </c>
      <c r="AE7" s="114">
        <v>8</v>
      </c>
      <c r="AF7" s="114">
        <v>6</v>
      </c>
      <c r="AG7" s="114">
        <v>4</v>
      </c>
      <c r="AH7" s="114">
        <v>3</v>
      </c>
      <c r="AI7" s="114">
        <v>2</v>
      </c>
      <c r="AJ7" s="114">
        <v>1</v>
      </c>
      <c r="AK7" s="114">
        <v>0</v>
      </c>
    </row>
    <row r="8" spans="1:37" x14ac:dyDescent="0.25">
      <c r="A8" s="121"/>
      <c r="B8" s="164"/>
      <c r="C8" s="65"/>
      <c r="D8" s="65"/>
      <c r="E8" s="65"/>
      <c r="F8" s="65"/>
      <c r="G8" s="65"/>
      <c r="H8" s="65"/>
      <c r="I8" s="65"/>
      <c r="J8" s="65"/>
      <c r="K8" s="121"/>
      <c r="L8" s="121"/>
      <c r="M8" s="122"/>
      <c r="Q8" s="128" t="s">
        <v>70</v>
      </c>
      <c r="R8" s="127" t="s">
        <v>81</v>
      </c>
      <c r="S8" s="127" t="s">
        <v>126</v>
      </c>
      <c r="Y8" s="111"/>
      <c r="Z8" s="111"/>
      <c r="AA8" s="111" t="s">
        <v>44</v>
      </c>
      <c r="AB8" s="114">
        <v>15</v>
      </c>
      <c r="AC8" s="114">
        <v>10</v>
      </c>
      <c r="AD8" s="114">
        <v>7</v>
      </c>
      <c r="AE8" s="114">
        <v>5</v>
      </c>
      <c r="AF8" s="114">
        <v>4</v>
      </c>
      <c r="AG8" s="114">
        <v>3</v>
      </c>
      <c r="AH8" s="114">
        <v>2</v>
      </c>
      <c r="AI8" s="114">
        <v>1</v>
      </c>
      <c r="AJ8" s="114">
        <v>0</v>
      </c>
      <c r="AK8" s="114">
        <v>0</v>
      </c>
    </row>
    <row r="9" spans="1:37" x14ac:dyDescent="0.25">
      <c r="A9" s="121" t="s">
        <v>48</v>
      </c>
      <c r="B9" s="165">
        <v>3</v>
      </c>
      <c r="C9" s="119">
        <v>0</v>
      </c>
      <c r="D9" s="119">
        <v>0</v>
      </c>
      <c r="E9" s="118" t="s">
        <v>473</v>
      </c>
      <c r="F9" s="53"/>
      <c r="G9" s="118">
        <v>0</v>
      </c>
      <c r="H9" s="53"/>
      <c r="I9" s="118">
        <v>0</v>
      </c>
      <c r="J9" s="65"/>
      <c r="K9" s="117"/>
      <c r="L9" s="116" t="str">
        <f>IF(K9="","",CONCATENATE(VLOOKUP($Y$3,$AB$1:$AK$1,K9)," pont"))</f>
        <v/>
      </c>
      <c r="M9" s="115"/>
      <c r="Q9" s="125" t="s">
        <v>60</v>
      </c>
      <c r="R9" s="124" t="s">
        <v>82</v>
      </c>
      <c r="S9" s="124" t="s">
        <v>127</v>
      </c>
      <c r="Y9" s="111"/>
      <c r="Z9" s="111"/>
      <c r="AA9" s="111" t="s">
        <v>43</v>
      </c>
      <c r="AB9" s="114">
        <v>10</v>
      </c>
      <c r="AC9" s="114">
        <v>6</v>
      </c>
      <c r="AD9" s="114">
        <v>4</v>
      </c>
      <c r="AE9" s="114">
        <v>2</v>
      </c>
      <c r="AF9" s="114">
        <v>1</v>
      </c>
      <c r="AG9" s="114">
        <v>0</v>
      </c>
      <c r="AH9" s="114">
        <v>0</v>
      </c>
      <c r="AI9" s="114">
        <v>0</v>
      </c>
      <c r="AJ9" s="114">
        <v>0</v>
      </c>
      <c r="AK9" s="114">
        <v>0</v>
      </c>
    </row>
    <row r="10" spans="1:37" x14ac:dyDescent="0.25">
      <c r="A10" s="121"/>
      <c r="B10" s="164"/>
      <c r="C10" s="65"/>
      <c r="D10" s="65"/>
      <c r="E10" s="65"/>
      <c r="F10" s="65"/>
      <c r="G10" s="65"/>
      <c r="H10" s="65"/>
      <c r="I10" s="65"/>
      <c r="J10" s="65"/>
      <c r="K10" s="121"/>
      <c r="L10" s="121"/>
      <c r="M10" s="122"/>
      <c r="Y10" s="111"/>
      <c r="Z10" s="111"/>
      <c r="AA10" s="111" t="s">
        <v>42</v>
      </c>
      <c r="AB10" s="114">
        <v>6</v>
      </c>
      <c r="AC10" s="114">
        <v>3</v>
      </c>
      <c r="AD10" s="114">
        <v>2</v>
      </c>
      <c r="AE10" s="114">
        <v>1</v>
      </c>
      <c r="AF10" s="114">
        <v>0</v>
      </c>
      <c r="AG10" s="114">
        <v>0</v>
      </c>
      <c r="AH10" s="114">
        <v>0</v>
      </c>
      <c r="AI10" s="114">
        <v>0</v>
      </c>
      <c r="AJ10" s="114">
        <v>0</v>
      </c>
      <c r="AK10" s="114">
        <v>0</v>
      </c>
    </row>
    <row r="11" spans="1:37" x14ac:dyDescent="0.25">
      <c r="A11" s="121" t="s">
        <v>46</v>
      </c>
      <c r="B11" s="165">
        <v>5</v>
      </c>
      <c r="C11" s="119">
        <v>0</v>
      </c>
      <c r="D11" s="119">
        <v>0</v>
      </c>
      <c r="E11" s="118" t="s">
        <v>474</v>
      </c>
      <c r="F11" s="53"/>
      <c r="G11" s="118">
        <v>0</v>
      </c>
      <c r="H11" s="53"/>
      <c r="I11" s="118">
        <v>0</v>
      </c>
      <c r="J11" s="65"/>
      <c r="K11" s="117"/>
      <c r="L11" s="116" t="str">
        <f>IF(K11="","",CONCATENATE(VLOOKUP($Y$3,$AB$1:$AK$1,K11)," pont"))</f>
        <v/>
      </c>
      <c r="M11" s="115"/>
      <c r="Y11" s="111"/>
      <c r="Z11" s="111"/>
      <c r="AA11" s="111" t="s">
        <v>41</v>
      </c>
      <c r="AB11" s="114">
        <v>3</v>
      </c>
      <c r="AC11" s="114">
        <v>2</v>
      </c>
      <c r="AD11" s="114">
        <v>1</v>
      </c>
      <c r="AE11" s="114">
        <v>0</v>
      </c>
      <c r="AF11" s="114">
        <v>0</v>
      </c>
      <c r="AG11" s="114">
        <v>0</v>
      </c>
      <c r="AH11" s="114">
        <v>0</v>
      </c>
      <c r="AI11" s="114">
        <v>0</v>
      </c>
      <c r="AJ11" s="114">
        <v>0</v>
      </c>
      <c r="AK11" s="114">
        <v>0</v>
      </c>
    </row>
    <row r="12" spans="1:37" x14ac:dyDescent="0.25">
      <c r="A12" s="65"/>
      <c r="B12" s="160"/>
      <c r="C12" s="65"/>
      <c r="D12" s="65"/>
      <c r="E12" s="65"/>
      <c r="F12" s="65"/>
      <c r="G12" s="65"/>
      <c r="H12" s="65"/>
      <c r="I12" s="65"/>
      <c r="J12" s="65"/>
      <c r="K12" s="65"/>
      <c r="L12" s="65"/>
      <c r="M12" s="122"/>
      <c r="Y12" s="111"/>
      <c r="Z12" s="111"/>
      <c r="AA12" s="111" t="s">
        <v>40</v>
      </c>
      <c r="AB12" s="113">
        <v>0</v>
      </c>
      <c r="AC12" s="113">
        <v>0</v>
      </c>
      <c r="AD12" s="113">
        <v>0</v>
      </c>
      <c r="AE12" s="113">
        <v>0</v>
      </c>
      <c r="AF12" s="113">
        <v>0</v>
      </c>
      <c r="AG12" s="113">
        <v>0</v>
      </c>
      <c r="AH12" s="113">
        <v>0</v>
      </c>
      <c r="AI12" s="113">
        <v>0</v>
      </c>
      <c r="AJ12" s="113">
        <v>0</v>
      </c>
      <c r="AK12" s="113">
        <v>0</v>
      </c>
    </row>
    <row r="13" spans="1:37" x14ac:dyDescent="0.25">
      <c r="A13" s="160" t="s">
        <v>83</v>
      </c>
      <c r="B13" s="320"/>
      <c r="C13" s="119">
        <v>0</v>
      </c>
      <c r="D13" s="119">
        <v>0</v>
      </c>
      <c r="E13" s="118" t="s">
        <v>475</v>
      </c>
      <c r="F13" s="53"/>
      <c r="G13" s="162">
        <v>0</v>
      </c>
      <c r="H13" s="163"/>
      <c r="I13" s="162">
        <v>0</v>
      </c>
      <c r="J13" s="65"/>
      <c r="K13" s="117"/>
      <c r="L13" s="116" t="str">
        <f>IF(K13="","",CONCATENATE(VLOOKUP($Y$3,$AB$1:$AK$1,K13)," pont"))</f>
        <v/>
      </c>
      <c r="M13" s="115"/>
      <c r="Y13" s="111"/>
      <c r="Z13" s="111"/>
      <c r="AA13" s="111" t="s">
        <v>39</v>
      </c>
      <c r="AB13" s="113">
        <v>0</v>
      </c>
      <c r="AC13" s="113">
        <v>0</v>
      </c>
      <c r="AD13" s="113">
        <v>0</v>
      </c>
      <c r="AE13" s="113">
        <v>0</v>
      </c>
      <c r="AF13" s="113">
        <v>0</v>
      </c>
      <c r="AG13" s="113">
        <v>0</v>
      </c>
      <c r="AH13" s="113">
        <v>0</v>
      </c>
      <c r="AI13" s="113">
        <v>0</v>
      </c>
      <c r="AJ13" s="113">
        <v>0</v>
      </c>
      <c r="AK13" s="113">
        <v>0</v>
      </c>
    </row>
    <row r="14" spans="1:37" x14ac:dyDescent="0.25">
      <c r="A14" s="121"/>
      <c r="B14" s="164"/>
      <c r="C14" s="65"/>
      <c r="D14" s="65"/>
      <c r="E14" s="65"/>
      <c r="F14" s="65"/>
      <c r="G14" s="65"/>
      <c r="H14" s="65"/>
      <c r="I14" s="65"/>
      <c r="J14" s="65"/>
      <c r="K14" s="121"/>
      <c r="L14" s="121"/>
      <c r="M14" s="122"/>
      <c r="Y14" s="111"/>
      <c r="Z14" s="111"/>
      <c r="AA14" s="111"/>
      <c r="AB14" s="111"/>
      <c r="AC14" s="111"/>
      <c r="AD14" s="111"/>
      <c r="AE14" s="111"/>
      <c r="AF14" s="111"/>
      <c r="AG14" s="111"/>
      <c r="AH14" s="111"/>
      <c r="AI14" s="111"/>
      <c r="AJ14" s="111"/>
      <c r="AK14" s="111"/>
    </row>
    <row r="15" spans="1:37" x14ac:dyDescent="0.25">
      <c r="A15" s="121" t="s">
        <v>84</v>
      </c>
      <c r="B15" s="165">
        <v>4</v>
      </c>
      <c r="C15" s="119">
        <v>0</v>
      </c>
      <c r="D15" s="119">
        <v>0</v>
      </c>
      <c r="E15" s="118" t="s">
        <v>476</v>
      </c>
      <c r="F15" s="53"/>
      <c r="G15" s="118">
        <v>0</v>
      </c>
      <c r="H15" s="53"/>
      <c r="I15" s="118">
        <v>0</v>
      </c>
      <c r="J15" s="65"/>
      <c r="K15" s="117"/>
      <c r="L15" s="116" t="str">
        <f>IF(K15="","",CONCATENATE(VLOOKUP($Y$3,$AB$1:$AK$1,K15)," pont"))</f>
        <v/>
      </c>
      <c r="M15" s="115"/>
      <c r="Y15" s="111"/>
      <c r="Z15" s="111"/>
      <c r="AA15" s="111"/>
      <c r="AB15" s="111"/>
      <c r="AC15" s="111"/>
      <c r="AD15" s="111"/>
      <c r="AE15" s="111"/>
      <c r="AF15" s="111"/>
      <c r="AG15" s="111"/>
      <c r="AH15" s="111"/>
      <c r="AI15" s="111"/>
      <c r="AJ15" s="111"/>
      <c r="AK15" s="111"/>
    </row>
    <row r="16" spans="1:37" x14ac:dyDescent="0.25">
      <c r="A16" s="121"/>
      <c r="B16" s="164"/>
      <c r="C16" s="65"/>
      <c r="D16" s="65"/>
      <c r="E16" s="65"/>
      <c r="F16" s="65"/>
      <c r="G16" s="65"/>
      <c r="H16" s="65"/>
      <c r="I16" s="65"/>
      <c r="J16" s="65"/>
      <c r="K16" s="121"/>
      <c r="L16" s="121"/>
      <c r="M16" s="122"/>
      <c r="Y16" s="111"/>
      <c r="Z16" s="111"/>
      <c r="AA16" s="111" t="s">
        <v>50</v>
      </c>
      <c r="AB16" s="111">
        <v>300</v>
      </c>
      <c r="AC16" s="111">
        <v>250</v>
      </c>
      <c r="AD16" s="111">
        <v>220</v>
      </c>
      <c r="AE16" s="111">
        <v>180</v>
      </c>
      <c r="AF16" s="111">
        <v>160</v>
      </c>
      <c r="AG16" s="111">
        <v>150</v>
      </c>
      <c r="AH16" s="111">
        <v>140</v>
      </c>
      <c r="AI16" s="111">
        <v>130</v>
      </c>
      <c r="AJ16" s="111">
        <v>120</v>
      </c>
      <c r="AK16" s="111">
        <v>110</v>
      </c>
    </row>
    <row r="17" spans="1:37" x14ac:dyDescent="0.25">
      <c r="A17" s="121" t="s">
        <v>85</v>
      </c>
      <c r="B17" s="165">
        <v>6</v>
      </c>
      <c r="C17" s="119">
        <v>0</v>
      </c>
      <c r="D17" s="119">
        <v>0</v>
      </c>
      <c r="E17" s="118" t="s">
        <v>477</v>
      </c>
      <c r="F17" s="53"/>
      <c r="G17" s="118">
        <v>0</v>
      </c>
      <c r="H17" s="53"/>
      <c r="I17" s="118">
        <v>0</v>
      </c>
      <c r="J17" s="65"/>
      <c r="K17" s="117"/>
      <c r="L17" s="116" t="str">
        <f>IF(K17="","",CONCATENATE(VLOOKUP($Y$3,$AB$1:$AK$1,K17)," pont"))</f>
        <v/>
      </c>
      <c r="M17" s="115"/>
      <c r="Y17" s="111"/>
      <c r="Z17" s="111"/>
      <c r="AA17" s="111" t="s">
        <v>52</v>
      </c>
      <c r="AB17" s="111">
        <v>250</v>
      </c>
      <c r="AC17" s="111">
        <v>200</v>
      </c>
      <c r="AD17" s="111">
        <v>160</v>
      </c>
      <c r="AE17" s="111">
        <v>140</v>
      </c>
      <c r="AF17" s="111">
        <v>120</v>
      </c>
      <c r="AG17" s="111">
        <v>110</v>
      </c>
      <c r="AH17" s="111">
        <v>100</v>
      </c>
      <c r="AI17" s="111">
        <v>90</v>
      </c>
      <c r="AJ17" s="111">
        <v>80</v>
      </c>
      <c r="AK17" s="111">
        <v>70</v>
      </c>
    </row>
    <row r="18" spans="1:37" x14ac:dyDescent="0.25">
      <c r="A18" s="121"/>
      <c r="B18" s="164"/>
      <c r="C18" s="65"/>
      <c r="D18" s="65"/>
      <c r="E18" s="65"/>
      <c r="F18" s="65"/>
      <c r="G18" s="65"/>
      <c r="H18" s="65"/>
      <c r="I18" s="65"/>
      <c r="J18" s="65"/>
      <c r="K18" s="121"/>
      <c r="L18" s="121"/>
      <c r="M18" s="122"/>
      <c r="Y18" s="111"/>
      <c r="Z18" s="111"/>
      <c r="AA18" s="111" t="s">
        <v>51</v>
      </c>
      <c r="AB18" s="111">
        <v>200</v>
      </c>
      <c r="AC18" s="111">
        <v>150</v>
      </c>
      <c r="AD18" s="111">
        <v>130</v>
      </c>
      <c r="AE18" s="111">
        <v>110</v>
      </c>
      <c r="AF18" s="111">
        <v>95</v>
      </c>
      <c r="AG18" s="111">
        <v>80</v>
      </c>
      <c r="AH18" s="111">
        <v>70</v>
      </c>
      <c r="AI18" s="111">
        <v>60</v>
      </c>
      <c r="AJ18" s="111">
        <v>55</v>
      </c>
      <c r="AK18" s="111">
        <v>50</v>
      </c>
    </row>
    <row r="19" spans="1:37" x14ac:dyDescent="0.25">
      <c r="A19" s="121" t="s">
        <v>85</v>
      </c>
      <c r="B19" s="165">
        <v>7</v>
      </c>
      <c r="C19" s="119">
        <v>0</v>
      </c>
      <c r="D19" s="119">
        <v>0</v>
      </c>
      <c r="E19" s="118" t="s">
        <v>478</v>
      </c>
      <c r="F19" s="53"/>
      <c r="G19" s="118">
        <v>0</v>
      </c>
      <c r="H19" s="53"/>
      <c r="I19" s="118">
        <v>0</v>
      </c>
      <c r="J19" s="65"/>
      <c r="K19" s="117"/>
      <c r="L19" s="116" t="str">
        <f>IF(K19="","",CONCATENATE(VLOOKUP($Y$3,$AB$1:$AK$1,K19)," pont"))</f>
        <v/>
      </c>
      <c r="M19" s="115"/>
      <c r="Y19" s="111"/>
      <c r="Z19" s="111"/>
      <c r="AA19" s="111" t="s">
        <v>49</v>
      </c>
      <c r="AB19" s="111">
        <v>150</v>
      </c>
      <c r="AC19" s="111">
        <v>120</v>
      </c>
      <c r="AD19" s="111">
        <v>100</v>
      </c>
      <c r="AE19" s="111">
        <v>80</v>
      </c>
      <c r="AF19" s="111">
        <v>70</v>
      </c>
      <c r="AG19" s="111">
        <v>60</v>
      </c>
      <c r="AH19" s="111">
        <v>55</v>
      </c>
      <c r="AI19" s="111">
        <v>50</v>
      </c>
      <c r="AJ19" s="111">
        <v>45</v>
      </c>
      <c r="AK19" s="111">
        <v>40</v>
      </c>
    </row>
    <row r="20" spans="1:37" x14ac:dyDescent="0.25">
      <c r="A20" s="65"/>
      <c r="B20" s="65"/>
      <c r="C20" s="65"/>
      <c r="D20" s="65"/>
      <c r="E20" s="65"/>
      <c r="F20" s="65"/>
      <c r="G20" s="65"/>
      <c r="H20" s="65"/>
      <c r="I20" s="65"/>
      <c r="J20" s="65"/>
      <c r="K20" s="65"/>
      <c r="L20" s="65"/>
      <c r="M20" s="65"/>
      <c r="Y20" s="111"/>
      <c r="Z20" s="111"/>
      <c r="AA20" s="111" t="s">
        <v>47</v>
      </c>
      <c r="AB20" s="111">
        <v>120</v>
      </c>
      <c r="AC20" s="111">
        <v>90</v>
      </c>
      <c r="AD20" s="111">
        <v>65</v>
      </c>
      <c r="AE20" s="111">
        <v>55</v>
      </c>
      <c r="AF20" s="111">
        <v>50</v>
      </c>
      <c r="AG20" s="111">
        <v>45</v>
      </c>
      <c r="AH20" s="111">
        <v>40</v>
      </c>
      <c r="AI20" s="111">
        <v>35</v>
      </c>
      <c r="AJ20" s="111">
        <v>25</v>
      </c>
      <c r="AK20" s="111">
        <v>20</v>
      </c>
    </row>
    <row r="21" spans="1:37" x14ac:dyDescent="0.25">
      <c r="A21" s="65"/>
      <c r="B21" s="65"/>
      <c r="C21" s="65"/>
      <c r="D21" s="65"/>
      <c r="E21" s="65"/>
      <c r="F21" s="65"/>
      <c r="G21" s="65"/>
      <c r="H21" s="65"/>
      <c r="I21" s="65"/>
      <c r="J21" s="65"/>
      <c r="K21" s="65"/>
      <c r="L21" s="65"/>
      <c r="M21" s="65"/>
      <c r="Y21" s="111"/>
      <c r="Z21" s="111"/>
      <c r="AA21" s="111" t="s">
        <v>45</v>
      </c>
      <c r="AB21" s="111">
        <v>90</v>
      </c>
      <c r="AC21" s="111">
        <v>60</v>
      </c>
      <c r="AD21" s="111">
        <v>45</v>
      </c>
      <c r="AE21" s="111">
        <v>34</v>
      </c>
      <c r="AF21" s="111">
        <v>27</v>
      </c>
      <c r="AG21" s="111">
        <v>22</v>
      </c>
      <c r="AH21" s="111">
        <v>18</v>
      </c>
      <c r="AI21" s="111">
        <v>15</v>
      </c>
      <c r="AJ21" s="111">
        <v>12</v>
      </c>
      <c r="AK21" s="111">
        <v>9</v>
      </c>
    </row>
    <row r="22" spans="1:37" ht="18.75" customHeight="1" x14ac:dyDescent="0.25">
      <c r="A22" s="65"/>
      <c r="B22" s="344"/>
      <c r="C22" s="344"/>
      <c r="D22" s="341" t="s">
        <v>472</v>
      </c>
      <c r="E22" s="341"/>
      <c r="F22" s="341" t="s">
        <v>473</v>
      </c>
      <c r="G22" s="341"/>
      <c r="H22" s="341" t="s">
        <v>474</v>
      </c>
      <c r="I22" s="341"/>
      <c r="J22" s="65"/>
      <c r="K22" s="65"/>
      <c r="L22" s="65"/>
      <c r="M22" s="166" t="s">
        <v>63</v>
      </c>
      <c r="Y22" s="111"/>
      <c r="Z22" s="111"/>
      <c r="AA22" s="111" t="s">
        <v>44</v>
      </c>
      <c r="AB22" s="111">
        <v>60</v>
      </c>
      <c r="AC22" s="111">
        <v>40</v>
      </c>
      <c r="AD22" s="111">
        <v>30</v>
      </c>
      <c r="AE22" s="111">
        <v>20</v>
      </c>
      <c r="AF22" s="111">
        <v>18</v>
      </c>
      <c r="AG22" s="111">
        <v>15</v>
      </c>
      <c r="AH22" s="111">
        <v>12</v>
      </c>
      <c r="AI22" s="111">
        <v>10</v>
      </c>
      <c r="AJ22" s="111">
        <v>8</v>
      </c>
      <c r="AK22" s="111">
        <v>6</v>
      </c>
    </row>
    <row r="23" spans="1:37" ht="18.75" customHeight="1" x14ac:dyDescent="0.25">
      <c r="A23" s="112" t="s">
        <v>50</v>
      </c>
      <c r="B23" s="346" t="s">
        <v>472</v>
      </c>
      <c r="C23" s="346"/>
      <c r="D23" s="347"/>
      <c r="E23" s="347"/>
      <c r="F23" s="348"/>
      <c r="G23" s="348"/>
      <c r="H23" s="348"/>
      <c r="I23" s="348"/>
      <c r="J23" s="65"/>
      <c r="K23" s="65"/>
      <c r="L23" s="65"/>
      <c r="M23" s="167"/>
      <c r="Y23" s="111"/>
      <c r="Z23" s="111"/>
      <c r="AA23" s="111" t="s">
        <v>43</v>
      </c>
      <c r="AB23" s="111">
        <v>40</v>
      </c>
      <c r="AC23" s="111">
        <v>25</v>
      </c>
      <c r="AD23" s="111">
        <v>18</v>
      </c>
      <c r="AE23" s="111">
        <v>13</v>
      </c>
      <c r="AF23" s="111">
        <v>8</v>
      </c>
      <c r="AG23" s="111">
        <v>7</v>
      </c>
      <c r="AH23" s="111">
        <v>6</v>
      </c>
      <c r="AI23" s="111">
        <v>5</v>
      </c>
      <c r="AJ23" s="111">
        <v>4</v>
      </c>
      <c r="AK23" s="111">
        <v>3</v>
      </c>
    </row>
    <row r="24" spans="1:37" ht="18.75" customHeight="1" x14ac:dyDescent="0.25">
      <c r="A24" s="112" t="s">
        <v>48</v>
      </c>
      <c r="B24" s="346" t="s">
        <v>473</v>
      </c>
      <c r="C24" s="346"/>
      <c r="D24" s="348"/>
      <c r="E24" s="348"/>
      <c r="F24" s="347"/>
      <c r="G24" s="347"/>
      <c r="H24" s="348"/>
      <c r="I24" s="348"/>
      <c r="J24" s="65"/>
      <c r="K24" s="65"/>
      <c r="L24" s="65"/>
      <c r="M24" s="167"/>
      <c r="Y24" s="111"/>
      <c r="Z24" s="111"/>
      <c r="AA24" s="111" t="s">
        <v>42</v>
      </c>
      <c r="AB24" s="111">
        <v>25</v>
      </c>
      <c r="AC24" s="111">
        <v>15</v>
      </c>
      <c r="AD24" s="111">
        <v>13</v>
      </c>
      <c r="AE24" s="111">
        <v>7</v>
      </c>
      <c r="AF24" s="111">
        <v>6</v>
      </c>
      <c r="AG24" s="111">
        <v>5</v>
      </c>
      <c r="AH24" s="111">
        <v>4</v>
      </c>
      <c r="AI24" s="111">
        <v>3</v>
      </c>
      <c r="AJ24" s="111">
        <v>2</v>
      </c>
      <c r="AK24" s="111">
        <v>1</v>
      </c>
    </row>
    <row r="25" spans="1:37" ht="18.75" customHeight="1" x14ac:dyDescent="0.25">
      <c r="A25" s="112" t="s">
        <v>46</v>
      </c>
      <c r="B25" s="346" t="s">
        <v>474</v>
      </c>
      <c r="C25" s="346"/>
      <c r="D25" s="348"/>
      <c r="E25" s="348"/>
      <c r="F25" s="348"/>
      <c r="G25" s="348"/>
      <c r="H25" s="347"/>
      <c r="I25" s="347"/>
      <c r="J25" s="65"/>
      <c r="K25" s="65"/>
      <c r="L25" s="65"/>
      <c r="M25" s="167"/>
      <c r="Y25" s="111"/>
      <c r="Z25" s="111"/>
      <c r="AA25" s="111" t="s">
        <v>41</v>
      </c>
      <c r="AB25" s="111">
        <v>15</v>
      </c>
      <c r="AC25" s="111">
        <v>10</v>
      </c>
      <c r="AD25" s="111">
        <v>8</v>
      </c>
      <c r="AE25" s="111">
        <v>4</v>
      </c>
      <c r="AF25" s="111">
        <v>3</v>
      </c>
      <c r="AG25" s="111">
        <v>2</v>
      </c>
      <c r="AH25" s="111">
        <v>1</v>
      </c>
      <c r="AI25" s="111">
        <v>0</v>
      </c>
      <c r="AJ25" s="111">
        <v>0</v>
      </c>
      <c r="AK25" s="111">
        <v>0</v>
      </c>
    </row>
    <row r="26" spans="1:37" x14ac:dyDescent="0.25">
      <c r="A26" s="65"/>
      <c r="B26" s="65"/>
      <c r="C26" s="65"/>
      <c r="D26" s="65"/>
      <c r="E26" s="65"/>
      <c r="F26" s="65"/>
      <c r="G26" s="65"/>
      <c r="H26" s="65"/>
      <c r="I26" s="65"/>
      <c r="J26" s="65"/>
      <c r="K26" s="65"/>
      <c r="L26" s="65"/>
      <c r="M26" s="168"/>
      <c r="Y26" s="111"/>
      <c r="Z26" s="111"/>
      <c r="AA26" s="111" t="s">
        <v>40</v>
      </c>
      <c r="AB26" s="111">
        <v>10</v>
      </c>
      <c r="AC26" s="111">
        <v>6</v>
      </c>
      <c r="AD26" s="111">
        <v>4</v>
      </c>
      <c r="AE26" s="111">
        <v>2</v>
      </c>
      <c r="AF26" s="111">
        <v>1</v>
      </c>
      <c r="AG26" s="111">
        <v>0</v>
      </c>
      <c r="AH26" s="111">
        <v>0</v>
      </c>
      <c r="AI26" s="111">
        <v>0</v>
      </c>
      <c r="AJ26" s="111">
        <v>0</v>
      </c>
      <c r="AK26" s="111">
        <v>0</v>
      </c>
    </row>
    <row r="27" spans="1:37" ht="18.75" customHeight="1" x14ac:dyDescent="0.25">
      <c r="A27" s="65"/>
      <c r="B27" s="344"/>
      <c r="C27" s="344"/>
      <c r="D27" s="341" t="s">
        <v>475</v>
      </c>
      <c r="E27" s="341"/>
      <c r="F27" s="341" t="s">
        <v>476</v>
      </c>
      <c r="G27" s="341"/>
      <c r="H27" s="341" t="s">
        <v>477</v>
      </c>
      <c r="I27" s="341"/>
      <c r="J27" s="341" t="s">
        <v>478</v>
      </c>
      <c r="K27" s="341"/>
      <c r="L27" s="65"/>
      <c r="M27" s="168"/>
      <c r="Y27" s="111"/>
      <c r="Z27" s="111"/>
      <c r="AA27" s="111" t="s">
        <v>39</v>
      </c>
      <c r="AB27" s="111">
        <v>3</v>
      </c>
      <c r="AC27" s="111">
        <v>2</v>
      </c>
      <c r="AD27" s="111">
        <v>1</v>
      </c>
      <c r="AE27" s="111">
        <v>0</v>
      </c>
      <c r="AF27" s="111">
        <v>0</v>
      </c>
      <c r="AG27" s="111">
        <v>0</v>
      </c>
      <c r="AH27" s="111">
        <v>0</v>
      </c>
      <c r="AI27" s="111">
        <v>0</v>
      </c>
      <c r="AJ27" s="111">
        <v>0</v>
      </c>
      <c r="AK27" s="111">
        <v>0</v>
      </c>
    </row>
    <row r="28" spans="1:37" ht="18.75" customHeight="1" x14ac:dyDescent="0.25">
      <c r="A28" s="112" t="s">
        <v>83</v>
      </c>
      <c r="B28" s="346" t="s">
        <v>475</v>
      </c>
      <c r="C28" s="346"/>
      <c r="D28" s="347"/>
      <c r="E28" s="347"/>
      <c r="F28" s="348"/>
      <c r="G28" s="348"/>
      <c r="H28" s="348"/>
      <c r="I28" s="348"/>
      <c r="J28" s="341"/>
      <c r="K28" s="341"/>
      <c r="L28" s="65"/>
      <c r="M28" s="167"/>
    </row>
    <row r="29" spans="1:37" ht="18.75" customHeight="1" x14ac:dyDescent="0.25">
      <c r="A29" s="112" t="s">
        <v>84</v>
      </c>
      <c r="B29" s="346" t="s">
        <v>476</v>
      </c>
      <c r="C29" s="346"/>
      <c r="D29" s="348"/>
      <c r="E29" s="348"/>
      <c r="F29" s="347"/>
      <c r="G29" s="347"/>
      <c r="H29" s="348"/>
      <c r="I29" s="348"/>
      <c r="J29" s="348"/>
      <c r="K29" s="348"/>
      <c r="L29" s="65"/>
      <c r="M29" s="167"/>
    </row>
    <row r="30" spans="1:37" ht="18.75" customHeight="1" x14ac:dyDescent="0.25">
      <c r="A30" s="112" t="s">
        <v>85</v>
      </c>
      <c r="B30" s="346" t="s">
        <v>477</v>
      </c>
      <c r="C30" s="346"/>
      <c r="D30" s="348"/>
      <c r="E30" s="348"/>
      <c r="F30" s="348"/>
      <c r="G30" s="348"/>
      <c r="H30" s="347"/>
      <c r="I30" s="347"/>
      <c r="J30" s="348"/>
      <c r="K30" s="348"/>
      <c r="L30" s="65"/>
      <c r="M30" s="167"/>
    </row>
    <row r="31" spans="1:37" ht="18.75" customHeight="1" x14ac:dyDescent="0.25">
      <c r="A31" s="112" t="s">
        <v>128</v>
      </c>
      <c r="B31" s="346" t="s">
        <v>478</v>
      </c>
      <c r="C31" s="346"/>
      <c r="D31" s="348"/>
      <c r="E31" s="348"/>
      <c r="F31" s="348"/>
      <c r="G31" s="348"/>
      <c r="H31" s="341"/>
      <c r="I31" s="341"/>
      <c r="J31" s="347"/>
      <c r="K31" s="347"/>
      <c r="L31" s="65"/>
      <c r="M31" s="167"/>
    </row>
    <row r="32" spans="1:37" ht="18.75" customHeight="1" x14ac:dyDescent="0.25">
      <c r="A32" s="168"/>
      <c r="B32" s="318"/>
      <c r="C32" s="318"/>
      <c r="D32" s="168"/>
      <c r="E32" s="168"/>
      <c r="F32" s="168"/>
      <c r="G32" s="168"/>
      <c r="H32" s="168"/>
      <c r="I32" s="168"/>
      <c r="J32" s="65"/>
      <c r="K32" s="65"/>
      <c r="L32" s="65"/>
      <c r="M32" s="319"/>
    </row>
    <row r="33" spans="1:18" x14ac:dyDescent="0.25">
      <c r="A33" s="65"/>
      <c r="B33" s="65"/>
      <c r="C33" s="65"/>
      <c r="D33" s="65"/>
      <c r="E33" s="65"/>
      <c r="F33" s="65"/>
      <c r="G33" s="65"/>
      <c r="H33" s="65"/>
      <c r="I33" s="65"/>
      <c r="J33" s="65"/>
      <c r="K33" s="65"/>
      <c r="L33" s="65"/>
      <c r="M33" s="65"/>
    </row>
    <row r="34" spans="1:18" x14ac:dyDescent="0.25">
      <c r="A34" s="65" t="s">
        <v>86</v>
      </c>
      <c r="B34" s="65"/>
      <c r="C34" s="356" t="str">
        <f>IF(M23=1,B23,IF(M24=1,B24,IF(M25=1,B25,"")))</f>
        <v/>
      </c>
      <c r="D34" s="356"/>
      <c r="E34" s="121" t="s">
        <v>87</v>
      </c>
      <c r="F34" s="356" t="str">
        <f>IF(M28=1,B28,IF(M29=1,B29,IF(M30=1,B30,IF(M31=1,B31,""))))</f>
        <v/>
      </c>
      <c r="G34" s="356"/>
      <c r="H34" s="65"/>
      <c r="I34" s="53"/>
      <c r="J34" s="65"/>
      <c r="K34" s="65"/>
      <c r="L34" s="65"/>
      <c r="M34" s="65"/>
    </row>
    <row r="35" spans="1:18" x14ac:dyDescent="0.25">
      <c r="A35" s="65"/>
      <c r="B35" s="65"/>
      <c r="C35" s="65"/>
      <c r="D35" s="65"/>
      <c r="E35" s="65"/>
      <c r="F35" s="121"/>
      <c r="G35" s="121"/>
      <c r="H35" s="65"/>
      <c r="I35" s="65"/>
      <c r="J35" s="65"/>
      <c r="K35" s="65"/>
      <c r="L35" s="65"/>
      <c r="M35" s="65"/>
    </row>
    <row r="36" spans="1:18" x14ac:dyDescent="0.25">
      <c r="A36" s="65" t="s">
        <v>88</v>
      </c>
      <c r="B36" s="65"/>
      <c r="C36" s="356" t="str">
        <f>IF(M23=2,B23,IF(M24=2,B24,IF(M25=2,B25,"")))</f>
        <v/>
      </c>
      <c r="D36" s="356"/>
      <c r="E36" s="121" t="s">
        <v>87</v>
      </c>
      <c r="F36" s="356" t="str">
        <f>IF(M28=2,B28,IF(M29=2,B29,IF(M30=2,B30,IF(M31=2,B31,""))))</f>
        <v/>
      </c>
      <c r="G36" s="356"/>
      <c r="H36" s="65"/>
      <c r="I36" s="53"/>
      <c r="J36" s="65"/>
      <c r="K36" s="65"/>
      <c r="L36" s="65"/>
      <c r="M36" s="65"/>
    </row>
    <row r="37" spans="1:18" x14ac:dyDescent="0.25">
      <c r="A37" s="65"/>
      <c r="B37" s="65"/>
      <c r="C37" s="121"/>
      <c r="D37" s="121"/>
      <c r="E37" s="121"/>
      <c r="F37" s="121"/>
      <c r="G37" s="121"/>
      <c r="H37" s="65"/>
      <c r="I37" s="65"/>
      <c r="J37" s="65"/>
      <c r="K37" s="65"/>
      <c r="L37" s="65"/>
      <c r="M37" s="65"/>
    </row>
    <row r="38" spans="1:18" x14ac:dyDescent="0.25">
      <c r="A38" s="65" t="s">
        <v>89</v>
      </c>
      <c r="B38" s="65"/>
      <c r="C38" s="356" t="str">
        <f>IF(M23=3,B23,IF(M24=3,B24,IF(M25=3,B25,"")))</f>
        <v/>
      </c>
      <c r="D38" s="356"/>
      <c r="E38" s="121" t="s">
        <v>87</v>
      </c>
      <c r="F38" s="356" t="str">
        <f>IF(M28=3,B28,IF(M29=3,B29,IF(M30=3,B30,IF(M31=3,B31,""))))</f>
        <v/>
      </c>
      <c r="G38" s="356"/>
      <c r="H38" s="65"/>
      <c r="I38" s="53"/>
      <c r="J38" s="65"/>
      <c r="K38" s="65"/>
      <c r="L38" s="65"/>
      <c r="M38" s="65"/>
    </row>
    <row r="39" spans="1:18" x14ac:dyDescent="0.25">
      <c r="A39" s="65"/>
      <c r="B39" s="65"/>
      <c r="C39" s="65"/>
      <c r="D39" s="65"/>
      <c r="E39" s="65"/>
      <c r="F39" s="65"/>
      <c r="G39" s="65"/>
      <c r="H39" s="65"/>
      <c r="I39" s="65"/>
      <c r="J39" s="65"/>
      <c r="K39" s="65"/>
      <c r="L39" s="65"/>
      <c r="M39" s="65"/>
    </row>
    <row r="40" spans="1:18" x14ac:dyDescent="0.25">
      <c r="A40" s="65"/>
      <c r="B40" s="65"/>
      <c r="C40" s="65"/>
      <c r="D40" s="65"/>
      <c r="E40" s="65"/>
      <c r="F40" s="65"/>
      <c r="G40" s="65"/>
      <c r="H40" s="65"/>
      <c r="I40" s="65"/>
      <c r="J40" s="65"/>
      <c r="K40" s="65"/>
      <c r="L40" s="53"/>
      <c r="M40" s="65"/>
    </row>
    <row r="41" spans="1:18" x14ac:dyDescent="0.25">
      <c r="A41" s="110" t="s">
        <v>38</v>
      </c>
      <c r="B41" s="109"/>
      <c r="C41" s="108"/>
      <c r="D41" s="106" t="s">
        <v>36</v>
      </c>
      <c r="E41" s="104" t="s">
        <v>37</v>
      </c>
      <c r="F41" s="107"/>
      <c r="G41" s="106" t="s">
        <v>36</v>
      </c>
      <c r="H41" s="104" t="s">
        <v>35</v>
      </c>
      <c r="I41" s="105"/>
      <c r="J41" s="104" t="s">
        <v>34</v>
      </c>
      <c r="K41" s="103" t="s">
        <v>33</v>
      </c>
      <c r="L41" s="102"/>
      <c r="M41" s="107"/>
      <c r="P41" s="99"/>
      <c r="Q41" s="99"/>
      <c r="R41" s="98"/>
    </row>
    <row r="42" spans="1:18" x14ac:dyDescent="0.25">
      <c r="A42" s="97" t="s">
        <v>32</v>
      </c>
      <c r="B42" s="93"/>
      <c r="C42" s="96"/>
      <c r="D42" s="95">
        <v>1</v>
      </c>
      <c r="E42" s="349" t="e">
        <f>IF(D42&gt;$R$44,,UPPER(VLOOKUP(D42,'[4]1MD ELO (5)'!$A$7:$Q$134,2)))</f>
        <v>#REF!</v>
      </c>
      <c r="F42" s="349"/>
      <c r="G42" s="94" t="s">
        <v>31</v>
      </c>
      <c r="H42" s="93"/>
      <c r="I42" s="92"/>
      <c r="J42" s="91"/>
      <c r="K42" s="79" t="s">
        <v>30</v>
      </c>
      <c r="L42" s="78"/>
      <c r="M42" s="77"/>
      <c r="P42" s="76"/>
      <c r="Q42" s="76"/>
      <c r="R42" s="51"/>
    </row>
    <row r="43" spans="1:18" x14ac:dyDescent="0.25">
      <c r="A43" s="54" t="s">
        <v>29</v>
      </c>
      <c r="B43" s="57"/>
      <c r="C43" s="90"/>
      <c r="D43" s="72">
        <v>2</v>
      </c>
      <c r="E43" s="345" t="e">
        <f>IF(D43&gt;$R$44,,UPPER(VLOOKUP(D43,'[4]1MD ELO (5)'!$A$7:$Q$134,2)))</f>
        <v>#REF!</v>
      </c>
      <c r="F43" s="345"/>
      <c r="G43" s="70" t="s">
        <v>28</v>
      </c>
      <c r="H43" s="69"/>
      <c r="I43" s="68"/>
      <c r="J43" s="67"/>
      <c r="K43" s="89"/>
      <c r="L43" s="53"/>
      <c r="M43" s="52"/>
      <c r="P43" s="51"/>
      <c r="Q43" s="50"/>
      <c r="R43" s="51"/>
    </row>
    <row r="44" spans="1:18" x14ac:dyDescent="0.25">
      <c r="A44" s="88"/>
      <c r="B44" s="87"/>
      <c r="C44" s="86"/>
      <c r="D44" s="72"/>
      <c r="E44" s="71"/>
      <c r="F44" s="65"/>
      <c r="G44" s="70" t="s">
        <v>27</v>
      </c>
      <c r="H44" s="69"/>
      <c r="I44" s="68"/>
      <c r="J44" s="67"/>
      <c r="K44" s="79" t="s">
        <v>26</v>
      </c>
      <c r="L44" s="78"/>
      <c r="M44" s="77"/>
      <c r="P44" s="76"/>
      <c r="Q44" s="76"/>
      <c r="R44" s="49" t="e">
        <f>MIN(4,'[4]1MD ELO (5)'!Q2)</f>
        <v>#REF!</v>
      </c>
    </row>
    <row r="45" spans="1:18" x14ac:dyDescent="0.25">
      <c r="A45" s="85"/>
      <c r="B45" s="84"/>
      <c r="C45" s="80"/>
      <c r="D45" s="72"/>
      <c r="E45" s="71"/>
      <c r="F45" s="65"/>
      <c r="G45" s="70" t="s">
        <v>25</v>
      </c>
      <c r="H45" s="69"/>
      <c r="I45" s="68"/>
      <c r="J45" s="67"/>
      <c r="K45" s="66"/>
      <c r="L45" s="65"/>
      <c r="M45" s="64"/>
      <c r="P45" s="51"/>
      <c r="Q45" s="50"/>
      <c r="R45" s="51"/>
    </row>
    <row r="46" spans="1:18" x14ac:dyDescent="0.25">
      <c r="A46" s="83"/>
      <c r="B46" s="82"/>
      <c r="C46" s="81"/>
      <c r="D46" s="72"/>
      <c r="E46" s="71"/>
      <c r="F46" s="65"/>
      <c r="G46" s="70" t="s">
        <v>24</v>
      </c>
      <c r="H46" s="69"/>
      <c r="I46" s="68"/>
      <c r="J46" s="67"/>
      <c r="K46" s="54"/>
      <c r="L46" s="53"/>
      <c r="M46" s="52"/>
      <c r="P46" s="51"/>
      <c r="Q46" s="50"/>
      <c r="R46" s="51"/>
    </row>
    <row r="47" spans="1:18" x14ac:dyDescent="0.25">
      <c r="A47" s="75"/>
      <c r="B47" s="74"/>
      <c r="C47" s="80"/>
      <c r="D47" s="72"/>
      <c r="E47" s="71"/>
      <c r="F47" s="65"/>
      <c r="G47" s="70" t="s">
        <v>23</v>
      </c>
      <c r="H47" s="69"/>
      <c r="I47" s="68"/>
      <c r="J47" s="67"/>
      <c r="K47" s="79" t="s">
        <v>22</v>
      </c>
      <c r="L47" s="78"/>
      <c r="M47" s="77"/>
      <c r="P47" s="76"/>
      <c r="Q47" s="76"/>
      <c r="R47" s="51"/>
    </row>
    <row r="48" spans="1:18" x14ac:dyDescent="0.25">
      <c r="A48" s="75"/>
      <c r="B48" s="74"/>
      <c r="C48" s="73"/>
      <c r="D48" s="72"/>
      <c r="E48" s="71"/>
      <c r="F48" s="65"/>
      <c r="G48" s="70" t="s">
        <v>21</v>
      </c>
      <c r="H48" s="69"/>
      <c r="I48" s="68"/>
      <c r="J48" s="67"/>
      <c r="K48" s="66"/>
      <c r="L48" s="65"/>
      <c r="M48" s="64"/>
      <c r="P48" s="51"/>
      <c r="Q48" s="50"/>
      <c r="R48" s="51"/>
    </row>
    <row r="49" spans="1:18" x14ac:dyDescent="0.25">
      <c r="A49" s="63"/>
      <c r="B49" s="62"/>
      <c r="C49" s="61"/>
      <c r="D49" s="60"/>
      <c r="E49" s="59"/>
      <c r="F49" s="53"/>
      <c r="G49" s="58" t="s">
        <v>20</v>
      </c>
      <c r="H49" s="57"/>
      <c r="I49" s="56"/>
      <c r="J49" s="55"/>
      <c r="K49" s="54" t="e">
        <f>L4</f>
        <v>#REF!</v>
      </c>
      <c r="L49" s="53"/>
      <c r="M49" s="52"/>
      <c r="P49" s="51"/>
      <c r="Q49" s="50"/>
      <c r="R49" s="49"/>
    </row>
  </sheetData>
  <mergeCells count="51">
    <mergeCell ref="E43:F43"/>
    <mergeCell ref="B31:C31"/>
    <mergeCell ref="D31:E31"/>
    <mergeCell ref="F31:G31"/>
    <mergeCell ref="H31:I31"/>
    <mergeCell ref="C36:D36"/>
    <mergeCell ref="F36:G36"/>
    <mergeCell ref="C38:D38"/>
    <mergeCell ref="F38:G38"/>
    <mergeCell ref="E42:F42"/>
    <mergeCell ref="J31:K31"/>
    <mergeCell ref="C34:D34"/>
    <mergeCell ref="F34:G34"/>
    <mergeCell ref="B29:C29"/>
    <mergeCell ref="D29:E29"/>
    <mergeCell ref="F29:G29"/>
    <mergeCell ref="H29:I29"/>
    <mergeCell ref="J29:K29"/>
    <mergeCell ref="B30:C30"/>
    <mergeCell ref="D30:E30"/>
    <mergeCell ref="F30:G30"/>
    <mergeCell ref="H30:I30"/>
    <mergeCell ref="J30:K30"/>
    <mergeCell ref="J27:K27"/>
    <mergeCell ref="B28:C28"/>
    <mergeCell ref="D28:E28"/>
    <mergeCell ref="F28:G28"/>
    <mergeCell ref="H28:I28"/>
    <mergeCell ref="J28:K28"/>
    <mergeCell ref="B25:C25"/>
    <mergeCell ref="D25:E25"/>
    <mergeCell ref="F25:G25"/>
    <mergeCell ref="H25:I25"/>
    <mergeCell ref="B27:C27"/>
    <mergeCell ref="D27:E27"/>
    <mergeCell ref="F27:G27"/>
    <mergeCell ref="H27:I27"/>
    <mergeCell ref="B23:C23"/>
    <mergeCell ref="D23:E23"/>
    <mergeCell ref="F23:G23"/>
    <mergeCell ref="H23:I23"/>
    <mergeCell ref="B24:C24"/>
    <mergeCell ref="D24:E24"/>
    <mergeCell ref="F24:G24"/>
    <mergeCell ref="H24:I24"/>
    <mergeCell ref="H22:I22"/>
    <mergeCell ref="A1:F1"/>
    <mergeCell ref="A4:C4"/>
    <mergeCell ref="B22:C22"/>
    <mergeCell ref="D22:E22"/>
    <mergeCell ref="F22:G22"/>
  </mergeCells>
  <conditionalFormatting sqref="E7 E9 E11 E13 E15 E17 E19">
    <cfRule type="cellIs" dxfId="79" priority="1" stopIfTrue="1" operator="equal">
      <formula>"Bye"</formula>
    </cfRule>
  </conditionalFormatting>
  <conditionalFormatting sqref="R44 R49">
    <cfRule type="expression" dxfId="78"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11"/>
    <pageSetUpPr fitToPage="1"/>
  </sheetPr>
  <dimension ref="A1:AK57"/>
  <sheetViews>
    <sheetView showGridLines="0" showZeros="0" topLeftCell="A4" workbookViewId="0">
      <selection activeCell="T15" sqref="T15"/>
    </sheetView>
  </sheetViews>
  <sheetFormatPr defaultColWidth="9.109375" defaultRowHeight="13.2" x14ac:dyDescent="0.25"/>
  <cols>
    <col min="1" max="2" width="3.33203125" style="48" customWidth="1"/>
    <col min="3" max="3" width="4.6640625" style="48" customWidth="1"/>
    <col min="4" max="4" width="7.44140625" style="48" customWidth="1"/>
    <col min="5" max="5" width="4.33203125" style="48" customWidth="1"/>
    <col min="6" max="6" width="12.6640625" style="48" customWidth="1"/>
    <col min="7" max="7" width="2.6640625" style="48" customWidth="1"/>
    <col min="8" max="8" width="7.6640625" style="48" customWidth="1"/>
    <col min="9" max="9" width="5.88671875" style="48" customWidth="1"/>
    <col min="10" max="10" width="1.6640625" style="304" customWidth="1"/>
    <col min="11" max="11" width="10.6640625" style="48" customWidth="1"/>
    <col min="12" max="12" width="1.6640625" style="304" customWidth="1"/>
    <col min="13" max="13" width="10.6640625" style="48" customWidth="1"/>
    <col min="14" max="14" width="1.6640625" style="305" customWidth="1"/>
    <col min="15" max="15" width="10.6640625" style="48" customWidth="1"/>
    <col min="16" max="16" width="1.6640625" style="304" customWidth="1"/>
    <col min="17" max="17" width="10.6640625" style="48" customWidth="1"/>
    <col min="18" max="18" width="1.6640625" style="305" customWidth="1"/>
    <col min="19" max="19" width="9.109375" style="48" hidden="1" customWidth="1"/>
    <col min="20" max="20" width="8.6640625" style="48" customWidth="1"/>
    <col min="21" max="21" width="9.109375" style="48" hidden="1" customWidth="1"/>
    <col min="22" max="24" width="9.109375" style="48"/>
    <col min="25" max="34" width="9.109375" style="48" hidden="1" customWidth="1"/>
    <col min="35" max="16384" width="9.109375" style="48"/>
  </cols>
  <sheetData>
    <row r="1" spans="1:37" s="181" customFormat="1" ht="21.75" customHeight="1" x14ac:dyDescent="0.25">
      <c r="A1" s="176" t="s">
        <v>16</v>
      </c>
      <c r="B1" s="176"/>
      <c r="C1" s="154"/>
      <c r="D1" s="154"/>
      <c r="E1" s="154"/>
      <c r="F1" s="154"/>
      <c r="G1" s="154"/>
      <c r="H1" s="176"/>
      <c r="I1" s="177"/>
      <c r="J1" s="153"/>
      <c r="K1" s="178" t="s">
        <v>79</v>
      </c>
      <c r="L1" s="179"/>
      <c r="M1" s="180"/>
      <c r="N1" s="153"/>
      <c r="O1" s="153" t="s">
        <v>105</v>
      </c>
      <c r="P1" s="153"/>
      <c r="Q1" s="154"/>
      <c r="R1" s="153"/>
      <c r="Y1" s="182"/>
      <c r="Z1" s="182"/>
      <c r="AA1" s="182"/>
      <c r="AB1" s="152" t="e">
        <f>IF($Y$5=1,CONCATENATE(VLOOKUP($Y$3,$AA$2:$AH$14,2)),CONCATENATE(VLOOKUP($Y$3,$AA$16:$AH$25,2)))</f>
        <v>#REF!</v>
      </c>
      <c r="AC1" s="152" t="e">
        <f>IF($Y$5=1,CONCATENATE(VLOOKUP($Y$3,$AA$2:$AH$14,3)),CONCATENATE(VLOOKUP($Y$3,$AA$16:$AH$25,3)))</f>
        <v>#REF!</v>
      </c>
      <c r="AD1" s="152" t="e">
        <f>IF($Y$5=1,CONCATENATE(VLOOKUP($Y$3,$AA$2:$AH$14,4)),CONCATENATE(VLOOKUP($Y$3,$AA$16:$AH$25,4)))</f>
        <v>#REF!</v>
      </c>
      <c r="AE1" s="152" t="e">
        <f>IF($Y$5=1,CONCATENATE(VLOOKUP($Y$3,$AA$2:$AH$14,5)),CONCATENATE(VLOOKUP($Y$3,$AA$16:$AH$25,5)))</f>
        <v>#REF!</v>
      </c>
      <c r="AF1" s="152" t="e">
        <f>IF($Y$5=1,CONCATENATE(VLOOKUP($Y$3,$AA$2:$AH$14,6)),CONCATENATE(VLOOKUP($Y$3,$AA$16:$AH$25,6)))</f>
        <v>#REF!</v>
      </c>
      <c r="AG1" s="152" t="e">
        <f>IF($Y$5=1,CONCATENATE(VLOOKUP($Y$3,$AA$2:$AH$14,7)),CONCATENATE(VLOOKUP($Y$3,$AA$16:$AH$25,7)))</f>
        <v>#REF!</v>
      </c>
      <c r="AH1" s="152" t="e">
        <f>IF($Y$5=1,CONCATENATE(VLOOKUP($Y$3,$AA$2:$AH$14,8)),CONCATENATE(VLOOKUP($Y$3,$AA$16:$AH$25,8)))</f>
        <v>#REF!</v>
      </c>
    </row>
    <row r="2" spans="1:37" s="186" customFormat="1" x14ac:dyDescent="0.25">
      <c r="A2" s="183" t="s">
        <v>77</v>
      </c>
      <c r="B2" s="184"/>
      <c r="C2" s="184"/>
      <c r="D2" s="184"/>
      <c r="E2" s="184" t="s">
        <v>137</v>
      </c>
      <c r="F2" s="184"/>
      <c r="G2" s="185"/>
      <c r="H2" s="144"/>
      <c r="I2" s="144"/>
      <c r="J2" s="143"/>
      <c r="K2" s="179"/>
      <c r="L2" s="179"/>
      <c r="M2" s="179"/>
      <c r="N2" s="143"/>
      <c r="O2" s="144"/>
      <c r="P2" s="143"/>
      <c r="Q2" s="144"/>
      <c r="R2" s="143"/>
      <c r="Y2" s="142"/>
      <c r="Z2" s="111"/>
      <c r="AA2" s="111" t="s">
        <v>50</v>
      </c>
      <c r="AB2" s="114">
        <v>300</v>
      </c>
      <c r="AC2" s="114">
        <v>250</v>
      </c>
      <c r="AD2" s="114">
        <v>200</v>
      </c>
      <c r="AE2" s="114">
        <v>150</v>
      </c>
      <c r="AF2" s="114">
        <v>120</v>
      </c>
      <c r="AG2" s="114">
        <v>90</v>
      </c>
      <c r="AH2" s="114">
        <v>40</v>
      </c>
      <c r="AI2" s="48"/>
      <c r="AJ2" s="48"/>
      <c r="AK2" s="48"/>
    </row>
    <row r="3" spans="1:37" s="187" customFormat="1" ht="11.25" customHeight="1" x14ac:dyDescent="0.25">
      <c r="A3" s="139" t="s">
        <v>75</v>
      </c>
      <c r="B3" s="139"/>
      <c r="C3" s="139"/>
      <c r="D3" s="139"/>
      <c r="E3" s="139"/>
      <c r="F3" s="139"/>
      <c r="G3" s="139" t="s">
        <v>4</v>
      </c>
      <c r="H3" s="139"/>
      <c r="I3" s="139"/>
      <c r="J3" s="141"/>
      <c r="K3" s="139" t="s">
        <v>74</v>
      </c>
      <c r="L3" s="141"/>
      <c r="M3" s="139"/>
      <c r="N3" s="141"/>
      <c r="O3" s="139"/>
      <c r="P3" s="141"/>
      <c r="Q3" s="139"/>
      <c r="R3" s="140" t="s">
        <v>73</v>
      </c>
      <c r="Y3" s="111" t="str">
        <f>IF(K4="OB","A",IF(K4="IX","W",IF(K4="","",K4)))</f>
        <v/>
      </c>
      <c r="Z3" s="111"/>
      <c r="AA3" s="111" t="s">
        <v>48</v>
      </c>
      <c r="AB3" s="114">
        <v>280</v>
      </c>
      <c r="AC3" s="114">
        <v>230</v>
      </c>
      <c r="AD3" s="114">
        <v>180</v>
      </c>
      <c r="AE3" s="114">
        <v>140</v>
      </c>
      <c r="AF3" s="114">
        <v>80</v>
      </c>
      <c r="AG3" s="114">
        <v>0</v>
      </c>
      <c r="AH3" s="114">
        <v>0</v>
      </c>
      <c r="AI3" s="48"/>
      <c r="AJ3" s="48"/>
      <c r="AK3" s="48"/>
    </row>
    <row r="4" spans="1:37" s="195" customFormat="1" ht="11.25" customHeight="1" thickBot="1" x14ac:dyDescent="0.3">
      <c r="A4" s="358" t="s">
        <v>17</v>
      </c>
      <c r="B4" s="358"/>
      <c r="C4" s="358"/>
      <c r="D4" s="188"/>
      <c r="E4" s="189"/>
      <c r="F4" s="189"/>
      <c r="G4" s="189" t="s">
        <v>18</v>
      </c>
      <c r="H4" s="190"/>
      <c r="I4" s="189"/>
      <c r="J4" s="191"/>
      <c r="K4" s="192"/>
      <c r="L4" s="191"/>
      <c r="M4" s="193"/>
      <c r="N4" s="191"/>
      <c r="O4" s="189"/>
      <c r="P4" s="191"/>
      <c r="Q4" s="189"/>
      <c r="R4" s="194" t="e">
        <f>[6]Altalanos!$E$10</f>
        <v>#REF!</v>
      </c>
      <c r="Y4" s="111"/>
      <c r="Z4" s="111"/>
      <c r="AA4" s="111" t="s">
        <v>52</v>
      </c>
      <c r="AB4" s="114">
        <v>250</v>
      </c>
      <c r="AC4" s="114">
        <v>200</v>
      </c>
      <c r="AD4" s="114">
        <v>150</v>
      </c>
      <c r="AE4" s="114">
        <v>120</v>
      </c>
      <c r="AF4" s="114">
        <v>90</v>
      </c>
      <c r="AG4" s="114">
        <v>60</v>
      </c>
      <c r="AH4" s="114">
        <v>25</v>
      </c>
      <c r="AI4" s="48"/>
      <c r="AJ4" s="48"/>
      <c r="AK4" s="48"/>
    </row>
    <row r="5" spans="1:37" s="187" customFormat="1" x14ac:dyDescent="0.25">
      <c r="A5" s="84"/>
      <c r="B5" s="196" t="s">
        <v>106</v>
      </c>
      <c r="C5" s="197" t="s">
        <v>38</v>
      </c>
      <c r="D5" s="196" t="s">
        <v>107</v>
      </c>
      <c r="E5" s="196" t="s">
        <v>108</v>
      </c>
      <c r="F5" s="198" t="s">
        <v>109</v>
      </c>
      <c r="G5" s="198" t="s">
        <v>65</v>
      </c>
      <c r="H5" s="198"/>
      <c r="I5" s="198" t="s">
        <v>64</v>
      </c>
      <c r="J5" s="198"/>
      <c r="K5" s="196" t="s">
        <v>110</v>
      </c>
      <c r="L5" s="199"/>
      <c r="M5" s="196" t="s">
        <v>111</v>
      </c>
      <c r="N5" s="199"/>
      <c r="O5" s="196" t="s">
        <v>86</v>
      </c>
      <c r="P5" s="199"/>
      <c r="Q5" s="196" t="s">
        <v>112</v>
      </c>
      <c r="R5" s="200"/>
      <c r="Y5" s="111" t="e">
        <f>IF(OR([6]Altalanos!$A$8="F1",[6]Altalanos!$A$8="F2",[6]Altalanos!$A$8="N1",[6]Altalanos!$A$8="N2"),1,2)</f>
        <v>#REF!</v>
      </c>
      <c r="Z5" s="111"/>
      <c r="AA5" s="111" t="s">
        <v>51</v>
      </c>
      <c r="AB5" s="114">
        <v>200</v>
      </c>
      <c r="AC5" s="114">
        <v>150</v>
      </c>
      <c r="AD5" s="114">
        <v>120</v>
      </c>
      <c r="AE5" s="114">
        <v>90</v>
      </c>
      <c r="AF5" s="114">
        <v>60</v>
      </c>
      <c r="AG5" s="114">
        <v>40</v>
      </c>
      <c r="AH5" s="114">
        <v>15</v>
      </c>
      <c r="AI5" s="48"/>
      <c r="AJ5" s="48"/>
      <c r="AK5" s="48"/>
    </row>
    <row r="6" spans="1:37" s="208" customFormat="1" ht="11.1" customHeight="1" thickBot="1" x14ac:dyDescent="0.3">
      <c r="A6" s="201"/>
      <c r="B6" s="202"/>
      <c r="C6" s="202"/>
      <c r="D6" s="202"/>
      <c r="E6" s="202"/>
      <c r="F6" s="203" t="s">
        <v>78</v>
      </c>
      <c r="G6" s="204"/>
      <c r="H6" s="205"/>
      <c r="I6" s="204"/>
      <c r="J6" s="206"/>
      <c r="K6" s="202" t="s">
        <v>78</v>
      </c>
      <c r="L6" s="206"/>
      <c r="M6" s="202" t="str">
        <f>IF(Y3="","",CONCATENATE(VLOOKUP(Y3,AB1:AH1,3)," pont"))</f>
        <v/>
      </c>
      <c r="N6" s="206"/>
      <c r="O6" s="202" t="str">
        <f>IF(Y3="","",CONCATENATE(VLOOKUP(Y3,AB1:AH1,2)," pont"))</f>
        <v/>
      </c>
      <c r="P6" s="206"/>
      <c r="Q6" s="202" t="str">
        <f>IF(Y3="","",CONCATENATE(VLOOKUP(Y3,AB1:AH1,1)," pont"))</f>
        <v/>
      </c>
      <c r="R6" s="207"/>
      <c r="Y6" s="209"/>
      <c r="Z6" s="209"/>
      <c r="AA6" s="209" t="s">
        <v>49</v>
      </c>
      <c r="AB6" s="210">
        <v>150</v>
      </c>
      <c r="AC6" s="210">
        <v>120</v>
      </c>
      <c r="AD6" s="210">
        <v>90</v>
      </c>
      <c r="AE6" s="210">
        <v>60</v>
      </c>
      <c r="AF6" s="210">
        <v>40</v>
      </c>
      <c r="AG6" s="210">
        <v>25</v>
      </c>
      <c r="AH6" s="210">
        <v>10</v>
      </c>
      <c r="AI6" s="211"/>
      <c r="AJ6" s="211"/>
      <c r="AK6" s="211"/>
    </row>
    <row r="7" spans="1:37" s="224" customFormat="1" ht="12.9" customHeight="1" x14ac:dyDescent="0.25">
      <c r="A7" s="212">
        <v>1</v>
      </c>
      <c r="B7" s="213">
        <v>0</v>
      </c>
      <c r="C7" s="214">
        <v>0</v>
      </c>
      <c r="D7" s="214">
        <v>0</v>
      </c>
      <c r="E7" s="215">
        <v>1</v>
      </c>
      <c r="F7" s="216" t="s">
        <v>479</v>
      </c>
      <c r="G7" s="216">
        <v>0</v>
      </c>
      <c r="H7" s="216"/>
      <c r="I7" s="216">
        <v>0</v>
      </c>
      <c r="J7" s="217"/>
      <c r="K7" s="218"/>
      <c r="L7" s="218"/>
      <c r="M7" s="218"/>
      <c r="N7" s="218"/>
      <c r="O7" s="219"/>
      <c r="P7" s="220"/>
      <c r="Q7" s="221"/>
      <c r="R7" s="222"/>
      <c r="S7" s="223"/>
      <c r="U7" s="225" t="e">
        <f>[6]Birók!P21</f>
        <v>#REF!</v>
      </c>
      <c r="Y7" s="111"/>
      <c r="Z7" s="111"/>
      <c r="AA7" s="111" t="s">
        <v>47</v>
      </c>
      <c r="AB7" s="114">
        <v>120</v>
      </c>
      <c r="AC7" s="114">
        <v>90</v>
      </c>
      <c r="AD7" s="114">
        <v>60</v>
      </c>
      <c r="AE7" s="114">
        <v>40</v>
      </c>
      <c r="AF7" s="114">
        <v>25</v>
      </c>
      <c r="AG7" s="114">
        <v>10</v>
      </c>
      <c r="AH7" s="114">
        <v>5</v>
      </c>
      <c r="AI7" s="48"/>
      <c r="AJ7" s="48"/>
      <c r="AK7" s="48"/>
    </row>
    <row r="8" spans="1:37" s="224" customFormat="1" ht="12.9" customHeight="1" x14ac:dyDescent="0.25">
      <c r="A8" s="226"/>
      <c r="B8" s="227"/>
      <c r="C8" s="228"/>
      <c r="D8" s="228"/>
      <c r="E8" s="229"/>
      <c r="F8" s="230"/>
      <c r="G8" s="230"/>
      <c r="H8" s="231"/>
      <c r="I8" s="232" t="s">
        <v>113</v>
      </c>
      <c r="J8" s="233"/>
      <c r="K8" s="234" t="s">
        <v>78</v>
      </c>
      <c r="L8" s="234"/>
      <c r="M8" s="218"/>
      <c r="N8" s="218"/>
      <c r="O8" s="219"/>
      <c r="P8" s="220"/>
      <c r="Q8" s="221"/>
      <c r="R8" s="222"/>
      <c r="S8" s="223"/>
      <c r="U8" s="235" t="e">
        <f>[6]Birók!P22</f>
        <v>#REF!</v>
      </c>
      <c r="Y8" s="111"/>
      <c r="Z8" s="111"/>
      <c r="AA8" s="111" t="s">
        <v>45</v>
      </c>
      <c r="AB8" s="114">
        <v>90</v>
      </c>
      <c r="AC8" s="114">
        <v>60</v>
      </c>
      <c r="AD8" s="114">
        <v>40</v>
      </c>
      <c r="AE8" s="114">
        <v>25</v>
      </c>
      <c r="AF8" s="114">
        <v>10</v>
      </c>
      <c r="AG8" s="114">
        <v>5</v>
      </c>
      <c r="AH8" s="114">
        <v>2</v>
      </c>
      <c r="AI8" s="48"/>
      <c r="AJ8" s="48"/>
      <c r="AK8" s="48"/>
    </row>
    <row r="9" spans="1:37" s="224" customFormat="1" ht="12.9" customHeight="1" x14ac:dyDescent="0.25">
      <c r="A9" s="226">
        <v>2</v>
      </c>
      <c r="B9" s="213">
        <v>0</v>
      </c>
      <c r="C9" s="214">
        <v>0</v>
      </c>
      <c r="D9" s="214">
        <v>0</v>
      </c>
      <c r="E9" s="215">
        <v>12</v>
      </c>
      <c r="F9" s="236" t="s">
        <v>480</v>
      </c>
      <c r="G9" s="236">
        <v>0</v>
      </c>
      <c r="H9" s="236"/>
      <c r="I9" s="216">
        <v>0</v>
      </c>
      <c r="J9" s="237"/>
      <c r="K9" s="218"/>
      <c r="L9" s="238"/>
      <c r="M9" s="218"/>
      <c r="N9" s="218"/>
      <c r="O9" s="219"/>
      <c r="P9" s="220"/>
      <c r="Q9" s="221"/>
      <c r="R9" s="222"/>
      <c r="S9" s="223"/>
      <c r="U9" s="235" t="e">
        <f>[6]Birók!P23</f>
        <v>#REF!</v>
      </c>
      <c r="Y9" s="111"/>
      <c r="Z9" s="111"/>
      <c r="AA9" s="111" t="s">
        <v>44</v>
      </c>
      <c r="AB9" s="114">
        <v>60</v>
      </c>
      <c r="AC9" s="114">
        <v>40</v>
      </c>
      <c r="AD9" s="114">
        <v>25</v>
      </c>
      <c r="AE9" s="114">
        <v>10</v>
      </c>
      <c r="AF9" s="114">
        <v>5</v>
      </c>
      <c r="AG9" s="114">
        <v>2</v>
      </c>
      <c r="AH9" s="114">
        <v>1</v>
      </c>
      <c r="AI9" s="48"/>
      <c r="AJ9" s="48"/>
      <c r="AK9" s="48"/>
    </row>
    <row r="10" spans="1:37" s="224" customFormat="1" ht="12.9" customHeight="1" x14ac:dyDescent="0.25">
      <c r="A10" s="226"/>
      <c r="B10" s="227"/>
      <c r="C10" s="228"/>
      <c r="D10" s="228"/>
      <c r="E10" s="239"/>
      <c r="F10" s="230"/>
      <c r="G10" s="230"/>
      <c r="H10" s="231"/>
      <c r="I10" s="218"/>
      <c r="J10" s="240"/>
      <c r="K10" s="241" t="s">
        <v>113</v>
      </c>
      <c r="L10" s="242"/>
      <c r="M10" s="234" t="str">
        <f>UPPER(IF(OR(L10="a",L10="as"),K8,IF(OR(L10="b",L10="bs"),K12,)))</f>
        <v/>
      </c>
      <c r="N10" s="243"/>
      <c r="O10" s="244"/>
      <c r="P10" s="244"/>
      <c r="Q10" s="221"/>
      <c r="R10" s="222"/>
      <c r="S10" s="223"/>
      <c r="U10" s="235" t="e">
        <f>[6]Birók!P24</f>
        <v>#REF!</v>
      </c>
      <c r="Y10" s="111"/>
      <c r="Z10" s="111"/>
      <c r="AA10" s="111" t="s">
        <v>43</v>
      </c>
      <c r="AB10" s="114">
        <v>40</v>
      </c>
      <c r="AC10" s="114">
        <v>25</v>
      </c>
      <c r="AD10" s="114">
        <v>15</v>
      </c>
      <c r="AE10" s="114">
        <v>7</v>
      </c>
      <c r="AF10" s="114">
        <v>4</v>
      </c>
      <c r="AG10" s="114">
        <v>1</v>
      </c>
      <c r="AH10" s="114">
        <v>0</v>
      </c>
      <c r="AI10" s="48"/>
      <c r="AJ10" s="48"/>
      <c r="AK10" s="48"/>
    </row>
    <row r="11" spans="1:37" s="224" customFormat="1" ht="12.9" customHeight="1" x14ac:dyDescent="0.25">
      <c r="A11" s="226">
        <v>3</v>
      </c>
      <c r="B11" s="213">
        <v>0</v>
      </c>
      <c r="C11" s="214">
        <v>0</v>
      </c>
      <c r="D11" s="214">
        <v>0</v>
      </c>
      <c r="E11" s="215">
        <v>15</v>
      </c>
      <c r="F11" s="236" t="s">
        <v>481</v>
      </c>
      <c r="G11" s="236">
        <v>0</v>
      </c>
      <c r="H11" s="236"/>
      <c r="I11" s="236">
        <v>0</v>
      </c>
      <c r="J11" s="217"/>
      <c r="K11" s="218"/>
      <c r="L11" s="245"/>
      <c r="M11" s="218"/>
      <c r="N11" s="246"/>
      <c r="O11" s="244"/>
      <c r="P11" s="244"/>
      <c r="Q11" s="221"/>
      <c r="R11" s="222"/>
      <c r="S11" s="223"/>
      <c r="U11" s="235" t="e">
        <f>[6]Birók!P25</f>
        <v>#REF!</v>
      </c>
      <c r="Y11" s="111"/>
      <c r="Z11" s="111"/>
      <c r="AA11" s="111" t="s">
        <v>42</v>
      </c>
      <c r="AB11" s="114">
        <v>25</v>
      </c>
      <c r="AC11" s="114">
        <v>15</v>
      </c>
      <c r="AD11" s="114">
        <v>10</v>
      </c>
      <c r="AE11" s="114">
        <v>6</v>
      </c>
      <c r="AF11" s="114">
        <v>3</v>
      </c>
      <c r="AG11" s="114">
        <v>1</v>
      </c>
      <c r="AH11" s="114">
        <v>0</v>
      </c>
      <c r="AI11" s="48"/>
      <c r="AJ11" s="48"/>
      <c r="AK11" s="48"/>
    </row>
    <row r="12" spans="1:37" s="224" customFormat="1" ht="12.9" customHeight="1" x14ac:dyDescent="0.25">
      <c r="A12" s="226"/>
      <c r="B12" s="227"/>
      <c r="C12" s="228"/>
      <c r="D12" s="228"/>
      <c r="E12" s="239"/>
      <c r="F12" s="230"/>
      <c r="G12" s="230"/>
      <c r="H12" s="231"/>
      <c r="I12" s="232" t="s">
        <v>113</v>
      </c>
      <c r="J12" s="233"/>
      <c r="K12" s="234" t="s">
        <v>78</v>
      </c>
      <c r="L12" s="247"/>
      <c r="M12" s="218"/>
      <c r="N12" s="246"/>
      <c r="O12" s="244"/>
      <c r="P12" s="244"/>
      <c r="Q12" s="221"/>
      <c r="R12" s="222"/>
      <c r="S12" s="223"/>
      <c r="U12" s="235" t="e">
        <f>[6]Birók!P26</f>
        <v>#REF!</v>
      </c>
      <c r="Y12" s="111"/>
      <c r="Z12" s="111"/>
      <c r="AA12" s="111" t="s">
        <v>41</v>
      </c>
      <c r="AB12" s="114">
        <v>15</v>
      </c>
      <c r="AC12" s="114">
        <v>10</v>
      </c>
      <c r="AD12" s="114">
        <v>6</v>
      </c>
      <c r="AE12" s="114">
        <v>3</v>
      </c>
      <c r="AF12" s="114">
        <v>1</v>
      </c>
      <c r="AG12" s="114">
        <v>0</v>
      </c>
      <c r="AH12" s="114">
        <v>0</v>
      </c>
      <c r="AI12" s="48"/>
      <c r="AJ12" s="48"/>
      <c r="AK12" s="48"/>
    </row>
    <row r="13" spans="1:37" s="224" customFormat="1" ht="12.9" customHeight="1" x14ac:dyDescent="0.25">
      <c r="A13" s="226">
        <v>4</v>
      </c>
      <c r="B13" s="213">
        <v>0</v>
      </c>
      <c r="C13" s="214">
        <v>0</v>
      </c>
      <c r="D13" s="214">
        <v>0</v>
      </c>
      <c r="E13" s="215">
        <v>7</v>
      </c>
      <c r="F13" s="236" t="s">
        <v>482</v>
      </c>
      <c r="G13" s="236">
        <v>0</v>
      </c>
      <c r="H13" s="236"/>
      <c r="I13" s="236">
        <v>0</v>
      </c>
      <c r="J13" s="248"/>
      <c r="K13" s="218"/>
      <c r="L13" s="218"/>
      <c r="M13" s="218"/>
      <c r="N13" s="246"/>
      <c r="O13" s="244"/>
      <c r="P13" s="244"/>
      <c r="Q13" s="221"/>
      <c r="R13" s="222"/>
      <c r="S13" s="223"/>
      <c r="U13" s="235" t="e">
        <f>[6]Birók!P27</f>
        <v>#REF!</v>
      </c>
      <c r="Y13" s="111"/>
      <c r="Z13" s="111"/>
      <c r="AA13" s="111" t="s">
        <v>40</v>
      </c>
      <c r="AB13" s="114">
        <v>10</v>
      </c>
      <c r="AC13" s="114">
        <v>6</v>
      </c>
      <c r="AD13" s="114">
        <v>3</v>
      </c>
      <c r="AE13" s="114">
        <v>1</v>
      </c>
      <c r="AF13" s="114">
        <v>0</v>
      </c>
      <c r="AG13" s="114">
        <v>0</v>
      </c>
      <c r="AH13" s="114">
        <v>0</v>
      </c>
      <c r="AI13" s="48"/>
      <c r="AJ13" s="48"/>
      <c r="AK13" s="48"/>
    </row>
    <row r="14" spans="1:37" s="224" customFormat="1" ht="12.9" customHeight="1" x14ac:dyDescent="0.25">
      <c r="A14" s="226"/>
      <c r="B14" s="227"/>
      <c r="C14" s="228"/>
      <c r="D14" s="228"/>
      <c r="E14" s="239"/>
      <c r="F14" s="218"/>
      <c r="G14" s="218"/>
      <c r="H14" s="249"/>
      <c r="I14" s="250"/>
      <c r="J14" s="240"/>
      <c r="K14" s="218"/>
      <c r="L14" s="218"/>
      <c r="M14" s="241" t="s">
        <v>113</v>
      </c>
      <c r="N14" s="242"/>
      <c r="O14" s="234" t="str">
        <f>UPPER(IF(OR(N14="a",N14="as"),M10,IF(OR(N14="b",N14="bs"),M18,)))</f>
        <v/>
      </c>
      <c r="P14" s="243"/>
      <c r="Q14" s="221"/>
      <c r="R14" s="222"/>
      <c r="S14" s="223"/>
      <c r="U14" s="235" t="e">
        <f>[6]Birók!P28</f>
        <v>#REF!</v>
      </c>
      <c r="Y14" s="111"/>
      <c r="Z14" s="111"/>
      <c r="AA14" s="111" t="s">
        <v>39</v>
      </c>
      <c r="AB14" s="114">
        <v>3</v>
      </c>
      <c r="AC14" s="114">
        <v>2</v>
      </c>
      <c r="AD14" s="114">
        <v>1</v>
      </c>
      <c r="AE14" s="114">
        <v>0</v>
      </c>
      <c r="AF14" s="114">
        <v>0</v>
      </c>
      <c r="AG14" s="114">
        <v>0</v>
      </c>
      <c r="AH14" s="114">
        <v>0</v>
      </c>
      <c r="AI14" s="48"/>
      <c r="AJ14" s="48"/>
      <c r="AK14" s="48"/>
    </row>
    <row r="15" spans="1:37" s="224" customFormat="1" ht="12.9" customHeight="1" x14ac:dyDescent="0.25">
      <c r="A15" s="212">
        <v>5</v>
      </c>
      <c r="B15" s="213">
        <v>0</v>
      </c>
      <c r="C15" s="214">
        <v>0</v>
      </c>
      <c r="D15" s="214">
        <v>0</v>
      </c>
      <c r="E15" s="215">
        <v>4</v>
      </c>
      <c r="F15" s="216" t="s">
        <v>483</v>
      </c>
      <c r="G15" s="216">
        <v>0</v>
      </c>
      <c r="H15" s="216"/>
      <c r="I15" s="216">
        <v>0</v>
      </c>
      <c r="J15" s="251"/>
      <c r="K15" s="218"/>
      <c r="L15" s="218"/>
      <c r="M15" s="218"/>
      <c r="N15" s="246"/>
      <c r="O15" s="218"/>
      <c r="P15" s="246"/>
      <c r="Q15" s="221"/>
      <c r="R15" s="222"/>
      <c r="S15" s="223"/>
      <c r="U15" s="235" t="e">
        <f>[6]Birók!P29</f>
        <v>#REF!</v>
      </c>
      <c r="Y15" s="111"/>
      <c r="Z15" s="111"/>
      <c r="AA15" s="111"/>
      <c r="AB15" s="111"/>
      <c r="AC15" s="111"/>
      <c r="AD15" s="111"/>
      <c r="AE15" s="111"/>
      <c r="AF15" s="111"/>
      <c r="AG15" s="111"/>
      <c r="AH15" s="111"/>
      <c r="AI15" s="48"/>
      <c r="AJ15" s="48"/>
      <c r="AK15" s="48"/>
    </row>
    <row r="16" spans="1:37" s="224" customFormat="1" ht="12.9" customHeight="1" thickBot="1" x14ac:dyDescent="0.3">
      <c r="A16" s="226"/>
      <c r="B16" s="227"/>
      <c r="C16" s="228"/>
      <c r="D16" s="228"/>
      <c r="E16" s="239"/>
      <c r="F16" s="230"/>
      <c r="G16" s="230"/>
      <c r="H16" s="231"/>
      <c r="I16" s="232" t="s">
        <v>113</v>
      </c>
      <c r="J16" s="233"/>
      <c r="K16" s="234" t="s">
        <v>78</v>
      </c>
      <c r="L16" s="234"/>
      <c r="M16" s="218"/>
      <c r="N16" s="246"/>
      <c r="O16" s="244"/>
      <c r="P16" s="246"/>
      <c r="Q16" s="221"/>
      <c r="R16" s="222"/>
      <c r="S16" s="223"/>
      <c r="U16" s="252" t="e">
        <f>[6]Birók!P30</f>
        <v>#REF!</v>
      </c>
      <c r="Y16" s="111"/>
      <c r="Z16" s="111"/>
      <c r="AA16" s="111" t="s">
        <v>50</v>
      </c>
      <c r="AB16" s="114">
        <v>150</v>
      </c>
      <c r="AC16" s="114">
        <v>120</v>
      </c>
      <c r="AD16" s="114">
        <v>90</v>
      </c>
      <c r="AE16" s="114">
        <v>60</v>
      </c>
      <c r="AF16" s="114">
        <v>40</v>
      </c>
      <c r="AG16" s="114">
        <v>25</v>
      </c>
      <c r="AH16" s="114">
        <v>15</v>
      </c>
      <c r="AI16" s="48"/>
      <c r="AJ16" s="48"/>
      <c r="AK16" s="48"/>
    </row>
    <row r="17" spans="1:37" s="224" customFormat="1" ht="12.9" customHeight="1" x14ac:dyDescent="0.25">
      <c r="A17" s="226">
        <v>6</v>
      </c>
      <c r="B17" s="213">
        <v>0</v>
      </c>
      <c r="C17" s="214">
        <v>0</v>
      </c>
      <c r="D17" s="214">
        <v>0</v>
      </c>
      <c r="E17" s="215">
        <v>11</v>
      </c>
      <c r="F17" s="236" t="s">
        <v>484</v>
      </c>
      <c r="G17" s="236">
        <v>0</v>
      </c>
      <c r="H17" s="236"/>
      <c r="I17" s="236">
        <v>0</v>
      </c>
      <c r="J17" s="237"/>
      <c r="K17" s="218"/>
      <c r="L17" s="238"/>
      <c r="M17" s="218"/>
      <c r="N17" s="246"/>
      <c r="O17" s="244"/>
      <c r="P17" s="246"/>
      <c r="Q17" s="221"/>
      <c r="R17" s="222"/>
      <c r="S17" s="223"/>
      <c r="Y17" s="111"/>
      <c r="Z17" s="111"/>
      <c r="AA17" s="111" t="s">
        <v>52</v>
      </c>
      <c r="AB17" s="114">
        <v>120</v>
      </c>
      <c r="AC17" s="114">
        <v>90</v>
      </c>
      <c r="AD17" s="114">
        <v>60</v>
      </c>
      <c r="AE17" s="114">
        <v>40</v>
      </c>
      <c r="AF17" s="114">
        <v>25</v>
      </c>
      <c r="AG17" s="114">
        <v>15</v>
      </c>
      <c r="AH17" s="114">
        <v>8</v>
      </c>
      <c r="AI17" s="48"/>
      <c r="AJ17" s="48"/>
      <c r="AK17" s="48"/>
    </row>
    <row r="18" spans="1:37" s="224" customFormat="1" ht="12.9" customHeight="1" x14ac:dyDescent="0.25">
      <c r="A18" s="226"/>
      <c r="B18" s="227"/>
      <c r="C18" s="228"/>
      <c r="D18" s="228"/>
      <c r="E18" s="239"/>
      <c r="F18" s="230"/>
      <c r="G18" s="230"/>
      <c r="H18" s="231"/>
      <c r="I18" s="218"/>
      <c r="J18" s="240"/>
      <c r="K18" s="241" t="s">
        <v>113</v>
      </c>
      <c r="L18" s="242"/>
      <c r="M18" s="234" t="str">
        <f>UPPER(IF(OR(L18="a",L18="as"),K16,IF(OR(L18="b",L18="bs"),K20,)))</f>
        <v/>
      </c>
      <c r="N18" s="253"/>
      <c r="O18" s="244"/>
      <c r="P18" s="246"/>
      <c r="Q18" s="221"/>
      <c r="R18" s="222"/>
      <c r="S18" s="223"/>
      <c r="Y18" s="111"/>
      <c r="Z18" s="111"/>
      <c r="AA18" s="111" t="s">
        <v>51</v>
      </c>
      <c r="AB18" s="114">
        <v>90</v>
      </c>
      <c r="AC18" s="114">
        <v>60</v>
      </c>
      <c r="AD18" s="114">
        <v>40</v>
      </c>
      <c r="AE18" s="114">
        <v>25</v>
      </c>
      <c r="AF18" s="114">
        <v>15</v>
      </c>
      <c r="AG18" s="114">
        <v>8</v>
      </c>
      <c r="AH18" s="114">
        <v>4</v>
      </c>
      <c r="AI18" s="48"/>
      <c r="AJ18" s="48"/>
      <c r="AK18" s="48"/>
    </row>
    <row r="19" spans="1:37" s="224" customFormat="1" ht="12.9" customHeight="1" x14ac:dyDescent="0.25">
      <c r="A19" s="226">
        <v>7</v>
      </c>
      <c r="B19" s="213">
        <v>0</v>
      </c>
      <c r="C19" s="214">
        <v>0</v>
      </c>
      <c r="D19" s="214">
        <v>0</v>
      </c>
      <c r="E19" s="215">
        <v>5</v>
      </c>
      <c r="F19" s="236" t="s">
        <v>485</v>
      </c>
      <c r="G19" s="236">
        <v>0</v>
      </c>
      <c r="H19" s="236"/>
      <c r="I19" s="236">
        <v>0</v>
      </c>
      <c r="J19" s="217"/>
      <c r="K19" s="218"/>
      <c r="L19" s="245"/>
      <c r="M19" s="218"/>
      <c r="N19" s="244"/>
      <c r="O19" s="244"/>
      <c r="P19" s="246"/>
      <c r="Q19" s="221"/>
      <c r="R19" s="222"/>
      <c r="S19" s="223"/>
      <c r="Y19" s="111"/>
      <c r="Z19" s="111"/>
      <c r="AA19" s="111" t="s">
        <v>49</v>
      </c>
      <c r="AB19" s="114">
        <v>60</v>
      </c>
      <c r="AC19" s="114">
        <v>40</v>
      </c>
      <c r="AD19" s="114">
        <v>25</v>
      </c>
      <c r="AE19" s="114">
        <v>15</v>
      </c>
      <c r="AF19" s="114">
        <v>8</v>
      </c>
      <c r="AG19" s="114">
        <v>4</v>
      </c>
      <c r="AH19" s="114">
        <v>2</v>
      </c>
      <c r="AI19" s="48"/>
      <c r="AJ19" s="48"/>
      <c r="AK19" s="48"/>
    </row>
    <row r="20" spans="1:37" s="224" customFormat="1" ht="12.9" customHeight="1" x14ac:dyDescent="0.25">
      <c r="A20" s="226"/>
      <c r="B20" s="227"/>
      <c r="C20" s="228"/>
      <c r="D20" s="228"/>
      <c r="E20" s="229"/>
      <c r="F20" s="230"/>
      <c r="G20" s="230"/>
      <c r="H20" s="231"/>
      <c r="I20" s="232" t="s">
        <v>113</v>
      </c>
      <c r="J20" s="233"/>
      <c r="K20" s="234" t="s">
        <v>78</v>
      </c>
      <c r="L20" s="247"/>
      <c r="M20" s="218"/>
      <c r="N20" s="244"/>
      <c r="O20" s="244"/>
      <c r="P20" s="246"/>
      <c r="Q20" s="221"/>
      <c r="R20" s="222"/>
      <c r="S20" s="223"/>
      <c r="Y20" s="111"/>
      <c r="Z20" s="111"/>
      <c r="AA20" s="111" t="s">
        <v>47</v>
      </c>
      <c r="AB20" s="114">
        <v>40</v>
      </c>
      <c r="AC20" s="114">
        <v>25</v>
      </c>
      <c r="AD20" s="114">
        <v>15</v>
      </c>
      <c r="AE20" s="114">
        <v>8</v>
      </c>
      <c r="AF20" s="114">
        <v>4</v>
      </c>
      <c r="AG20" s="114">
        <v>2</v>
      </c>
      <c r="AH20" s="114">
        <v>1</v>
      </c>
      <c r="AI20" s="48"/>
      <c r="AJ20" s="48"/>
      <c r="AK20" s="48"/>
    </row>
    <row r="21" spans="1:37" s="224" customFormat="1" ht="12.9" customHeight="1" x14ac:dyDescent="0.25">
      <c r="A21" s="226">
        <v>8</v>
      </c>
      <c r="B21" s="213">
        <v>0</v>
      </c>
      <c r="C21" s="214">
        <v>0</v>
      </c>
      <c r="D21" s="214">
        <v>0</v>
      </c>
      <c r="E21" s="215">
        <v>10</v>
      </c>
      <c r="F21" s="236" t="s">
        <v>486</v>
      </c>
      <c r="G21" s="236">
        <v>0</v>
      </c>
      <c r="H21" s="236"/>
      <c r="I21" s="236">
        <v>0</v>
      </c>
      <c r="J21" s="248"/>
      <c r="K21" s="218"/>
      <c r="L21" s="218"/>
      <c r="M21" s="218"/>
      <c r="N21" s="244"/>
      <c r="O21" s="244"/>
      <c r="P21" s="246"/>
      <c r="Q21" s="221"/>
      <c r="R21" s="222"/>
      <c r="S21" s="223"/>
      <c r="Y21" s="111"/>
      <c r="Z21" s="111"/>
      <c r="AA21" s="111" t="s">
        <v>45</v>
      </c>
      <c r="AB21" s="114">
        <v>25</v>
      </c>
      <c r="AC21" s="114">
        <v>15</v>
      </c>
      <c r="AD21" s="114">
        <v>10</v>
      </c>
      <c r="AE21" s="114">
        <v>6</v>
      </c>
      <c r="AF21" s="114">
        <v>3</v>
      </c>
      <c r="AG21" s="114">
        <v>1</v>
      </c>
      <c r="AH21" s="114">
        <v>0</v>
      </c>
      <c r="AI21" s="48"/>
      <c r="AJ21" s="48"/>
      <c r="AK21" s="48"/>
    </row>
    <row r="22" spans="1:37" s="224" customFormat="1" ht="12.9" customHeight="1" x14ac:dyDescent="0.25">
      <c r="A22" s="226"/>
      <c r="B22" s="227"/>
      <c r="C22" s="228"/>
      <c r="D22" s="228"/>
      <c r="E22" s="229"/>
      <c r="F22" s="250"/>
      <c r="G22" s="250"/>
      <c r="H22" s="254"/>
      <c r="I22" s="250"/>
      <c r="J22" s="240"/>
      <c r="K22" s="218"/>
      <c r="L22" s="218"/>
      <c r="M22" s="218"/>
      <c r="N22" s="244"/>
      <c r="O22" s="241" t="s">
        <v>113</v>
      </c>
      <c r="P22" s="242"/>
      <c r="Q22" s="234" t="str">
        <f>UPPER(IF(OR(P22="a",P22="as"),O14,IF(OR(P22="b",P22="bs"),O30,)))</f>
        <v/>
      </c>
      <c r="R22" s="243"/>
      <c r="S22" s="223"/>
      <c r="Y22" s="111"/>
      <c r="Z22" s="111"/>
      <c r="AA22" s="111" t="s">
        <v>44</v>
      </c>
      <c r="AB22" s="114">
        <v>15</v>
      </c>
      <c r="AC22" s="114">
        <v>10</v>
      </c>
      <c r="AD22" s="114">
        <v>6</v>
      </c>
      <c r="AE22" s="114">
        <v>3</v>
      </c>
      <c r="AF22" s="114">
        <v>1</v>
      </c>
      <c r="AG22" s="114">
        <v>0</v>
      </c>
      <c r="AH22" s="114">
        <v>0</v>
      </c>
      <c r="AI22" s="48"/>
      <c r="AJ22" s="48"/>
      <c r="AK22" s="48"/>
    </row>
    <row r="23" spans="1:37" s="224" customFormat="1" ht="12.9" customHeight="1" x14ac:dyDescent="0.25">
      <c r="A23" s="226">
        <v>9</v>
      </c>
      <c r="B23" s="213">
        <v>0</v>
      </c>
      <c r="C23" s="214">
        <v>0</v>
      </c>
      <c r="D23" s="214">
        <v>0</v>
      </c>
      <c r="E23" s="215">
        <v>8</v>
      </c>
      <c r="F23" s="236" t="s">
        <v>487</v>
      </c>
      <c r="G23" s="236">
        <v>0</v>
      </c>
      <c r="H23" s="236"/>
      <c r="I23" s="236">
        <v>0</v>
      </c>
      <c r="J23" s="217"/>
      <c r="K23" s="218"/>
      <c r="L23" s="218"/>
      <c r="M23" s="218"/>
      <c r="N23" s="244"/>
      <c r="O23" s="218"/>
      <c r="P23" s="246"/>
      <c r="Q23" s="218"/>
      <c r="R23" s="244"/>
      <c r="S23" s="223"/>
      <c r="Y23" s="111"/>
      <c r="Z23" s="111"/>
      <c r="AA23" s="111" t="s">
        <v>43</v>
      </c>
      <c r="AB23" s="114">
        <v>10</v>
      </c>
      <c r="AC23" s="114">
        <v>6</v>
      </c>
      <c r="AD23" s="114">
        <v>3</v>
      </c>
      <c r="AE23" s="114">
        <v>1</v>
      </c>
      <c r="AF23" s="114">
        <v>0</v>
      </c>
      <c r="AG23" s="114">
        <v>0</v>
      </c>
      <c r="AH23" s="114">
        <v>0</v>
      </c>
      <c r="AI23" s="48"/>
      <c r="AJ23" s="48"/>
      <c r="AK23" s="48"/>
    </row>
    <row r="24" spans="1:37" s="224" customFormat="1" ht="12.9" customHeight="1" x14ac:dyDescent="0.25">
      <c r="A24" s="226"/>
      <c r="B24" s="227"/>
      <c r="C24" s="228"/>
      <c r="D24" s="228"/>
      <c r="E24" s="229"/>
      <c r="F24" s="230"/>
      <c r="G24" s="230"/>
      <c r="H24" s="231"/>
      <c r="I24" s="232" t="s">
        <v>113</v>
      </c>
      <c r="J24" s="233"/>
      <c r="K24" s="234" t="s">
        <v>78</v>
      </c>
      <c r="L24" s="234"/>
      <c r="M24" s="218"/>
      <c r="N24" s="244"/>
      <c r="O24" s="244"/>
      <c r="P24" s="246"/>
      <c r="Q24" s="221"/>
      <c r="R24" s="222"/>
      <c r="S24" s="223"/>
      <c r="Y24" s="111"/>
      <c r="Z24" s="111"/>
      <c r="AA24" s="111" t="s">
        <v>42</v>
      </c>
      <c r="AB24" s="114">
        <v>6</v>
      </c>
      <c r="AC24" s="114">
        <v>3</v>
      </c>
      <c r="AD24" s="114">
        <v>1</v>
      </c>
      <c r="AE24" s="114">
        <v>0</v>
      </c>
      <c r="AF24" s="114">
        <v>0</v>
      </c>
      <c r="AG24" s="114">
        <v>0</v>
      </c>
      <c r="AH24" s="114">
        <v>0</v>
      </c>
      <c r="AI24" s="48"/>
      <c r="AJ24" s="48"/>
      <c r="AK24" s="48"/>
    </row>
    <row r="25" spans="1:37" s="224" customFormat="1" ht="12.9" customHeight="1" x14ac:dyDescent="0.25">
      <c r="A25" s="226">
        <v>10</v>
      </c>
      <c r="B25" s="213">
        <v>0</v>
      </c>
      <c r="C25" s="214">
        <v>0</v>
      </c>
      <c r="D25" s="214">
        <v>0</v>
      </c>
      <c r="E25" s="215">
        <v>9</v>
      </c>
      <c r="F25" s="236" t="s">
        <v>488</v>
      </c>
      <c r="G25" s="236">
        <v>0</v>
      </c>
      <c r="H25" s="236"/>
      <c r="I25" s="236">
        <v>0</v>
      </c>
      <c r="J25" s="237"/>
      <c r="K25" s="218"/>
      <c r="L25" s="238"/>
      <c r="M25" s="218"/>
      <c r="N25" s="244"/>
      <c r="O25" s="244"/>
      <c r="P25" s="246"/>
      <c r="Q25" s="221"/>
      <c r="R25" s="222"/>
      <c r="S25" s="223"/>
      <c r="Y25" s="111"/>
      <c r="Z25" s="111"/>
      <c r="AA25" s="111" t="s">
        <v>41</v>
      </c>
      <c r="AB25" s="114">
        <v>3</v>
      </c>
      <c r="AC25" s="114">
        <v>2</v>
      </c>
      <c r="AD25" s="114">
        <v>1</v>
      </c>
      <c r="AE25" s="114">
        <v>0</v>
      </c>
      <c r="AF25" s="114">
        <v>0</v>
      </c>
      <c r="AG25" s="114">
        <v>0</v>
      </c>
      <c r="AH25" s="114">
        <v>0</v>
      </c>
      <c r="AI25" s="48"/>
      <c r="AJ25" s="48"/>
      <c r="AK25" s="48"/>
    </row>
    <row r="26" spans="1:37" s="224" customFormat="1" ht="12.9" customHeight="1" x14ac:dyDescent="0.25">
      <c r="A26" s="226"/>
      <c r="B26" s="227"/>
      <c r="C26" s="228"/>
      <c r="D26" s="228"/>
      <c r="E26" s="239"/>
      <c r="F26" s="230"/>
      <c r="G26" s="230"/>
      <c r="H26" s="231"/>
      <c r="I26" s="218"/>
      <c r="J26" s="240"/>
      <c r="K26" s="241" t="s">
        <v>113</v>
      </c>
      <c r="L26" s="242"/>
      <c r="M26" s="234" t="str">
        <f>UPPER(IF(OR(L26="a",L26="as"),K24,IF(OR(L26="b",L26="bs"),K28,)))</f>
        <v/>
      </c>
      <c r="N26" s="243"/>
      <c r="O26" s="244"/>
      <c r="P26" s="246"/>
      <c r="Q26" s="221"/>
      <c r="R26" s="222"/>
      <c r="S26" s="223"/>
      <c r="Y26" s="48"/>
      <c r="Z26" s="48"/>
      <c r="AA26" s="48"/>
      <c r="AB26" s="48"/>
      <c r="AC26" s="48"/>
      <c r="AD26" s="48"/>
      <c r="AE26" s="48"/>
      <c r="AF26" s="48"/>
      <c r="AG26" s="48"/>
      <c r="AH26" s="48"/>
      <c r="AI26" s="48"/>
      <c r="AJ26" s="48"/>
      <c r="AK26" s="48"/>
    </row>
    <row r="27" spans="1:37" s="224" customFormat="1" ht="12.9" customHeight="1" x14ac:dyDescent="0.25">
      <c r="A27" s="226">
        <v>11</v>
      </c>
      <c r="B27" s="213">
        <v>0</v>
      </c>
      <c r="C27" s="214">
        <v>0</v>
      </c>
      <c r="D27" s="214">
        <v>0</v>
      </c>
      <c r="E27" s="215">
        <v>6</v>
      </c>
      <c r="F27" s="236" t="s">
        <v>489</v>
      </c>
      <c r="G27" s="236">
        <v>0</v>
      </c>
      <c r="H27" s="236"/>
      <c r="I27" s="236">
        <v>0</v>
      </c>
      <c r="J27" s="217"/>
      <c r="K27" s="218"/>
      <c r="L27" s="245"/>
      <c r="M27" s="218"/>
      <c r="N27" s="246"/>
      <c r="O27" s="244"/>
      <c r="P27" s="246"/>
      <c r="Q27" s="221"/>
      <c r="R27" s="222"/>
      <c r="S27" s="223"/>
      <c r="Y27" s="48"/>
      <c r="Z27" s="48"/>
      <c r="AA27" s="48"/>
      <c r="AB27" s="48"/>
      <c r="AC27" s="48"/>
      <c r="AD27" s="48"/>
      <c r="AE27" s="48"/>
      <c r="AF27" s="48"/>
      <c r="AG27" s="48"/>
      <c r="AH27" s="48"/>
      <c r="AI27" s="48"/>
      <c r="AJ27" s="48"/>
      <c r="AK27" s="48"/>
    </row>
    <row r="28" spans="1:37" s="224" customFormat="1" ht="12.9" customHeight="1" x14ac:dyDescent="0.25">
      <c r="A28" s="255"/>
      <c r="B28" s="227"/>
      <c r="C28" s="228"/>
      <c r="D28" s="228"/>
      <c r="E28" s="239"/>
      <c r="F28" s="230"/>
      <c r="G28" s="230"/>
      <c r="H28" s="231"/>
      <c r="I28" s="232" t="s">
        <v>113</v>
      </c>
      <c r="J28" s="233"/>
      <c r="K28" s="234" t="s">
        <v>78</v>
      </c>
      <c r="L28" s="247"/>
      <c r="M28" s="218"/>
      <c r="N28" s="246"/>
      <c r="O28" s="244"/>
      <c r="P28" s="246"/>
      <c r="Q28" s="221"/>
      <c r="R28" s="222"/>
      <c r="S28" s="223"/>
    </row>
    <row r="29" spans="1:37" s="224" customFormat="1" ht="12.9" customHeight="1" x14ac:dyDescent="0.25">
      <c r="A29" s="212">
        <v>12</v>
      </c>
      <c r="B29" s="213">
        <v>0</v>
      </c>
      <c r="C29" s="214">
        <v>0</v>
      </c>
      <c r="D29" s="214">
        <v>0</v>
      </c>
      <c r="E29" s="215">
        <v>3</v>
      </c>
      <c r="F29" s="216" t="s">
        <v>490</v>
      </c>
      <c r="G29" s="216">
        <v>0</v>
      </c>
      <c r="H29" s="216"/>
      <c r="I29" s="216">
        <v>0</v>
      </c>
      <c r="J29" s="248"/>
      <c r="K29" s="218"/>
      <c r="L29" s="218"/>
      <c r="M29" s="218"/>
      <c r="N29" s="246"/>
      <c r="O29" s="244"/>
      <c r="P29" s="246"/>
      <c r="Q29" s="221"/>
      <c r="R29" s="222"/>
      <c r="S29" s="223"/>
    </row>
    <row r="30" spans="1:37" s="224" customFormat="1" ht="12.9" customHeight="1" x14ac:dyDescent="0.25">
      <c r="A30" s="226"/>
      <c r="B30" s="227"/>
      <c r="C30" s="228"/>
      <c r="D30" s="228"/>
      <c r="E30" s="239"/>
      <c r="F30" s="218"/>
      <c r="G30" s="218"/>
      <c r="H30" s="249"/>
      <c r="I30" s="250"/>
      <c r="J30" s="240"/>
      <c r="K30" s="218"/>
      <c r="L30" s="218"/>
      <c r="M30" s="241" t="s">
        <v>113</v>
      </c>
      <c r="N30" s="242"/>
      <c r="O30" s="234" t="str">
        <f>UPPER(IF(OR(N30="a",N30="as"),M26,IF(OR(N30="b",N30="bs"),M34,)))</f>
        <v/>
      </c>
      <c r="P30" s="253"/>
      <c r="Q30" s="221"/>
      <c r="R30" s="222"/>
      <c r="S30" s="223"/>
    </row>
    <row r="31" spans="1:37" s="224" customFormat="1" ht="12.9" customHeight="1" x14ac:dyDescent="0.25">
      <c r="A31" s="226">
        <v>13</v>
      </c>
      <c r="B31" s="213">
        <v>0</v>
      </c>
      <c r="C31" s="214">
        <v>0</v>
      </c>
      <c r="D31" s="214">
        <v>0</v>
      </c>
      <c r="E31" s="215">
        <v>13</v>
      </c>
      <c r="F31" s="236" t="s">
        <v>491</v>
      </c>
      <c r="G31" s="236">
        <v>0</v>
      </c>
      <c r="H31" s="236"/>
      <c r="I31" s="236">
        <v>0</v>
      </c>
      <c r="J31" s="251"/>
      <c r="K31" s="218"/>
      <c r="L31" s="218"/>
      <c r="M31" s="218"/>
      <c r="N31" s="246"/>
      <c r="O31" s="218"/>
      <c r="P31" s="244"/>
      <c r="Q31" s="221"/>
      <c r="R31" s="222"/>
      <c r="S31" s="223"/>
    </row>
    <row r="32" spans="1:37" s="224" customFormat="1" ht="12.9" customHeight="1" x14ac:dyDescent="0.25">
      <c r="A32" s="226"/>
      <c r="B32" s="227"/>
      <c r="C32" s="228"/>
      <c r="D32" s="228"/>
      <c r="E32" s="239"/>
      <c r="F32" s="230"/>
      <c r="G32" s="230"/>
      <c r="H32" s="231"/>
      <c r="I32" s="241" t="s">
        <v>113</v>
      </c>
      <c r="J32" s="233"/>
      <c r="K32" s="234" t="s">
        <v>78</v>
      </c>
      <c r="L32" s="234"/>
      <c r="M32" s="218"/>
      <c r="N32" s="246"/>
      <c r="O32" s="244"/>
      <c r="P32" s="244"/>
      <c r="Q32" s="221"/>
      <c r="R32" s="222"/>
      <c r="S32" s="223"/>
    </row>
    <row r="33" spans="1:19" s="224" customFormat="1" ht="12.9" customHeight="1" x14ac:dyDescent="0.25">
      <c r="A33" s="226">
        <v>14</v>
      </c>
      <c r="B33" s="213">
        <v>0</v>
      </c>
      <c r="C33" s="214">
        <v>0</v>
      </c>
      <c r="D33" s="214">
        <v>0</v>
      </c>
      <c r="E33" s="215">
        <v>14</v>
      </c>
      <c r="F33" s="236" t="s">
        <v>492</v>
      </c>
      <c r="G33" s="236">
        <v>0</v>
      </c>
      <c r="H33" s="236"/>
      <c r="I33" s="236">
        <v>0</v>
      </c>
      <c r="J33" s="237"/>
      <c r="K33" s="218"/>
      <c r="L33" s="238"/>
      <c r="M33" s="218"/>
      <c r="N33" s="246"/>
      <c r="O33" s="244"/>
      <c r="P33" s="244"/>
      <c r="Q33" s="221"/>
      <c r="R33" s="222"/>
      <c r="S33" s="223"/>
    </row>
    <row r="34" spans="1:19" s="224" customFormat="1" ht="12.9" customHeight="1" x14ac:dyDescent="0.25">
      <c r="A34" s="226"/>
      <c r="B34" s="227"/>
      <c r="C34" s="228"/>
      <c r="D34" s="228"/>
      <c r="E34" s="239"/>
      <c r="F34" s="230"/>
      <c r="G34" s="230"/>
      <c r="H34" s="231"/>
      <c r="I34" s="218"/>
      <c r="J34" s="240"/>
      <c r="K34" s="241" t="s">
        <v>113</v>
      </c>
      <c r="L34" s="242"/>
      <c r="M34" s="234" t="str">
        <f>UPPER(IF(OR(L34="a",L34="as"),K32,IF(OR(L34="b",L34="bs"),K36,)))</f>
        <v/>
      </c>
      <c r="N34" s="253"/>
      <c r="O34" s="244"/>
      <c r="P34" s="244"/>
      <c r="Q34" s="221"/>
      <c r="R34" s="222"/>
      <c r="S34" s="223"/>
    </row>
    <row r="35" spans="1:19" s="224" customFormat="1" ht="12.9" customHeight="1" x14ac:dyDescent="0.25">
      <c r="A35" s="226">
        <v>15</v>
      </c>
      <c r="B35" s="213">
        <v>0</v>
      </c>
      <c r="C35" s="214">
        <v>0</v>
      </c>
      <c r="D35" s="214">
        <v>0</v>
      </c>
      <c r="E35" s="215">
        <v>16</v>
      </c>
      <c r="F35" s="236" t="s">
        <v>493</v>
      </c>
      <c r="G35" s="236">
        <v>0</v>
      </c>
      <c r="H35" s="236"/>
      <c r="I35" s="236">
        <v>0</v>
      </c>
      <c r="J35" s="217"/>
      <c r="K35" s="218"/>
      <c r="L35" s="245"/>
      <c r="M35" s="218"/>
      <c r="N35" s="244"/>
      <c r="O35" s="244"/>
      <c r="P35" s="244"/>
      <c r="Q35" s="221"/>
      <c r="R35" s="222"/>
      <c r="S35" s="223"/>
    </row>
    <row r="36" spans="1:19" s="224" customFormat="1" ht="12.9" customHeight="1" x14ac:dyDescent="0.25">
      <c r="A36" s="226"/>
      <c r="B36" s="227"/>
      <c r="C36" s="228"/>
      <c r="D36" s="228"/>
      <c r="E36" s="229"/>
      <c r="F36" s="230"/>
      <c r="G36" s="230"/>
      <c r="H36" s="231"/>
      <c r="I36" s="241" t="s">
        <v>113</v>
      </c>
      <c r="J36" s="233"/>
      <c r="K36" s="234" t="s">
        <v>78</v>
      </c>
      <c r="L36" s="247"/>
      <c r="M36" s="218"/>
      <c r="N36" s="244"/>
      <c r="O36" s="244"/>
      <c r="P36" s="244"/>
      <c r="Q36" s="221"/>
      <c r="R36" s="222"/>
      <c r="S36" s="223"/>
    </row>
    <row r="37" spans="1:19" s="224" customFormat="1" ht="12.9" customHeight="1" x14ac:dyDescent="0.25">
      <c r="A37" s="212">
        <v>16</v>
      </c>
      <c r="B37" s="213">
        <v>0</v>
      </c>
      <c r="C37" s="214">
        <v>0</v>
      </c>
      <c r="D37" s="214">
        <v>0</v>
      </c>
      <c r="E37" s="215">
        <v>2</v>
      </c>
      <c r="F37" s="216" t="s">
        <v>494</v>
      </c>
      <c r="G37" s="216">
        <v>0</v>
      </c>
      <c r="H37" s="236"/>
      <c r="I37" s="216">
        <v>0</v>
      </c>
      <c r="J37" s="248"/>
      <c r="K37" s="218"/>
      <c r="L37" s="218"/>
      <c r="M37" s="218"/>
      <c r="N37" s="244"/>
      <c r="O37" s="244"/>
      <c r="P37" s="244"/>
      <c r="Q37" s="221"/>
      <c r="R37" s="222"/>
      <c r="S37" s="223"/>
    </row>
    <row r="38" spans="1:19" s="224" customFormat="1" ht="9.6" customHeight="1" x14ac:dyDescent="0.25">
      <c r="A38" s="256"/>
      <c r="B38" s="229"/>
      <c r="C38" s="229"/>
      <c r="D38" s="229"/>
      <c r="E38" s="229"/>
      <c r="F38" s="250"/>
      <c r="G38" s="250"/>
      <c r="H38" s="254"/>
      <c r="I38" s="218"/>
      <c r="J38" s="240"/>
      <c r="K38" s="218"/>
      <c r="L38" s="218"/>
      <c r="M38" s="218"/>
      <c r="N38" s="244"/>
      <c r="O38" s="244"/>
      <c r="P38" s="244"/>
      <c r="Q38" s="221"/>
      <c r="R38" s="222"/>
      <c r="S38" s="223"/>
    </row>
    <row r="39" spans="1:19" s="224" customFormat="1" ht="9.6" customHeight="1" x14ac:dyDescent="0.25">
      <c r="A39" s="257"/>
      <c r="B39" s="258"/>
      <c r="C39" s="258"/>
      <c r="D39" s="258"/>
      <c r="E39" s="229"/>
      <c r="F39" s="258"/>
      <c r="G39" s="258"/>
      <c r="H39" s="258"/>
      <c r="I39" s="258"/>
      <c r="J39" s="229"/>
      <c r="K39" s="258"/>
      <c r="L39" s="258"/>
      <c r="M39" s="258"/>
      <c r="N39" s="259"/>
      <c r="O39" s="259"/>
      <c r="P39" s="259"/>
      <c r="Q39" s="221"/>
      <c r="R39" s="222"/>
      <c r="S39" s="223"/>
    </row>
    <row r="40" spans="1:19" s="224" customFormat="1" ht="9.6" customHeight="1" x14ac:dyDescent="0.25">
      <c r="A40" s="256"/>
      <c r="B40" s="229"/>
      <c r="C40" s="229"/>
      <c r="D40" s="229"/>
      <c r="E40" s="229"/>
      <c r="F40" s="258"/>
      <c r="G40" s="258"/>
      <c r="I40" s="258"/>
      <c r="J40" s="229"/>
      <c r="K40" s="258"/>
      <c r="L40" s="258"/>
      <c r="M40" s="260"/>
      <c r="N40" s="229"/>
      <c r="O40" s="258"/>
      <c r="P40" s="259"/>
      <c r="Q40" s="221"/>
      <c r="R40" s="222"/>
      <c r="S40" s="223"/>
    </row>
    <row r="41" spans="1:19" s="224" customFormat="1" ht="9.6" customHeight="1" x14ac:dyDescent="0.25">
      <c r="A41" s="256"/>
      <c r="B41" s="258"/>
      <c r="C41" s="258"/>
      <c r="D41" s="258"/>
      <c r="E41" s="229"/>
      <c r="F41" s="258"/>
      <c r="G41" s="258"/>
      <c r="H41" s="258"/>
      <c r="I41" s="258"/>
      <c r="J41" s="229"/>
      <c r="K41" s="258"/>
      <c r="L41" s="258"/>
      <c r="M41" s="258"/>
      <c r="N41" s="259"/>
      <c r="O41" s="258"/>
      <c r="P41" s="259"/>
      <c r="Q41" s="221"/>
      <c r="R41" s="222"/>
      <c r="S41" s="223"/>
    </row>
    <row r="42" spans="1:19" s="224" customFormat="1" ht="9.6" customHeight="1" x14ac:dyDescent="0.25">
      <c r="A42" s="256"/>
      <c r="B42" s="229"/>
      <c r="C42" s="229"/>
      <c r="D42" s="229"/>
      <c r="E42" s="229"/>
      <c r="F42" s="258"/>
      <c r="G42" s="258"/>
      <c r="I42" s="260"/>
      <c r="J42" s="229"/>
      <c r="K42" s="258"/>
      <c r="L42" s="258"/>
      <c r="M42" s="258"/>
      <c r="N42" s="259"/>
      <c r="O42" s="259"/>
      <c r="P42" s="259"/>
      <c r="Q42" s="221"/>
      <c r="R42" s="222"/>
      <c r="S42" s="223"/>
    </row>
    <row r="43" spans="1:19" s="224" customFormat="1" ht="9.6" customHeight="1" x14ac:dyDescent="0.25">
      <c r="A43" s="256"/>
      <c r="B43" s="258"/>
      <c r="C43" s="258"/>
      <c r="D43" s="258"/>
      <c r="E43" s="229"/>
      <c r="F43" s="258"/>
      <c r="G43" s="258"/>
      <c r="H43" s="258"/>
      <c r="I43" s="258"/>
      <c r="J43" s="229"/>
      <c r="K43" s="258"/>
      <c r="L43" s="261"/>
      <c r="M43" s="258"/>
      <c r="N43" s="259"/>
      <c r="O43" s="259"/>
      <c r="P43" s="259"/>
      <c r="Q43" s="221"/>
      <c r="R43" s="222"/>
      <c r="S43" s="223"/>
    </row>
    <row r="44" spans="1:19" s="224" customFormat="1" ht="9.6" customHeight="1" x14ac:dyDescent="0.25">
      <c r="A44" s="256"/>
      <c r="B44" s="229"/>
      <c r="C44" s="229"/>
      <c r="D44" s="229"/>
      <c r="E44" s="229"/>
      <c r="F44" s="258"/>
      <c r="G44" s="258"/>
      <c r="I44" s="258"/>
      <c r="J44" s="229"/>
      <c r="K44" s="260"/>
      <c r="L44" s="229"/>
      <c r="M44" s="258"/>
      <c r="N44" s="259"/>
      <c r="O44" s="259"/>
      <c r="P44" s="259"/>
      <c r="Q44" s="221"/>
      <c r="R44" s="222"/>
      <c r="S44" s="223"/>
    </row>
    <row r="45" spans="1:19" s="224" customFormat="1" ht="9.6" customHeight="1" x14ac:dyDescent="0.25">
      <c r="A45" s="256"/>
      <c r="B45" s="258"/>
      <c r="C45" s="258"/>
      <c r="D45" s="258"/>
      <c r="E45" s="229"/>
      <c r="F45" s="258"/>
      <c r="G45" s="258"/>
      <c r="H45" s="258"/>
      <c r="I45" s="258"/>
      <c r="J45" s="229"/>
      <c r="K45" s="258"/>
      <c r="L45" s="258"/>
      <c r="M45" s="258"/>
      <c r="N45" s="259"/>
      <c r="O45" s="259"/>
      <c r="P45" s="259"/>
      <c r="Q45" s="221"/>
      <c r="R45" s="222"/>
      <c r="S45" s="223"/>
    </row>
    <row r="46" spans="1:19" s="224" customFormat="1" ht="9.6" customHeight="1" x14ac:dyDescent="0.25">
      <c r="A46" s="256"/>
      <c r="B46" s="229"/>
      <c r="C46" s="229"/>
      <c r="D46" s="229"/>
      <c r="E46" s="229"/>
      <c r="F46" s="258"/>
      <c r="G46" s="258"/>
      <c r="I46" s="260"/>
      <c r="J46" s="229"/>
      <c r="K46" s="258"/>
      <c r="L46" s="258"/>
      <c r="M46" s="258"/>
      <c r="N46" s="259"/>
      <c r="O46" s="259"/>
      <c r="P46" s="259"/>
      <c r="Q46" s="221"/>
      <c r="R46" s="222"/>
      <c r="S46" s="223"/>
    </row>
    <row r="47" spans="1:19" s="224" customFormat="1" ht="9.6" customHeight="1" x14ac:dyDescent="0.25">
      <c r="A47" s="257"/>
      <c r="B47" s="258"/>
      <c r="C47" s="258"/>
      <c r="D47" s="258"/>
      <c r="E47" s="229"/>
      <c r="F47" s="258"/>
      <c r="G47" s="258"/>
      <c r="H47" s="258"/>
      <c r="I47" s="258"/>
      <c r="J47" s="229"/>
      <c r="K47" s="258"/>
      <c r="L47" s="258"/>
      <c r="M47" s="258"/>
      <c r="N47" s="258"/>
      <c r="O47" s="219"/>
      <c r="P47" s="219"/>
      <c r="Q47" s="221"/>
      <c r="R47" s="222"/>
      <c r="S47" s="223"/>
    </row>
    <row r="48" spans="1:19" s="268" customFormat="1" ht="6.75" customHeight="1" x14ac:dyDescent="0.25">
      <c r="A48" s="262"/>
      <c r="B48" s="262"/>
      <c r="C48" s="262"/>
      <c r="D48" s="262"/>
      <c r="E48" s="262"/>
      <c r="F48" s="263"/>
      <c r="G48" s="263"/>
      <c r="H48" s="263"/>
      <c r="I48" s="263"/>
      <c r="J48" s="264"/>
      <c r="K48" s="265"/>
      <c r="L48" s="266"/>
      <c r="M48" s="265"/>
      <c r="N48" s="266"/>
      <c r="O48" s="265"/>
      <c r="P48" s="266"/>
      <c r="Q48" s="265"/>
      <c r="R48" s="266"/>
      <c r="S48" s="267"/>
    </row>
    <row r="49" spans="1:18" s="278" customFormat="1" ht="10.5" customHeight="1" x14ac:dyDescent="0.25">
      <c r="A49" s="110" t="s">
        <v>38</v>
      </c>
      <c r="B49" s="109"/>
      <c r="C49" s="109"/>
      <c r="D49" s="108"/>
      <c r="E49" s="269" t="s">
        <v>36</v>
      </c>
      <c r="F49" s="270" t="s">
        <v>37</v>
      </c>
      <c r="G49" s="269"/>
      <c r="H49" s="271"/>
      <c r="I49" s="272"/>
      <c r="J49" s="269" t="s">
        <v>36</v>
      </c>
      <c r="K49" s="270" t="s">
        <v>35</v>
      </c>
      <c r="L49" s="273"/>
      <c r="M49" s="270" t="s">
        <v>34</v>
      </c>
      <c r="N49" s="274"/>
      <c r="O49" s="275" t="s">
        <v>33</v>
      </c>
      <c r="P49" s="275"/>
      <c r="Q49" s="276"/>
      <c r="R49" s="277"/>
    </row>
    <row r="50" spans="1:18" s="278" customFormat="1" ht="9" customHeight="1" x14ac:dyDescent="0.25">
      <c r="A50" s="279" t="s">
        <v>32</v>
      </c>
      <c r="B50" s="280"/>
      <c r="C50" s="281"/>
      <c r="D50" s="282"/>
      <c r="E50" s="283">
        <v>1</v>
      </c>
      <c r="F50" s="71" t="e">
        <f>IF(E50&gt;$R$57,,UPPER(VLOOKUP(E50,'[6]1MD ELO'!$A$7:$Q$134,2)))</f>
        <v>#REF!</v>
      </c>
      <c r="G50" s="284"/>
      <c r="H50" s="71"/>
      <c r="I50" s="67"/>
      <c r="J50" s="285" t="s">
        <v>31</v>
      </c>
      <c r="K50" s="50"/>
      <c r="L50" s="51"/>
      <c r="M50" s="50"/>
      <c r="N50" s="286"/>
      <c r="O50" s="287" t="s">
        <v>30</v>
      </c>
      <c r="P50" s="288"/>
      <c r="Q50" s="288"/>
      <c r="R50" s="289"/>
    </row>
    <row r="51" spans="1:18" s="278" customFormat="1" ht="9" customHeight="1" x14ac:dyDescent="0.25">
      <c r="A51" s="290" t="s">
        <v>29</v>
      </c>
      <c r="B51" s="291"/>
      <c r="C51" s="292"/>
      <c r="D51" s="293"/>
      <c r="E51" s="283">
        <v>2</v>
      </c>
      <c r="F51" s="71" t="e">
        <f>IF(E51&gt;$R$57,,UPPER(VLOOKUP(E51,'[6]1MD ELO'!$A$7:$Q$134,2)))</f>
        <v>#REF!</v>
      </c>
      <c r="G51" s="284"/>
      <c r="H51" s="71"/>
      <c r="I51" s="67"/>
      <c r="J51" s="285" t="s">
        <v>28</v>
      </c>
      <c r="K51" s="50"/>
      <c r="L51" s="51"/>
      <c r="M51" s="50"/>
      <c r="N51" s="286"/>
      <c r="O51" s="294"/>
      <c r="P51" s="295"/>
      <c r="Q51" s="291"/>
      <c r="R51" s="296"/>
    </row>
    <row r="52" spans="1:18" s="278" customFormat="1" ht="9" customHeight="1" x14ac:dyDescent="0.25">
      <c r="A52" s="88"/>
      <c r="B52" s="87"/>
      <c r="C52" s="297"/>
      <c r="D52" s="86"/>
      <c r="E52" s="283">
        <v>3</v>
      </c>
      <c r="F52" s="71" t="e">
        <f>IF(E52&gt;$R$57,,UPPER(VLOOKUP(E52,'[6]1MD ELO'!$A$7:$Q$134,2)))</f>
        <v>#REF!</v>
      </c>
      <c r="G52" s="284"/>
      <c r="H52" s="71"/>
      <c r="I52" s="67"/>
      <c r="J52" s="285" t="s">
        <v>27</v>
      </c>
      <c r="K52" s="50"/>
      <c r="L52" s="51"/>
      <c r="M52" s="50"/>
      <c r="N52" s="286"/>
      <c r="O52" s="287" t="s">
        <v>26</v>
      </c>
      <c r="P52" s="288"/>
      <c r="Q52" s="288"/>
      <c r="R52" s="289"/>
    </row>
    <row r="53" spans="1:18" s="278" customFormat="1" ht="9" customHeight="1" x14ac:dyDescent="0.25">
      <c r="A53" s="85"/>
      <c r="B53" s="84"/>
      <c r="C53" s="84"/>
      <c r="D53" s="80"/>
      <c r="E53" s="283">
        <v>4</v>
      </c>
      <c r="F53" s="71" t="e">
        <f>IF(E53&gt;$R$57,,UPPER(VLOOKUP(E53,'[6]1MD ELO'!$A$7:$Q$134,2)))</f>
        <v>#REF!</v>
      </c>
      <c r="G53" s="284"/>
      <c r="H53" s="71"/>
      <c r="I53" s="67"/>
      <c r="J53" s="285" t="s">
        <v>25</v>
      </c>
      <c r="K53" s="50"/>
      <c r="L53" s="51"/>
      <c r="M53" s="50"/>
      <c r="N53" s="286"/>
      <c r="O53" s="50"/>
      <c r="P53" s="51"/>
      <c r="Q53" s="50"/>
      <c r="R53" s="286"/>
    </row>
    <row r="54" spans="1:18" s="278" customFormat="1" ht="9" customHeight="1" x14ac:dyDescent="0.25">
      <c r="A54" s="83"/>
      <c r="B54" s="82"/>
      <c r="C54" s="82"/>
      <c r="D54" s="81"/>
      <c r="E54" s="283"/>
      <c r="F54" s="71"/>
      <c r="G54" s="284"/>
      <c r="H54" s="71"/>
      <c r="I54" s="67"/>
      <c r="J54" s="285" t="s">
        <v>24</v>
      </c>
      <c r="K54" s="50"/>
      <c r="L54" s="51"/>
      <c r="M54" s="50"/>
      <c r="N54" s="286"/>
      <c r="O54" s="291"/>
      <c r="P54" s="295"/>
      <c r="Q54" s="291"/>
      <c r="R54" s="296"/>
    </row>
    <row r="55" spans="1:18" s="278" customFormat="1" ht="9" customHeight="1" x14ac:dyDescent="0.25">
      <c r="A55" s="75"/>
      <c r="B55" s="74"/>
      <c r="C55" s="84"/>
      <c r="D55" s="80"/>
      <c r="E55" s="283"/>
      <c r="F55" s="71"/>
      <c r="G55" s="284"/>
      <c r="H55" s="71"/>
      <c r="I55" s="67"/>
      <c r="J55" s="285" t="s">
        <v>23</v>
      </c>
      <c r="K55" s="50"/>
      <c r="L55" s="51"/>
      <c r="M55" s="50"/>
      <c r="N55" s="286"/>
      <c r="O55" s="287" t="s">
        <v>22</v>
      </c>
      <c r="P55" s="288"/>
      <c r="Q55" s="288"/>
      <c r="R55" s="289"/>
    </row>
    <row r="56" spans="1:18" s="278" customFormat="1" ht="9" customHeight="1" x14ac:dyDescent="0.25">
      <c r="A56" s="75"/>
      <c r="B56" s="74"/>
      <c r="C56" s="298"/>
      <c r="D56" s="73"/>
      <c r="E56" s="283"/>
      <c r="F56" s="71"/>
      <c r="G56" s="284"/>
      <c r="H56" s="71"/>
      <c r="I56" s="67"/>
      <c r="J56" s="285" t="s">
        <v>21</v>
      </c>
      <c r="K56" s="50"/>
      <c r="L56" s="51"/>
      <c r="M56" s="50"/>
      <c r="N56" s="286"/>
      <c r="O56" s="50"/>
      <c r="P56" s="51"/>
      <c r="Q56" s="50"/>
      <c r="R56" s="286"/>
    </row>
    <row r="57" spans="1:18" s="278" customFormat="1" ht="9" customHeight="1" x14ac:dyDescent="0.25">
      <c r="A57" s="63"/>
      <c r="B57" s="62"/>
      <c r="C57" s="299"/>
      <c r="D57" s="61"/>
      <c r="E57" s="300"/>
      <c r="F57" s="59"/>
      <c r="G57" s="301"/>
      <c r="H57" s="59"/>
      <c r="I57" s="55"/>
      <c r="J57" s="302" t="s">
        <v>20</v>
      </c>
      <c r="K57" s="291"/>
      <c r="L57" s="295"/>
      <c r="M57" s="291"/>
      <c r="N57" s="296"/>
      <c r="O57" s="291" t="e">
        <f>R4</f>
        <v>#REF!</v>
      </c>
      <c r="P57" s="295"/>
      <c r="Q57" s="291"/>
      <c r="R57" s="303" t="e">
        <f>MIN(4,'[6]1MD ELO'!Q5)</f>
        <v>#REF!</v>
      </c>
    </row>
  </sheetData>
  <mergeCells count="1">
    <mergeCell ref="A4:C4"/>
  </mergeCells>
  <conditionalFormatting sqref="B39 B41 B43 B45 B47">
    <cfRule type="cellIs" dxfId="77" priority="4" stopIfTrue="1" operator="equal">
      <formula>"QA"</formula>
    </cfRule>
    <cfRule type="cellIs" dxfId="76" priority="5" stopIfTrue="1" operator="equal">
      <formula>"DA"</formula>
    </cfRule>
  </conditionalFormatting>
  <conditionalFormatting sqref="E7 E9 E11 E13 E15 E17 E19 E21 E23 E25 E27 E29 E31 E33 E35 E37">
    <cfRule type="expression" dxfId="75" priority="2" stopIfTrue="1">
      <formula>$E7&lt;5</formula>
    </cfRule>
  </conditionalFormatting>
  <conditionalFormatting sqref="E39 E41 E43 E45 E47">
    <cfRule type="expression" dxfId="74" priority="10" stopIfTrue="1">
      <formula>AND($E39&lt;9,$C39&gt;0)</formula>
    </cfRule>
  </conditionalFormatting>
  <conditionalFormatting sqref="F7 F9 F11 F13 F15 F17 F19 F21 F23 F25 F27 F29 F31 F33 F35 F37">
    <cfRule type="cellIs" dxfId="73" priority="1" stopIfTrue="1" operator="equal">
      <formula>"Bye"</formula>
    </cfRule>
  </conditionalFormatting>
  <conditionalFormatting sqref="F39 F41 F43 F45 F47">
    <cfRule type="cellIs" dxfId="72" priority="8" stopIfTrue="1" operator="equal">
      <formula>"Bye"</formula>
    </cfRule>
  </conditionalFormatting>
  <conditionalFormatting sqref="F39:I39 F41:I41 F43:I43 F45:I45 F47:I47">
    <cfRule type="expression" dxfId="71" priority="9" stopIfTrue="1">
      <formula>AND($E39&lt;9,$C39&gt;0)</formula>
    </cfRule>
  </conditionalFormatting>
  <conditionalFormatting sqref="H7 H9 H11 H13 H15 H17 H19 H21 H23 H25 H27 H29 H31 H33 H35 H37">
    <cfRule type="expression" dxfId="70" priority="14" stopIfTrue="1">
      <formula>AND($E7&lt;9,$C7&gt;0)</formula>
    </cfRule>
  </conditionalFormatting>
  <conditionalFormatting sqref="I8 K10 I12 M14 I16 K18 I20 O22 I24 K26 I28 M30 I32 K34 I36 M40 I42 K44 I46">
    <cfRule type="expression" dxfId="69" priority="11" stopIfTrue="1">
      <formula>AND($O$1="CU",I8="Umpire")</formula>
    </cfRule>
    <cfRule type="expression" dxfId="68" priority="12" stopIfTrue="1">
      <formula>AND($O$1="CU",I8&lt;&gt;"Umpire",J8&lt;&gt;"")</formula>
    </cfRule>
    <cfRule type="expression" dxfId="67" priority="13" stopIfTrue="1">
      <formula>AND($O$1="CU",I8&lt;&gt;"Umpire")</formula>
    </cfRule>
  </conditionalFormatting>
  <conditionalFormatting sqref="J8 L10 J12 N14 J16 L18 J20 P22 J24 L26 J28 N30 J32 L34 J36 R57">
    <cfRule type="expression" dxfId="66" priority="3" stopIfTrue="1">
      <formula>$O$1="CU"</formula>
    </cfRule>
  </conditionalFormatting>
  <conditionalFormatting sqref="K8 M10 K12 O14 K16 M18 K20 Q22 K24 M26 K28 O30 K32 M34 K36 O40 K42 M44 K46">
    <cfRule type="expression" dxfId="65" priority="6" stopIfTrue="1">
      <formula>J8="as"</formula>
    </cfRule>
    <cfRule type="expression" dxfId="64" priority="7" stopIfTrue="1">
      <formula>J8="bs"</formula>
    </cfRule>
  </conditionalFormatting>
  <dataValidations count="1">
    <dataValidation type="list" allowBlank="1" showInputMessage="1" sqref="I46 I42 K44 M40 I8 M14 K10 K18 K26 K34 M30 I12 I36 O22 I16 I32 I24 I20 I28" xr:uid="{00000000-0002-0000-1400-000000000000}">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Jun_Show_CU">
                <anchor moveWithCells="1" sizeWithCells="1">
                  <from>
                    <xdr:col>12</xdr:col>
                    <xdr:colOff>411480</xdr:colOff>
                    <xdr:row>0</xdr:row>
                    <xdr:rowOff>7620</xdr:rowOff>
                  </from>
                  <to>
                    <xdr:col>14</xdr:col>
                    <xdr:colOff>289560</xdr:colOff>
                    <xdr:row>0</xdr:row>
                    <xdr:rowOff>137160</xdr:rowOff>
                  </to>
                </anchor>
              </controlPr>
            </control>
          </mc:Choice>
        </mc:AlternateContent>
        <mc:AlternateContent xmlns:mc="http://schemas.openxmlformats.org/markup-compatibility/2006">
          <mc:Choice Requires="x14">
            <control shapeId="8194" r:id="rId5" name="Button 2">
              <controlPr defaultSize="0" print="0" autoFill="0" autoPict="0" macro="[0]!Jun_Hide_CU">
                <anchor moveWithCells="1" sizeWithCells="1">
                  <from>
                    <xdr:col>12</xdr:col>
                    <xdr:colOff>403860</xdr:colOff>
                    <xdr:row>0</xdr:row>
                    <xdr:rowOff>144780</xdr:rowOff>
                  </from>
                  <to>
                    <xdr:col>14</xdr:col>
                    <xdr:colOff>289560</xdr:colOff>
                    <xdr:row>1</xdr:row>
                    <xdr:rowOff>45720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11"/>
    <pageSetUpPr fitToPage="1"/>
  </sheetPr>
  <dimension ref="A1:AK57"/>
  <sheetViews>
    <sheetView showGridLines="0" showZeros="0" topLeftCell="A10" workbookViewId="0">
      <selection activeCell="Q30" sqref="Q30"/>
    </sheetView>
  </sheetViews>
  <sheetFormatPr defaultColWidth="9.109375" defaultRowHeight="13.2" x14ac:dyDescent="0.25"/>
  <cols>
    <col min="1" max="2" width="3.33203125" style="48" customWidth="1"/>
    <col min="3" max="3" width="4.6640625" style="48" customWidth="1"/>
    <col min="4" max="4" width="7" style="48" customWidth="1"/>
    <col min="5" max="5" width="4.33203125" style="48" customWidth="1"/>
    <col min="6" max="6" width="12.6640625" style="48" customWidth="1"/>
    <col min="7" max="7" width="2.6640625" style="48" customWidth="1"/>
    <col min="8" max="8" width="7.6640625" style="48" customWidth="1"/>
    <col min="9" max="9" width="5.88671875" style="48" customWidth="1"/>
    <col min="10" max="10" width="1.6640625" style="304" customWidth="1"/>
    <col min="11" max="11" width="10.6640625" style="48" customWidth="1"/>
    <col min="12" max="12" width="1.6640625" style="304" customWidth="1"/>
    <col min="13" max="13" width="10.6640625" style="48" customWidth="1"/>
    <col min="14" max="14" width="1.6640625" style="305" customWidth="1"/>
    <col min="15" max="15" width="10.6640625" style="48" customWidth="1"/>
    <col min="16" max="16" width="1.6640625" style="304" customWidth="1"/>
    <col min="17" max="17" width="10.6640625" style="48" customWidth="1"/>
    <col min="18" max="18" width="1.6640625" style="305" customWidth="1"/>
    <col min="19" max="19" width="9.109375" style="48" hidden="1" customWidth="1"/>
    <col min="20" max="20" width="8.6640625" style="48" customWidth="1"/>
    <col min="21" max="21" width="9.109375" style="48" hidden="1" customWidth="1"/>
    <col min="22" max="24" width="9.109375" style="48"/>
    <col min="25" max="34" width="9.109375" style="48" hidden="1" customWidth="1"/>
    <col min="35" max="16384" width="9.109375" style="48"/>
  </cols>
  <sheetData>
    <row r="1" spans="1:37" s="181" customFormat="1" ht="21.75" customHeight="1" x14ac:dyDescent="0.25">
      <c r="A1" s="176" t="s">
        <v>16</v>
      </c>
      <c r="B1" s="176"/>
      <c r="C1" s="154"/>
      <c r="D1" s="154"/>
      <c r="E1" s="154"/>
      <c r="F1" s="154"/>
      <c r="G1" s="154"/>
      <c r="H1" s="176"/>
      <c r="I1" s="177"/>
      <c r="J1" s="153"/>
      <c r="K1" s="178" t="s">
        <v>79</v>
      </c>
      <c r="L1" s="179"/>
      <c r="M1" s="180"/>
      <c r="N1" s="153"/>
      <c r="O1" s="153" t="s">
        <v>105</v>
      </c>
      <c r="P1" s="153"/>
      <c r="Q1" s="154"/>
      <c r="R1" s="153"/>
      <c r="Y1" s="182"/>
      <c r="Z1" s="182"/>
      <c r="AA1" s="182"/>
      <c r="AB1" s="152" t="e">
        <f>IF($Y$5=1,CONCATENATE(VLOOKUP($Y$3,$AA$2:$AH$14,2)),CONCATENATE(VLOOKUP($Y$3,$AA$16:$AH$25,2)))</f>
        <v>#REF!</v>
      </c>
      <c r="AC1" s="152" t="e">
        <f>IF($Y$5=1,CONCATENATE(VLOOKUP($Y$3,$AA$2:$AH$14,3)),CONCATENATE(VLOOKUP($Y$3,$AA$16:$AH$25,3)))</f>
        <v>#REF!</v>
      </c>
      <c r="AD1" s="152" t="e">
        <f>IF($Y$5=1,CONCATENATE(VLOOKUP($Y$3,$AA$2:$AH$14,4)),CONCATENATE(VLOOKUP($Y$3,$AA$16:$AH$25,4)))</f>
        <v>#REF!</v>
      </c>
      <c r="AE1" s="152" t="e">
        <f>IF($Y$5=1,CONCATENATE(VLOOKUP($Y$3,$AA$2:$AH$14,5)),CONCATENATE(VLOOKUP($Y$3,$AA$16:$AH$25,5)))</f>
        <v>#REF!</v>
      </c>
      <c r="AF1" s="152" t="e">
        <f>IF($Y$5=1,CONCATENATE(VLOOKUP($Y$3,$AA$2:$AH$14,6)),CONCATENATE(VLOOKUP($Y$3,$AA$16:$AH$25,6)))</f>
        <v>#REF!</v>
      </c>
      <c r="AG1" s="152" t="e">
        <f>IF($Y$5=1,CONCATENATE(VLOOKUP($Y$3,$AA$2:$AH$14,7)),CONCATENATE(VLOOKUP($Y$3,$AA$16:$AH$25,7)))</f>
        <v>#REF!</v>
      </c>
      <c r="AH1" s="152" t="e">
        <f>IF($Y$5=1,CONCATENATE(VLOOKUP($Y$3,$AA$2:$AH$14,8)),CONCATENATE(VLOOKUP($Y$3,$AA$16:$AH$25,8)))</f>
        <v>#REF!</v>
      </c>
    </row>
    <row r="2" spans="1:37" s="186" customFormat="1" x14ac:dyDescent="0.25">
      <c r="A2" s="183" t="s">
        <v>77</v>
      </c>
      <c r="B2" s="184"/>
      <c r="C2" s="184"/>
      <c r="D2" s="184"/>
      <c r="E2" s="306">
        <v>0</v>
      </c>
      <c r="F2" s="184" t="s">
        <v>138</v>
      </c>
      <c r="G2" s="185"/>
      <c r="H2" s="144"/>
      <c r="I2" s="144"/>
      <c r="J2" s="143"/>
      <c r="K2" s="179"/>
      <c r="L2" s="179"/>
      <c r="M2" s="179"/>
      <c r="N2" s="143"/>
      <c r="O2" s="144"/>
      <c r="P2" s="143"/>
      <c r="Q2" s="144"/>
      <c r="R2" s="143"/>
      <c r="Y2" s="142"/>
      <c r="Z2" s="111"/>
      <c r="AA2" s="111" t="s">
        <v>50</v>
      </c>
      <c r="AB2" s="114">
        <v>300</v>
      </c>
      <c r="AC2" s="114">
        <v>250</v>
      </c>
      <c r="AD2" s="114">
        <v>200</v>
      </c>
      <c r="AE2" s="114">
        <v>150</v>
      </c>
      <c r="AF2" s="114">
        <v>120</v>
      </c>
      <c r="AG2" s="114">
        <v>90</v>
      </c>
      <c r="AH2" s="114">
        <v>40</v>
      </c>
      <c r="AI2" s="48"/>
      <c r="AJ2" s="48"/>
      <c r="AK2" s="48"/>
    </row>
    <row r="3" spans="1:37" s="187" customFormat="1" ht="11.25" customHeight="1" x14ac:dyDescent="0.25">
      <c r="A3" s="139" t="s">
        <v>75</v>
      </c>
      <c r="B3" s="139"/>
      <c r="C3" s="139"/>
      <c r="D3" s="139"/>
      <c r="E3" s="139"/>
      <c r="F3" s="139"/>
      <c r="G3" s="139" t="s">
        <v>4</v>
      </c>
      <c r="H3" s="139"/>
      <c r="I3" s="139"/>
      <c r="J3" s="141"/>
      <c r="K3" s="139" t="s">
        <v>74</v>
      </c>
      <c r="L3" s="141"/>
      <c r="M3" s="139"/>
      <c r="N3" s="141"/>
      <c r="O3" s="139"/>
      <c r="P3" s="141"/>
      <c r="Q3" s="139"/>
      <c r="R3" s="140" t="s">
        <v>73</v>
      </c>
      <c r="Y3" s="111" t="str">
        <f>IF(K4="OB","A",IF(K4="IX","W",IF(K4="","",K4)))</f>
        <v/>
      </c>
      <c r="Z3" s="111"/>
      <c r="AA3" s="111" t="s">
        <v>48</v>
      </c>
      <c r="AB3" s="114">
        <v>280</v>
      </c>
      <c r="AC3" s="114">
        <v>230</v>
      </c>
      <c r="AD3" s="114">
        <v>180</v>
      </c>
      <c r="AE3" s="114">
        <v>140</v>
      </c>
      <c r="AF3" s="114">
        <v>80</v>
      </c>
      <c r="AG3" s="114">
        <v>0</v>
      </c>
      <c r="AH3" s="114">
        <v>0</v>
      </c>
      <c r="AI3" s="48"/>
      <c r="AJ3" s="48"/>
      <c r="AK3" s="48"/>
    </row>
    <row r="4" spans="1:37" s="195" customFormat="1" ht="11.25" customHeight="1" thickBot="1" x14ac:dyDescent="0.3">
      <c r="A4" s="358" t="s">
        <v>17</v>
      </c>
      <c r="B4" s="358"/>
      <c r="C4" s="358"/>
      <c r="D4" s="188"/>
      <c r="E4" s="189"/>
      <c r="F4" s="189"/>
      <c r="G4" s="189" t="s">
        <v>18</v>
      </c>
      <c r="H4" s="190"/>
      <c r="I4" s="189"/>
      <c r="J4" s="191"/>
      <c r="K4" s="192"/>
      <c r="L4" s="191"/>
      <c r="M4" s="193"/>
      <c r="N4" s="191"/>
      <c r="O4" s="189"/>
      <c r="P4" s="191"/>
      <c r="Q4" s="189"/>
      <c r="R4" s="194" t="e">
        <f>[6]Altalanos!$E$10</f>
        <v>#REF!</v>
      </c>
      <c r="Y4" s="111"/>
      <c r="Z4" s="111"/>
      <c r="AA4" s="111" t="s">
        <v>52</v>
      </c>
      <c r="AB4" s="114">
        <v>250</v>
      </c>
      <c r="AC4" s="114">
        <v>200</v>
      </c>
      <c r="AD4" s="114">
        <v>150</v>
      </c>
      <c r="AE4" s="114">
        <v>120</v>
      </c>
      <c r="AF4" s="114">
        <v>90</v>
      </c>
      <c r="AG4" s="114">
        <v>60</v>
      </c>
      <c r="AH4" s="114">
        <v>25</v>
      </c>
      <c r="AI4" s="48"/>
      <c r="AJ4" s="48"/>
      <c r="AK4" s="48"/>
    </row>
    <row r="5" spans="1:37" s="187" customFormat="1" x14ac:dyDescent="0.25">
      <c r="A5" s="84"/>
      <c r="B5" s="196" t="s">
        <v>106</v>
      </c>
      <c r="C5" s="197" t="s">
        <v>38</v>
      </c>
      <c r="D5" s="196" t="s">
        <v>107</v>
      </c>
      <c r="E5" s="196" t="s">
        <v>108</v>
      </c>
      <c r="F5" s="198" t="s">
        <v>109</v>
      </c>
      <c r="G5" s="198" t="s">
        <v>65</v>
      </c>
      <c r="H5" s="198"/>
      <c r="I5" s="198" t="s">
        <v>64</v>
      </c>
      <c r="J5" s="198"/>
      <c r="K5" s="196" t="s">
        <v>110</v>
      </c>
      <c r="L5" s="199"/>
      <c r="M5" s="196" t="s">
        <v>111</v>
      </c>
      <c r="N5" s="199"/>
      <c r="O5" s="196" t="s">
        <v>86</v>
      </c>
      <c r="P5" s="199"/>
      <c r="Q5" s="196" t="s">
        <v>112</v>
      </c>
      <c r="R5" s="200"/>
      <c r="Y5" s="111" t="e">
        <f>IF(OR([6]Altalanos!$A$8="F1",[6]Altalanos!$A$8="F2",[6]Altalanos!$A$8="N1",[6]Altalanos!$A$8="N2"),1,2)</f>
        <v>#REF!</v>
      </c>
      <c r="Z5" s="111"/>
      <c r="AA5" s="111" t="s">
        <v>51</v>
      </c>
      <c r="AB5" s="114">
        <v>200</v>
      </c>
      <c r="AC5" s="114">
        <v>150</v>
      </c>
      <c r="AD5" s="114">
        <v>120</v>
      </c>
      <c r="AE5" s="114">
        <v>90</v>
      </c>
      <c r="AF5" s="114">
        <v>60</v>
      </c>
      <c r="AG5" s="114">
        <v>40</v>
      </c>
      <c r="AH5" s="114">
        <v>15</v>
      </c>
      <c r="AI5" s="48"/>
      <c r="AJ5" s="48"/>
      <c r="AK5" s="48"/>
    </row>
    <row r="6" spans="1:37" s="208" customFormat="1" ht="11.1" customHeight="1" thickBot="1" x14ac:dyDescent="0.3">
      <c r="A6" s="201"/>
      <c r="B6" s="202"/>
      <c r="C6" s="202"/>
      <c r="D6" s="202"/>
      <c r="E6" s="202"/>
      <c r="F6" s="203" t="s">
        <v>78</v>
      </c>
      <c r="G6" s="204"/>
      <c r="H6" s="205"/>
      <c r="I6" s="204"/>
      <c r="J6" s="206"/>
      <c r="K6" s="202" t="s">
        <v>78</v>
      </c>
      <c r="L6" s="206"/>
      <c r="M6" s="202" t="s">
        <v>78</v>
      </c>
      <c r="N6" s="206"/>
      <c r="O6" s="202" t="str">
        <f>IF(Y3="","",CONCATENATE(VLOOKUP(Y3,AB1:AH1,2)," pont"))</f>
        <v/>
      </c>
      <c r="P6" s="206"/>
      <c r="Q6" s="202" t="str">
        <f>IF(Y3="","",CONCATENATE(VLOOKUP(Y3,AB1:AH1,1)," pont"))</f>
        <v/>
      </c>
      <c r="R6" s="207"/>
      <c r="Y6" s="209"/>
      <c r="Z6" s="209"/>
      <c r="AA6" s="209" t="s">
        <v>49</v>
      </c>
      <c r="AB6" s="210">
        <v>150</v>
      </c>
      <c r="AC6" s="210">
        <v>120</v>
      </c>
      <c r="AD6" s="210">
        <v>90</v>
      </c>
      <c r="AE6" s="210">
        <v>60</v>
      </c>
      <c r="AF6" s="210">
        <v>40</v>
      </c>
      <c r="AG6" s="210">
        <v>25</v>
      </c>
      <c r="AH6" s="210">
        <v>10</v>
      </c>
      <c r="AI6" s="211"/>
      <c r="AJ6" s="211"/>
      <c r="AK6" s="211"/>
    </row>
    <row r="7" spans="1:37" s="224" customFormat="1" ht="12.9" customHeight="1" x14ac:dyDescent="0.25">
      <c r="A7" s="212">
        <v>1</v>
      </c>
      <c r="B7" s="213">
        <v>0</v>
      </c>
      <c r="C7" s="214">
        <v>0</v>
      </c>
      <c r="D7" s="214">
        <v>0</v>
      </c>
      <c r="E7" s="215"/>
      <c r="F7" s="308" t="s">
        <v>495</v>
      </c>
      <c r="G7" s="216">
        <v>0</v>
      </c>
      <c r="H7" s="216"/>
      <c r="I7" s="216">
        <v>0</v>
      </c>
      <c r="J7" s="217"/>
      <c r="K7" s="218"/>
      <c r="L7" s="218"/>
      <c r="M7" s="218"/>
      <c r="N7" s="218"/>
      <c r="O7" s="219"/>
      <c r="P7" s="220"/>
      <c r="Q7" s="221"/>
      <c r="R7" s="222"/>
      <c r="S7" s="223"/>
      <c r="U7" s="225" t="e">
        <f>[6]Birók!P21</f>
        <v>#REF!</v>
      </c>
      <c r="Y7" s="111"/>
      <c r="Z7" s="111"/>
      <c r="AA7" s="111" t="s">
        <v>47</v>
      </c>
      <c r="AB7" s="114">
        <v>120</v>
      </c>
      <c r="AC7" s="114">
        <v>90</v>
      </c>
      <c r="AD7" s="114">
        <v>60</v>
      </c>
      <c r="AE7" s="114">
        <v>40</v>
      </c>
      <c r="AF7" s="114">
        <v>25</v>
      </c>
      <c r="AG7" s="114">
        <v>10</v>
      </c>
      <c r="AH7" s="114">
        <v>5</v>
      </c>
      <c r="AI7" s="48"/>
      <c r="AJ7" s="48"/>
      <c r="AK7" s="48"/>
    </row>
    <row r="8" spans="1:37" s="224" customFormat="1" ht="12.9" customHeight="1" x14ac:dyDescent="0.25">
      <c r="A8" s="226"/>
      <c r="B8" s="227"/>
      <c r="C8" s="228"/>
      <c r="D8" s="228"/>
      <c r="E8" s="229"/>
      <c r="F8" s="230"/>
      <c r="G8" s="230"/>
      <c r="H8" s="231"/>
      <c r="I8" s="232" t="s">
        <v>113</v>
      </c>
      <c r="J8" s="233"/>
      <c r="K8" s="234" t="s">
        <v>78</v>
      </c>
      <c r="L8" s="234"/>
      <c r="M8" s="218"/>
      <c r="N8" s="218"/>
      <c r="O8" s="219"/>
      <c r="P8" s="220"/>
      <c r="Q8" s="221"/>
      <c r="R8" s="222"/>
      <c r="S8" s="223"/>
      <c r="U8" s="235" t="e">
        <f>[6]Birók!P22</f>
        <v>#REF!</v>
      </c>
      <c r="Y8" s="111"/>
      <c r="Z8" s="111"/>
      <c r="AA8" s="111" t="s">
        <v>45</v>
      </c>
      <c r="AB8" s="114">
        <v>90</v>
      </c>
      <c r="AC8" s="114">
        <v>60</v>
      </c>
      <c r="AD8" s="114">
        <v>40</v>
      </c>
      <c r="AE8" s="114">
        <v>25</v>
      </c>
      <c r="AF8" s="114">
        <v>10</v>
      </c>
      <c r="AG8" s="114">
        <v>5</v>
      </c>
      <c r="AH8" s="114">
        <v>2</v>
      </c>
      <c r="AI8" s="48"/>
      <c r="AJ8" s="48"/>
      <c r="AK8" s="48"/>
    </row>
    <row r="9" spans="1:37" s="224" customFormat="1" ht="12.9" customHeight="1" x14ac:dyDescent="0.25">
      <c r="A9" s="226">
        <v>2</v>
      </c>
      <c r="B9" s="213">
        <v>0</v>
      </c>
      <c r="C9" s="214">
        <v>0</v>
      </c>
      <c r="D9" s="214">
        <v>0</v>
      </c>
      <c r="E9" s="215"/>
      <c r="F9" s="236" t="s">
        <v>496</v>
      </c>
      <c r="G9" s="236">
        <v>0</v>
      </c>
      <c r="H9" s="236"/>
      <c r="I9" s="216">
        <v>0</v>
      </c>
      <c r="J9" s="237"/>
      <c r="K9" s="218"/>
      <c r="L9" s="238"/>
      <c r="M9" s="218"/>
      <c r="N9" s="218"/>
      <c r="O9" s="219"/>
      <c r="P9" s="220"/>
      <c r="Q9" s="221"/>
      <c r="R9" s="222"/>
      <c r="S9" s="223"/>
      <c r="U9" s="235" t="e">
        <f>[6]Birók!P23</f>
        <v>#REF!</v>
      </c>
      <c r="Y9" s="111"/>
      <c r="Z9" s="111"/>
      <c r="AA9" s="111" t="s">
        <v>44</v>
      </c>
      <c r="AB9" s="114">
        <v>60</v>
      </c>
      <c r="AC9" s="114">
        <v>40</v>
      </c>
      <c r="AD9" s="114">
        <v>25</v>
      </c>
      <c r="AE9" s="114">
        <v>10</v>
      </c>
      <c r="AF9" s="114">
        <v>5</v>
      </c>
      <c r="AG9" s="114">
        <v>2</v>
      </c>
      <c r="AH9" s="114">
        <v>1</v>
      </c>
      <c r="AI9" s="48"/>
      <c r="AJ9" s="48"/>
      <c r="AK9" s="48"/>
    </row>
    <row r="10" spans="1:37" s="224" customFormat="1" ht="12.9" customHeight="1" x14ac:dyDescent="0.25">
      <c r="A10" s="226"/>
      <c r="B10" s="227"/>
      <c r="C10" s="228"/>
      <c r="D10" s="228"/>
      <c r="E10" s="239"/>
      <c r="F10" s="230"/>
      <c r="G10" s="230"/>
      <c r="H10" s="231"/>
      <c r="I10" s="218"/>
      <c r="J10" s="240"/>
      <c r="K10" s="241" t="s">
        <v>113</v>
      </c>
      <c r="L10" s="242"/>
      <c r="M10" s="234" t="s">
        <v>78</v>
      </c>
      <c r="N10" s="243"/>
      <c r="O10" s="244"/>
      <c r="P10" s="244"/>
      <c r="Q10" s="221"/>
      <c r="R10" s="222"/>
      <c r="S10" s="223"/>
      <c r="U10" s="235" t="e">
        <f>[6]Birók!P24</f>
        <v>#REF!</v>
      </c>
      <c r="Y10" s="111"/>
      <c r="Z10" s="111"/>
      <c r="AA10" s="111" t="s">
        <v>43</v>
      </c>
      <c r="AB10" s="114">
        <v>40</v>
      </c>
      <c r="AC10" s="114">
        <v>25</v>
      </c>
      <c r="AD10" s="114">
        <v>15</v>
      </c>
      <c r="AE10" s="114">
        <v>7</v>
      </c>
      <c r="AF10" s="114">
        <v>4</v>
      </c>
      <c r="AG10" s="114">
        <v>1</v>
      </c>
      <c r="AH10" s="114">
        <v>0</v>
      </c>
      <c r="AI10" s="48"/>
      <c r="AJ10" s="48"/>
      <c r="AK10" s="48"/>
    </row>
    <row r="11" spans="1:37" s="224" customFormat="1" ht="12.9" customHeight="1" x14ac:dyDescent="0.25">
      <c r="A11" s="226">
        <v>3</v>
      </c>
      <c r="B11" s="213">
        <v>0</v>
      </c>
      <c r="C11" s="214">
        <v>0</v>
      </c>
      <c r="D11" s="214">
        <v>0</v>
      </c>
      <c r="E11" s="215">
        <v>5</v>
      </c>
      <c r="F11" s="236" t="s">
        <v>497</v>
      </c>
      <c r="G11" s="236">
        <v>0</v>
      </c>
      <c r="H11" s="236"/>
      <c r="I11" s="236">
        <v>0</v>
      </c>
      <c r="J11" s="217"/>
      <c r="K11" s="218"/>
      <c r="L11" s="245"/>
      <c r="M11" s="218"/>
      <c r="N11" s="246"/>
      <c r="O11" s="244"/>
      <c r="P11" s="244"/>
      <c r="Q11" s="221"/>
      <c r="R11" s="222"/>
      <c r="S11" s="223"/>
      <c r="U11" s="235" t="e">
        <f>[6]Birók!P25</f>
        <v>#REF!</v>
      </c>
      <c r="Y11" s="111"/>
      <c r="Z11" s="111"/>
      <c r="AA11" s="111" t="s">
        <v>42</v>
      </c>
      <c r="AB11" s="114">
        <v>25</v>
      </c>
      <c r="AC11" s="114">
        <v>15</v>
      </c>
      <c r="AD11" s="114">
        <v>10</v>
      </c>
      <c r="AE11" s="114">
        <v>6</v>
      </c>
      <c r="AF11" s="114">
        <v>3</v>
      </c>
      <c r="AG11" s="114">
        <v>1</v>
      </c>
      <c r="AH11" s="114">
        <v>0</v>
      </c>
      <c r="AI11" s="48"/>
      <c r="AJ11" s="48"/>
      <c r="AK11" s="48"/>
    </row>
    <row r="12" spans="1:37" s="224" customFormat="1" ht="12.9" customHeight="1" x14ac:dyDescent="0.25">
      <c r="A12" s="226"/>
      <c r="B12" s="227"/>
      <c r="C12" s="228"/>
      <c r="D12" s="228"/>
      <c r="E12" s="239"/>
      <c r="F12" s="230"/>
      <c r="G12" s="230"/>
      <c r="H12" s="231"/>
      <c r="I12" s="232" t="s">
        <v>113</v>
      </c>
      <c r="J12" s="233"/>
      <c r="K12" s="234" t="s">
        <v>78</v>
      </c>
      <c r="L12" s="247"/>
      <c r="M12" s="218"/>
      <c r="N12" s="246"/>
      <c r="O12" s="244"/>
      <c r="P12" s="244"/>
      <c r="Q12" s="221"/>
      <c r="R12" s="222"/>
      <c r="S12" s="223"/>
      <c r="U12" s="235" t="e">
        <f>[6]Birók!P26</f>
        <v>#REF!</v>
      </c>
      <c r="Y12" s="111"/>
      <c r="Z12" s="111"/>
      <c r="AA12" s="111" t="s">
        <v>41</v>
      </c>
      <c r="AB12" s="114">
        <v>15</v>
      </c>
      <c r="AC12" s="114">
        <v>10</v>
      </c>
      <c r="AD12" s="114">
        <v>6</v>
      </c>
      <c r="AE12" s="114">
        <v>3</v>
      </c>
      <c r="AF12" s="114">
        <v>1</v>
      </c>
      <c r="AG12" s="114">
        <v>0</v>
      </c>
      <c r="AH12" s="114">
        <v>0</v>
      </c>
      <c r="AI12" s="48"/>
      <c r="AJ12" s="48"/>
      <c r="AK12" s="48"/>
    </row>
    <row r="13" spans="1:37" s="224" customFormat="1" ht="12.9" customHeight="1" x14ac:dyDescent="0.25">
      <c r="A13" s="226">
        <v>4</v>
      </c>
      <c r="B13" s="213">
        <v>0</v>
      </c>
      <c r="C13" s="214">
        <v>0</v>
      </c>
      <c r="D13" s="214">
        <v>0</v>
      </c>
      <c r="E13" s="215">
        <v>8</v>
      </c>
      <c r="F13" s="236" t="s">
        <v>129</v>
      </c>
      <c r="G13" s="236">
        <v>0</v>
      </c>
      <c r="H13" s="236"/>
      <c r="I13" s="236">
        <v>0</v>
      </c>
      <c r="J13" s="248"/>
      <c r="K13" s="218"/>
      <c r="L13" s="218"/>
      <c r="M13" s="218"/>
      <c r="N13" s="246"/>
      <c r="O13" s="244"/>
      <c r="P13" s="244"/>
      <c r="Q13" s="221"/>
      <c r="R13" s="222"/>
      <c r="S13" s="223"/>
      <c r="U13" s="235" t="e">
        <f>[6]Birók!P27</f>
        <v>#REF!</v>
      </c>
      <c r="Y13" s="111"/>
      <c r="Z13" s="111"/>
      <c r="AA13" s="111" t="s">
        <v>40</v>
      </c>
      <c r="AB13" s="114">
        <v>10</v>
      </c>
      <c r="AC13" s="114">
        <v>6</v>
      </c>
      <c r="AD13" s="114">
        <v>3</v>
      </c>
      <c r="AE13" s="114">
        <v>1</v>
      </c>
      <c r="AF13" s="114">
        <v>0</v>
      </c>
      <c r="AG13" s="114">
        <v>0</v>
      </c>
      <c r="AH13" s="114">
        <v>0</v>
      </c>
      <c r="AI13" s="48"/>
      <c r="AJ13" s="48"/>
      <c r="AK13" s="48"/>
    </row>
    <row r="14" spans="1:37" s="224" customFormat="1" ht="12.9" customHeight="1" x14ac:dyDescent="0.25">
      <c r="A14" s="226"/>
      <c r="B14" s="227"/>
      <c r="C14" s="228"/>
      <c r="D14" s="228"/>
      <c r="E14" s="239"/>
      <c r="F14" s="218"/>
      <c r="G14" s="218"/>
      <c r="H14" s="249"/>
      <c r="I14" s="250"/>
      <c r="J14" s="240"/>
      <c r="K14" s="218"/>
      <c r="L14" s="218"/>
      <c r="M14" s="241" t="s">
        <v>113</v>
      </c>
      <c r="N14" s="242"/>
      <c r="O14" s="234" t="str">
        <f>UPPER(IF(OR(N14="a",N14="as"),M10,IF(OR(N14="b",N14="bs"),M18,)))</f>
        <v/>
      </c>
      <c r="P14" s="243"/>
      <c r="Q14" s="221"/>
      <c r="R14" s="222"/>
      <c r="S14" s="223"/>
      <c r="U14" s="235" t="e">
        <f>[6]Birók!P28</f>
        <v>#REF!</v>
      </c>
      <c r="Y14" s="111"/>
      <c r="Z14" s="111"/>
      <c r="AA14" s="111" t="s">
        <v>39</v>
      </c>
      <c r="AB14" s="114">
        <v>3</v>
      </c>
      <c r="AC14" s="114">
        <v>2</v>
      </c>
      <c r="AD14" s="114">
        <v>1</v>
      </c>
      <c r="AE14" s="114">
        <v>0</v>
      </c>
      <c r="AF14" s="114">
        <v>0</v>
      </c>
      <c r="AG14" s="114">
        <v>0</v>
      </c>
      <c r="AH14" s="114">
        <v>0</v>
      </c>
      <c r="AI14" s="48"/>
      <c r="AJ14" s="48"/>
      <c r="AK14" s="48"/>
    </row>
    <row r="15" spans="1:37" s="224" customFormat="1" ht="12.9" customHeight="1" x14ac:dyDescent="0.25">
      <c r="A15" s="212">
        <v>5</v>
      </c>
      <c r="B15" s="213">
        <v>0</v>
      </c>
      <c r="C15" s="214">
        <v>0</v>
      </c>
      <c r="D15" s="214">
        <v>0</v>
      </c>
      <c r="E15" s="215">
        <v>12</v>
      </c>
      <c r="F15" s="308" t="s">
        <v>498</v>
      </c>
      <c r="G15" s="216">
        <v>0</v>
      </c>
      <c r="H15" s="216"/>
      <c r="I15" s="216">
        <v>0</v>
      </c>
      <c r="J15" s="251"/>
      <c r="K15" s="218"/>
      <c r="L15" s="218"/>
      <c r="M15" s="218"/>
      <c r="N15" s="246"/>
      <c r="O15" s="218"/>
      <c r="P15" s="246"/>
      <c r="Q15" s="221"/>
      <c r="R15" s="222"/>
      <c r="S15" s="223"/>
      <c r="U15" s="235" t="e">
        <f>[6]Birók!P29</f>
        <v>#REF!</v>
      </c>
      <c r="Y15" s="111"/>
      <c r="Z15" s="111"/>
      <c r="AA15" s="111"/>
      <c r="AB15" s="111"/>
      <c r="AC15" s="111"/>
      <c r="AD15" s="111"/>
      <c r="AE15" s="111"/>
      <c r="AF15" s="111"/>
      <c r="AG15" s="111"/>
      <c r="AH15" s="111"/>
      <c r="AI15" s="48"/>
      <c r="AJ15" s="48"/>
      <c r="AK15" s="48"/>
    </row>
    <row r="16" spans="1:37" s="224" customFormat="1" ht="12.9" customHeight="1" thickBot="1" x14ac:dyDescent="0.3">
      <c r="A16" s="226"/>
      <c r="B16" s="227"/>
      <c r="C16" s="228"/>
      <c r="D16" s="228"/>
      <c r="E16" s="239"/>
      <c r="F16" s="230"/>
      <c r="G16" s="230"/>
      <c r="H16" s="231"/>
      <c r="I16" s="232" t="s">
        <v>113</v>
      </c>
      <c r="J16" s="233" t="s">
        <v>114</v>
      </c>
      <c r="K16" s="234" t="s">
        <v>498</v>
      </c>
      <c r="L16" s="234"/>
      <c r="M16" s="218"/>
      <c r="N16" s="246"/>
      <c r="O16" s="244"/>
      <c r="P16" s="246"/>
      <c r="Q16" s="221"/>
      <c r="R16" s="222"/>
      <c r="S16" s="223"/>
      <c r="U16" s="252" t="e">
        <f>[6]Birók!P30</f>
        <v>#REF!</v>
      </c>
      <c r="Y16" s="111"/>
      <c r="Z16" s="111"/>
      <c r="AA16" s="111" t="s">
        <v>50</v>
      </c>
      <c r="AB16" s="114">
        <v>150</v>
      </c>
      <c r="AC16" s="114">
        <v>120</v>
      </c>
      <c r="AD16" s="114">
        <v>90</v>
      </c>
      <c r="AE16" s="114">
        <v>60</v>
      </c>
      <c r="AF16" s="114">
        <v>40</v>
      </c>
      <c r="AG16" s="114">
        <v>25</v>
      </c>
      <c r="AH16" s="114">
        <v>15</v>
      </c>
      <c r="AI16" s="48"/>
      <c r="AJ16" s="48"/>
      <c r="AK16" s="48"/>
    </row>
    <row r="17" spans="1:37" s="224" customFormat="1" ht="12.9" customHeight="1" x14ac:dyDescent="0.25">
      <c r="A17" s="226">
        <v>6</v>
      </c>
      <c r="B17" s="213" t="s">
        <v>78</v>
      </c>
      <c r="C17" s="214" t="s">
        <v>78</v>
      </c>
      <c r="D17" s="214" t="s">
        <v>78</v>
      </c>
      <c r="E17" s="215"/>
      <c r="F17" s="236" t="s">
        <v>78</v>
      </c>
      <c r="G17" s="236" t="s">
        <v>78</v>
      </c>
      <c r="H17" s="236"/>
      <c r="I17" s="236" t="s">
        <v>78</v>
      </c>
      <c r="J17" s="237"/>
      <c r="K17" s="218"/>
      <c r="L17" s="238"/>
      <c r="M17" s="218"/>
      <c r="N17" s="246"/>
      <c r="O17" s="244"/>
      <c r="P17" s="246"/>
      <c r="Q17" s="221"/>
      <c r="R17" s="222"/>
      <c r="S17" s="223"/>
      <c r="Y17" s="111"/>
      <c r="Z17" s="111"/>
      <c r="AA17" s="111" t="s">
        <v>52</v>
      </c>
      <c r="AB17" s="114">
        <v>120</v>
      </c>
      <c r="AC17" s="114">
        <v>90</v>
      </c>
      <c r="AD17" s="114">
        <v>60</v>
      </c>
      <c r="AE17" s="114">
        <v>40</v>
      </c>
      <c r="AF17" s="114">
        <v>25</v>
      </c>
      <c r="AG17" s="114">
        <v>15</v>
      </c>
      <c r="AH17" s="114">
        <v>8</v>
      </c>
      <c r="AI17" s="48"/>
      <c r="AJ17" s="48"/>
      <c r="AK17" s="48"/>
    </row>
    <row r="18" spans="1:37" s="224" customFormat="1" ht="12.9" customHeight="1" x14ac:dyDescent="0.25">
      <c r="A18" s="226"/>
      <c r="B18" s="227"/>
      <c r="C18" s="228"/>
      <c r="D18" s="228"/>
      <c r="E18" s="239"/>
      <c r="F18" s="230"/>
      <c r="G18" s="230"/>
      <c r="H18" s="231"/>
      <c r="I18" s="218"/>
      <c r="J18" s="240"/>
      <c r="K18" s="241" t="s">
        <v>113</v>
      </c>
      <c r="L18" s="242"/>
      <c r="M18" s="234" t="s">
        <v>78</v>
      </c>
      <c r="N18" s="253"/>
      <c r="O18" s="244"/>
      <c r="P18" s="246"/>
      <c r="Q18" s="221"/>
      <c r="R18" s="222"/>
      <c r="S18" s="223"/>
      <c r="Y18" s="111"/>
      <c r="Z18" s="111"/>
      <c r="AA18" s="111" t="s">
        <v>51</v>
      </c>
      <c r="AB18" s="114">
        <v>90</v>
      </c>
      <c r="AC18" s="114">
        <v>60</v>
      </c>
      <c r="AD18" s="114">
        <v>40</v>
      </c>
      <c r="AE18" s="114">
        <v>25</v>
      </c>
      <c r="AF18" s="114">
        <v>15</v>
      </c>
      <c r="AG18" s="114">
        <v>8</v>
      </c>
      <c r="AH18" s="114">
        <v>4</v>
      </c>
      <c r="AI18" s="48"/>
      <c r="AJ18" s="48"/>
      <c r="AK18" s="48"/>
    </row>
    <row r="19" spans="1:37" s="224" customFormat="1" ht="12.9" customHeight="1" x14ac:dyDescent="0.25">
      <c r="A19" s="226">
        <v>7</v>
      </c>
      <c r="B19" s="213">
        <v>0</v>
      </c>
      <c r="C19" s="214">
        <v>0</v>
      </c>
      <c r="D19" s="214">
        <v>0</v>
      </c>
      <c r="E19" s="215">
        <v>8</v>
      </c>
      <c r="F19" s="236" t="s">
        <v>499</v>
      </c>
      <c r="G19" s="236">
        <v>0</v>
      </c>
      <c r="H19" s="236"/>
      <c r="I19" s="236">
        <v>0</v>
      </c>
      <c r="J19" s="217"/>
      <c r="K19" s="218"/>
      <c r="L19" s="245"/>
      <c r="M19" s="218"/>
      <c r="N19" s="244"/>
      <c r="O19" s="244"/>
      <c r="P19" s="246"/>
      <c r="Q19" s="221"/>
      <c r="R19" s="222"/>
      <c r="S19" s="223"/>
      <c r="Y19" s="111"/>
      <c r="Z19" s="111"/>
      <c r="AA19" s="111" t="s">
        <v>49</v>
      </c>
      <c r="AB19" s="114">
        <v>60</v>
      </c>
      <c r="AC19" s="114">
        <v>40</v>
      </c>
      <c r="AD19" s="114">
        <v>25</v>
      </c>
      <c r="AE19" s="114">
        <v>15</v>
      </c>
      <c r="AF19" s="114">
        <v>8</v>
      </c>
      <c r="AG19" s="114">
        <v>4</v>
      </c>
      <c r="AH19" s="114">
        <v>2</v>
      </c>
      <c r="AI19" s="48"/>
      <c r="AJ19" s="48"/>
      <c r="AK19" s="48"/>
    </row>
    <row r="20" spans="1:37" s="224" customFormat="1" ht="12.9" customHeight="1" x14ac:dyDescent="0.25">
      <c r="A20" s="226"/>
      <c r="B20" s="227"/>
      <c r="C20" s="228"/>
      <c r="D20" s="228"/>
      <c r="E20" s="229"/>
      <c r="F20" s="230"/>
      <c r="G20" s="230"/>
      <c r="H20" s="231"/>
      <c r="I20" s="232" t="s">
        <v>113</v>
      </c>
      <c r="J20" s="233" t="s">
        <v>114</v>
      </c>
      <c r="K20" s="234" t="s">
        <v>499</v>
      </c>
      <c r="L20" s="247"/>
      <c r="M20" s="218"/>
      <c r="N20" s="244"/>
      <c r="O20" s="244"/>
      <c r="P20" s="246"/>
      <c r="Q20" s="221"/>
      <c r="R20" s="222"/>
      <c r="S20" s="223"/>
      <c r="Y20" s="111"/>
      <c r="Z20" s="111"/>
      <c r="AA20" s="111" t="s">
        <v>47</v>
      </c>
      <c r="AB20" s="114">
        <v>40</v>
      </c>
      <c r="AC20" s="114">
        <v>25</v>
      </c>
      <c r="AD20" s="114">
        <v>15</v>
      </c>
      <c r="AE20" s="114">
        <v>8</v>
      </c>
      <c r="AF20" s="114">
        <v>4</v>
      </c>
      <c r="AG20" s="114">
        <v>2</v>
      </c>
      <c r="AH20" s="114">
        <v>1</v>
      </c>
      <c r="AI20" s="48"/>
      <c r="AJ20" s="48"/>
      <c r="AK20" s="48"/>
    </row>
    <row r="21" spans="1:37" s="224" customFormat="1" ht="12.9" customHeight="1" x14ac:dyDescent="0.25">
      <c r="A21" s="226">
        <v>8</v>
      </c>
      <c r="B21" s="213" t="s">
        <v>78</v>
      </c>
      <c r="C21" s="214" t="s">
        <v>78</v>
      </c>
      <c r="D21" s="214" t="s">
        <v>78</v>
      </c>
      <c r="E21" s="215"/>
      <c r="F21" s="236" t="s">
        <v>78</v>
      </c>
      <c r="G21" s="236" t="s">
        <v>78</v>
      </c>
      <c r="H21" s="236"/>
      <c r="I21" s="236" t="s">
        <v>78</v>
      </c>
      <c r="J21" s="248"/>
      <c r="K21" s="218"/>
      <c r="L21" s="218"/>
      <c r="M21" s="218"/>
      <c r="N21" s="244"/>
      <c r="O21" s="244"/>
      <c r="P21" s="246"/>
      <c r="Q21" s="221"/>
      <c r="R21" s="222"/>
      <c r="S21" s="223"/>
      <c r="Y21" s="111"/>
      <c r="Z21" s="111"/>
      <c r="AA21" s="111" t="s">
        <v>45</v>
      </c>
      <c r="AB21" s="114">
        <v>25</v>
      </c>
      <c r="AC21" s="114">
        <v>15</v>
      </c>
      <c r="AD21" s="114">
        <v>10</v>
      </c>
      <c r="AE21" s="114">
        <v>6</v>
      </c>
      <c r="AF21" s="114">
        <v>3</v>
      </c>
      <c r="AG21" s="114">
        <v>1</v>
      </c>
      <c r="AH21" s="114">
        <v>0</v>
      </c>
      <c r="AI21" s="48"/>
      <c r="AJ21" s="48"/>
      <c r="AK21" s="48"/>
    </row>
    <row r="22" spans="1:37" s="224" customFormat="1" ht="12.9" customHeight="1" x14ac:dyDescent="0.25">
      <c r="A22" s="226"/>
      <c r="B22" s="227"/>
      <c r="C22" s="228"/>
      <c r="D22" s="228"/>
      <c r="E22" s="229"/>
      <c r="F22" s="250"/>
      <c r="G22" s="250"/>
      <c r="H22" s="254"/>
      <c r="I22" s="250"/>
      <c r="J22" s="240"/>
      <c r="K22" s="218"/>
      <c r="L22" s="218"/>
      <c r="M22" s="218"/>
      <c r="N22" s="244"/>
      <c r="O22" s="241" t="s">
        <v>113</v>
      </c>
      <c r="P22" s="242"/>
      <c r="Q22" s="234" t="str">
        <f>UPPER(IF(OR(P22="a",P22="as"),O14,IF(OR(P22="b",P22="bs"),O30,)))</f>
        <v/>
      </c>
      <c r="R22" s="243"/>
      <c r="S22" s="223"/>
      <c r="Y22" s="111"/>
      <c r="Z22" s="111"/>
      <c r="AA22" s="111" t="s">
        <v>44</v>
      </c>
      <c r="AB22" s="114">
        <v>15</v>
      </c>
      <c r="AC22" s="114">
        <v>10</v>
      </c>
      <c r="AD22" s="114">
        <v>6</v>
      </c>
      <c r="AE22" s="114">
        <v>3</v>
      </c>
      <c r="AF22" s="114">
        <v>1</v>
      </c>
      <c r="AG22" s="114">
        <v>0</v>
      </c>
      <c r="AH22" s="114">
        <v>0</v>
      </c>
      <c r="AI22" s="48"/>
      <c r="AJ22" s="48"/>
      <c r="AK22" s="48"/>
    </row>
    <row r="23" spans="1:37" s="224" customFormat="1" ht="12.9" customHeight="1" x14ac:dyDescent="0.25">
      <c r="A23" s="226">
        <v>9</v>
      </c>
      <c r="B23" s="213">
        <v>0</v>
      </c>
      <c r="C23" s="214">
        <v>0</v>
      </c>
      <c r="D23" s="214">
        <v>0</v>
      </c>
      <c r="E23" s="215">
        <v>7</v>
      </c>
      <c r="F23" s="236" t="s">
        <v>500</v>
      </c>
      <c r="G23" s="236">
        <v>0</v>
      </c>
      <c r="H23" s="236"/>
      <c r="I23" s="236">
        <v>0</v>
      </c>
      <c r="J23" s="217"/>
      <c r="K23" s="218"/>
      <c r="L23" s="218"/>
      <c r="M23" s="218"/>
      <c r="N23" s="244"/>
      <c r="O23" s="218"/>
      <c r="P23" s="246"/>
      <c r="Q23" s="218"/>
      <c r="R23" s="244"/>
      <c r="S23" s="223"/>
      <c r="Y23" s="111"/>
      <c r="Z23" s="111"/>
      <c r="AA23" s="111" t="s">
        <v>43</v>
      </c>
      <c r="AB23" s="114">
        <v>10</v>
      </c>
      <c r="AC23" s="114">
        <v>6</v>
      </c>
      <c r="AD23" s="114">
        <v>3</v>
      </c>
      <c r="AE23" s="114">
        <v>1</v>
      </c>
      <c r="AF23" s="114">
        <v>0</v>
      </c>
      <c r="AG23" s="114">
        <v>0</v>
      </c>
      <c r="AH23" s="114">
        <v>0</v>
      </c>
      <c r="AI23" s="48"/>
      <c r="AJ23" s="48"/>
      <c r="AK23" s="48"/>
    </row>
    <row r="24" spans="1:37" s="224" customFormat="1" ht="12.9" customHeight="1" x14ac:dyDescent="0.25">
      <c r="A24" s="226"/>
      <c r="B24" s="227"/>
      <c r="C24" s="228"/>
      <c r="D24" s="228"/>
      <c r="E24" s="229"/>
      <c r="F24" s="230"/>
      <c r="G24" s="230"/>
      <c r="H24" s="231"/>
      <c r="I24" s="232" t="s">
        <v>113</v>
      </c>
      <c r="J24" s="233"/>
      <c r="K24" s="234" t="s">
        <v>78</v>
      </c>
      <c r="L24" s="234"/>
      <c r="M24" s="218"/>
      <c r="N24" s="244"/>
      <c r="O24" s="244"/>
      <c r="P24" s="246"/>
      <c r="Q24" s="221"/>
      <c r="R24" s="222"/>
      <c r="S24" s="223"/>
      <c r="Y24" s="111"/>
      <c r="Z24" s="111"/>
      <c r="AA24" s="111" t="s">
        <v>42</v>
      </c>
      <c r="AB24" s="114">
        <v>6</v>
      </c>
      <c r="AC24" s="114">
        <v>3</v>
      </c>
      <c r="AD24" s="114">
        <v>1</v>
      </c>
      <c r="AE24" s="114">
        <v>0</v>
      </c>
      <c r="AF24" s="114">
        <v>0</v>
      </c>
      <c r="AG24" s="114">
        <v>0</v>
      </c>
      <c r="AH24" s="114">
        <v>0</v>
      </c>
      <c r="AI24" s="48"/>
      <c r="AJ24" s="48"/>
      <c r="AK24" s="48"/>
    </row>
    <row r="25" spans="1:37" s="224" customFormat="1" ht="12.9" customHeight="1" x14ac:dyDescent="0.25">
      <c r="A25" s="226">
        <v>10</v>
      </c>
      <c r="B25" s="213">
        <v>0</v>
      </c>
      <c r="C25" s="214">
        <v>0</v>
      </c>
      <c r="D25" s="214">
        <v>0</v>
      </c>
      <c r="E25" s="215"/>
      <c r="F25" s="236" t="s">
        <v>501</v>
      </c>
      <c r="G25" s="236">
        <v>0</v>
      </c>
      <c r="H25" s="236"/>
      <c r="I25" s="236">
        <v>0</v>
      </c>
      <c r="J25" s="237"/>
      <c r="K25" s="218"/>
      <c r="L25" s="238"/>
      <c r="M25" s="218"/>
      <c r="N25" s="244"/>
      <c r="O25" s="244"/>
      <c r="P25" s="246"/>
      <c r="Q25" s="221"/>
      <c r="R25" s="222"/>
      <c r="S25" s="223"/>
      <c r="Y25" s="111"/>
      <c r="Z25" s="111"/>
      <c r="AA25" s="111" t="s">
        <v>41</v>
      </c>
      <c r="AB25" s="114">
        <v>3</v>
      </c>
      <c r="AC25" s="114">
        <v>2</v>
      </c>
      <c r="AD25" s="114">
        <v>1</v>
      </c>
      <c r="AE25" s="114">
        <v>0</v>
      </c>
      <c r="AF25" s="114">
        <v>0</v>
      </c>
      <c r="AG25" s="114">
        <v>0</v>
      </c>
      <c r="AH25" s="114">
        <v>0</v>
      </c>
      <c r="AI25" s="48"/>
      <c r="AJ25" s="48"/>
      <c r="AK25" s="48"/>
    </row>
    <row r="26" spans="1:37" s="224" customFormat="1" ht="12.9" customHeight="1" x14ac:dyDescent="0.25">
      <c r="A26" s="226"/>
      <c r="B26" s="227"/>
      <c r="C26" s="228"/>
      <c r="D26" s="228"/>
      <c r="E26" s="239"/>
      <c r="F26" s="230"/>
      <c r="G26" s="230"/>
      <c r="H26" s="231"/>
      <c r="I26" s="218"/>
      <c r="J26" s="240"/>
      <c r="K26" s="241" t="s">
        <v>113</v>
      </c>
      <c r="L26" s="242"/>
      <c r="M26" s="234" t="s">
        <v>78</v>
      </c>
      <c r="N26" s="243"/>
      <c r="O26" s="244"/>
      <c r="P26" s="246"/>
      <c r="Q26" s="221"/>
      <c r="R26" s="222"/>
      <c r="S26" s="223"/>
      <c r="Y26" s="48"/>
      <c r="Z26" s="48"/>
      <c r="AA26" s="48"/>
      <c r="AB26" s="48"/>
      <c r="AC26" s="48"/>
      <c r="AD26" s="48"/>
      <c r="AE26" s="48"/>
      <c r="AF26" s="48"/>
      <c r="AG26" s="48"/>
      <c r="AH26" s="48"/>
      <c r="AI26" s="48"/>
      <c r="AJ26" s="48"/>
      <c r="AK26" s="48"/>
    </row>
    <row r="27" spans="1:37" s="224" customFormat="1" ht="12.9" customHeight="1" x14ac:dyDescent="0.25">
      <c r="A27" s="226">
        <v>11</v>
      </c>
      <c r="B27" s="213">
        <v>0</v>
      </c>
      <c r="C27" s="214">
        <v>0</v>
      </c>
      <c r="D27" s="214">
        <v>0</v>
      </c>
      <c r="E27" s="215">
        <v>10</v>
      </c>
      <c r="F27" s="236" t="s">
        <v>502</v>
      </c>
      <c r="G27" s="236">
        <v>0</v>
      </c>
      <c r="H27" s="236"/>
      <c r="I27" s="236">
        <v>0</v>
      </c>
      <c r="J27" s="217"/>
      <c r="K27" s="218"/>
      <c r="L27" s="245"/>
      <c r="M27" s="218"/>
      <c r="N27" s="246"/>
      <c r="O27" s="244"/>
      <c r="P27" s="246"/>
      <c r="Q27" s="221"/>
      <c r="R27" s="222"/>
      <c r="S27" s="223"/>
      <c r="Y27" s="48"/>
      <c r="Z27" s="48"/>
      <c r="AA27" s="48"/>
      <c r="AB27" s="48"/>
      <c r="AC27" s="48"/>
      <c r="AD27" s="48"/>
      <c r="AE27" s="48"/>
      <c r="AF27" s="48"/>
      <c r="AG27" s="48"/>
      <c r="AH27" s="48"/>
      <c r="AI27" s="48"/>
      <c r="AJ27" s="48"/>
      <c r="AK27" s="48"/>
    </row>
    <row r="28" spans="1:37" s="224" customFormat="1" ht="12.9" customHeight="1" x14ac:dyDescent="0.25">
      <c r="A28" s="255"/>
      <c r="B28" s="227"/>
      <c r="C28" s="228"/>
      <c r="D28" s="228"/>
      <c r="E28" s="239"/>
      <c r="F28" s="230"/>
      <c r="G28" s="230"/>
      <c r="H28" s="231"/>
      <c r="I28" s="232" t="s">
        <v>113</v>
      </c>
      <c r="J28" s="233"/>
      <c r="K28" s="234" t="s">
        <v>78</v>
      </c>
      <c r="L28" s="247"/>
      <c r="M28" s="218"/>
      <c r="N28" s="246"/>
      <c r="O28" s="244"/>
      <c r="P28" s="246"/>
      <c r="Q28" s="221"/>
      <c r="R28" s="222"/>
      <c r="S28" s="223"/>
    </row>
    <row r="29" spans="1:37" s="224" customFormat="1" ht="12.9" customHeight="1" x14ac:dyDescent="0.25">
      <c r="A29" s="212">
        <v>12</v>
      </c>
      <c r="B29" s="213">
        <v>0</v>
      </c>
      <c r="C29" s="214">
        <v>0</v>
      </c>
      <c r="D29" s="214">
        <v>0</v>
      </c>
      <c r="E29" s="215">
        <v>6</v>
      </c>
      <c r="F29" s="308" t="s">
        <v>503</v>
      </c>
      <c r="G29" s="216">
        <v>0</v>
      </c>
      <c r="H29" s="216"/>
      <c r="I29" s="216">
        <v>0</v>
      </c>
      <c r="J29" s="248"/>
      <c r="K29" s="218"/>
      <c r="L29" s="218"/>
      <c r="M29" s="218"/>
      <c r="N29" s="246"/>
      <c r="O29" s="244"/>
      <c r="P29" s="246"/>
      <c r="Q29" s="221"/>
      <c r="R29" s="222"/>
      <c r="S29" s="223"/>
    </row>
    <row r="30" spans="1:37" s="224" customFormat="1" ht="12.9" customHeight="1" x14ac:dyDescent="0.25">
      <c r="A30" s="226"/>
      <c r="B30" s="227"/>
      <c r="C30" s="228"/>
      <c r="D30" s="228"/>
      <c r="E30" s="239"/>
      <c r="F30" s="218"/>
      <c r="G30" s="218"/>
      <c r="H30" s="249"/>
      <c r="I30" s="250"/>
      <c r="J30" s="240"/>
      <c r="K30" s="218"/>
      <c r="L30" s="218"/>
      <c r="M30" s="241" t="s">
        <v>113</v>
      </c>
      <c r="N30" s="242"/>
      <c r="O30" s="234" t="str">
        <f>UPPER(IF(OR(N30="a",N30="as"),M26,IF(OR(N30="b",N30="bs"),M34,)))</f>
        <v/>
      </c>
      <c r="P30" s="253"/>
      <c r="Q30" s="221"/>
      <c r="R30" s="222"/>
      <c r="S30" s="223"/>
    </row>
    <row r="31" spans="1:37" s="224" customFormat="1" ht="12.9" customHeight="1" x14ac:dyDescent="0.25">
      <c r="A31" s="226">
        <v>13</v>
      </c>
      <c r="B31" s="213">
        <v>0</v>
      </c>
      <c r="C31" s="214">
        <v>0</v>
      </c>
      <c r="D31" s="214">
        <v>0</v>
      </c>
      <c r="E31" s="215"/>
      <c r="F31" s="236" t="s">
        <v>504</v>
      </c>
      <c r="G31" s="236">
        <v>0</v>
      </c>
      <c r="H31" s="236"/>
      <c r="I31" s="236">
        <v>0</v>
      </c>
      <c r="J31" s="251"/>
      <c r="K31" s="218"/>
      <c r="L31" s="218"/>
      <c r="M31" s="218"/>
      <c r="N31" s="246"/>
      <c r="O31" s="218"/>
      <c r="P31" s="244"/>
      <c r="Q31" s="221"/>
      <c r="R31" s="222"/>
      <c r="S31" s="223"/>
    </row>
    <row r="32" spans="1:37" s="224" customFormat="1" ht="12.9" customHeight="1" x14ac:dyDescent="0.25">
      <c r="A32" s="226"/>
      <c r="B32" s="227"/>
      <c r="C32" s="228"/>
      <c r="D32" s="228"/>
      <c r="E32" s="239"/>
      <c r="F32" s="230"/>
      <c r="G32" s="230"/>
      <c r="H32" s="231"/>
      <c r="I32" s="241" t="s">
        <v>113</v>
      </c>
      <c r="J32" s="233" t="s">
        <v>114</v>
      </c>
      <c r="K32" s="234" t="s">
        <v>504</v>
      </c>
      <c r="L32" s="234"/>
      <c r="M32" s="218"/>
      <c r="N32" s="246"/>
      <c r="O32" s="244"/>
      <c r="P32" s="244"/>
      <c r="Q32" s="221"/>
      <c r="R32" s="222"/>
      <c r="S32" s="223"/>
    </row>
    <row r="33" spans="1:19" s="224" customFormat="1" ht="12.9" customHeight="1" x14ac:dyDescent="0.25">
      <c r="A33" s="226">
        <v>14</v>
      </c>
      <c r="B33" s="213" t="s">
        <v>78</v>
      </c>
      <c r="C33" s="214" t="s">
        <v>78</v>
      </c>
      <c r="D33" s="214" t="s">
        <v>78</v>
      </c>
      <c r="E33" s="215"/>
      <c r="F33" s="236" t="s">
        <v>78</v>
      </c>
      <c r="G33" s="236" t="s">
        <v>78</v>
      </c>
      <c r="H33" s="236"/>
      <c r="I33" s="236" t="s">
        <v>78</v>
      </c>
      <c r="J33" s="237"/>
      <c r="K33" s="218"/>
      <c r="L33" s="238"/>
      <c r="M33" s="218"/>
      <c r="N33" s="246"/>
      <c r="O33" s="244"/>
      <c r="P33" s="244"/>
      <c r="Q33" s="221"/>
      <c r="R33" s="222"/>
      <c r="S33" s="223"/>
    </row>
    <row r="34" spans="1:19" s="224" customFormat="1" ht="12.9" customHeight="1" x14ac:dyDescent="0.25">
      <c r="A34" s="226"/>
      <c r="B34" s="227"/>
      <c r="C34" s="228"/>
      <c r="D34" s="228"/>
      <c r="E34" s="239"/>
      <c r="F34" s="230"/>
      <c r="G34" s="230"/>
      <c r="H34" s="231"/>
      <c r="I34" s="218"/>
      <c r="J34" s="240"/>
      <c r="K34" s="241" t="s">
        <v>113</v>
      </c>
      <c r="L34" s="242"/>
      <c r="M34" s="234" t="s">
        <v>78</v>
      </c>
      <c r="N34" s="253"/>
      <c r="O34" s="244"/>
      <c r="P34" s="244"/>
      <c r="Q34" s="221"/>
      <c r="R34" s="222"/>
      <c r="S34" s="223"/>
    </row>
    <row r="35" spans="1:19" s="224" customFormat="1" ht="12.9" customHeight="1" x14ac:dyDescent="0.25">
      <c r="A35" s="226">
        <v>15</v>
      </c>
      <c r="B35" s="213">
        <v>0</v>
      </c>
      <c r="C35" s="214">
        <v>0</v>
      </c>
      <c r="D35" s="214">
        <v>0</v>
      </c>
      <c r="E35" s="215">
        <v>11</v>
      </c>
      <c r="F35" s="236" t="s">
        <v>505</v>
      </c>
      <c r="G35" s="236">
        <v>0</v>
      </c>
      <c r="H35" s="236"/>
      <c r="I35" s="236">
        <v>0</v>
      </c>
      <c r="J35" s="217"/>
      <c r="K35" s="218"/>
      <c r="L35" s="245"/>
      <c r="M35" s="218"/>
      <c r="N35" s="244"/>
      <c r="O35" s="244"/>
      <c r="P35" s="244"/>
      <c r="Q35" s="221"/>
      <c r="R35" s="222"/>
      <c r="S35" s="223"/>
    </row>
    <row r="36" spans="1:19" s="224" customFormat="1" ht="12.9" customHeight="1" x14ac:dyDescent="0.25">
      <c r="A36" s="226"/>
      <c r="B36" s="227"/>
      <c r="C36" s="228"/>
      <c r="D36" s="228"/>
      <c r="E36" s="229"/>
      <c r="F36" s="230"/>
      <c r="G36" s="230"/>
      <c r="H36" s="231"/>
      <c r="I36" s="241" t="s">
        <v>113</v>
      </c>
      <c r="J36" s="233"/>
      <c r="K36" s="234" t="s">
        <v>78</v>
      </c>
      <c r="L36" s="247"/>
      <c r="M36" s="218"/>
      <c r="N36" s="244"/>
      <c r="O36" s="244"/>
      <c r="P36" s="244"/>
      <c r="Q36" s="221"/>
      <c r="R36" s="222"/>
      <c r="S36" s="223"/>
    </row>
    <row r="37" spans="1:19" s="224" customFormat="1" ht="12.9" customHeight="1" x14ac:dyDescent="0.25">
      <c r="A37" s="212">
        <v>16</v>
      </c>
      <c r="B37" s="213">
        <v>0</v>
      </c>
      <c r="C37" s="214">
        <v>0</v>
      </c>
      <c r="D37" s="214">
        <v>0</v>
      </c>
      <c r="E37" s="215">
        <v>13</v>
      </c>
      <c r="F37" s="308" t="s">
        <v>506</v>
      </c>
      <c r="G37" s="216">
        <v>0</v>
      </c>
      <c r="H37" s="236"/>
      <c r="I37" s="216">
        <v>0</v>
      </c>
      <c r="J37" s="248"/>
      <c r="K37" s="218"/>
      <c r="L37" s="218"/>
      <c r="M37" s="218"/>
      <c r="N37" s="244"/>
      <c r="O37" s="244"/>
      <c r="P37" s="244"/>
      <c r="Q37" s="221"/>
      <c r="R37" s="222"/>
      <c r="S37" s="223"/>
    </row>
    <row r="38" spans="1:19" s="224" customFormat="1" ht="9.6" customHeight="1" x14ac:dyDescent="0.25">
      <c r="A38" s="256"/>
      <c r="B38" s="229"/>
      <c r="C38" s="229"/>
      <c r="D38" s="229"/>
      <c r="E38" s="229"/>
      <c r="F38" s="250"/>
      <c r="G38" s="250"/>
      <c r="H38" s="254"/>
      <c r="I38" s="218"/>
      <c r="J38" s="240"/>
      <c r="K38" s="218"/>
      <c r="L38" s="218"/>
      <c r="M38" s="218"/>
      <c r="N38" s="244"/>
      <c r="O38" s="244"/>
      <c r="P38" s="244"/>
      <c r="Q38" s="221"/>
      <c r="R38" s="222"/>
      <c r="S38" s="223"/>
    </row>
    <row r="39" spans="1:19" s="224" customFormat="1" ht="9.6" customHeight="1" x14ac:dyDescent="0.25">
      <c r="A39" s="257"/>
      <c r="B39" s="258"/>
      <c r="C39" s="258"/>
      <c r="D39" s="258"/>
      <c r="E39" s="229"/>
      <c r="F39" s="258"/>
      <c r="G39" s="258"/>
      <c r="H39" s="258"/>
      <c r="I39" s="258"/>
      <c r="J39" s="229"/>
      <c r="K39" s="258"/>
      <c r="L39" s="258"/>
      <c r="M39" s="258"/>
      <c r="N39" s="259"/>
      <c r="O39" s="259"/>
      <c r="P39" s="259"/>
      <c r="Q39" s="221"/>
      <c r="R39" s="222"/>
      <c r="S39" s="223"/>
    </row>
    <row r="40" spans="1:19" s="224" customFormat="1" ht="9.6" customHeight="1" x14ac:dyDescent="0.25">
      <c r="A40" s="256"/>
      <c r="B40" s="229"/>
      <c r="C40" s="229"/>
      <c r="D40" s="229"/>
      <c r="E40" s="229"/>
      <c r="F40" s="258"/>
      <c r="G40" s="258"/>
      <c r="I40" s="258"/>
      <c r="J40" s="229"/>
      <c r="K40" s="258"/>
      <c r="L40" s="258"/>
      <c r="M40" s="260"/>
      <c r="N40" s="229"/>
      <c r="O40" s="258"/>
      <c r="P40" s="259"/>
      <c r="Q40" s="221"/>
      <c r="R40" s="222"/>
      <c r="S40" s="223"/>
    </row>
    <row r="41" spans="1:19" s="224" customFormat="1" ht="9.6" customHeight="1" x14ac:dyDescent="0.25">
      <c r="A41" s="256"/>
      <c r="B41" s="258"/>
      <c r="C41" s="258"/>
      <c r="D41" s="258"/>
      <c r="E41" s="229"/>
      <c r="F41" s="258"/>
      <c r="G41" s="258"/>
      <c r="H41" s="258"/>
      <c r="I41" s="258"/>
      <c r="J41" s="229"/>
      <c r="K41" s="258"/>
      <c r="L41" s="258"/>
      <c r="M41" s="258"/>
      <c r="N41" s="259"/>
      <c r="O41" s="258"/>
      <c r="P41" s="259"/>
      <c r="Q41" s="221"/>
      <c r="R41" s="222"/>
      <c r="S41" s="223"/>
    </row>
    <row r="42" spans="1:19" s="224" customFormat="1" ht="9.6" customHeight="1" x14ac:dyDescent="0.25">
      <c r="A42" s="256"/>
      <c r="B42" s="229"/>
      <c r="C42" s="229"/>
      <c r="D42" s="229"/>
      <c r="E42" s="229"/>
      <c r="F42" s="258"/>
      <c r="G42" s="258"/>
      <c r="I42" s="260"/>
      <c r="J42" s="229"/>
      <c r="K42" s="258"/>
      <c r="L42" s="258"/>
      <c r="M42" s="258"/>
      <c r="N42" s="259"/>
      <c r="O42" s="259"/>
      <c r="P42" s="259"/>
      <c r="Q42" s="221"/>
      <c r="R42" s="222"/>
      <c r="S42" s="223"/>
    </row>
    <row r="43" spans="1:19" s="224" customFormat="1" ht="9.6" customHeight="1" x14ac:dyDescent="0.25">
      <c r="A43" s="256"/>
      <c r="B43" s="258"/>
      <c r="C43" s="258"/>
      <c r="D43" s="258"/>
      <c r="E43" s="229"/>
      <c r="F43" s="258"/>
      <c r="G43" s="258"/>
      <c r="H43" s="258"/>
      <c r="I43" s="258"/>
      <c r="J43" s="229"/>
      <c r="K43" s="258"/>
      <c r="L43" s="261"/>
      <c r="M43" s="258"/>
      <c r="N43" s="259"/>
      <c r="O43" s="259"/>
      <c r="P43" s="259"/>
      <c r="Q43" s="221"/>
      <c r="R43" s="222"/>
      <c r="S43" s="223"/>
    </row>
    <row r="44" spans="1:19" s="224" customFormat="1" ht="9.6" customHeight="1" x14ac:dyDescent="0.25">
      <c r="A44" s="256"/>
      <c r="B44" s="229"/>
      <c r="C44" s="229"/>
      <c r="D44" s="229"/>
      <c r="E44" s="229"/>
      <c r="F44" s="258"/>
      <c r="G44" s="258"/>
      <c r="I44" s="258"/>
      <c r="J44" s="229"/>
      <c r="K44" s="260"/>
      <c r="L44" s="229"/>
      <c r="M44" s="258"/>
      <c r="N44" s="259"/>
      <c r="O44" s="259"/>
      <c r="P44" s="259"/>
      <c r="Q44" s="221"/>
      <c r="R44" s="222"/>
      <c r="S44" s="223"/>
    </row>
    <row r="45" spans="1:19" s="224" customFormat="1" ht="9.6" customHeight="1" x14ac:dyDescent="0.25">
      <c r="A45" s="256"/>
      <c r="B45" s="258"/>
      <c r="C45" s="258"/>
      <c r="D45" s="258"/>
      <c r="E45" s="229"/>
      <c r="F45" s="258"/>
      <c r="G45" s="258"/>
      <c r="H45" s="258"/>
      <c r="I45" s="258"/>
      <c r="J45" s="229"/>
      <c r="K45" s="258"/>
      <c r="L45" s="258"/>
      <c r="M45" s="258"/>
      <c r="N45" s="259"/>
      <c r="O45" s="259"/>
      <c r="P45" s="259"/>
      <c r="Q45" s="221"/>
      <c r="R45" s="222"/>
      <c r="S45" s="223"/>
    </row>
    <row r="46" spans="1:19" s="224" customFormat="1" ht="9.6" customHeight="1" x14ac:dyDescent="0.25">
      <c r="A46" s="256"/>
      <c r="B46" s="229"/>
      <c r="C46" s="229"/>
      <c r="D46" s="229"/>
      <c r="E46" s="229"/>
      <c r="F46" s="258"/>
      <c r="G46" s="258"/>
      <c r="I46" s="260"/>
      <c r="J46" s="229"/>
      <c r="K46" s="258"/>
      <c r="L46" s="258"/>
      <c r="M46" s="258"/>
      <c r="N46" s="259"/>
      <c r="O46" s="259"/>
      <c r="P46" s="259"/>
      <c r="Q46" s="221"/>
      <c r="R46" s="222"/>
      <c r="S46" s="223"/>
    </row>
    <row r="47" spans="1:19" s="224" customFormat="1" ht="9.6" customHeight="1" x14ac:dyDescent="0.25">
      <c r="A47" s="257"/>
      <c r="B47" s="258"/>
      <c r="C47" s="258"/>
      <c r="D47" s="258"/>
      <c r="E47" s="229"/>
      <c r="F47" s="258"/>
      <c r="G47" s="258"/>
      <c r="H47" s="258"/>
      <c r="I47" s="258"/>
      <c r="J47" s="229"/>
      <c r="K47" s="258"/>
      <c r="L47" s="258"/>
      <c r="M47" s="258"/>
      <c r="N47" s="258"/>
      <c r="O47" s="219"/>
      <c r="P47" s="219"/>
      <c r="Q47" s="221"/>
      <c r="R47" s="222"/>
      <c r="S47" s="223"/>
    </row>
    <row r="48" spans="1:19" s="268" customFormat="1" ht="6.75" customHeight="1" x14ac:dyDescent="0.25">
      <c r="A48" s="262"/>
      <c r="B48" s="262"/>
      <c r="C48" s="262"/>
      <c r="D48" s="262"/>
      <c r="E48" s="262"/>
      <c r="F48" s="263"/>
      <c r="G48" s="263"/>
      <c r="H48" s="263"/>
      <c r="I48" s="263"/>
      <c r="J48" s="264"/>
      <c r="K48" s="265"/>
      <c r="L48" s="266"/>
      <c r="M48" s="265"/>
      <c r="N48" s="266"/>
      <c r="O48" s="265"/>
      <c r="P48" s="266"/>
      <c r="Q48" s="265"/>
      <c r="R48" s="266"/>
      <c r="S48" s="267"/>
    </row>
    <row r="49" spans="1:18" s="278" customFormat="1" ht="10.5" customHeight="1" x14ac:dyDescent="0.25">
      <c r="A49" s="110" t="s">
        <v>38</v>
      </c>
      <c r="B49" s="109"/>
      <c r="C49" s="109"/>
      <c r="D49" s="108"/>
      <c r="E49" s="269" t="s">
        <v>36</v>
      </c>
      <c r="F49" s="270" t="s">
        <v>37</v>
      </c>
      <c r="G49" s="269"/>
      <c r="H49" s="271"/>
      <c r="I49" s="272"/>
      <c r="J49" s="269" t="s">
        <v>36</v>
      </c>
      <c r="K49" s="270" t="s">
        <v>35</v>
      </c>
      <c r="L49" s="273"/>
      <c r="M49" s="270" t="s">
        <v>34</v>
      </c>
      <c r="N49" s="274"/>
      <c r="O49" s="275" t="s">
        <v>33</v>
      </c>
      <c r="P49" s="275"/>
      <c r="Q49" s="276"/>
      <c r="R49" s="277"/>
    </row>
    <row r="50" spans="1:18" s="278" customFormat="1" ht="9" customHeight="1" x14ac:dyDescent="0.25">
      <c r="A50" s="279" t="s">
        <v>32</v>
      </c>
      <c r="B50" s="280"/>
      <c r="C50" s="281"/>
      <c r="D50" s="282"/>
      <c r="E50" s="283">
        <v>1</v>
      </c>
      <c r="F50" s="71" t="e">
        <f>IF(E50&gt;$R$57,,UPPER(VLOOKUP(E50,'[6]1MD ELO (3)'!$A$7:$Q$134,2)))</f>
        <v>#REF!</v>
      </c>
      <c r="G50" s="284"/>
      <c r="H50" s="71"/>
      <c r="I50" s="67"/>
      <c r="J50" s="285" t="s">
        <v>31</v>
      </c>
      <c r="K50" s="50"/>
      <c r="L50" s="51"/>
      <c r="M50" s="50"/>
      <c r="N50" s="286"/>
      <c r="O50" s="287" t="s">
        <v>30</v>
      </c>
      <c r="P50" s="288"/>
      <c r="Q50" s="288"/>
      <c r="R50" s="289"/>
    </row>
    <row r="51" spans="1:18" s="278" customFormat="1" ht="9" customHeight="1" x14ac:dyDescent="0.25">
      <c r="A51" s="290" t="s">
        <v>29</v>
      </c>
      <c r="B51" s="291"/>
      <c r="C51" s="292"/>
      <c r="D51" s="293"/>
      <c r="E51" s="283">
        <v>2</v>
      </c>
      <c r="F51" s="71" t="e">
        <f>IF(E51&gt;$R$57,,UPPER(VLOOKUP(E51,'[6]1MD ELO (3)'!$A$7:$Q$134,2)))</f>
        <v>#REF!</v>
      </c>
      <c r="G51" s="284"/>
      <c r="H51" s="71"/>
      <c r="I51" s="67"/>
      <c r="J51" s="285" t="s">
        <v>28</v>
      </c>
      <c r="K51" s="50"/>
      <c r="L51" s="51"/>
      <c r="M51" s="50"/>
      <c r="N51" s="286"/>
      <c r="O51" s="294"/>
      <c r="P51" s="295"/>
      <c r="Q51" s="291"/>
      <c r="R51" s="296"/>
    </row>
    <row r="52" spans="1:18" s="278" customFormat="1" ht="9" customHeight="1" x14ac:dyDescent="0.25">
      <c r="A52" s="88"/>
      <c r="B52" s="87"/>
      <c r="C52" s="297"/>
      <c r="D52" s="86"/>
      <c r="E52" s="283">
        <v>3</v>
      </c>
      <c r="F52" s="71" t="e">
        <f>IF(E52&gt;$R$57,,UPPER(VLOOKUP(E52,'[6]1MD ELO (3)'!$A$7:$Q$134,2)))</f>
        <v>#REF!</v>
      </c>
      <c r="G52" s="284"/>
      <c r="H52" s="71"/>
      <c r="I52" s="67"/>
      <c r="J52" s="285" t="s">
        <v>27</v>
      </c>
      <c r="K52" s="50"/>
      <c r="L52" s="51"/>
      <c r="M52" s="50"/>
      <c r="N52" s="286"/>
      <c r="O52" s="287" t="s">
        <v>26</v>
      </c>
      <c r="P52" s="288"/>
      <c r="Q52" s="288"/>
      <c r="R52" s="289"/>
    </row>
    <row r="53" spans="1:18" s="278" customFormat="1" ht="9" customHeight="1" x14ac:dyDescent="0.25">
      <c r="A53" s="85"/>
      <c r="B53" s="84"/>
      <c r="C53" s="84"/>
      <c r="D53" s="80"/>
      <c r="E53" s="283">
        <v>4</v>
      </c>
      <c r="F53" s="71" t="e">
        <f>IF(E53&gt;$R$57,,UPPER(VLOOKUP(E53,'[6]1MD ELO (3)'!$A$7:$Q$134,2)))</f>
        <v>#REF!</v>
      </c>
      <c r="G53" s="284"/>
      <c r="H53" s="71"/>
      <c r="I53" s="67"/>
      <c r="J53" s="285" t="s">
        <v>25</v>
      </c>
      <c r="K53" s="50"/>
      <c r="L53" s="51"/>
      <c r="M53" s="50"/>
      <c r="N53" s="286"/>
      <c r="O53" s="50"/>
      <c r="P53" s="51"/>
      <c r="Q53" s="50"/>
      <c r="R53" s="286"/>
    </row>
    <row r="54" spans="1:18" s="278" customFormat="1" ht="9" customHeight="1" x14ac:dyDescent="0.25">
      <c r="A54" s="83"/>
      <c r="B54" s="82"/>
      <c r="C54" s="82"/>
      <c r="D54" s="81"/>
      <c r="E54" s="283"/>
      <c r="F54" s="71"/>
      <c r="G54" s="284"/>
      <c r="H54" s="71"/>
      <c r="I54" s="67"/>
      <c r="J54" s="285" t="s">
        <v>24</v>
      </c>
      <c r="K54" s="50"/>
      <c r="L54" s="51"/>
      <c r="M54" s="50"/>
      <c r="N54" s="286"/>
      <c r="O54" s="291"/>
      <c r="P54" s="295"/>
      <c r="Q54" s="291"/>
      <c r="R54" s="296"/>
    </row>
    <row r="55" spans="1:18" s="278" customFormat="1" ht="9" customHeight="1" x14ac:dyDescent="0.25">
      <c r="A55" s="75"/>
      <c r="B55" s="74"/>
      <c r="C55" s="84"/>
      <c r="D55" s="80"/>
      <c r="E55" s="283"/>
      <c r="F55" s="71"/>
      <c r="G55" s="284"/>
      <c r="H55" s="71"/>
      <c r="I55" s="67"/>
      <c r="J55" s="285" t="s">
        <v>23</v>
      </c>
      <c r="K55" s="50"/>
      <c r="L55" s="51"/>
      <c r="M55" s="50"/>
      <c r="N55" s="286"/>
      <c r="O55" s="287" t="s">
        <v>22</v>
      </c>
      <c r="P55" s="288"/>
      <c r="Q55" s="288"/>
      <c r="R55" s="289"/>
    </row>
    <row r="56" spans="1:18" s="278" customFormat="1" ht="9" customHeight="1" x14ac:dyDescent="0.25">
      <c r="A56" s="75"/>
      <c r="B56" s="74"/>
      <c r="C56" s="298"/>
      <c r="D56" s="73"/>
      <c r="E56" s="283"/>
      <c r="F56" s="71"/>
      <c r="G56" s="284"/>
      <c r="H56" s="71"/>
      <c r="I56" s="67"/>
      <c r="J56" s="285" t="s">
        <v>21</v>
      </c>
      <c r="K56" s="50"/>
      <c r="L56" s="51"/>
      <c r="M56" s="50"/>
      <c r="N56" s="286"/>
      <c r="O56" s="50"/>
      <c r="P56" s="51"/>
      <c r="Q56" s="50"/>
      <c r="R56" s="286"/>
    </row>
    <row r="57" spans="1:18" s="278" customFormat="1" ht="9" customHeight="1" x14ac:dyDescent="0.25">
      <c r="A57" s="63"/>
      <c r="B57" s="62"/>
      <c r="C57" s="299"/>
      <c r="D57" s="61"/>
      <c r="E57" s="300"/>
      <c r="F57" s="59"/>
      <c r="G57" s="301"/>
      <c r="H57" s="59"/>
      <c r="I57" s="55"/>
      <c r="J57" s="302" t="s">
        <v>20</v>
      </c>
      <c r="K57" s="291"/>
      <c r="L57" s="295"/>
      <c r="M57" s="291"/>
      <c r="N57" s="296"/>
      <c r="O57" s="291" t="e">
        <f>R4</f>
        <v>#REF!</v>
      </c>
      <c r="P57" s="295"/>
      <c r="Q57" s="291"/>
      <c r="R57" s="303" t="e">
        <f>MIN(4,'[6]1MD ELO (3)'!Q5)</f>
        <v>#REF!</v>
      </c>
    </row>
  </sheetData>
  <mergeCells count="1">
    <mergeCell ref="A4:C4"/>
  </mergeCells>
  <conditionalFormatting sqref="B39 B41 B43 B45 B47">
    <cfRule type="cellIs" dxfId="63" priority="4" stopIfTrue="1" operator="equal">
      <formula>"QA"</formula>
    </cfRule>
    <cfRule type="cellIs" dxfId="62" priority="5" stopIfTrue="1" operator="equal">
      <formula>"DA"</formula>
    </cfRule>
  </conditionalFormatting>
  <conditionalFormatting sqref="E7 E9 E11 E13 E15 E17 E19 E21 E23 E25 E27 E29 E31 E33 E35 E37">
    <cfRule type="expression" dxfId="61" priority="2" stopIfTrue="1">
      <formula>$E7&lt;5</formula>
    </cfRule>
  </conditionalFormatting>
  <conditionalFormatting sqref="E39 E41 E43 E45 E47">
    <cfRule type="expression" dxfId="60" priority="10" stopIfTrue="1">
      <formula>AND($E39&lt;9,$C39&gt;0)</formula>
    </cfRule>
  </conditionalFormatting>
  <conditionalFormatting sqref="F7 F9 F11 F13 F15 F17 F19 F21 F23 F25 F27 F29 F31 F33 F35 F37">
    <cfRule type="cellIs" dxfId="59" priority="1" stopIfTrue="1" operator="equal">
      <formula>"Bye"</formula>
    </cfRule>
  </conditionalFormatting>
  <conditionalFormatting sqref="F39 F41 F43 F45 F47">
    <cfRule type="cellIs" dxfId="58" priority="8" stopIfTrue="1" operator="equal">
      <formula>"Bye"</formula>
    </cfRule>
  </conditionalFormatting>
  <conditionalFormatting sqref="F39:I39 F41:I41 F43:I43 F45:I45 F47:I47">
    <cfRule type="expression" dxfId="57" priority="9" stopIfTrue="1">
      <formula>AND($E39&lt;9,$C39&gt;0)</formula>
    </cfRule>
  </conditionalFormatting>
  <conditionalFormatting sqref="H7 H9 H11 H13 H15 H17 H19 H21 H23 H25 H27 H29 H31 H33 H35 H37">
    <cfRule type="expression" dxfId="56" priority="14" stopIfTrue="1">
      <formula>AND($E7&lt;9,$C7&gt;0)</formula>
    </cfRule>
  </conditionalFormatting>
  <conditionalFormatting sqref="I8 K10 I12 M14 I16 K18 I20 O22 I24 K26 I28 M30 I32 K34 I36 M40 I42 K44 I46">
    <cfRule type="expression" dxfId="55" priority="11" stopIfTrue="1">
      <formula>AND($O$1="CU",I8="Umpire")</formula>
    </cfRule>
    <cfRule type="expression" dxfId="54" priority="12" stopIfTrue="1">
      <formula>AND($O$1="CU",I8&lt;&gt;"Umpire",J8&lt;&gt;"")</formula>
    </cfRule>
    <cfRule type="expression" dxfId="53" priority="13" stopIfTrue="1">
      <formula>AND($O$1="CU",I8&lt;&gt;"Umpire")</formula>
    </cfRule>
  </conditionalFormatting>
  <conditionalFormatting sqref="J8 L10 J12 N14 J16 L18 J20 P22 J24 L26 J28 N30 J32 L34 J36 R57">
    <cfRule type="expression" dxfId="52" priority="3" stopIfTrue="1">
      <formula>$O$1="CU"</formula>
    </cfRule>
  </conditionalFormatting>
  <conditionalFormatting sqref="K8 M10 K12 O14 K16 M18 K20 Q22 K24 M26 K28 O30 K32 M34 K36 O40 K42 M44 K46">
    <cfRule type="expression" dxfId="51" priority="6" stopIfTrue="1">
      <formula>J8="as"</formula>
    </cfRule>
    <cfRule type="expression" dxfId="50" priority="7" stopIfTrue="1">
      <formula>J8="bs"</formula>
    </cfRule>
  </conditionalFormatting>
  <dataValidations count="1">
    <dataValidation type="list" allowBlank="1" showInputMessage="1" sqref="I46 I42 K44 M40 I8 M14 K10 K18 K26 K34 M30 I12 I36 O22 I16 I32 I24 I20 I28" xr:uid="{00000000-0002-0000-1500-000000000000}">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Jun_Show_CU">
                <anchor moveWithCells="1" sizeWithCells="1">
                  <from>
                    <xdr:col>12</xdr:col>
                    <xdr:colOff>411480</xdr:colOff>
                    <xdr:row>0</xdr:row>
                    <xdr:rowOff>7620</xdr:rowOff>
                  </from>
                  <to>
                    <xdr:col>14</xdr:col>
                    <xdr:colOff>289560</xdr:colOff>
                    <xdr:row>0</xdr:row>
                    <xdr:rowOff>137160</xdr:rowOff>
                  </to>
                </anchor>
              </controlPr>
            </control>
          </mc:Choice>
        </mc:AlternateContent>
        <mc:AlternateContent xmlns:mc="http://schemas.openxmlformats.org/markup-compatibility/2006">
          <mc:Choice Requires="x14">
            <control shapeId="9218" r:id="rId5" name="Button 2">
              <controlPr defaultSize="0" print="0" autoFill="0" autoPict="0" macro="[0]!Jun_Hide_CU">
                <anchor moveWithCells="1" sizeWithCells="1">
                  <from>
                    <xdr:col>12</xdr:col>
                    <xdr:colOff>403860</xdr:colOff>
                    <xdr:row>0</xdr:row>
                    <xdr:rowOff>144780</xdr:rowOff>
                  </from>
                  <to>
                    <xdr:col>14</xdr:col>
                    <xdr:colOff>289560</xdr:colOff>
                    <xdr:row>1</xdr:row>
                    <xdr:rowOff>45720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11"/>
    <pageSetUpPr fitToPage="1"/>
  </sheetPr>
  <dimension ref="A1:AK57"/>
  <sheetViews>
    <sheetView showGridLines="0" showZeros="0" topLeftCell="A7" workbookViewId="0">
      <selection activeCell="W19" sqref="W19"/>
    </sheetView>
  </sheetViews>
  <sheetFormatPr defaultColWidth="9.109375" defaultRowHeight="13.2" x14ac:dyDescent="0.25"/>
  <cols>
    <col min="1" max="2" width="3.33203125" style="48" customWidth="1"/>
    <col min="3" max="3" width="4.6640625" style="48" customWidth="1"/>
    <col min="4" max="4" width="6.5546875" style="48" customWidth="1"/>
    <col min="5" max="5" width="4.33203125" style="48" customWidth="1"/>
    <col min="6" max="6" width="12.6640625" style="48" customWidth="1"/>
    <col min="7" max="7" width="2.6640625" style="48" customWidth="1"/>
    <col min="8" max="8" width="7.6640625" style="48" customWidth="1"/>
    <col min="9" max="9" width="5.88671875" style="48" customWidth="1"/>
    <col min="10" max="10" width="1.6640625" style="304" customWidth="1"/>
    <col min="11" max="11" width="10.6640625" style="48" customWidth="1"/>
    <col min="12" max="12" width="1.6640625" style="304" customWidth="1"/>
    <col min="13" max="13" width="10.6640625" style="48" customWidth="1"/>
    <col min="14" max="14" width="1.6640625" style="305" customWidth="1"/>
    <col min="15" max="15" width="10.6640625" style="48" customWidth="1"/>
    <col min="16" max="16" width="1.6640625" style="304" customWidth="1"/>
    <col min="17" max="17" width="10.6640625" style="48" customWidth="1"/>
    <col min="18" max="18" width="1.6640625" style="305" customWidth="1"/>
    <col min="19" max="19" width="9.109375" style="48" hidden="1" customWidth="1"/>
    <col min="20" max="20" width="8.6640625" style="48" customWidth="1"/>
    <col min="21" max="21" width="9.109375" style="48" hidden="1" customWidth="1"/>
    <col min="22" max="24" width="9.109375" style="48"/>
    <col min="25" max="34" width="9.109375" style="48" hidden="1" customWidth="1"/>
    <col min="35" max="16384" width="9.109375" style="48"/>
  </cols>
  <sheetData>
    <row r="1" spans="1:37" s="181" customFormat="1" ht="21.75" customHeight="1" x14ac:dyDescent="0.25">
      <c r="A1" s="176" t="s">
        <v>16</v>
      </c>
      <c r="B1" s="176"/>
      <c r="C1" s="154"/>
      <c r="D1" s="154"/>
      <c r="E1" s="154"/>
      <c r="F1" s="154"/>
      <c r="G1" s="154"/>
      <c r="H1" s="176"/>
      <c r="I1" s="177"/>
      <c r="J1" s="153"/>
      <c r="K1" s="178" t="s">
        <v>79</v>
      </c>
      <c r="L1" s="179"/>
      <c r="M1" s="180"/>
      <c r="N1" s="153"/>
      <c r="O1" s="153" t="s">
        <v>105</v>
      </c>
      <c r="P1" s="153"/>
      <c r="Q1" s="154"/>
      <c r="R1" s="153"/>
      <c r="Y1" s="182"/>
      <c r="Z1" s="182"/>
      <c r="AA1" s="182"/>
      <c r="AB1" s="152" t="e">
        <f>IF($Y$5=1,CONCATENATE(VLOOKUP($Y$3,$AA$2:$AH$14,2)),CONCATENATE(VLOOKUP($Y$3,$AA$16:$AH$25,2)))</f>
        <v>#REF!</v>
      </c>
      <c r="AC1" s="152" t="e">
        <f>IF($Y$5=1,CONCATENATE(VLOOKUP($Y$3,$AA$2:$AH$14,3)),CONCATENATE(VLOOKUP($Y$3,$AA$16:$AH$25,3)))</f>
        <v>#REF!</v>
      </c>
      <c r="AD1" s="152" t="e">
        <f>IF($Y$5=1,CONCATENATE(VLOOKUP($Y$3,$AA$2:$AH$14,4)),CONCATENATE(VLOOKUP($Y$3,$AA$16:$AH$25,4)))</f>
        <v>#REF!</v>
      </c>
      <c r="AE1" s="152" t="e">
        <f>IF($Y$5=1,CONCATENATE(VLOOKUP($Y$3,$AA$2:$AH$14,5)),CONCATENATE(VLOOKUP($Y$3,$AA$16:$AH$25,5)))</f>
        <v>#REF!</v>
      </c>
      <c r="AF1" s="152" t="e">
        <f>IF($Y$5=1,CONCATENATE(VLOOKUP($Y$3,$AA$2:$AH$14,6)),CONCATENATE(VLOOKUP($Y$3,$AA$16:$AH$25,6)))</f>
        <v>#REF!</v>
      </c>
      <c r="AG1" s="152" t="e">
        <f>IF($Y$5=1,CONCATENATE(VLOOKUP($Y$3,$AA$2:$AH$14,7)),CONCATENATE(VLOOKUP($Y$3,$AA$16:$AH$25,7)))</f>
        <v>#REF!</v>
      </c>
      <c r="AH1" s="152" t="e">
        <f>IF($Y$5=1,CONCATENATE(VLOOKUP($Y$3,$AA$2:$AH$14,8)),CONCATENATE(VLOOKUP($Y$3,$AA$16:$AH$25,8)))</f>
        <v>#REF!</v>
      </c>
    </row>
    <row r="2" spans="1:37" s="186" customFormat="1" x14ac:dyDescent="0.25">
      <c r="A2" s="183" t="s">
        <v>77</v>
      </c>
      <c r="B2" s="184"/>
      <c r="C2" s="184"/>
      <c r="D2" s="184"/>
      <c r="E2" s="306">
        <v>0</v>
      </c>
      <c r="F2" s="184" t="s">
        <v>139</v>
      </c>
      <c r="G2" s="185"/>
      <c r="H2" s="144"/>
      <c r="I2" s="144"/>
      <c r="J2" s="143"/>
      <c r="K2" s="179"/>
      <c r="L2" s="179"/>
      <c r="M2" s="179"/>
      <c r="N2" s="143"/>
      <c r="O2" s="144"/>
      <c r="P2" s="143"/>
      <c r="Q2" s="144"/>
      <c r="R2" s="143"/>
      <c r="Y2" s="142"/>
      <c r="Z2" s="111"/>
      <c r="AA2" s="111" t="s">
        <v>50</v>
      </c>
      <c r="AB2" s="114">
        <v>300</v>
      </c>
      <c r="AC2" s="114">
        <v>250</v>
      </c>
      <c r="AD2" s="114">
        <v>200</v>
      </c>
      <c r="AE2" s="114">
        <v>150</v>
      </c>
      <c r="AF2" s="114">
        <v>120</v>
      </c>
      <c r="AG2" s="114">
        <v>90</v>
      </c>
      <c r="AH2" s="114">
        <v>40</v>
      </c>
      <c r="AI2" s="48"/>
      <c r="AJ2" s="48"/>
      <c r="AK2" s="48"/>
    </row>
    <row r="3" spans="1:37" s="187" customFormat="1" ht="11.25" customHeight="1" x14ac:dyDescent="0.25">
      <c r="A3" s="139" t="s">
        <v>75</v>
      </c>
      <c r="B3" s="139"/>
      <c r="C3" s="139"/>
      <c r="D3" s="139"/>
      <c r="E3" s="139"/>
      <c r="F3" s="139"/>
      <c r="G3" s="139" t="s">
        <v>4</v>
      </c>
      <c r="H3" s="139"/>
      <c r="I3" s="139"/>
      <c r="J3" s="141"/>
      <c r="K3" s="139" t="s">
        <v>74</v>
      </c>
      <c r="L3" s="141"/>
      <c r="M3" s="139"/>
      <c r="N3" s="141"/>
      <c r="O3" s="139"/>
      <c r="P3" s="141"/>
      <c r="Q3" s="139"/>
      <c r="R3" s="140" t="s">
        <v>73</v>
      </c>
      <c r="Y3" s="111" t="str">
        <f>IF(K4="OB","A",IF(K4="IX","W",IF(K4="","",K4)))</f>
        <v/>
      </c>
      <c r="Z3" s="111"/>
      <c r="AA3" s="111" t="s">
        <v>48</v>
      </c>
      <c r="AB3" s="114">
        <v>280</v>
      </c>
      <c r="AC3" s="114">
        <v>230</v>
      </c>
      <c r="AD3" s="114">
        <v>180</v>
      </c>
      <c r="AE3" s="114">
        <v>140</v>
      </c>
      <c r="AF3" s="114">
        <v>80</v>
      </c>
      <c r="AG3" s="114">
        <v>0</v>
      </c>
      <c r="AH3" s="114">
        <v>0</v>
      </c>
      <c r="AI3" s="48"/>
      <c r="AJ3" s="48"/>
      <c r="AK3" s="48"/>
    </row>
    <row r="4" spans="1:37" s="195" customFormat="1" ht="11.25" customHeight="1" thickBot="1" x14ac:dyDescent="0.3">
      <c r="A4" s="358" t="s">
        <v>17</v>
      </c>
      <c r="B4" s="358"/>
      <c r="C4" s="358"/>
      <c r="D4" s="188"/>
      <c r="E4" s="189"/>
      <c r="F4" s="189"/>
      <c r="G4" s="189" t="s">
        <v>18</v>
      </c>
      <c r="H4" s="190"/>
      <c r="I4" s="189"/>
      <c r="J4" s="191"/>
      <c r="K4" s="192"/>
      <c r="L4" s="191"/>
      <c r="M4" s="193"/>
      <c r="N4" s="191"/>
      <c r="O4" s="189"/>
      <c r="P4" s="191"/>
      <c r="Q4" s="189"/>
      <c r="R4" s="194" t="e">
        <f>[6]Altalanos!$E$10</f>
        <v>#REF!</v>
      </c>
      <c r="Y4" s="111"/>
      <c r="Z4" s="111"/>
      <c r="AA4" s="111" t="s">
        <v>52</v>
      </c>
      <c r="AB4" s="114">
        <v>250</v>
      </c>
      <c r="AC4" s="114">
        <v>200</v>
      </c>
      <c r="AD4" s="114">
        <v>150</v>
      </c>
      <c r="AE4" s="114">
        <v>120</v>
      </c>
      <c r="AF4" s="114">
        <v>90</v>
      </c>
      <c r="AG4" s="114">
        <v>60</v>
      </c>
      <c r="AH4" s="114">
        <v>25</v>
      </c>
      <c r="AI4" s="48"/>
      <c r="AJ4" s="48"/>
      <c r="AK4" s="48"/>
    </row>
    <row r="5" spans="1:37" s="187" customFormat="1" x14ac:dyDescent="0.25">
      <c r="A5" s="84"/>
      <c r="B5" s="196" t="s">
        <v>106</v>
      </c>
      <c r="C5" s="197" t="s">
        <v>38</v>
      </c>
      <c r="D5" s="196" t="s">
        <v>107</v>
      </c>
      <c r="E5" s="196" t="s">
        <v>108</v>
      </c>
      <c r="F5" s="198" t="s">
        <v>109</v>
      </c>
      <c r="G5" s="198" t="s">
        <v>65</v>
      </c>
      <c r="H5" s="198"/>
      <c r="I5" s="198" t="s">
        <v>64</v>
      </c>
      <c r="J5" s="198"/>
      <c r="K5" s="196" t="s">
        <v>110</v>
      </c>
      <c r="L5" s="199"/>
      <c r="M5" s="196" t="s">
        <v>111</v>
      </c>
      <c r="N5" s="199"/>
      <c r="O5" s="196" t="s">
        <v>86</v>
      </c>
      <c r="P5" s="199"/>
      <c r="Q5" s="196" t="s">
        <v>112</v>
      </c>
      <c r="R5" s="200"/>
      <c r="Y5" s="111" t="e">
        <f>IF(OR([6]Altalanos!$A$8="F1",[6]Altalanos!$A$8="F2",[6]Altalanos!$A$8="N1",[6]Altalanos!$A$8="N2"),1,2)</f>
        <v>#REF!</v>
      </c>
      <c r="Z5" s="111"/>
      <c r="AA5" s="111" t="s">
        <v>51</v>
      </c>
      <c r="AB5" s="114">
        <v>200</v>
      </c>
      <c r="AC5" s="114">
        <v>150</v>
      </c>
      <c r="AD5" s="114">
        <v>120</v>
      </c>
      <c r="AE5" s="114">
        <v>90</v>
      </c>
      <c r="AF5" s="114">
        <v>60</v>
      </c>
      <c r="AG5" s="114">
        <v>40</v>
      </c>
      <c r="AH5" s="114">
        <v>15</v>
      </c>
      <c r="AI5" s="48"/>
      <c r="AJ5" s="48"/>
      <c r="AK5" s="48"/>
    </row>
    <row r="6" spans="1:37" s="208" customFormat="1" ht="14.25" customHeight="1" thickBot="1" x14ac:dyDescent="0.3">
      <c r="A6" s="201"/>
      <c r="B6" s="202"/>
      <c r="C6" s="202"/>
      <c r="D6" s="202"/>
      <c r="E6" s="202"/>
      <c r="F6" s="203" t="s">
        <v>78</v>
      </c>
      <c r="G6" s="204"/>
      <c r="H6" s="205"/>
      <c r="I6" s="204"/>
      <c r="J6" s="206"/>
      <c r="K6" s="202" t="s">
        <v>78</v>
      </c>
      <c r="L6" s="206"/>
      <c r="M6" s="202" t="s">
        <v>78</v>
      </c>
      <c r="N6" s="206"/>
      <c r="O6" s="202" t="s">
        <v>78</v>
      </c>
      <c r="P6" s="206"/>
      <c r="Q6" s="202" t="str">
        <f>IF(Y3="","",CONCATENATE(VLOOKUP(Y3,AB1:AH1,1)," pont"))</f>
        <v/>
      </c>
      <c r="R6" s="207"/>
      <c r="Y6" s="209"/>
      <c r="Z6" s="209"/>
      <c r="AA6" s="209" t="s">
        <v>49</v>
      </c>
      <c r="AB6" s="210">
        <v>150</v>
      </c>
      <c r="AC6" s="210">
        <v>120</v>
      </c>
      <c r="AD6" s="210">
        <v>90</v>
      </c>
      <c r="AE6" s="210">
        <v>60</v>
      </c>
      <c r="AF6" s="210">
        <v>40</v>
      </c>
      <c r="AG6" s="210">
        <v>25</v>
      </c>
      <c r="AH6" s="210">
        <v>10</v>
      </c>
      <c r="AI6" s="211"/>
      <c r="AJ6" s="211"/>
      <c r="AK6" s="211"/>
    </row>
    <row r="7" spans="1:37" s="224" customFormat="1" ht="12.9" customHeight="1" x14ac:dyDescent="0.25">
      <c r="A7" s="212">
        <v>1</v>
      </c>
      <c r="B7" s="213"/>
      <c r="C7" s="214"/>
      <c r="D7" s="214"/>
      <c r="E7" s="215">
        <v>1</v>
      </c>
      <c r="F7" s="216" t="s">
        <v>507</v>
      </c>
      <c r="G7" s="216">
        <v>0</v>
      </c>
      <c r="H7" s="216"/>
      <c r="I7" s="216">
        <v>0</v>
      </c>
      <c r="J7" s="217"/>
      <c r="K7" s="218"/>
      <c r="L7" s="218"/>
      <c r="M7" s="218"/>
      <c r="N7" s="218"/>
      <c r="O7" s="219"/>
      <c r="P7" s="220"/>
      <c r="Q7" s="221"/>
      <c r="R7" s="222"/>
      <c r="S7" s="223"/>
      <c r="U7" s="225" t="e">
        <f>[6]Birók!P21</f>
        <v>#REF!</v>
      </c>
      <c r="Y7" s="111"/>
      <c r="Z7" s="111"/>
      <c r="AA7" s="111" t="s">
        <v>47</v>
      </c>
      <c r="AB7" s="114">
        <v>120</v>
      </c>
      <c r="AC7" s="114">
        <v>90</v>
      </c>
      <c r="AD7" s="114">
        <v>60</v>
      </c>
      <c r="AE7" s="114">
        <v>40</v>
      </c>
      <c r="AF7" s="114">
        <v>25</v>
      </c>
      <c r="AG7" s="114">
        <v>10</v>
      </c>
      <c r="AH7" s="114">
        <v>5</v>
      </c>
      <c r="AI7" s="48"/>
      <c r="AJ7" s="48"/>
      <c r="AK7" s="48"/>
    </row>
    <row r="8" spans="1:37" s="224" customFormat="1" ht="12.9" customHeight="1" x14ac:dyDescent="0.25">
      <c r="A8" s="226"/>
      <c r="B8" s="227"/>
      <c r="C8" s="228"/>
      <c r="D8" s="228"/>
      <c r="E8" s="229"/>
      <c r="F8" s="230"/>
      <c r="G8" s="230"/>
      <c r="H8" s="231"/>
      <c r="I8" s="232" t="s">
        <v>113</v>
      </c>
      <c r="J8" s="233" t="s">
        <v>114</v>
      </c>
      <c r="K8" s="234" t="s">
        <v>507</v>
      </c>
      <c r="L8" s="234"/>
      <c r="M8" s="218"/>
      <c r="N8" s="218"/>
      <c r="O8" s="219"/>
      <c r="P8" s="220"/>
      <c r="Q8" s="221"/>
      <c r="R8" s="222"/>
      <c r="S8" s="223"/>
      <c r="U8" s="235" t="e">
        <f>[6]Birók!P22</f>
        <v>#REF!</v>
      </c>
      <c r="Y8" s="111"/>
      <c r="Z8" s="111"/>
      <c r="AA8" s="111" t="s">
        <v>45</v>
      </c>
      <c r="AB8" s="114">
        <v>90</v>
      </c>
      <c r="AC8" s="114">
        <v>60</v>
      </c>
      <c r="AD8" s="114">
        <v>40</v>
      </c>
      <c r="AE8" s="114">
        <v>25</v>
      </c>
      <c r="AF8" s="114">
        <v>10</v>
      </c>
      <c r="AG8" s="114">
        <v>5</v>
      </c>
      <c r="AH8" s="114">
        <v>2</v>
      </c>
      <c r="AI8" s="48"/>
      <c r="AJ8" s="48"/>
      <c r="AK8" s="48"/>
    </row>
    <row r="9" spans="1:37" s="224" customFormat="1" ht="12.9" customHeight="1" x14ac:dyDescent="0.25">
      <c r="A9" s="226">
        <v>2</v>
      </c>
      <c r="B9" s="213" t="s">
        <v>78</v>
      </c>
      <c r="C9" s="214" t="s">
        <v>78</v>
      </c>
      <c r="D9" s="214" t="s">
        <v>78</v>
      </c>
      <c r="E9" s="215"/>
      <c r="F9" s="236" t="s">
        <v>115</v>
      </c>
      <c r="G9" s="236" t="s">
        <v>78</v>
      </c>
      <c r="H9" s="236"/>
      <c r="I9" s="216" t="s">
        <v>78</v>
      </c>
      <c r="J9" s="237"/>
      <c r="K9" s="218"/>
      <c r="L9" s="238"/>
      <c r="M9" s="218"/>
      <c r="N9" s="218"/>
      <c r="O9" s="219"/>
      <c r="P9" s="220"/>
      <c r="Q9" s="221"/>
      <c r="R9" s="222"/>
      <c r="S9" s="223"/>
      <c r="U9" s="235" t="e">
        <f>[6]Birók!P23</f>
        <v>#REF!</v>
      </c>
      <c r="Y9" s="111"/>
      <c r="Z9" s="111"/>
      <c r="AA9" s="111" t="s">
        <v>44</v>
      </c>
      <c r="AB9" s="114">
        <v>60</v>
      </c>
      <c r="AC9" s="114">
        <v>40</v>
      </c>
      <c r="AD9" s="114">
        <v>25</v>
      </c>
      <c r="AE9" s="114">
        <v>10</v>
      </c>
      <c r="AF9" s="114">
        <v>5</v>
      </c>
      <c r="AG9" s="114">
        <v>2</v>
      </c>
      <c r="AH9" s="114">
        <v>1</v>
      </c>
      <c r="AI9" s="48"/>
      <c r="AJ9" s="48"/>
      <c r="AK9" s="48"/>
    </row>
    <row r="10" spans="1:37" s="224" customFormat="1" ht="12.9" customHeight="1" x14ac:dyDescent="0.25">
      <c r="A10" s="226"/>
      <c r="B10" s="227"/>
      <c r="C10" s="228"/>
      <c r="D10" s="228"/>
      <c r="E10" s="239"/>
      <c r="F10" s="230"/>
      <c r="G10" s="230"/>
      <c r="H10" s="231"/>
      <c r="I10" s="218"/>
      <c r="J10" s="240"/>
      <c r="K10" s="241" t="s">
        <v>113</v>
      </c>
      <c r="L10" s="242"/>
      <c r="M10" s="234" t="s">
        <v>78</v>
      </c>
      <c r="N10" s="243"/>
      <c r="O10" s="244"/>
      <c r="P10" s="244"/>
      <c r="Q10" s="221"/>
      <c r="R10" s="222"/>
      <c r="S10" s="223"/>
      <c r="U10" s="235" t="e">
        <f>[6]Birók!P24</f>
        <v>#REF!</v>
      </c>
      <c r="Y10" s="111"/>
      <c r="Z10" s="111"/>
      <c r="AA10" s="111" t="s">
        <v>43</v>
      </c>
      <c r="AB10" s="114">
        <v>40</v>
      </c>
      <c r="AC10" s="114">
        <v>25</v>
      </c>
      <c r="AD10" s="114">
        <v>15</v>
      </c>
      <c r="AE10" s="114">
        <v>7</v>
      </c>
      <c r="AF10" s="114">
        <v>4</v>
      </c>
      <c r="AG10" s="114">
        <v>1</v>
      </c>
      <c r="AH10" s="114">
        <v>0</v>
      </c>
      <c r="AI10" s="48"/>
      <c r="AJ10" s="48"/>
      <c r="AK10" s="48"/>
    </row>
    <row r="11" spans="1:37" s="224" customFormat="1" ht="12.9" customHeight="1" x14ac:dyDescent="0.25">
      <c r="A11" s="226">
        <v>3</v>
      </c>
      <c r="B11" s="213"/>
      <c r="C11" s="214"/>
      <c r="D11" s="214"/>
      <c r="E11" s="215">
        <v>9</v>
      </c>
      <c r="F11" s="236" t="s">
        <v>508</v>
      </c>
      <c r="G11" s="236">
        <v>0</v>
      </c>
      <c r="H11" s="236"/>
      <c r="I11" s="236">
        <v>0</v>
      </c>
      <c r="J11" s="217"/>
      <c r="K11" s="218"/>
      <c r="L11" s="245"/>
      <c r="M11" s="218"/>
      <c r="N11" s="246"/>
      <c r="O11" s="244"/>
      <c r="P11" s="244"/>
      <c r="Q11" s="221"/>
      <c r="R11" s="222"/>
      <c r="S11" s="223"/>
      <c r="U11" s="235" t="e">
        <f>[6]Birók!P25</f>
        <v>#REF!</v>
      </c>
      <c r="Y11" s="111"/>
      <c r="Z11" s="111"/>
      <c r="AA11" s="111" t="s">
        <v>42</v>
      </c>
      <c r="AB11" s="114">
        <v>25</v>
      </c>
      <c r="AC11" s="114">
        <v>15</v>
      </c>
      <c r="AD11" s="114">
        <v>10</v>
      </c>
      <c r="AE11" s="114">
        <v>6</v>
      </c>
      <c r="AF11" s="114">
        <v>3</v>
      </c>
      <c r="AG11" s="114">
        <v>1</v>
      </c>
      <c r="AH11" s="114">
        <v>0</v>
      </c>
      <c r="AI11" s="48"/>
      <c r="AJ11" s="48"/>
      <c r="AK11" s="48"/>
    </row>
    <row r="12" spans="1:37" s="224" customFormat="1" ht="12.9" customHeight="1" x14ac:dyDescent="0.25">
      <c r="A12" s="226"/>
      <c r="B12" s="227"/>
      <c r="C12" s="228"/>
      <c r="D12" s="228"/>
      <c r="E12" s="239"/>
      <c r="F12" s="230"/>
      <c r="G12" s="230"/>
      <c r="H12" s="231"/>
      <c r="I12" s="232" t="s">
        <v>113</v>
      </c>
      <c r="J12" s="233"/>
      <c r="K12" s="234" t="s">
        <v>78</v>
      </c>
      <c r="L12" s="247"/>
      <c r="M12" s="218"/>
      <c r="N12" s="246"/>
      <c r="O12" s="244"/>
      <c r="P12" s="244"/>
      <c r="Q12" s="221"/>
      <c r="R12" s="222"/>
      <c r="S12" s="223"/>
      <c r="U12" s="235" t="e">
        <f>[6]Birók!P26</f>
        <v>#REF!</v>
      </c>
      <c r="Y12" s="111"/>
      <c r="Z12" s="111"/>
      <c r="AA12" s="111" t="s">
        <v>41</v>
      </c>
      <c r="AB12" s="114">
        <v>15</v>
      </c>
      <c r="AC12" s="114">
        <v>10</v>
      </c>
      <c r="AD12" s="114">
        <v>6</v>
      </c>
      <c r="AE12" s="114">
        <v>3</v>
      </c>
      <c r="AF12" s="114">
        <v>1</v>
      </c>
      <c r="AG12" s="114">
        <v>0</v>
      </c>
      <c r="AH12" s="114">
        <v>0</v>
      </c>
      <c r="AI12" s="48"/>
      <c r="AJ12" s="48"/>
      <c r="AK12" s="48"/>
    </row>
    <row r="13" spans="1:37" s="224" customFormat="1" ht="12.9" customHeight="1" x14ac:dyDescent="0.25">
      <c r="A13" s="226">
        <v>4</v>
      </c>
      <c r="B13" s="213"/>
      <c r="C13" s="214"/>
      <c r="D13" s="214"/>
      <c r="E13" s="215">
        <v>8</v>
      </c>
      <c r="F13" s="236" t="s">
        <v>509</v>
      </c>
      <c r="G13" s="236">
        <v>0</v>
      </c>
      <c r="H13" s="236"/>
      <c r="I13" s="236">
        <v>0</v>
      </c>
      <c r="J13" s="248"/>
      <c r="K13" s="218"/>
      <c r="L13" s="218"/>
      <c r="M13" s="218"/>
      <c r="N13" s="246"/>
      <c r="O13" s="244"/>
      <c r="P13" s="244"/>
      <c r="Q13" s="221"/>
      <c r="R13" s="222"/>
      <c r="S13" s="223"/>
      <c r="U13" s="235" t="e">
        <f>[6]Birók!P27</f>
        <v>#REF!</v>
      </c>
      <c r="Y13" s="111"/>
      <c r="Z13" s="111"/>
      <c r="AA13" s="111" t="s">
        <v>40</v>
      </c>
      <c r="AB13" s="114">
        <v>10</v>
      </c>
      <c r="AC13" s="114">
        <v>6</v>
      </c>
      <c r="AD13" s="114">
        <v>3</v>
      </c>
      <c r="AE13" s="114">
        <v>1</v>
      </c>
      <c r="AF13" s="114">
        <v>0</v>
      </c>
      <c r="AG13" s="114">
        <v>0</v>
      </c>
      <c r="AH13" s="114">
        <v>0</v>
      </c>
      <c r="AI13" s="48"/>
      <c r="AJ13" s="48"/>
      <c r="AK13" s="48"/>
    </row>
    <row r="14" spans="1:37" s="224" customFormat="1" ht="12.9" customHeight="1" x14ac:dyDescent="0.25">
      <c r="A14" s="226"/>
      <c r="B14" s="227"/>
      <c r="C14" s="228"/>
      <c r="D14" s="228"/>
      <c r="E14" s="239"/>
      <c r="F14" s="218"/>
      <c r="G14" s="218"/>
      <c r="H14" s="249"/>
      <c r="I14" s="250"/>
      <c r="J14" s="240"/>
      <c r="K14" s="218"/>
      <c r="L14" s="218"/>
      <c r="M14" s="241" t="s">
        <v>113</v>
      </c>
      <c r="N14" s="242"/>
      <c r="O14" s="234" t="s">
        <v>78</v>
      </c>
      <c r="P14" s="243"/>
      <c r="Q14" s="221"/>
      <c r="R14" s="222"/>
      <c r="S14" s="223"/>
      <c r="U14" s="235" t="e">
        <f>[6]Birók!P28</f>
        <v>#REF!</v>
      </c>
      <c r="Y14" s="111"/>
      <c r="Z14" s="111"/>
      <c r="AA14" s="111" t="s">
        <v>39</v>
      </c>
      <c r="AB14" s="114">
        <v>3</v>
      </c>
      <c r="AC14" s="114">
        <v>2</v>
      </c>
      <c r="AD14" s="114">
        <v>1</v>
      </c>
      <c r="AE14" s="114">
        <v>0</v>
      </c>
      <c r="AF14" s="114">
        <v>0</v>
      </c>
      <c r="AG14" s="114">
        <v>0</v>
      </c>
      <c r="AH14" s="114">
        <v>0</v>
      </c>
      <c r="AI14" s="48"/>
      <c r="AJ14" s="48"/>
      <c r="AK14" s="48"/>
    </row>
    <row r="15" spans="1:37" s="224" customFormat="1" ht="12.9" customHeight="1" x14ac:dyDescent="0.25">
      <c r="A15" s="212">
        <v>5</v>
      </c>
      <c r="B15" s="213"/>
      <c r="C15" s="214"/>
      <c r="D15" s="214"/>
      <c r="E15" s="215">
        <v>4</v>
      </c>
      <c r="F15" s="216" t="s">
        <v>510</v>
      </c>
      <c r="G15" s="216">
        <v>0</v>
      </c>
      <c r="H15" s="216"/>
      <c r="I15" s="216">
        <v>0</v>
      </c>
      <c r="J15" s="251"/>
      <c r="K15" s="218"/>
      <c r="L15" s="218"/>
      <c r="M15" s="218"/>
      <c r="N15" s="246"/>
      <c r="O15" s="218"/>
      <c r="P15" s="246"/>
      <c r="Q15" s="221"/>
      <c r="R15" s="222"/>
      <c r="S15" s="223"/>
      <c r="U15" s="235" t="e">
        <f>[6]Birók!P29</f>
        <v>#REF!</v>
      </c>
      <c r="Y15" s="111"/>
      <c r="Z15" s="111"/>
      <c r="AA15" s="111"/>
      <c r="AB15" s="111"/>
      <c r="AC15" s="111"/>
      <c r="AD15" s="111"/>
      <c r="AE15" s="111"/>
      <c r="AF15" s="111"/>
      <c r="AG15" s="111"/>
      <c r="AH15" s="111"/>
      <c r="AI15" s="48"/>
      <c r="AJ15" s="48"/>
      <c r="AK15" s="48"/>
    </row>
    <row r="16" spans="1:37" s="224" customFormat="1" ht="12.9" customHeight="1" thickBot="1" x14ac:dyDescent="0.3">
      <c r="A16" s="226"/>
      <c r="B16" s="227"/>
      <c r="C16" s="228"/>
      <c r="D16" s="228"/>
      <c r="E16" s="239"/>
      <c r="F16" s="230"/>
      <c r="G16" s="230"/>
      <c r="H16" s="231"/>
      <c r="I16" s="232" t="s">
        <v>113</v>
      </c>
      <c r="J16" s="233" t="s">
        <v>114</v>
      </c>
      <c r="K16" s="234" t="s">
        <v>510</v>
      </c>
      <c r="L16" s="234"/>
      <c r="M16" s="218"/>
      <c r="N16" s="246"/>
      <c r="O16" s="244"/>
      <c r="P16" s="246"/>
      <c r="Q16" s="221"/>
      <c r="R16" s="222"/>
      <c r="S16" s="223"/>
      <c r="U16" s="252" t="e">
        <f>[6]Birók!P30</f>
        <v>#REF!</v>
      </c>
      <c r="Y16" s="111"/>
      <c r="Z16" s="111"/>
      <c r="AA16" s="111" t="s">
        <v>50</v>
      </c>
      <c r="AB16" s="114">
        <v>150</v>
      </c>
      <c r="AC16" s="114">
        <v>120</v>
      </c>
      <c r="AD16" s="114">
        <v>90</v>
      </c>
      <c r="AE16" s="114">
        <v>60</v>
      </c>
      <c r="AF16" s="114">
        <v>40</v>
      </c>
      <c r="AG16" s="114">
        <v>25</v>
      </c>
      <c r="AH16" s="114">
        <v>15</v>
      </c>
      <c r="AI16" s="48"/>
      <c r="AJ16" s="48"/>
      <c r="AK16" s="48"/>
    </row>
    <row r="17" spans="1:37" s="224" customFormat="1" ht="12.9" customHeight="1" x14ac:dyDescent="0.25">
      <c r="A17" s="226">
        <v>6</v>
      </c>
      <c r="B17" s="213" t="s">
        <v>78</v>
      </c>
      <c r="C17" s="214" t="s">
        <v>78</v>
      </c>
      <c r="D17" s="214" t="s">
        <v>78</v>
      </c>
      <c r="E17" s="215"/>
      <c r="F17" s="236" t="s">
        <v>115</v>
      </c>
      <c r="G17" s="236" t="s">
        <v>78</v>
      </c>
      <c r="H17" s="236"/>
      <c r="I17" s="236" t="s">
        <v>78</v>
      </c>
      <c r="J17" s="237"/>
      <c r="K17" s="218"/>
      <c r="L17" s="238"/>
      <c r="M17" s="218"/>
      <c r="N17" s="246"/>
      <c r="O17" s="244"/>
      <c r="P17" s="246"/>
      <c r="Q17" s="221"/>
      <c r="R17" s="222"/>
      <c r="S17" s="223"/>
      <c r="Y17" s="111"/>
      <c r="Z17" s="111"/>
      <c r="AA17" s="111" t="s">
        <v>52</v>
      </c>
      <c r="AB17" s="114">
        <v>120</v>
      </c>
      <c r="AC17" s="114">
        <v>90</v>
      </c>
      <c r="AD17" s="114">
        <v>60</v>
      </c>
      <c r="AE17" s="114">
        <v>40</v>
      </c>
      <c r="AF17" s="114">
        <v>25</v>
      </c>
      <c r="AG17" s="114">
        <v>15</v>
      </c>
      <c r="AH17" s="114">
        <v>8</v>
      </c>
      <c r="AI17" s="48"/>
      <c r="AJ17" s="48"/>
      <c r="AK17" s="48"/>
    </row>
    <row r="18" spans="1:37" s="224" customFormat="1" ht="12.9" customHeight="1" x14ac:dyDescent="0.25">
      <c r="A18" s="226"/>
      <c r="B18" s="227"/>
      <c r="C18" s="228"/>
      <c r="D18" s="228"/>
      <c r="E18" s="239"/>
      <c r="F18" s="230"/>
      <c r="G18" s="230"/>
      <c r="H18" s="231"/>
      <c r="I18" s="218"/>
      <c r="J18" s="240"/>
      <c r="K18" s="241" t="s">
        <v>113</v>
      </c>
      <c r="L18" s="242"/>
      <c r="M18" s="234" t="s">
        <v>78</v>
      </c>
      <c r="N18" s="253"/>
      <c r="O18" s="244"/>
      <c r="P18" s="246"/>
      <c r="Q18" s="221"/>
      <c r="R18" s="222"/>
      <c r="S18" s="223"/>
      <c r="Y18" s="111"/>
      <c r="Z18" s="111"/>
      <c r="AA18" s="111" t="s">
        <v>51</v>
      </c>
      <c r="AB18" s="114">
        <v>90</v>
      </c>
      <c r="AC18" s="114">
        <v>60</v>
      </c>
      <c r="AD18" s="114">
        <v>40</v>
      </c>
      <c r="AE18" s="114">
        <v>25</v>
      </c>
      <c r="AF18" s="114">
        <v>15</v>
      </c>
      <c r="AG18" s="114">
        <v>8</v>
      </c>
      <c r="AH18" s="114">
        <v>4</v>
      </c>
      <c r="AI18" s="48"/>
      <c r="AJ18" s="48"/>
      <c r="AK18" s="48"/>
    </row>
    <row r="19" spans="1:37" s="224" customFormat="1" ht="12.9" customHeight="1" x14ac:dyDescent="0.25">
      <c r="A19" s="226">
        <v>7</v>
      </c>
      <c r="B19" s="213"/>
      <c r="C19" s="214"/>
      <c r="D19" s="214"/>
      <c r="E19" s="215">
        <v>5</v>
      </c>
      <c r="F19" s="236" t="s">
        <v>511</v>
      </c>
      <c r="G19" s="236">
        <v>0</v>
      </c>
      <c r="H19" s="236"/>
      <c r="I19" s="236">
        <v>0</v>
      </c>
      <c r="J19" s="217"/>
      <c r="K19" s="218"/>
      <c r="L19" s="245"/>
      <c r="M19" s="218"/>
      <c r="N19" s="244"/>
      <c r="O19" s="244"/>
      <c r="P19" s="246"/>
      <c r="Q19" s="221"/>
      <c r="R19" s="222"/>
      <c r="S19" s="223"/>
      <c r="Y19" s="111"/>
      <c r="Z19" s="111"/>
      <c r="AA19" s="111" t="s">
        <v>49</v>
      </c>
      <c r="AB19" s="114">
        <v>60</v>
      </c>
      <c r="AC19" s="114">
        <v>40</v>
      </c>
      <c r="AD19" s="114">
        <v>25</v>
      </c>
      <c r="AE19" s="114">
        <v>15</v>
      </c>
      <c r="AF19" s="114">
        <v>8</v>
      </c>
      <c r="AG19" s="114">
        <v>4</v>
      </c>
      <c r="AH19" s="114">
        <v>2</v>
      </c>
      <c r="AI19" s="48"/>
      <c r="AJ19" s="48"/>
      <c r="AK19" s="48"/>
    </row>
    <row r="20" spans="1:37" s="224" customFormat="1" ht="12.9" customHeight="1" x14ac:dyDescent="0.25">
      <c r="A20" s="226"/>
      <c r="B20" s="227"/>
      <c r="C20" s="228"/>
      <c r="D20" s="228"/>
      <c r="E20" s="229"/>
      <c r="F20" s="230"/>
      <c r="G20" s="230"/>
      <c r="H20" s="231"/>
      <c r="I20" s="232" t="s">
        <v>113</v>
      </c>
      <c r="J20" s="233" t="s">
        <v>114</v>
      </c>
      <c r="K20" s="234" t="s">
        <v>511</v>
      </c>
      <c r="L20" s="247"/>
      <c r="M20" s="218"/>
      <c r="N20" s="244"/>
      <c r="O20" s="244"/>
      <c r="P20" s="246"/>
      <c r="Q20" s="221"/>
      <c r="R20" s="222"/>
      <c r="S20" s="223"/>
      <c r="Y20" s="111"/>
      <c r="Z20" s="111"/>
      <c r="AA20" s="111" t="s">
        <v>47</v>
      </c>
      <c r="AB20" s="114">
        <v>40</v>
      </c>
      <c r="AC20" s="114">
        <v>25</v>
      </c>
      <c r="AD20" s="114">
        <v>15</v>
      </c>
      <c r="AE20" s="114">
        <v>8</v>
      </c>
      <c r="AF20" s="114">
        <v>4</v>
      </c>
      <c r="AG20" s="114">
        <v>2</v>
      </c>
      <c r="AH20" s="114">
        <v>1</v>
      </c>
      <c r="AI20" s="48"/>
      <c r="AJ20" s="48"/>
      <c r="AK20" s="48"/>
    </row>
    <row r="21" spans="1:37" s="224" customFormat="1" ht="12.9" customHeight="1" x14ac:dyDescent="0.25">
      <c r="A21" s="226">
        <v>8</v>
      </c>
      <c r="B21" s="213" t="s">
        <v>78</v>
      </c>
      <c r="C21" s="214" t="s">
        <v>78</v>
      </c>
      <c r="D21" s="214" t="s">
        <v>78</v>
      </c>
      <c r="E21" s="215"/>
      <c r="F21" s="236" t="s">
        <v>78</v>
      </c>
      <c r="G21" s="236" t="s">
        <v>78</v>
      </c>
      <c r="H21" s="236"/>
      <c r="I21" s="236" t="s">
        <v>78</v>
      </c>
      <c r="J21" s="248"/>
      <c r="K21" s="218"/>
      <c r="L21" s="218"/>
      <c r="M21" s="218"/>
      <c r="N21" s="244"/>
      <c r="O21" s="244"/>
      <c r="P21" s="246"/>
      <c r="Q21" s="221"/>
      <c r="R21" s="222"/>
      <c r="S21" s="223"/>
      <c r="Y21" s="111"/>
      <c r="Z21" s="111"/>
      <c r="AA21" s="111" t="s">
        <v>45</v>
      </c>
      <c r="AB21" s="114">
        <v>25</v>
      </c>
      <c r="AC21" s="114">
        <v>15</v>
      </c>
      <c r="AD21" s="114">
        <v>10</v>
      </c>
      <c r="AE21" s="114">
        <v>6</v>
      </c>
      <c r="AF21" s="114">
        <v>3</v>
      </c>
      <c r="AG21" s="114">
        <v>1</v>
      </c>
      <c r="AH21" s="114">
        <v>0</v>
      </c>
      <c r="AI21" s="48"/>
      <c r="AJ21" s="48"/>
      <c r="AK21" s="48"/>
    </row>
    <row r="22" spans="1:37" s="224" customFormat="1" ht="12.9" customHeight="1" x14ac:dyDescent="0.25">
      <c r="A22" s="226"/>
      <c r="B22" s="227"/>
      <c r="C22" s="228"/>
      <c r="D22" s="228"/>
      <c r="E22" s="229"/>
      <c r="F22" s="250"/>
      <c r="G22" s="250"/>
      <c r="H22" s="254"/>
      <c r="I22" s="250"/>
      <c r="J22" s="240"/>
      <c r="K22" s="218"/>
      <c r="L22" s="218"/>
      <c r="M22" s="218"/>
      <c r="N22" s="244"/>
      <c r="O22" s="241" t="s">
        <v>113</v>
      </c>
      <c r="P22" s="242"/>
      <c r="Q22" s="234" t="str">
        <f>UPPER(IF(OR(P22="a",P22="as"),O14,IF(OR(P22="b",P22="bs"),O30,)))</f>
        <v/>
      </c>
      <c r="R22" s="243"/>
      <c r="S22" s="223"/>
      <c r="Y22" s="111"/>
      <c r="Z22" s="111"/>
      <c r="AA22" s="111" t="s">
        <v>44</v>
      </c>
      <c r="AB22" s="114">
        <v>15</v>
      </c>
      <c r="AC22" s="114">
        <v>10</v>
      </c>
      <c r="AD22" s="114">
        <v>6</v>
      </c>
      <c r="AE22" s="114">
        <v>3</v>
      </c>
      <c r="AF22" s="114">
        <v>1</v>
      </c>
      <c r="AG22" s="114">
        <v>0</v>
      </c>
      <c r="AH22" s="114">
        <v>0</v>
      </c>
      <c r="AI22" s="48"/>
      <c r="AJ22" s="48"/>
      <c r="AK22" s="48"/>
    </row>
    <row r="23" spans="1:37" s="224" customFormat="1" ht="12.9" customHeight="1" x14ac:dyDescent="0.25">
      <c r="A23" s="226">
        <v>9</v>
      </c>
      <c r="B23" s="213"/>
      <c r="C23" s="214"/>
      <c r="D23" s="214"/>
      <c r="E23" s="215">
        <v>7</v>
      </c>
      <c r="F23" s="236" t="s">
        <v>512</v>
      </c>
      <c r="G23" s="236">
        <v>0</v>
      </c>
      <c r="H23" s="236"/>
      <c r="I23" s="236">
        <v>0</v>
      </c>
      <c r="J23" s="217"/>
      <c r="K23" s="218"/>
      <c r="L23" s="218"/>
      <c r="M23" s="218"/>
      <c r="N23" s="244"/>
      <c r="O23" s="218"/>
      <c r="P23" s="246"/>
      <c r="Q23" s="218"/>
      <c r="R23" s="244"/>
      <c r="S23" s="223"/>
      <c r="Y23" s="111"/>
      <c r="Z23" s="111"/>
      <c r="AA23" s="111" t="s">
        <v>43</v>
      </c>
      <c r="AB23" s="114">
        <v>10</v>
      </c>
      <c r="AC23" s="114">
        <v>6</v>
      </c>
      <c r="AD23" s="114">
        <v>3</v>
      </c>
      <c r="AE23" s="114">
        <v>1</v>
      </c>
      <c r="AF23" s="114">
        <v>0</v>
      </c>
      <c r="AG23" s="114">
        <v>0</v>
      </c>
      <c r="AH23" s="114">
        <v>0</v>
      </c>
      <c r="AI23" s="48"/>
      <c r="AJ23" s="48"/>
      <c r="AK23" s="48"/>
    </row>
    <row r="24" spans="1:37" s="224" customFormat="1" ht="12.9" customHeight="1" x14ac:dyDescent="0.25">
      <c r="A24" s="226"/>
      <c r="B24" s="227"/>
      <c r="C24" s="228"/>
      <c r="D24" s="228"/>
      <c r="E24" s="229"/>
      <c r="F24" s="230"/>
      <c r="G24" s="230"/>
      <c r="H24" s="231"/>
      <c r="I24" s="232" t="s">
        <v>113</v>
      </c>
      <c r="J24" s="233" t="s">
        <v>114</v>
      </c>
      <c r="K24" s="234" t="s">
        <v>512</v>
      </c>
      <c r="L24" s="234"/>
      <c r="M24" s="218"/>
      <c r="N24" s="244"/>
      <c r="O24" s="244"/>
      <c r="P24" s="246"/>
      <c r="Q24" s="221"/>
      <c r="R24" s="222"/>
      <c r="S24" s="223"/>
      <c r="Y24" s="111"/>
      <c r="Z24" s="111"/>
      <c r="AA24" s="111" t="s">
        <v>42</v>
      </c>
      <c r="AB24" s="114">
        <v>6</v>
      </c>
      <c r="AC24" s="114">
        <v>3</v>
      </c>
      <c r="AD24" s="114">
        <v>1</v>
      </c>
      <c r="AE24" s="114">
        <v>0</v>
      </c>
      <c r="AF24" s="114">
        <v>0</v>
      </c>
      <c r="AG24" s="114">
        <v>0</v>
      </c>
      <c r="AH24" s="114">
        <v>0</v>
      </c>
      <c r="AI24" s="48"/>
      <c r="AJ24" s="48"/>
      <c r="AK24" s="48"/>
    </row>
    <row r="25" spans="1:37" s="224" customFormat="1" ht="12.9" customHeight="1" x14ac:dyDescent="0.25">
      <c r="A25" s="226">
        <v>10</v>
      </c>
      <c r="B25" s="213" t="s">
        <v>78</v>
      </c>
      <c r="C25" s="214" t="s">
        <v>78</v>
      </c>
      <c r="D25" s="214" t="s">
        <v>78</v>
      </c>
      <c r="E25" s="215"/>
      <c r="F25" s="236" t="s">
        <v>78</v>
      </c>
      <c r="G25" s="236" t="s">
        <v>78</v>
      </c>
      <c r="H25" s="236"/>
      <c r="I25" s="236" t="s">
        <v>78</v>
      </c>
      <c r="J25" s="237"/>
      <c r="K25" s="218"/>
      <c r="L25" s="238"/>
      <c r="M25" s="218"/>
      <c r="N25" s="244"/>
      <c r="O25" s="244"/>
      <c r="P25" s="246"/>
      <c r="Q25" s="221"/>
      <c r="R25" s="222"/>
      <c r="S25" s="223"/>
      <c r="Y25" s="111"/>
      <c r="Z25" s="111"/>
      <c r="AA25" s="111" t="s">
        <v>41</v>
      </c>
      <c r="AB25" s="114">
        <v>3</v>
      </c>
      <c r="AC25" s="114">
        <v>2</v>
      </c>
      <c r="AD25" s="114">
        <v>1</v>
      </c>
      <c r="AE25" s="114">
        <v>0</v>
      </c>
      <c r="AF25" s="114">
        <v>0</v>
      </c>
      <c r="AG25" s="114">
        <v>0</v>
      </c>
      <c r="AH25" s="114">
        <v>0</v>
      </c>
      <c r="AI25" s="48"/>
      <c r="AJ25" s="48"/>
      <c r="AK25" s="48"/>
    </row>
    <row r="26" spans="1:37" s="224" customFormat="1" ht="12.9" customHeight="1" x14ac:dyDescent="0.25">
      <c r="A26" s="226"/>
      <c r="B26" s="227"/>
      <c r="C26" s="228"/>
      <c r="D26" s="228"/>
      <c r="E26" s="239"/>
      <c r="F26" s="230"/>
      <c r="G26" s="230"/>
      <c r="H26" s="231"/>
      <c r="I26" s="218"/>
      <c r="J26" s="240"/>
      <c r="K26" s="241" t="s">
        <v>113</v>
      </c>
      <c r="L26" s="242"/>
      <c r="M26" s="234" t="s">
        <v>78</v>
      </c>
      <c r="N26" s="243"/>
      <c r="O26" s="244"/>
      <c r="P26" s="246"/>
      <c r="Q26" s="221"/>
      <c r="R26" s="222"/>
      <c r="S26" s="223"/>
      <c r="Y26" s="48"/>
      <c r="Z26" s="48"/>
      <c r="AA26" s="48"/>
      <c r="AB26" s="48"/>
      <c r="AC26" s="48"/>
      <c r="AD26" s="48"/>
      <c r="AE26" s="48"/>
      <c r="AF26" s="48"/>
      <c r="AG26" s="48"/>
      <c r="AH26" s="48"/>
      <c r="AI26" s="48"/>
      <c r="AJ26" s="48"/>
      <c r="AK26" s="48"/>
    </row>
    <row r="27" spans="1:37" s="224" customFormat="1" ht="12.9" customHeight="1" x14ac:dyDescent="0.25">
      <c r="A27" s="226">
        <v>11</v>
      </c>
      <c r="B27" s="213" t="s">
        <v>78</v>
      </c>
      <c r="C27" s="214" t="s">
        <v>78</v>
      </c>
      <c r="D27" s="214" t="s">
        <v>78</v>
      </c>
      <c r="E27" s="215"/>
      <c r="F27" s="236" t="s">
        <v>115</v>
      </c>
      <c r="G27" s="236" t="s">
        <v>78</v>
      </c>
      <c r="H27" s="236"/>
      <c r="I27" s="236" t="s">
        <v>78</v>
      </c>
      <c r="J27" s="217"/>
      <c r="K27" s="218"/>
      <c r="L27" s="245"/>
      <c r="M27" s="218"/>
      <c r="N27" s="246"/>
      <c r="O27" s="244"/>
      <c r="P27" s="246"/>
      <c r="Q27" s="221"/>
      <c r="R27" s="222"/>
      <c r="S27" s="223"/>
      <c r="Y27" s="48"/>
      <c r="Z27" s="48"/>
      <c r="AA27" s="48"/>
      <c r="AB27" s="48"/>
      <c r="AC27" s="48"/>
      <c r="AD27" s="48"/>
      <c r="AE27" s="48"/>
      <c r="AF27" s="48"/>
      <c r="AG27" s="48"/>
      <c r="AH27" s="48"/>
      <c r="AI27" s="48"/>
      <c r="AJ27" s="48"/>
      <c r="AK27" s="48"/>
    </row>
    <row r="28" spans="1:37" s="224" customFormat="1" ht="12.9" customHeight="1" x14ac:dyDescent="0.25">
      <c r="A28" s="255"/>
      <c r="B28" s="227"/>
      <c r="C28" s="228"/>
      <c r="D28" s="228"/>
      <c r="E28" s="239"/>
      <c r="F28" s="230"/>
      <c r="G28" s="230"/>
      <c r="H28" s="231"/>
      <c r="I28" s="232" t="s">
        <v>113</v>
      </c>
      <c r="J28" s="233" t="s">
        <v>118</v>
      </c>
      <c r="K28" s="234" t="s">
        <v>513</v>
      </c>
      <c r="L28" s="247"/>
      <c r="M28" s="218"/>
      <c r="N28" s="246"/>
      <c r="O28" s="244"/>
      <c r="P28" s="246"/>
      <c r="Q28" s="221"/>
      <c r="R28" s="222"/>
      <c r="S28" s="223"/>
    </row>
    <row r="29" spans="1:37" s="224" customFormat="1" ht="12.9" customHeight="1" x14ac:dyDescent="0.25">
      <c r="A29" s="212">
        <v>12</v>
      </c>
      <c r="B29" s="213"/>
      <c r="C29" s="214"/>
      <c r="D29" s="214"/>
      <c r="E29" s="215">
        <v>3</v>
      </c>
      <c r="F29" s="216" t="s">
        <v>513</v>
      </c>
      <c r="G29" s="216">
        <v>0</v>
      </c>
      <c r="H29" s="216"/>
      <c r="I29" s="216">
        <v>0</v>
      </c>
      <c r="J29" s="248"/>
      <c r="K29" s="218"/>
      <c r="L29" s="218"/>
      <c r="M29" s="218"/>
      <c r="N29" s="246"/>
      <c r="O29" s="244"/>
      <c r="P29" s="246"/>
      <c r="Q29" s="221"/>
      <c r="R29" s="222"/>
      <c r="S29" s="223"/>
    </row>
    <row r="30" spans="1:37" s="224" customFormat="1" ht="12.9" customHeight="1" x14ac:dyDescent="0.25">
      <c r="A30" s="226"/>
      <c r="B30" s="227"/>
      <c r="C30" s="228"/>
      <c r="D30" s="228"/>
      <c r="E30" s="239"/>
      <c r="F30" s="218"/>
      <c r="G30" s="218"/>
      <c r="H30" s="249"/>
      <c r="I30" s="250"/>
      <c r="J30" s="240"/>
      <c r="K30" s="218"/>
      <c r="L30" s="218"/>
      <c r="M30" s="241" t="s">
        <v>113</v>
      </c>
      <c r="N30" s="242"/>
      <c r="O30" s="234" t="s">
        <v>78</v>
      </c>
      <c r="P30" s="253"/>
      <c r="Q30" s="221"/>
      <c r="R30" s="222"/>
      <c r="S30" s="223"/>
    </row>
    <row r="31" spans="1:37" s="224" customFormat="1" ht="12.9" customHeight="1" x14ac:dyDescent="0.25">
      <c r="A31" s="226">
        <v>13</v>
      </c>
      <c r="B31" s="213" t="s">
        <v>78</v>
      </c>
      <c r="C31" s="214" t="s">
        <v>78</v>
      </c>
      <c r="D31" s="214" t="s">
        <v>78</v>
      </c>
      <c r="E31" s="215"/>
      <c r="F31" s="236" t="s">
        <v>78</v>
      </c>
      <c r="G31" s="236" t="s">
        <v>78</v>
      </c>
      <c r="H31" s="236"/>
      <c r="I31" s="236" t="s">
        <v>78</v>
      </c>
      <c r="J31" s="251"/>
      <c r="K31" s="218"/>
      <c r="L31" s="218"/>
      <c r="M31" s="218"/>
      <c r="N31" s="246"/>
      <c r="O31" s="218"/>
      <c r="P31" s="244"/>
      <c r="Q31" s="221"/>
      <c r="R31" s="222"/>
      <c r="S31" s="223"/>
    </row>
    <row r="32" spans="1:37" s="224" customFormat="1" ht="12.9" customHeight="1" x14ac:dyDescent="0.25">
      <c r="A32" s="226"/>
      <c r="B32" s="227"/>
      <c r="C32" s="228"/>
      <c r="D32" s="228"/>
      <c r="E32" s="239"/>
      <c r="F32" s="230"/>
      <c r="G32" s="230"/>
      <c r="H32" s="231"/>
      <c r="I32" s="241" t="s">
        <v>113</v>
      </c>
      <c r="J32" s="233" t="s">
        <v>118</v>
      </c>
      <c r="K32" s="234" t="s">
        <v>514</v>
      </c>
      <c r="L32" s="234"/>
      <c r="M32" s="218"/>
      <c r="N32" s="246"/>
      <c r="O32" s="244"/>
      <c r="P32" s="244"/>
      <c r="Q32" s="221"/>
      <c r="R32" s="222"/>
      <c r="S32" s="223"/>
    </row>
    <row r="33" spans="1:19" s="224" customFormat="1" ht="12.9" customHeight="1" x14ac:dyDescent="0.25">
      <c r="A33" s="226">
        <v>14</v>
      </c>
      <c r="B33" s="213"/>
      <c r="C33" s="214"/>
      <c r="D33" s="214"/>
      <c r="E33" s="215">
        <v>6</v>
      </c>
      <c r="F33" s="236" t="s">
        <v>514</v>
      </c>
      <c r="G33" s="236">
        <v>0</v>
      </c>
      <c r="H33" s="236"/>
      <c r="I33" s="236">
        <v>0</v>
      </c>
      <c r="J33" s="237"/>
      <c r="K33" s="218"/>
      <c r="L33" s="238"/>
      <c r="M33" s="218"/>
      <c r="N33" s="246"/>
      <c r="O33" s="244"/>
      <c r="P33" s="244"/>
      <c r="Q33" s="221"/>
      <c r="R33" s="222"/>
      <c r="S33" s="223"/>
    </row>
    <row r="34" spans="1:19" s="224" customFormat="1" ht="12.9" customHeight="1" x14ac:dyDescent="0.25">
      <c r="A34" s="226"/>
      <c r="B34" s="227"/>
      <c r="C34" s="228"/>
      <c r="D34" s="228"/>
      <c r="E34" s="239"/>
      <c r="F34" s="230"/>
      <c r="G34" s="230"/>
      <c r="H34" s="231"/>
      <c r="I34" s="218"/>
      <c r="J34" s="240"/>
      <c r="K34" s="241" t="s">
        <v>113</v>
      </c>
      <c r="L34" s="242"/>
      <c r="M34" s="234" t="s">
        <v>78</v>
      </c>
      <c r="N34" s="253"/>
      <c r="O34" s="244"/>
      <c r="P34" s="244"/>
      <c r="Q34" s="221"/>
      <c r="R34" s="222"/>
      <c r="S34" s="223"/>
    </row>
    <row r="35" spans="1:19" s="224" customFormat="1" ht="12.9" customHeight="1" x14ac:dyDescent="0.25">
      <c r="A35" s="226">
        <v>15</v>
      </c>
      <c r="B35" s="213" t="s">
        <v>78</v>
      </c>
      <c r="C35" s="214" t="s">
        <v>78</v>
      </c>
      <c r="D35" s="214" t="s">
        <v>78</v>
      </c>
      <c r="E35" s="215"/>
      <c r="F35" s="236" t="s">
        <v>115</v>
      </c>
      <c r="G35" s="236" t="s">
        <v>78</v>
      </c>
      <c r="H35" s="236"/>
      <c r="I35" s="236" t="s">
        <v>78</v>
      </c>
      <c r="J35" s="217"/>
      <c r="K35" s="218"/>
      <c r="L35" s="245"/>
      <c r="M35" s="218"/>
      <c r="N35" s="244"/>
      <c r="O35" s="244"/>
      <c r="P35" s="244"/>
      <c r="Q35" s="221"/>
      <c r="R35" s="222"/>
      <c r="S35" s="223"/>
    </row>
    <row r="36" spans="1:19" s="224" customFormat="1" ht="12.9" customHeight="1" x14ac:dyDescent="0.25">
      <c r="A36" s="226"/>
      <c r="B36" s="227"/>
      <c r="C36" s="228"/>
      <c r="D36" s="228"/>
      <c r="E36" s="229"/>
      <c r="F36" s="230"/>
      <c r="G36" s="230"/>
      <c r="H36" s="231"/>
      <c r="I36" s="241" t="s">
        <v>113</v>
      </c>
      <c r="J36" s="233" t="s">
        <v>118</v>
      </c>
      <c r="K36" s="234" t="s">
        <v>515</v>
      </c>
      <c r="L36" s="247"/>
      <c r="M36" s="218"/>
      <c r="N36" s="244"/>
      <c r="O36" s="244"/>
      <c r="P36" s="244"/>
      <c r="Q36" s="221"/>
      <c r="R36" s="222"/>
      <c r="S36" s="223"/>
    </row>
    <row r="37" spans="1:19" s="224" customFormat="1" ht="12.9" customHeight="1" x14ac:dyDescent="0.25">
      <c r="A37" s="212">
        <v>16</v>
      </c>
      <c r="B37" s="213"/>
      <c r="C37" s="214"/>
      <c r="D37" s="214"/>
      <c r="E37" s="215">
        <v>2</v>
      </c>
      <c r="F37" s="216" t="s">
        <v>515</v>
      </c>
      <c r="G37" s="216">
        <v>0</v>
      </c>
      <c r="H37" s="236"/>
      <c r="I37" s="216">
        <v>0</v>
      </c>
      <c r="J37" s="248"/>
      <c r="K37" s="218"/>
      <c r="L37" s="218"/>
      <c r="M37" s="218"/>
      <c r="N37" s="244"/>
      <c r="O37" s="244"/>
      <c r="P37" s="244"/>
      <c r="Q37" s="221"/>
      <c r="R37" s="222"/>
      <c r="S37" s="223"/>
    </row>
    <row r="38" spans="1:19" s="224" customFormat="1" ht="9.6" customHeight="1" x14ac:dyDescent="0.25">
      <c r="A38" s="256"/>
      <c r="B38" s="229"/>
      <c r="C38" s="229"/>
      <c r="D38" s="229"/>
      <c r="E38" s="229"/>
      <c r="F38" s="250"/>
      <c r="G38" s="250"/>
      <c r="H38" s="254"/>
      <c r="I38" s="218"/>
      <c r="J38" s="240"/>
      <c r="K38" s="218"/>
      <c r="L38" s="218"/>
      <c r="M38" s="218"/>
      <c r="N38" s="244"/>
      <c r="O38" s="244"/>
      <c r="P38" s="244"/>
      <c r="Q38" s="221"/>
      <c r="R38" s="222"/>
      <c r="S38" s="223"/>
    </row>
    <row r="39" spans="1:19" s="224" customFormat="1" ht="9.6" customHeight="1" x14ac:dyDescent="0.25">
      <c r="A39" s="257"/>
      <c r="B39" s="258"/>
      <c r="C39" s="258"/>
      <c r="D39" s="258"/>
      <c r="E39" s="229"/>
      <c r="F39" s="258"/>
      <c r="G39" s="258"/>
      <c r="H39" s="258"/>
      <c r="I39" s="258"/>
      <c r="J39" s="229"/>
      <c r="K39" s="258"/>
      <c r="L39" s="258"/>
      <c r="M39" s="258"/>
      <c r="N39" s="259"/>
      <c r="O39" s="259"/>
      <c r="P39" s="259"/>
      <c r="Q39" s="221"/>
      <c r="R39" s="222"/>
      <c r="S39" s="223"/>
    </row>
    <row r="40" spans="1:19" s="224" customFormat="1" ht="9.6" customHeight="1" x14ac:dyDescent="0.25">
      <c r="A40" s="256"/>
      <c r="B40" s="229"/>
      <c r="C40" s="229"/>
      <c r="D40" s="229"/>
      <c r="E40" s="229"/>
      <c r="F40" s="258"/>
      <c r="G40" s="258"/>
      <c r="I40" s="258"/>
      <c r="J40" s="229"/>
      <c r="K40" s="258"/>
      <c r="L40" s="258"/>
      <c r="M40" s="260"/>
      <c r="N40" s="229"/>
      <c r="O40" s="258"/>
      <c r="P40" s="259"/>
      <c r="Q40" s="221"/>
      <c r="R40" s="222"/>
      <c r="S40" s="223"/>
    </row>
    <row r="41" spans="1:19" s="224" customFormat="1" ht="9.6" customHeight="1" x14ac:dyDescent="0.25">
      <c r="A41" s="256"/>
      <c r="B41" s="258"/>
      <c r="C41" s="258"/>
      <c r="D41" s="258"/>
      <c r="E41" s="229"/>
      <c r="F41" s="258"/>
      <c r="G41" s="258"/>
      <c r="H41" s="258"/>
      <c r="I41" s="258"/>
      <c r="J41" s="229"/>
      <c r="K41" s="258"/>
      <c r="L41" s="258"/>
      <c r="M41" s="258"/>
      <c r="N41" s="259"/>
      <c r="O41" s="258"/>
      <c r="P41" s="259"/>
      <c r="Q41" s="221"/>
      <c r="R41" s="222"/>
      <c r="S41" s="223"/>
    </row>
    <row r="42" spans="1:19" s="224" customFormat="1" ht="9.6" customHeight="1" x14ac:dyDescent="0.25">
      <c r="A42" s="256"/>
      <c r="B42" s="229"/>
      <c r="C42" s="229"/>
      <c r="D42" s="229"/>
      <c r="E42" s="229"/>
      <c r="F42" s="258"/>
      <c r="G42" s="258"/>
      <c r="I42" s="260"/>
      <c r="J42" s="229"/>
      <c r="K42" s="258"/>
      <c r="L42" s="258"/>
      <c r="M42" s="258"/>
      <c r="N42" s="259"/>
      <c r="O42" s="259"/>
      <c r="P42" s="259"/>
      <c r="Q42" s="221"/>
      <c r="R42" s="222"/>
      <c r="S42" s="223"/>
    </row>
    <row r="43" spans="1:19" s="224" customFormat="1" ht="9.6" customHeight="1" x14ac:dyDescent="0.25">
      <c r="A43" s="256"/>
      <c r="B43" s="258"/>
      <c r="C43" s="258"/>
      <c r="D43" s="258"/>
      <c r="E43" s="229"/>
      <c r="F43" s="258"/>
      <c r="G43" s="258"/>
      <c r="H43" s="258"/>
      <c r="I43" s="258"/>
      <c r="J43" s="229"/>
      <c r="K43" s="258"/>
      <c r="L43" s="261"/>
      <c r="M43" s="258"/>
      <c r="N43" s="259"/>
      <c r="O43" s="259"/>
      <c r="P43" s="259"/>
      <c r="Q43" s="221"/>
      <c r="R43" s="222"/>
      <c r="S43" s="223"/>
    </row>
    <row r="44" spans="1:19" s="224" customFormat="1" ht="9.6" customHeight="1" x14ac:dyDescent="0.25">
      <c r="A44" s="256"/>
      <c r="B44" s="229"/>
      <c r="C44" s="229"/>
      <c r="D44" s="229"/>
      <c r="E44" s="229"/>
      <c r="F44" s="258"/>
      <c r="G44" s="258"/>
      <c r="I44" s="258"/>
      <c r="J44" s="229"/>
      <c r="K44" s="260"/>
      <c r="L44" s="229"/>
      <c r="M44" s="258"/>
      <c r="N44" s="259"/>
      <c r="O44" s="259"/>
      <c r="P44" s="259"/>
      <c r="Q44" s="221"/>
      <c r="R44" s="222"/>
      <c r="S44" s="223"/>
    </row>
    <row r="45" spans="1:19" s="224" customFormat="1" ht="9.6" customHeight="1" x14ac:dyDescent="0.25">
      <c r="A45" s="256"/>
      <c r="B45" s="258"/>
      <c r="C45" s="258"/>
      <c r="D45" s="258"/>
      <c r="E45" s="229"/>
      <c r="F45" s="258"/>
      <c r="G45" s="258"/>
      <c r="H45" s="258"/>
      <c r="I45" s="258"/>
      <c r="J45" s="229"/>
      <c r="K45" s="258"/>
      <c r="L45" s="258"/>
      <c r="M45" s="258"/>
      <c r="N45" s="259"/>
      <c r="O45" s="259"/>
      <c r="P45" s="259"/>
      <c r="Q45" s="221"/>
      <c r="R45" s="222"/>
      <c r="S45" s="223"/>
    </row>
    <row r="46" spans="1:19" s="224" customFormat="1" ht="9.6" customHeight="1" x14ac:dyDescent="0.25">
      <c r="A46" s="256"/>
      <c r="B46" s="229"/>
      <c r="C46" s="229"/>
      <c r="D46" s="229"/>
      <c r="E46" s="229"/>
      <c r="F46" s="258"/>
      <c r="G46" s="258"/>
      <c r="I46" s="260"/>
      <c r="J46" s="229"/>
      <c r="K46" s="258"/>
      <c r="L46" s="258"/>
      <c r="M46" s="258"/>
      <c r="N46" s="259"/>
      <c r="O46" s="259"/>
      <c r="P46" s="259"/>
      <c r="Q46" s="221"/>
      <c r="R46" s="222"/>
      <c r="S46" s="223"/>
    </row>
    <row r="47" spans="1:19" s="224" customFormat="1" ht="9.6" customHeight="1" x14ac:dyDescent="0.25">
      <c r="A47" s="257"/>
      <c r="B47" s="258"/>
      <c r="C47" s="258"/>
      <c r="D47" s="258"/>
      <c r="E47" s="229"/>
      <c r="F47" s="258"/>
      <c r="G47" s="258"/>
      <c r="H47" s="258"/>
      <c r="I47" s="258"/>
      <c r="J47" s="229"/>
      <c r="K47" s="258"/>
      <c r="L47" s="258"/>
      <c r="M47" s="258"/>
      <c r="N47" s="258"/>
      <c r="O47" s="219"/>
      <c r="P47" s="219"/>
      <c r="Q47" s="221"/>
      <c r="R47" s="222"/>
      <c r="S47" s="223"/>
    </row>
    <row r="48" spans="1:19" s="268" customFormat="1" ht="6.75" customHeight="1" x14ac:dyDescent="0.25">
      <c r="A48" s="262"/>
      <c r="B48" s="262"/>
      <c r="C48" s="262"/>
      <c r="D48" s="262"/>
      <c r="E48" s="262"/>
      <c r="F48" s="263"/>
      <c r="G48" s="263"/>
      <c r="H48" s="263"/>
      <c r="I48" s="263"/>
      <c r="J48" s="264"/>
      <c r="K48" s="265"/>
      <c r="L48" s="266"/>
      <c r="M48" s="265"/>
      <c r="N48" s="266"/>
      <c r="O48" s="265"/>
      <c r="P48" s="266"/>
      <c r="Q48" s="265"/>
      <c r="R48" s="266"/>
      <c r="S48" s="267"/>
    </row>
    <row r="49" spans="1:18" s="278" customFormat="1" ht="10.5" customHeight="1" x14ac:dyDescent="0.25">
      <c r="A49" s="110" t="s">
        <v>38</v>
      </c>
      <c r="B49" s="109"/>
      <c r="C49" s="109"/>
      <c r="D49" s="108"/>
      <c r="E49" s="269" t="s">
        <v>36</v>
      </c>
      <c r="F49" s="270" t="s">
        <v>37</v>
      </c>
      <c r="G49" s="269"/>
      <c r="H49" s="271"/>
      <c r="I49" s="272"/>
      <c r="J49" s="269" t="s">
        <v>36</v>
      </c>
      <c r="K49" s="270" t="s">
        <v>35</v>
      </c>
      <c r="L49" s="273"/>
      <c r="M49" s="270" t="s">
        <v>34</v>
      </c>
      <c r="N49" s="274"/>
      <c r="O49" s="275" t="s">
        <v>33</v>
      </c>
      <c r="P49" s="275"/>
      <c r="Q49" s="276"/>
      <c r="R49" s="277"/>
    </row>
    <row r="50" spans="1:18" s="278" customFormat="1" ht="9" customHeight="1" x14ac:dyDescent="0.25">
      <c r="A50" s="279" t="s">
        <v>32</v>
      </c>
      <c r="B50" s="280"/>
      <c r="C50" s="281"/>
      <c r="D50" s="282"/>
      <c r="E50" s="283">
        <v>1</v>
      </c>
      <c r="F50" s="71" t="e">
        <f>IF(E50&gt;$R$57,,UPPER(VLOOKUP(E50,'[6]1MD ELO (4)'!$A$7:$Q$134,2)))</f>
        <v>#REF!</v>
      </c>
      <c r="G50" s="284"/>
      <c r="H50" s="71"/>
      <c r="I50" s="67"/>
      <c r="J50" s="285" t="s">
        <v>31</v>
      </c>
      <c r="K50" s="50"/>
      <c r="L50" s="51"/>
      <c r="M50" s="50"/>
      <c r="N50" s="286"/>
      <c r="O50" s="287" t="s">
        <v>30</v>
      </c>
      <c r="P50" s="288"/>
      <c r="Q50" s="288"/>
      <c r="R50" s="289"/>
    </row>
    <row r="51" spans="1:18" s="278" customFormat="1" ht="9" customHeight="1" x14ac:dyDescent="0.25">
      <c r="A51" s="290" t="s">
        <v>29</v>
      </c>
      <c r="B51" s="291"/>
      <c r="C51" s="292"/>
      <c r="D51" s="293"/>
      <c r="E51" s="283">
        <v>2</v>
      </c>
      <c r="F51" s="71" t="e">
        <f>IF(E51&gt;$R$57,,UPPER(VLOOKUP(E51,'[6]1MD ELO (4)'!$A$7:$Q$134,2)))</f>
        <v>#REF!</v>
      </c>
      <c r="G51" s="284"/>
      <c r="H51" s="71"/>
      <c r="I51" s="67"/>
      <c r="J51" s="285" t="s">
        <v>28</v>
      </c>
      <c r="K51" s="50"/>
      <c r="L51" s="51"/>
      <c r="M51" s="50"/>
      <c r="N51" s="286"/>
      <c r="O51" s="294"/>
      <c r="P51" s="295"/>
      <c r="Q51" s="291"/>
      <c r="R51" s="296"/>
    </row>
    <row r="52" spans="1:18" s="278" customFormat="1" ht="9" customHeight="1" x14ac:dyDescent="0.25">
      <c r="A52" s="88"/>
      <c r="B52" s="87"/>
      <c r="C52" s="297"/>
      <c r="D52" s="86"/>
      <c r="E52" s="283">
        <v>3</v>
      </c>
      <c r="F52" s="71" t="e">
        <f>IF(E52&gt;$R$57,,UPPER(VLOOKUP(E52,'[6]1MD ELO (4)'!$A$7:$Q$134,2)))</f>
        <v>#REF!</v>
      </c>
      <c r="G52" s="284"/>
      <c r="H52" s="71"/>
      <c r="I52" s="67"/>
      <c r="J52" s="285" t="s">
        <v>27</v>
      </c>
      <c r="K52" s="50"/>
      <c r="L52" s="51"/>
      <c r="M52" s="50"/>
      <c r="N52" s="286"/>
      <c r="O52" s="287" t="s">
        <v>26</v>
      </c>
      <c r="P52" s="288"/>
      <c r="Q52" s="288"/>
      <c r="R52" s="289"/>
    </row>
    <row r="53" spans="1:18" s="278" customFormat="1" ht="9" customHeight="1" x14ac:dyDescent="0.25">
      <c r="A53" s="85"/>
      <c r="B53" s="84"/>
      <c r="C53" s="84"/>
      <c r="D53" s="80"/>
      <c r="E53" s="283">
        <v>4</v>
      </c>
      <c r="F53" s="71" t="e">
        <f>IF(E53&gt;$R$57,,UPPER(VLOOKUP(E53,'[6]1MD ELO (4)'!$A$7:$Q$134,2)))</f>
        <v>#REF!</v>
      </c>
      <c r="G53" s="284"/>
      <c r="H53" s="71"/>
      <c r="I53" s="67"/>
      <c r="J53" s="285" t="s">
        <v>25</v>
      </c>
      <c r="K53" s="50"/>
      <c r="L53" s="51"/>
      <c r="M53" s="50"/>
      <c r="N53" s="286"/>
      <c r="O53" s="50"/>
      <c r="P53" s="51"/>
      <c r="Q53" s="50"/>
      <c r="R53" s="286"/>
    </row>
    <row r="54" spans="1:18" s="278" customFormat="1" ht="9" customHeight="1" x14ac:dyDescent="0.25">
      <c r="A54" s="83"/>
      <c r="B54" s="82"/>
      <c r="C54" s="82"/>
      <c r="D54" s="81"/>
      <c r="E54" s="283"/>
      <c r="F54" s="71"/>
      <c r="G54" s="284"/>
      <c r="H54" s="71"/>
      <c r="I54" s="67"/>
      <c r="J54" s="285" t="s">
        <v>24</v>
      </c>
      <c r="K54" s="50"/>
      <c r="L54" s="51"/>
      <c r="M54" s="50"/>
      <c r="N54" s="286"/>
      <c r="O54" s="291"/>
      <c r="P54" s="295"/>
      <c r="Q54" s="291"/>
      <c r="R54" s="296"/>
    </row>
    <row r="55" spans="1:18" s="278" customFormat="1" ht="9" customHeight="1" x14ac:dyDescent="0.25">
      <c r="A55" s="75"/>
      <c r="B55" s="74"/>
      <c r="C55" s="84"/>
      <c r="D55" s="80"/>
      <c r="E55" s="283"/>
      <c r="F55" s="71"/>
      <c r="G55" s="284"/>
      <c r="H55" s="71"/>
      <c r="I55" s="67"/>
      <c r="J55" s="285" t="s">
        <v>23</v>
      </c>
      <c r="K55" s="50"/>
      <c r="L55" s="51"/>
      <c r="M55" s="50"/>
      <c r="N55" s="286"/>
      <c r="O55" s="287" t="s">
        <v>22</v>
      </c>
      <c r="P55" s="288"/>
      <c r="Q55" s="288"/>
      <c r="R55" s="289"/>
    </row>
    <row r="56" spans="1:18" s="278" customFormat="1" ht="9" customHeight="1" x14ac:dyDescent="0.25">
      <c r="A56" s="75"/>
      <c r="B56" s="74"/>
      <c r="C56" s="298"/>
      <c r="D56" s="73"/>
      <c r="E56" s="283"/>
      <c r="F56" s="71"/>
      <c r="G56" s="284"/>
      <c r="H56" s="71"/>
      <c r="I56" s="67"/>
      <c r="J56" s="285" t="s">
        <v>21</v>
      </c>
      <c r="K56" s="50"/>
      <c r="L56" s="51"/>
      <c r="M56" s="50"/>
      <c r="N56" s="286"/>
      <c r="O56" s="50"/>
      <c r="P56" s="51"/>
      <c r="Q56" s="50"/>
      <c r="R56" s="286"/>
    </row>
    <row r="57" spans="1:18" s="278" customFormat="1" ht="9" customHeight="1" x14ac:dyDescent="0.25">
      <c r="A57" s="63"/>
      <c r="B57" s="62"/>
      <c r="C57" s="299"/>
      <c r="D57" s="61"/>
      <c r="E57" s="300"/>
      <c r="F57" s="59"/>
      <c r="G57" s="301"/>
      <c r="H57" s="59"/>
      <c r="I57" s="55"/>
      <c r="J57" s="302" t="s">
        <v>20</v>
      </c>
      <c r="K57" s="291"/>
      <c r="L57" s="295"/>
      <c r="M57" s="291"/>
      <c r="N57" s="296"/>
      <c r="O57" s="291" t="e">
        <f>R4</f>
        <v>#REF!</v>
      </c>
      <c r="P57" s="295"/>
      <c r="Q57" s="291"/>
      <c r="R57" s="303" t="e">
        <f>MIN(4,'[6]1MD ELO (4)'!Q5)</f>
        <v>#REF!</v>
      </c>
    </row>
  </sheetData>
  <mergeCells count="1">
    <mergeCell ref="A4:C4"/>
  </mergeCells>
  <conditionalFormatting sqref="B39 B41 B43 B45 B47">
    <cfRule type="cellIs" dxfId="49" priority="4" stopIfTrue="1" operator="equal">
      <formula>"QA"</formula>
    </cfRule>
    <cfRule type="cellIs" dxfId="48" priority="5" stopIfTrue="1" operator="equal">
      <formula>"DA"</formula>
    </cfRule>
  </conditionalFormatting>
  <conditionalFormatting sqref="E7 E9 E11 E13 E15 E17 E19 E21 E23 E25 E27 E29 E31 E33 E35 E37">
    <cfRule type="expression" dxfId="47" priority="2" stopIfTrue="1">
      <formula>$E7&lt;5</formula>
    </cfRule>
  </conditionalFormatting>
  <conditionalFormatting sqref="E39 E41 E43 E45 E47">
    <cfRule type="expression" dxfId="46" priority="10" stopIfTrue="1">
      <formula>AND($E39&lt;9,$C39&gt;0)</formula>
    </cfRule>
  </conditionalFormatting>
  <conditionalFormatting sqref="F7 F9 F11 F13 F15 F17 F19 F21 F23 F25 F27 F29 F31 F33 F35 F37">
    <cfRule type="cellIs" dxfId="45" priority="1" stopIfTrue="1" operator="equal">
      <formula>"Bye"</formula>
    </cfRule>
  </conditionalFormatting>
  <conditionalFormatting sqref="F39 F41 F43 F45 F47">
    <cfRule type="cellIs" dxfId="44" priority="8" stopIfTrue="1" operator="equal">
      <formula>"Bye"</formula>
    </cfRule>
  </conditionalFormatting>
  <conditionalFormatting sqref="F39:I39 F41:I41 F43:I43 F45:I45 F47:I47">
    <cfRule type="expression" dxfId="43" priority="9" stopIfTrue="1">
      <formula>AND($E39&lt;9,$C39&gt;0)</formula>
    </cfRule>
  </conditionalFormatting>
  <conditionalFormatting sqref="H7 H9 H11 H13 H15 H17 H19 H21 H23 H25 H27 H29 H31 H33 H35 H37">
    <cfRule type="expression" dxfId="42" priority="14" stopIfTrue="1">
      <formula>AND($E7&lt;9,$C7&gt;0)</formula>
    </cfRule>
  </conditionalFormatting>
  <conditionalFormatting sqref="I8 K10 I12 M14 I16 K18 I20 O22 I24 K26 I28 M30 I32 K34 I36 M40 I42 K44 I46">
    <cfRule type="expression" dxfId="41" priority="11" stopIfTrue="1">
      <formula>AND($O$1="CU",I8="Umpire")</formula>
    </cfRule>
    <cfRule type="expression" dxfId="40" priority="12" stopIfTrue="1">
      <formula>AND($O$1="CU",I8&lt;&gt;"Umpire",J8&lt;&gt;"")</formula>
    </cfRule>
    <cfRule type="expression" dxfId="39" priority="13" stopIfTrue="1">
      <formula>AND($O$1="CU",I8&lt;&gt;"Umpire")</formula>
    </cfRule>
  </conditionalFormatting>
  <conditionalFormatting sqref="J8 L10 J12 N14 J16 L18 J20 P22 J24 L26 J28 N30 J32 L34 J36 R57">
    <cfRule type="expression" dxfId="38" priority="3" stopIfTrue="1">
      <formula>$O$1="CU"</formula>
    </cfRule>
  </conditionalFormatting>
  <conditionalFormatting sqref="K8 M10 K12 O14 K16 M18 K20 Q22 K24 M26 K28 O30 K32 M34 K36 O40 K42 M44 K46">
    <cfRule type="expression" dxfId="37" priority="6" stopIfTrue="1">
      <formula>J8="as"</formula>
    </cfRule>
    <cfRule type="expression" dxfId="36" priority="7" stopIfTrue="1">
      <formula>J8="bs"</formula>
    </cfRule>
  </conditionalFormatting>
  <dataValidations count="1">
    <dataValidation type="list" allowBlank="1" showInputMessage="1" sqref="I46 I42 K44 M40 I8 M14 K10 K18 K26 K34 M30 I12 I36 O22 I16 I32 I24 I20 I28" xr:uid="{00000000-0002-0000-1600-000000000000}">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Jun_Show_CU">
                <anchor moveWithCells="1" sizeWithCells="1">
                  <from>
                    <xdr:col>12</xdr:col>
                    <xdr:colOff>411480</xdr:colOff>
                    <xdr:row>0</xdr:row>
                    <xdr:rowOff>7620</xdr:rowOff>
                  </from>
                  <to>
                    <xdr:col>14</xdr:col>
                    <xdr:colOff>289560</xdr:colOff>
                    <xdr:row>0</xdr:row>
                    <xdr:rowOff>137160</xdr:rowOff>
                  </to>
                </anchor>
              </controlPr>
            </control>
          </mc:Choice>
        </mc:AlternateContent>
        <mc:AlternateContent xmlns:mc="http://schemas.openxmlformats.org/markup-compatibility/2006">
          <mc:Choice Requires="x14">
            <control shapeId="10242" r:id="rId5" name="Button 2">
              <controlPr defaultSize="0" print="0" autoFill="0" autoPict="0" macro="[0]!Jun_Hide_CU">
                <anchor moveWithCells="1" sizeWithCells="1">
                  <from>
                    <xdr:col>12</xdr:col>
                    <xdr:colOff>403860</xdr:colOff>
                    <xdr:row>0</xdr:row>
                    <xdr:rowOff>144780</xdr:rowOff>
                  </from>
                  <to>
                    <xdr:col>14</xdr:col>
                    <xdr:colOff>289560</xdr:colOff>
                    <xdr:row>1</xdr:row>
                    <xdr:rowOff>45720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11"/>
    <pageSetUpPr fitToPage="1"/>
  </sheetPr>
  <dimension ref="A1:AK57"/>
  <sheetViews>
    <sheetView showGridLines="0" showZeros="0" topLeftCell="A10" workbookViewId="0">
      <selection activeCell="K44" sqref="K44"/>
    </sheetView>
  </sheetViews>
  <sheetFormatPr defaultColWidth="9.109375" defaultRowHeight="13.2" x14ac:dyDescent="0.25"/>
  <cols>
    <col min="1" max="2" width="3.33203125" style="48" customWidth="1"/>
    <col min="3" max="3" width="4.6640625" style="48" customWidth="1"/>
    <col min="4" max="4" width="7" style="48" customWidth="1"/>
    <col min="5" max="5" width="4.33203125" style="48" customWidth="1"/>
    <col min="6" max="6" width="12.6640625" style="48" customWidth="1"/>
    <col min="7" max="7" width="2.6640625" style="48" customWidth="1"/>
    <col min="8" max="8" width="7.6640625" style="48" customWidth="1"/>
    <col min="9" max="9" width="5.88671875" style="48" customWidth="1"/>
    <col min="10" max="10" width="1.6640625" style="304" customWidth="1"/>
    <col min="11" max="11" width="10.6640625" style="48" customWidth="1"/>
    <col min="12" max="12" width="1.6640625" style="304" customWidth="1"/>
    <col min="13" max="13" width="10.6640625" style="48" customWidth="1"/>
    <col min="14" max="14" width="1.6640625" style="305" customWidth="1"/>
    <col min="15" max="15" width="10.6640625" style="48" customWidth="1"/>
    <col min="16" max="16" width="1.6640625" style="304" customWidth="1"/>
    <col min="17" max="17" width="10.6640625" style="48" customWidth="1"/>
    <col min="18" max="18" width="1.6640625" style="305" customWidth="1"/>
    <col min="19" max="19" width="9.109375" style="48" hidden="1" customWidth="1"/>
    <col min="20" max="20" width="8.6640625" style="48" customWidth="1"/>
    <col min="21" max="21" width="9.109375" style="48" hidden="1" customWidth="1"/>
    <col min="22" max="24" width="9.109375" style="48"/>
    <col min="25" max="34" width="9.109375" style="48" hidden="1" customWidth="1"/>
    <col min="35" max="16384" width="9.109375" style="48"/>
  </cols>
  <sheetData>
    <row r="1" spans="1:37" s="181" customFormat="1" ht="21.75" customHeight="1" x14ac:dyDescent="0.25">
      <c r="A1" s="176" t="s">
        <v>16</v>
      </c>
      <c r="B1" s="176"/>
      <c r="C1" s="154"/>
      <c r="D1" s="154"/>
      <c r="E1" s="154"/>
      <c r="F1" s="154"/>
      <c r="G1" s="154"/>
      <c r="H1" s="176"/>
      <c r="I1" s="177"/>
      <c r="J1" s="153"/>
      <c r="K1" s="178" t="s">
        <v>79</v>
      </c>
      <c r="L1" s="179"/>
      <c r="M1" s="180"/>
      <c r="N1" s="153"/>
      <c r="O1" s="153" t="s">
        <v>105</v>
      </c>
      <c r="P1" s="153"/>
      <c r="Q1" s="154"/>
      <c r="R1" s="153"/>
      <c r="Y1" s="182"/>
      <c r="Z1" s="182"/>
      <c r="AA1" s="182"/>
      <c r="AB1" s="152" t="e">
        <f>IF($Y$5=1,CONCATENATE(VLOOKUP($Y$3,$AA$2:$AH$14,2)),CONCATENATE(VLOOKUP($Y$3,$AA$16:$AH$25,2)))</f>
        <v>#REF!</v>
      </c>
      <c r="AC1" s="152" t="e">
        <f>IF($Y$5=1,CONCATENATE(VLOOKUP($Y$3,$AA$2:$AH$14,3)),CONCATENATE(VLOOKUP($Y$3,$AA$16:$AH$25,3)))</f>
        <v>#REF!</v>
      </c>
      <c r="AD1" s="152" t="e">
        <f>IF($Y$5=1,CONCATENATE(VLOOKUP($Y$3,$AA$2:$AH$14,4)),CONCATENATE(VLOOKUP($Y$3,$AA$16:$AH$25,4)))</f>
        <v>#REF!</v>
      </c>
      <c r="AE1" s="152" t="e">
        <f>IF($Y$5=1,CONCATENATE(VLOOKUP($Y$3,$AA$2:$AH$14,5)),CONCATENATE(VLOOKUP($Y$3,$AA$16:$AH$25,5)))</f>
        <v>#REF!</v>
      </c>
      <c r="AF1" s="152" t="e">
        <f>IF($Y$5=1,CONCATENATE(VLOOKUP($Y$3,$AA$2:$AH$14,6)),CONCATENATE(VLOOKUP($Y$3,$AA$16:$AH$25,6)))</f>
        <v>#REF!</v>
      </c>
      <c r="AG1" s="152" t="e">
        <f>IF($Y$5=1,CONCATENATE(VLOOKUP($Y$3,$AA$2:$AH$14,7)),CONCATENATE(VLOOKUP($Y$3,$AA$16:$AH$25,7)))</f>
        <v>#REF!</v>
      </c>
      <c r="AH1" s="152" t="e">
        <f>IF($Y$5=1,CONCATENATE(VLOOKUP($Y$3,$AA$2:$AH$14,8)),CONCATENATE(VLOOKUP($Y$3,$AA$16:$AH$25,8)))</f>
        <v>#REF!</v>
      </c>
    </row>
    <row r="2" spans="1:37" s="186" customFormat="1" x14ac:dyDescent="0.25">
      <c r="A2" s="183" t="s">
        <v>77</v>
      </c>
      <c r="B2" s="184"/>
      <c r="C2" s="184"/>
      <c r="D2" s="184"/>
      <c r="E2" s="173">
        <v>0</v>
      </c>
      <c r="F2" s="184" t="s">
        <v>140</v>
      </c>
      <c r="G2" s="185"/>
      <c r="H2" s="144"/>
      <c r="I2" s="144"/>
      <c r="J2" s="143"/>
      <c r="K2" s="179"/>
      <c r="L2" s="179"/>
      <c r="M2" s="179"/>
      <c r="N2" s="143"/>
      <c r="O2" s="144"/>
      <c r="P2" s="143"/>
      <c r="Q2" s="144"/>
      <c r="R2" s="143"/>
      <c r="Y2" s="142"/>
      <c r="Z2" s="111"/>
      <c r="AA2" s="111" t="s">
        <v>50</v>
      </c>
      <c r="AB2" s="114">
        <v>300</v>
      </c>
      <c r="AC2" s="114">
        <v>250</v>
      </c>
      <c r="AD2" s="114">
        <v>200</v>
      </c>
      <c r="AE2" s="114">
        <v>150</v>
      </c>
      <c r="AF2" s="114">
        <v>120</v>
      </c>
      <c r="AG2" s="114">
        <v>90</v>
      </c>
      <c r="AH2" s="114">
        <v>40</v>
      </c>
      <c r="AI2" s="48"/>
      <c r="AJ2" s="48"/>
      <c r="AK2" s="48"/>
    </row>
    <row r="3" spans="1:37" s="187" customFormat="1" ht="11.25" customHeight="1" x14ac:dyDescent="0.25">
      <c r="A3" s="139" t="s">
        <v>75</v>
      </c>
      <c r="B3" s="139"/>
      <c r="C3" s="139"/>
      <c r="D3" s="139"/>
      <c r="E3" s="139"/>
      <c r="F3" s="139"/>
      <c r="G3" s="139" t="s">
        <v>4</v>
      </c>
      <c r="H3" s="139"/>
      <c r="I3" s="139"/>
      <c r="J3" s="141"/>
      <c r="K3" s="139" t="s">
        <v>74</v>
      </c>
      <c r="L3" s="141"/>
      <c r="M3" s="139"/>
      <c r="N3" s="141"/>
      <c r="O3" s="139"/>
      <c r="P3" s="141"/>
      <c r="Q3" s="139"/>
      <c r="R3" s="140" t="s">
        <v>73</v>
      </c>
      <c r="Y3" s="111" t="str">
        <f>IF(K4="OB","A",IF(K4="IX","W",IF(K4="","",K4)))</f>
        <v/>
      </c>
      <c r="Z3" s="111"/>
      <c r="AA3" s="111" t="s">
        <v>48</v>
      </c>
      <c r="AB3" s="114">
        <v>280</v>
      </c>
      <c r="AC3" s="114">
        <v>230</v>
      </c>
      <c r="AD3" s="114">
        <v>180</v>
      </c>
      <c r="AE3" s="114">
        <v>140</v>
      </c>
      <c r="AF3" s="114">
        <v>80</v>
      </c>
      <c r="AG3" s="114">
        <v>0</v>
      </c>
      <c r="AH3" s="114">
        <v>0</v>
      </c>
      <c r="AI3" s="48"/>
      <c r="AJ3" s="48"/>
      <c r="AK3" s="48"/>
    </row>
    <row r="4" spans="1:37" s="195" customFormat="1" ht="11.25" customHeight="1" thickBot="1" x14ac:dyDescent="0.3">
      <c r="A4" s="358" t="s">
        <v>17</v>
      </c>
      <c r="B4" s="358"/>
      <c r="C4" s="358"/>
      <c r="D4" s="188"/>
      <c r="E4" s="189"/>
      <c r="F4" s="189"/>
      <c r="G4" s="189" t="s">
        <v>18</v>
      </c>
      <c r="H4" s="190"/>
      <c r="I4" s="189"/>
      <c r="J4" s="191"/>
      <c r="K4" s="192"/>
      <c r="L4" s="191"/>
      <c r="M4" s="193"/>
      <c r="N4" s="191"/>
      <c r="O4" s="189"/>
      <c r="P4" s="191"/>
      <c r="Q4" s="189"/>
      <c r="R4" s="194" t="e">
        <f>[6]Altalanos!$E$10</f>
        <v>#REF!</v>
      </c>
      <c r="Y4" s="111"/>
      <c r="Z4" s="111"/>
      <c r="AA4" s="111" t="s">
        <v>52</v>
      </c>
      <c r="AB4" s="114">
        <v>250</v>
      </c>
      <c r="AC4" s="114">
        <v>200</v>
      </c>
      <c r="AD4" s="114">
        <v>150</v>
      </c>
      <c r="AE4" s="114">
        <v>120</v>
      </c>
      <c r="AF4" s="114">
        <v>90</v>
      </c>
      <c r="AG4" s="114">
        <v>60</v>
      </c>
      <c r="AH4" s="114">
        <v>25</v>
      </c>
      <c r="AI4" s="48"/>
      <c r="AJ4" s="48"/>
      <c r="AK4" s="48"/>
    </row>
    <row r="5" spans="1:37" s="187" customFormat="1" x14ac:dyDescent="0.25">
      <c r="A5" s="84"/>
      <c r="B5" s="196" t="s">
        <v>106</v>
      </c>
      <c r="C5" s="197" t="s">
        <v>38</v>
      </c>
      <c r="D5" s="196" t="s">
        <v>107</v>
      </c>
      <c r="E5" s="196" t="s">
        <v>108</v>
      </c>
      <c r="F5" s="198" t="s">
        <v>109</v>
      </c>
      <c r="G5" s="198" t="s">
        <v>65</v>
      </c>
      <c r="H5" s="198"/>
      <c r="I5" s="198" t="s">
        <v>64</v>
      </c>
      <c r="J5" s="198"/>
      <c r="K5" s="196" t="s">
        <v>110</v>
      </c>
      <c r="L5" s="199"/>
      <c r="M5" s="196" t="s">
        <v>111</v>
      </c>
      <c r="N5" s="199"/>
      <c r="O5" s="196" t="s">
        <v>86</v>
      </c>
      <c r="P5" s="199"/>
      <c r="Q5" s="196" t="s">
        <v>112</v>
      </c>
      <c r="R5" s="200"/>
      <c r="Y5" s="111" t="e">
        <f>IF(OR([6]Altalanos!$A$8="F1",[6]Altalanos!$A$8="F2",[6]Altalanos!$A$8="N1",[6]Altalanos!$A$8="N2"),1,2)</f>
        <v>#REF!</v>
      </c>
      <c r="Z5" s="111"/>
      <c r="AA5" s="111" t="s">
        <v>51</v>
      </c>
      <c r="AB5" s="114">
        <v>200</v>
      </c>
      <c r="AC5" s="114">
        <v>150</v>
      </c>
      <c r="AD5" s="114">
        <v>120</v>
      </c>
      <c r="AE5" s="114">
        <v>90</v>
      </c>
      <c r="AF5" s="114">
        <v>60</v>
      </c>
      <c r="AG5" s="114">
        <v>40</v>
      </c>
      <c r="AH5" s="114">
        <v>15</v>
      </c>
      <c r="AI5" s="48"/>
      <c r="AJ5" s="48"/>
      <c r="AK5" s="48"/>
    </row>
    <row r="6" spans="1:37" s="208" customFormat="1" ht="11.1" customHeight="1" thickBot="1" x14ac:dyDescent="0.3">
      <c r="A6" s="201"/>
      <c r="B6" s="202"/>
      <c r="C6" s="202"/>
      <c r="D6" s="202"/>
      <c r="E6" s="202"/>
      <c r="F6" s="203" t="s">
        <v>78</v>
      </c>
      <c r="G6" s="204"/>
      <c r="H6" s="205"/>
      <c r="I6" s="204"/>
      <c r="J6" s="206"/>
      <c r="K6" s="202" t="s">
        <v>78</v>
      </c>
      <c r="L6" s="206"/>
      <c r="M6" s="202" t="s">
        <v>78</v>
      </c>
      <c r="N6" s="206"/>
      <c r="O6" s="202" t="str">
        <f>IF(Y3="","",CONCATENATE(VLOOKUP(Y3,AB1:AH1,2)," pont"))</f>
        <v/>
      </c>
      <c r="P6" s="206"/>
      <c r="Q6" s="202" t="str">
        <f>IF(Y3="","",CONCATENATE(VLOOKUP(Y3,AB1:AH1,1)," pont"))</f>
        <v/>
      </c>
      <c r="R6" s="207"/>
      <c r="Y6" s="209"/>
      <c r="Z6" s="209"/>
      <c r="AA6" s="209" t="s">
        <v>49</v>
      </c>
      <c r="AB6" s="210">
        <v>150</v>
      </c>
      <c r="AC6" s="210">
        <v>120</v>
      </c>
      <c r="AD6" s="210">
        <v>90</v>
      </c>
      <c r="AE6" s="210">
        <v>60</v>
      </c>
      <c r="AF6" s="210">
        <v>40</v>
      </c>
      <c r="AG6" s="210">
        <v>25</v>
      </c>
      <c r="AH6" s="210">
        <v>10</v>
      </c>
      <c r="AI6" s="211"/>
      <c r="AJ6" s="211"/>
      <c r="AK6" s="211"/>
    </row>
    <row r="7" spans="1:37" s="224" customFormat="1" ht="12.9" customHeight="1" x14ac:dyDescent="0.25">
      <c r="A7" s="212">
        <v>1</v>
      </c>
      <c r="B7" s="213">
        <v>0</v>
      </c>
      <c r="C7" s="214">
        <v>0</v>
      </c>
      <c r="D7" s="214">
        <v>0</v>
      </c>
      <c r="E7" s="215"/>
      <c r="F7" s="308" t="s">
        <v>516</v>
      </c>
      <c r="G7" s="216">
        <v>0</v>
      </c>
      <c r="H7" s="216"/>
      <c r="I7" s="216">
        <v>0</v>
      </c>
      <c r="J7" s="217"/>
      <c r="K7" s="218"/>
      <c r="L7" s="218"/>
      <c r="M7" s="218"/>
      <c r="N7" s="218"/>
      <c r="O7" s="219"/>
      <c r="P7" s="220"/>
      <c r="Q7" s="221"/>
      <c r="R7" s="222"/>
      <c r="S7" s="223"/>
      <c r="U7" s="225" t="e">
        <f>[6]Birók!P21</f>
        <v>#REF!</v>
      </c>
      <c r="Y7" s="111"/>
      <c r="Z7" s="111"/>
      <c r="AA7" s="111" t="s">
        <v>47</v>
      </c>
      <c r="AB7" s="114">
        <v>120</v>
      </c>
      <c r="AC7" s="114">
        <v>90</v>
      </c>
      <c r="AD7" s="114">
        <v>60</v>
      </c>
      <c r="AE7" s="114">
        <v>40</v>
      </c>
      <c r="AF7" s="114">
        <v>25</v>
      </c>
      <c r="AG7" s="114">
        <v>10</v>
      </c>
      <c r="AH7" s="114">
        <v>5</v>
      </c>
      <c r="AI7" s="48"/>
      <c r="AJ7" s="48"/>
      <c r="AK7" s="48"/>
    </row>
    <row r="8" spans="1:37" s="224" customFormat="1" ht="12.9" customHeight="1" x14ac:dyDescent="0.25">
      <c r="A8" s="226"/>
      <c r="B8" s="227"/>
      <c r="C8" s="228"/>
      <c r="D8" s="228"/>
      <c r="E8" s="229"/>
      <c r="F8" s="230"/>
      <c r="G8" s="230"/>
      <c r="H8" s="231"/>
      <c r="I8" s="232" t="s">
        <v>113</v>
      </c>
      <c r="J8" s="233" t="s">
        <v>114</v>
      </c>
      <c r="K8" s="234" t="s">
        <v>516</v>
      </c>
      <c r="L8" s="234"/>
      <c r="M8" s="218"/>
      <c r="N8" s="218"/>
      <c r="O8" s="219"/>
      <c r="P8" s="220"/>
      <c r="Q8" s="221"/>
      <c r="R8" s="222"/>
      <c r="S8" s="223"/>
      <c r="U8" s="235" t="e">
        <f>[6]Birók!P22</f>
        <v>#REF!</v>
      </c>
      <c r="Y8" s="111"/>
      <c r="Z8" s="111"/>
      <c r="AA8" s="111" t="s">
        <v>45</v>
      </c>
      <c r="AB8" s="114">
        <v>90</v>
      </c>
      <c r="AC8" s="114">
        <v>60</v>
      </c>
      <c r="AD8" s="114">
        <v>40</v>
      </c>
      <c r="AE8" s="114">
        <v>25</v>
      </c>
      <c r="AF8" s="114">
        <v>10</v>
      </c>
      <c r="AG8" s="114">
        <v>5</v>
      </c>
      <c r="AH8" s="114">
        <v>2</v>
      </c>
      <c r="AI8" s="48"/>
      <c r="AJ8" s="48"/>
      <c r="AK8" s="48"/>
    </row>
    <row r="9" spans="1:37" s="224" customFormat="1" ht="12.9" customHeight="1" x14ac:dyDescent="0.25">
      <c r="A9" s="226">
        <v>2</v>
      </c>
      <c r="B9" s="213" t="s">
        <v>78</v>
      </c>
      <c r="C9" s="214" t="s">
        <v>78</v>
      </c>
      <c r="D9" s="214" t="s">
        <v>78</v>
      </c>
      <c r="E9" s="215"/>
      <c r="F9" s="236" t="s">
        <v>78</v>
      </c>
      <c r="G9" s="236" t="s">
        <v>78</v>
      </c>
      <c r="H9" s="236"/>
      <c r="I9" s="216" t="s">
        <v>78</v>
      </c>
      <c r="J9" s="237"/>
      <c r="K9" s="218"/>
      <c r="L9" s="238"/>
      <c r="M9" s="218"/>
      <c r="N9" s="218"/>
      <c r="O9" s="219"/>
      <c r="P9" s="220"/>
      <c r="Q9" s="221"/>
      <c r="R9" s="222"/>
      <c r="S9" s="223"/>
      <c r="U9" s="235" t="e">
        <f>[6]Birók!P23</f>
        <v>#REF!</v>
      </c>
      <c r="Y9" s="111"/>
      <c r="Z9" s="111"/>
      <c r="AA9" s="111" t="s">
        <v>44</v>
      </c>
      <c r="AB9" s="114">
        <v>60</v>
      </c>
      <c r="AC9" s="114">
        <v>40</v>
      </c>
      <c r="AD9" s="114">
        <v>25</v>
      </c>
      <c r="AE9" s="114">
        <v>10</v>
      </c>
      <c r="AF9" s="114">
        <v>5</v>
      </c>
      <c r="AG9" s="114">
        <v>2</v>
      </c>
      <c r="AH9" s="114">
        <v>1</v>
      </c>
      <c r="AI9" s="48"/>
      <c r="AJ9" s="48"/>
      <c r="AK9" s="48"/>
    </row>
    <row r="10" spans="1:37" s="224" customFormat="1" ht="12.9" customHeight="1" x14ac:dyDescent="0.25">
      <c r="A10" s="226"/>
      <c r="B10" s="227"/>
      <c r="C10" s="228"/>
      <c r="D10" s="228"/>
      <c r="E10" s="239"/>
      <c r="F10" s="230"/>
      <c r="G10" s="230"/>
      <c r="H10" s="231"/>
      <c r="I10" s="218"/>
      <c r="J10" s="240"/>
      <c r="K10" s="241" t="s">
        <v>113</v>
      </c>
      <c r="L10" s="242"/>
      <c r="M10" s="234" t="s">
        <v>78</v>
      </c>
      <c r="N10" s="243"/>
      <c r="O10" s="244"/>
      <c r="P10" s="244"/>
      <c r="Q10" s="221"/>
      <c r="R10" s="222"/>
      <c r="S10" s="223"/>
      <c r="U10" s="235" t="e">
        <f>[6]Birók!P24</f>
        <v>#REF!</v>
      </c>
      <c r="Y10" s="111"/>
      <c r="Z10" s="111"/>
      <c r="AA10" s="111" t="s">
        <v>43</v>
      </c>
      <c r="AB10" s="114">
        <v>40</v>
      </c>
      <c r="AC10" s="114">
        <v>25</v>
      </c>
      <c r="AD10" s="114">
        <v>15</v>
      </c>
      <c r="AE10" s="114">
        <v>7</v>
      </c>
      <c r="AF10" s="114">
        <v>4</v>
      </c>
      <c r="AG10" s="114">
        <v>1</v>
      </c>
      <c r="AH10" s="114">
        <v>0</v>
      </c>
      <c r="AI10" s="48"/>
      <c r="AJ10" s="48"/>
      <c r="AK10" s="48"/>
    </row>
    <row r="11" spans="1:37" s="224" customFormat="1" ht="12.9" customHeight="1" x14ac:dyDescent="0.25">
      <c r="A11" s="226">
        <v>3</v>
      </c>
      <c r="B11" s="213">
        <v>0</v>
      </c>
      <c r="C11" s="214">
        <v>0</v>
      </c>
      <c r="D11" s="214">
        <v>0</v>
      </c>
      <c r="E11" s="215"/>
      <c r="F11" s="236" t="s">
        <v>517</v>
      </c>
      <c r="G11" s="236">
        <v>0</v>
      </c>
      <c r="H11" s="236"/>
      <c r="I11" s="236">
        <v>0</v>
      </c>
      <c r="J11" s="217"/>
      <c r="K11" s="218"/>
      <c r="L11" s="245"/>
      <c r="M11" s="218"/>
      <c r="N11" s="246"/>
      <c r="O11" s="244"/>
      <c r="P11" s="244"/>
      <c r="Q11" s="221"/>
      <c r="R11" s="222"/>
      <c r="S11" s="223"/>
      <c r="U11" s="235" t="e">
        <f>[6]Birók!P25</f>
        <v>#REF!</v>
      </c>
      <c r="Y11" s="111"/>
      <c r="Z11" s="111"/>
      <c r="AA11" s="111" t="s">
        <v>42</v>
      </c>
      <c r="AB11" s="114">
        <v>25</v>
      </c>
      <c r="AC11" s="114">
        <v>15</v>
      </c>
      <c r="AD11" s="114">
        <v>10</v>
      </c>
      <c r="AE11" s="114">
        <v>6</v>
      </c>
      <c r="AF11" s="114">
        <v>3</v>
      </c>
      <c r="AG11" s="114">
        <v>1</v>
      </c>
      <c r="AH11" s="114">
        <v>0</v>
      </c>
      <c r="AI11" s="48"/>
      <c r="AJ11" s="48"/>
      <c r="AK11" s="48"/>
    </row>
    <row r="12" spans="1:37" s="224" customFormat="1" ht="12.9" customHeight="1" x14ac:dyDescent="0.25">
      <c r="A12" s="226"/>
      <c r="B12" s="227"/>
      <c r="C12" s="228"/>
      <c r="D12" s="228"/>
      <c r="E12" s="239"/>
      <c r="F12" s="230"/>
      <c r="G12" s="230"/>
      <c r="H12" s="231"/>
      <c r="I12" s="232" t="s">
        <v>113</v>
      </c>
      <c r="J12" s="233"/>
      <c r="K12" s="234" t="s">
        <v>78</v>
      </c>
      <c r="L12" s="247"/>
      <c r="M12" s="218"/>
      <c r="N12" s="246"/>
      <c r="O12" s="244"/>
      <c r="P12" s="244"/>
      <c r="Q12" s="221"/>
      <c r="R12" s="222"/>
      <c r="S12" s="223"/>
      <c r="U12" s="235" t="e">
        <f>[6]Birók!P26</f>
        <v>#REF!</v>
      </c>
      <c r="Y12" s="111"/>
      <c r="Z12" s="111"/>
      <c r="AA12" s="111" t="s">
        <v>41</v>
      </c>
      <c r="AB12" s="114">
        <v>15</v>
      </c>
      <c r="AC12" s="114">
        <v>10</v>
      </c>
      <c r="AD12" s="114">
        <v>6</v>
      </c>
      <c r="AE12" s="114">
        <v>3</v>
      </c>
      <c r="AF12" s="114">
        <v>1</v>
      </c>
      <c r="AG12" s="114">
        <v>0</v>
      </c>
      <c r="AH12" s="114">
        <v>0</v>
      </c>
      <c r="AI12" s="48"/>
      <c r="AJ12" s="48"/>
      <c r="AK12" s="48"/>
    </row>
    <row r="13" spans="1:37" s="224" customFormat="1" ht="12.9" customHeight="1" x14ac:dyDescent="0.25">
      <c r="A13" s="226">
        <v>4</v>
      </c>
      <c r="B13" s="213">
        <v>0</v>
      </c>
      <c r="C13" s="214">
        <v>0</v>
      </c>
      <c r="D13" s="214">
        <v>0</v>
      </c>
      <c r="E13" s="215">
        <v>5</v>
      </c>
      <c r="F13" s="236" t="s">
        <v>518</v>
      </c>
      <c r="G13" s="236">
        <v>0</v>
      </c>
      <c r="H13" s="236"/>
      <c r="I13" s="236">
        <v>0</v>
      </c>
      <c r="J13" s="248"/>
      <c r="K13" s="218"/>
      <c r="L13" s="218"/>
      <c r="M13" s="218"/>
      <c r="N13" s="246"/>
      <c r="O13" s="244"/>
      <c r="P13" s="244"/>
      <c r="Q13" s="221"/>
      <c r="R13" s="222"/>
      <c r="S13" s="223"/>
      <c r="U13" s="235" t="e">
        <f>[6]Birók!P27</f>
        <v>#REF!</v>
      </c>
      <c r="Y13" s="111"/>
      <c r="Z13" s="111"/>
      <c r="AA13" s="111" t="s">
        <v>40</v>
      </c>
      <c r="AB13" s="114">
        <v>10</v>
      </c>
      <c r="AC13" s="114">
        <v>6</v>
      </c>
      <c r="AD13" s="114">
        <v>3</v>
      </c>
      <c r="AE13" s="114">
        <v>1</v>
      </c>
      <c r="AF13" s="114">
        <v>0</v>
      </c>
      <c r="AG13" s="114">
        <v>0</v>
      </c>
      <c r="AH13" s="114">
        <v>0</v>
      </c>
      <c r="AI13" s="48"/>
      <c r="AJ13" s="48"/>
      <c r="AK13" s="48"/>
    </row>
    <row r="14" spans="1:37" s="224" customFormat="1" ht="12.9" customHeight="1" x14ac:dyDescent="0.25">
      <c r="A14" s="226"/>
      <c r="B14" s="227"/>
      <c r="C14" s="228"/>
      <c r="D14" s="228"/>
      <c r="E14" s="239"/>
      <c r="F14" s="218"/>
      <c r="G14" s="218"/>
      <c r="H14" s="249"/>
      <c r="I14" s="250"/>
      <c r="J14" s="240"/>
      <c r="K14" s="218"/>
      <c r="L14" s="218"/>
      <c r="M14" s="241" t="s">
        <v>113</v>
      </c>
      <c r="N14" s="242"/>
      <c r="O14" s="234" t="str">
        <f>UPPER(IF(OR(N14="a",N14="as"),M10,IF(OR(N14="b",N14="bs"),M18,)))</f>
        <v/>
      </c>
      <c r="P14" s="243"/>
      <c r="Q14" s="221"/>
      <c r="R14" s="222"/>
      <c r="S14" s="223"/>
      <c r="U14" s="235" t="e">
        <f>[6]Birók!P28</f>
        <v>#REF!</v>
      </c>
      <c r="Y14" s="111"/>
      <c r="Z14" s="111"/>
      <c r="AA14" s="111" t="s">
        <v>39</v>
      </c>
      <c r="AB14" s="114">
        <v>3</v>
      </c>
      <c r="AC14" s="114">
        <v>2</v>
      </c>
      <c r="AD14" s="114">
        <v>1</v>
      </c>
      <c r="AE14" s="114">
        <v>0</v>
      </c>
      <c r="AF14" s="114">
        <v>0</v>
      </c>
      <c r="AG14" s="114">
        <v>0</v>
      </c>
      <c r="AH14" s="114">
        <v>0</v>
      </c>
      <c r="AI14" s="48"/>
      <c r="AJ14" s="48"/>
      <c r="AK14" s="48"/>
    </row>
    <row r="15" spans="1:37" s="224" customFormat="1" ht="12.9" customHeight="1" x14ac:dyDescent="0.25">
      <c r="A15" s="212">
        <v>5</v>
      </c>
      <c r="B15" s="213">
        <v>0</v>
      </c>
      <c r="C15" s="214">
        <v>0</v>
      </c>
      <c r="D15" s="214">
        <v>0</v>
      </c>
      <c r="E15" s="215">
        <v>6</v>
      </c>
      <c r="F15" s="308" t="s">
        <v>519</v>
      </c>
      <c r="G15" s="216">
        <v>0</v>
      </c>
      <c r="H15" s="216"/>
      <c r="I15" s="216">
        <v>0</v>
      </c>
      <c r="J15" s="251"/>
      <c r="K15" s="218"/>
      <c r="L15" s="218"/>
      <c r="M15" s="218"/>
      <c r="N15" s="246"/>
      <c r="O15" s="218"/>
      <c r="P15" s="246"/>
      <c r="Q15" s="221"/>
      <c r="R15" s="222"/>
      <c r="S15" s="223"/>
      <c r="U15" s="235" t="e">
        <f>[6]Birók!P29</f>
        <v>#REF!</v>
      </c>
      <c r="Y15" s="111"/>
      <c r="Z15" s="111"/>
      <c r="AA15" s="111"/>
      <c r="AB15" s="111"/>
      <c r="AC15" s="111"/>
      <c r="AD15" s="111"/>
      <c r="AE15" s="111"/>
      <c r="AF15" s="111"/>
      <c r="AG15" s="111"/>
      <c r="AH15" s="111"/>
      <c r="AI15" s="48"/>
      <c r="AJ15" s="48"/>
      <c r="AK15" s="48"/>
    </row>
    <row r="16" spans="1:37" s="224" customFormat="1" ht="12.9" customHeight="1" thickBot="1" x14ac:dyDescent="0.3">
      <c r="A16" s="226"/>
      <c r="B16" s="227"/>
      <c r="C16" s="228"/>
      <c r="D16" s="228"/>
      <c r="E16" s="239"/>
      <c r="F16" s="230"/>
      <c r="G16" s="230"/>
      <c r="H16" s="231"/>
      <c r="I16" s="232" t="s">
        <v>113</v>
      </c>
      <c r="J16" s="233"/>
      <c r="K16" s="234" t="s">
        <v>78</v>
      </c>
      <c r="L16" s="234"/>
      <c r="M16" s="218"/>
      <c r="N16" s="246"/>
      <c r="O16" s="244"/>
      <c r="P16" s="246"/>
      <c r="Q16" s="221"/>
      <c r="R16" s="222"/>
      <c r="S16" s="223"/>
      <c r="U16" s="252" t="e">
        <f>[6]Birók!P30</f>
        <v>#REF!</v>
      </c>
      <c r="Y16" s="111"/>
      <c r="Z16" s="111"/>
      <c r="AA16" s="111" t="s">
        <v>50</v>
      </c>
      <c r="AB16" s="114">
        <v>150</v>
      </c>
      <c r="AC16" s="114">
        <v>120</v>
      </c>
      <c r="AD16" s="114">
        <v>90</v>
      </c>
      <c r="AE16" s="114">
        <v>60</v>
      </c>
      <c r="AF16" s="114">
        <v>40</v>
      </c>
      <c r="AG16" s="114">
        <v>25</v>
      </c>
      <c r="AH16" s="114">
        <v>15</v>
      </c>
      <c r="AI16" s="48"/>
      <c r="AJ16" s="48"/>
      <c r="AK16" s="48"/>
    </row>
    <row r="17" spans="1:37" s="224" customFormat="1" ht="12.9" customHeight="1" x14ac:dyDescent="0.25">
      <c r="A17" s="226">
        <v>6</v>
      </c>
      <c r="B17" s="213">
        <v>0</v>
      </c>
      <c r="C17" s="214">
        <v>0</v>
      </c>
      <c r="D17" s="214">
        <v>0</v>
      </c>
      <c r="E17" s="215">
        <v>9</v>
      </c>
      <c r="F17" s="236" t="s">
        <v>520</v>
      </c>
      <c r="G17" s="236">
        <v>0</v>
      </c>
      <c r="H17" s="236"/>
      <c r="I17" s="236">
        <v>0</v>
      </c>
      <c r="J17" s="237"/>
      <c r="K17" s="218"/>
      <c r="L17" s="238"/>
      <c r="M17" s="218"/>
      <c r="N17" s="246"/>
      <c r="O17" s="244"/>
      <c r="P17" s="246"/>
      <c r="Q17" s="221"/>
      <c r="R17" s="222"/>
      <c r="S17" s="223"/>
      <c r="Y17" s="111"/>
      <c r="Z17" s="111"/>
      <c r="AA17" s="111" t="s">
        <v>52</v>
      </c>
      <c r="AB17" s="114">
        <v>120</v>
      </c>
      <c r="AC17" s="114">
        <v>90</v>
      </c>
      <c r="AD17" s="114">
        <v>60</v>
      </c>
      <c r="AE17" s="114">
        <v>40</v>
      </c>
      <c r="AF17" s="114">
        <v>25</v>
      </c>
      <c r="AG17" s="114">
        <v>15</v>
      </c>
      <c r="AH17" s="114">
        <v>8</v>
      </c>
      <c r="AI17" s="48"/>
      <c r="AJ17" s="48"/>
      <c r="AK17" s="48"/>
    </row>
    <row r="18" spans="1:37" s="224" customFormat="1" ht="12.9" customHeight="1" x14ac:dyDescent="0.25">
      <c r="A18" s="226"/>
      <c r="B18" s="227"/>
      <c r="C18" s="228"/>
      <c r="D18" s="228"/>
      <c r="E18" s="239"/>
      <c r="F18" s="230"/>
      <c r="G18" s="230"/>
      <c r="H18" s="231"/>
      <c r="I18" s="218"/>
      <c r="J18" s="240"/>
      <c r="K18" s="241" t="s">
        <v>113</v>
      </c>
      <c r="L18" s="242"/>
      <c r="M18" s="234" t="s">
        <v>78</v>
      </c>
      <c r="N18" s="253"/>
      <c r="O18" s="244"/>
      <c r="P18" s="246"/>
      <c r="Q18" s="221"/>
      <c r="R18" s="222"/>
      <c r="S18" s="223"/>
      <c r="Y18" s="111"/>
      <c r="Z18" s="111"/>
      <c r="AA18" s="111" t="s">
        <v>51</v>
      </c>
      <c r="AB18" s="114">
        <v>90</v>
      </c>
      <c r="AC18" s="114">
        <v>60</v>
      </c>
      <c r="AD18" s="114">
        <v>40</v>
      </c>
      <c r="AE18" s="114">
        <v>25</v>
      </c>
      <c r="AF18" s="114">
        <v>15</v>
      </c>
      <c r="AG18" s="114">
        <v>8</v>
      </c>
      <c r="AH18" s="114">
        <v>4</v>
      </c>
      <c r="AI18" s="48"/>
      <c r="AJ18" s="48"/>
      <c r="AK18" s="48"/>
    </row>
    <row r="19" spans="1:37" s="224" customFormat="1" ht="12.9" customHeight="1" x14ac:dyDescent="0.25">
      <c r="A19" s="226">
        <v>7</v>
      </c>
      <c r="B19" s="213">
        <v>0</v>
      </c>
      <c r="C19" s="214">
        <v>0</v>
      </c>
      <c r="D19" s="214">
        <v>0</v>
      </c>
      <c r="E19" s="215">
        <v>8</v>
      </c>
      <c r="F19" s="236" t="s">
        <v>521</v>
      </c>
      <c r="G19" s="236">
        <v>0</v>
      </c>
      <c r="H19" s="236"/>
      <c r="I19" s="236">
        <v>0</v>
      </c>
      <c r="J19" s="217"/>
      <c r="K19" s="218"/>
      <c r="L19" s="245"/>
      <c r="M19" s="218"/>
      <c r="N19" s="244"/>
      <c r="O19" s="244"/>
      <c r="P19" s="246"/>
      <c r="Q19" s="221"/>
      <c r="R19" s="222"/>
      <c r="S19" s="223"/>
      <c r="Y19" s="111"/>
      <c r="Z19" s="111"/>
      <c r="AA19" s="111" t="s">
        <v>49</v>
      </c>
      <c r="AB19" s="114">
        <v>60</v>
      </c>
      <c r="AC19" s="114">
        <v>40</v>
      </c>
      <c r="AD19" s="114">
        <v>25</v>
      </c>
      <c r="AE19" s="114">
        <v>15</v>
      </c>
      <c r="AF19" s="114">
        <v>8</v>
      </c>
      <c r="AG19" s="114">
        <v>4</v>
      </c>
      <c r="AH19" s="114">
        <v>2</v>
      </c>
      <c r="AI19" s="48"/>
      <c r="AJ19" s="48"/>
      <c r="AK19" s="48"/>
    </row>
    <row r="20" spans="1:37" s="224" customFormat="1" ht="12.9" customHeight="1" x14ac:dyDescent="0.25">
      <c r="A20" s="226"/>
      <c r="B20" s="227"/>
      <c r="C20" s="228"/>
      <c r="D20" s="228"/>
      <c r="E20" s="229"/>
      <c r="F20" s="230"/>
      <c r="G20" s="230"/>
      <c r="H20" s="231"/>
      <c r="I20" s="232" t="s">
        <v>113</v>
      </c>
      <c r="J20" s="233"/>
      <c r="K20" s="234" t="s">
        <v>78</v>
      </c>
      <c r="L20" s="247"/>
      <c r="M20" s="218"/>
      <c r="N20" s="244"/>
      <c r="O20" s="244"/>
      <c r="P20" s="246"/>
      <c r="Q20" s="221"/>
      <c r="R20" s="222"/>
      <c r="S20" s="223"/>
      <c r="Y20" s="111"/>
      <c r="Z20" s="111"/>
      <c r="AA20" s="111" t="s">
        <v>47</v>
      </c>
      <c r="AB20" s="114">
        <v>40</v>
      </c>
      <c r="AC20" s="114">
        <v>25</v>
      </c>
      <c r="AD20" s="114">
        <v>15</v>
      </c>
      <c r="AE20" s="114">
        <v>8</v>
      </c>
      <c r="AF20" s="114">
        <v>4</v>
      </c>
      <c r="AG20" s="114">
        <v>2</v>
      </c>
      <c r="AH20" s="114">
        <v>1</v>
      </c>
      <c r="AI20" s="48"/>
      <c r="AJ20" s="48"/>
      <c r="AK20" s="48"/>
    </row>
    <row r="21" spans="1:37" s="224" customFormat="1" ht="12.9" customHeight="1" x14ac:dyDescent="0.25">
      <c r="A21" s="226">
        <v>8</v>
      </c>
      <c r="B21" s="213">
        <v>0</v>
      </c>
      <c r="C21" s="214">
        <v>0</v>
      </c>
      <c r="D21" s="214">
        <v>0</v>
      </c>
      <c r="E21" s="215">
        <v>11</v>
      </c>
      <c r="F21" s="236" t="s">
        <v>522</v>
      </c>
      <c r="G21" s="236">
        <v>0</v>
      </c>
      <c r="H21" s="236"/>
      <c r="I21" s="236">
        <v>0</v>
      </c>
      <c r="J21" s="248"/>
      <c r="K21" s="218"/>
      <c r="L21" s="218"/>
      <c r="M21" s="218"/>
      <c r="N21" s="244"/>
      <c r="O21" s="244"/>
      <c r="P21" s="246"/>
      <c r="Q21" s="221"/>
      <c r="R21" s="222"/>
      <c r="S21" s="223"/>
      <c r="Y21" s="111"/>
      <c r="Z21" s="111"/>
      <c r="AA21" s="111" t="s">
        <v>45</v>
      </c>
      <c r="AB21" s="114">
        <v>25</v>
      </c>
      <c r="AC21" s="114">
        <v>15</v>
      </c>
      <c r="AD21" s="114">
        <v>10</v>
      </c>
      <c r="AE21" s="114">
        <v>6</v>
      </c>
      <c r="AF21" s="114">
        <v>3</v>
      </c>
      <c r="AG21" s="114">
        <v>1</v>
      </c>
      <c r="AH21" s="114">
        <v>0</v>
      </c>
      <c r="AI21" s="48"/>
      <c r="AJ21" s="48"/>
      <c r="AK21" s="48"/>
    </row>
    <row r="22" spans="1:37" s="224" customFormat="1" ht="12.9" customHeight="1" x14ac:dyDescent="0.25">
      <c r="A22" s="226"/>
      <c r="B22" s="227"/>
      <c r="C22" s="228"/>
      <c r="D22" s="228"/>
      <c r="E22" s="229"/>
      <c r="F22" s="250"/>
      <c r="G22" s="250"/>
      <c r="H22" s="254"/>
      <c r="I22" s="250"/>
      <c r="J22" s="240"/>
      <c r="K22" s="218"/>
      <c r="L22" s="218"/>
      <c r="M22" s="218"/>
      <c r="N22" s="244"/>
      <c r="O22" s="241" t="s">
        <v>113</v>
      </c>
      <c r="P22" s="242"/>
      <c r="Q22" s="234" t="str">
        <f>UPPER(IF(OR(P22="a",P22="as"),O14,IF(OR(P22="b",P22="bs"),O30,)))</f>
        <v/>
      </c>
      <c r="R22" s="243"/>
      <c r="S22" s="223"/>
      <c r="Y22" s="111"/>
      <c r="Z22" s="111"/>
      <c r="AA22" s="111" t="s">
        <v>44</v>
      </c>
      <c r="AB22" s="114">
        <v>15</v>
      </c>
      <c r="AC22" s="114">
        <v>10</v>
      </c>
      <c r="AD22" s="114">
        <v>6</v>
      </c>
      <c r="AE22" s="114">
        <v>3</v>
      </c>
      <c r="AF22" s="114">
        <v>1</v>
      </c>
      <c r="AG22" s="114">
        <v>0</v>
      </c>
      <c r="AH22" s="114">
        <v>0</v>
      </c>
      <c r="AI22" s="48"/>
      <c r="AJ22" s="48"/>
      <c r="AK22" s="48"/>
    </row>
    <row r="23" spans="1:37" s="224" customFormat="1" ht="12.9" customHeight="1" x14ac:dyDescent="0.25">
      <c r="A23" s="226">
        <v>9</v>
      </c>
      <c r="B23" s="213">
        <v>0</v>
      </c>
      <c r="C23" s="214">
        <v>0</v>
      </c>
      <c r="D23" s="214">
        <v>0</v>
      </c>
      <c r="E23" s="215">
        <v>10</v>
      </c>
      <c r="F23" s="236" t="s">
        <v>523</v>
      </c>
      <c r="G23" s="236">
        <v>0</v>
      </c>
      <c r="H23" s="236"/>
      <c r="I23" s="236">
        <v>0</v>
      </c>
      <c r="J23" s="217"/>
      <c r="K23" s="218"/>
      <c r="L23" s="218"/>
      <c r="M23" s="218"/>
      <c r="N23" s="244"/>
      <c r="O23" s="218"/>
      <c r="P23" s="246"/>
      <c r="Q23" s="218"/>
      <c r="R23" s="244"/>
      <c r="S23" s="223"/>
      <c r="Y23" s="111"/>
      <c r="Z23" s="111"/>
      <c r="AA23" s="111" t="s">
        <v>43</v>
      </c>
      <c r="AB23" s="114">
        <v>10</v>
      </c>
      <c r="AC23" s="114">
        <v>6</v>
      </c>
      <c r="AD23" s="114">
        <v>3</v>
      </c>
      <c r="AE23" s="114">
        <v>1</v>
      </c>
      <c r="AF23" s="114">
        <v>0</v>
      </c>
      <c r="AG23" s="114">
        <v>0</v>
      </c>
      <c r="AH23" s="114">
        <v>0</v>
      </c>
      <c r="AI23" s="48"/>
      <c r="AJ23" s="48"/>
      <c r="AK23" s="48"/>
    </row>
    <row r="24" spans="1:37" s="224" customFormat="1" ht="12.9" customHeight="1" x14ac:dyDescent="0.25">
      <c r="A24" s="226"/>
      <c r="B24" s="227"/>
      <c r="C24" s="228"/>
      <c r="D24" s="228"/>
      <c r="E24" s="229"/>
      <c r="F24" s="230"/>
      <c r="G24" s="230"/>
      <c r="H24" s="231"/>
      <c r="I24" s="232" t="s">
        <v>113</v>
      </c>
      <c r="J24" s="233"/>
      <c r="K24" s="234" t="s">
        <v>78</v>
      </c>
      <c r="L24" s="234"/>
      <c r="M24" s="218"/>
      <c r="N24" s="244"/>
      <c r="O24" s="244"/>
      <c r="P24" s="246"/>
      <c r="Q24" s="221"/>
      <c r="R24" s="222"/>
      <c r="S24" s="223"/>
      <c r="Y24" s="111"/>
      <c r="Z24" s="111"/>
      <c r="AA24" s="111" t="s">
        <v>42</v>
      </c>
      <c r="AB24" s="114">
        <v>6</v>
      </c>
      <c r="AC24" s="114">
        <v>3</v>
      </c>
      <c r="AD24" s="114">
        <v>1</v>
      </c>
      <c r="AE24" s="114">
        <v>0</v>
      </c>
      <c r="AF24" s="114">
        <v>0</v>
      </c>
      <c r="AG24" s="114">
        <v>0</v>
      </c>
      <c r="AH24" s="114">
        <v>0</v>
      </c>
      <c r="AI24" s="48"/>
      <c r="AJ24" s="48"/>
      <c r="AK24" s="48"/>
    </row>
    <row r="25" spans="1:37" s="224" customFormat="1" ht="12.9" customHeight="1" x14ac:dyDescent="0.25">
      <c r="A25" s="226">
        <v>10</v>
      </c>
      <c r="B25" s="213">
        <v>0</v>
      </c>
      <c r="C25" s="214">
        <v>0</v>
      </c>
      <c r="D25" s="214">
        <v>0</v>
      </c>
      <c r="E25" s="215">
        <v>7</v>
      </c>
      <c r="F25" s="236" t="s">
        <v>524</v>
      </c>
      <c r="G25" s="236">
        <v>0</v>
      </c>
      <c r="H25" s="236"/>
      <c r="I25" s="236">
        <v>0</v>
      </c>
      <c r="J25" s="237"/>
      <c r="K25" s="218"/>
      <c r="L25" s="238"/>
      <c r="M25" s="218"/>
      <c r="N25" s="244"/>
      <c r="O25" s="244"/>
      <c r="P25" s="246"/>
      <c r="Q25" s="221"/>
      <c r="R25" s="222"/>
      <c r="S25" s="223"/>
      <c r="Y25" s="111"/>
      <c r="Z25" s="111"/>
      <c r="AA25" s="111" t="s">
        <v>41</v>
      </c>
      <c r="AB25" s="114">
        <v>3</v>
      </c>
      <c r="AC25" s="114">
        <v>2</v>
      </c>
      <c r="AD25" s="114">
        <v>1</v>
      </c>
      <c r="AE25" s="114">
        <v>0</v>
      </c>
      <c r="AF25" s="114">
        <v>0</v>
      </c>
      <c r="AG25" s="114">
        <v>0</v>
      </c>
      <c r="AH25" s="114">
        <v>0</v>
      </c>
      <c r="AI25" s="48"/>
      <c r="AJ25" s="48"/>
      <c r="AK25" s="48"/>
    </row>
    <row r="26" spans="1:37" s="224" customFormat="1" ht="12.9" customHeight="1" x14ac:dyDescent="0.25">
      <c r="A26" s="226"/>
      <c r="B26" s="227"/>
      <c r="C26" s="228"/>
      <c r="D26" s="228"/>
      <c r="E26" s="239"/>
      <c r="F26" s="230"/>
      <c r="G26" s="230"/>
      <c r="H26" s="231"/>
      <c r="I26" s="218"/>
      <c r="J26" s="240"/>
      <c r="K26" s="241" t="s">
        <v>113</v>
      </c>
      <c r="L26" s="242"/>
      <c r="M26" s="234" t="s">
        <v>78</v>
      </c>
      <c r="N26" s="243"/>
      <c r="O26" s="244"/>
      <c r="P26" s="246"/>
      <c r="Q26" s="221"/>
      <c r="R26" s="222"/>
      <c r="S26" s="223"/>
      <c r="Y26" s="48"/>
      <c r="Z26" s="48"/>
      <c r="AA26" s="48"/>
      <c r="AB26" s="48"/>
      <c r="AC26" s="48"/>
      <c r="AD26" s="48"/>
      <c r="AE26" s="48"/>
      <c r="AF26" s="48"/>
      <c r="AG26" s="48"/>
      <c r="AH26" s="48"/>
      <c r="AI26" s="48"/>
      <c r="AJ26" s="48"/>
      <c r="AK26" s="48"/>
    </row>
    <row r="27" spans="1:37" s="224" customFormat="1" ht="12.9" customHeight="1" x14ac:dyDescent="0.25">
      <c r="A27" s="226">
        <v>11</v>
      </c>
      <c r="B27" s="213">
        <v>0</v>
      </c>
      <c r="C27" s="214">
        <v>0</v>
      </c>
      <c r="D27" s="214">
        <v>0</v>
      </c>
      <c r="E27" s="215">
        <v>12</v>
      </c>
      <c r="F27" s="236" t="s">
        <v>525</v>
      </c>
      <c r="G27" s="236">
        <v>0</v>
      </c>
      <c r="H27" s="236"/>
      <c r="I27" s="236">
        <v>0</v>
      </c>
      <c r="J27" s="217"/>
      <c r="K27" s="218"/>
      <c r="L27" s="245"/>
      <c r="M27" s="218"/>
      <c r="N27" s="246"/>
      <c r="O27" s="244"/>
      <c r="P27" s="246"/>
      <c r="Q27" s="221"/>
      <c r="R27" s="222"/>
      <c r="S27" s="223"/>
      <c r="Y27" s="48"/>
      <c r="Z27" s="48"/>
      <c r="AA27" s="48"/>
      <c r="AB27" s="48"/>
      <c r="AC27" s="48"/>
      <c r="AD27" s="48"/>
      <c r="AE27" s="48"/>
      <c r="AF27" s="48"/>
      <c r="AG27" s="48"/>
      <c r="AH27" s="48"/>
      <c r="AI27" s="48"/>
      <c r="AJ27" s="48"/>
      <c r="AK27" s="48"/>
    </row>
    <row r="28" spans="1:37" s="224" customFormat="1" ht="12.9" customHeight="1" x14ac:dyDescent="0.25">
      <c r="A28" s="255"/>
      <c r="B28" s="227"/>
      <c r="C28" s="228"/>
      <c r="D28" s="228"/>
      <c r="E28" s="239"/>
      <c r="F28" s="230"/>
      <c r="G28" s="230"/>
      <c r="H28" s="231"/>
      <c r="I28" s="232" t="s">
        <v>113</v>
      </c>
      <c r="J28" s="233"/>
      <c r="K28" s="234" t="s">
        <v>78</v>
      </c>
      <c r="L28" s="247"/>
      <c r="M28" s="218"/>
      <c r="N28" s="246"/>
      <c r="O28" s="244"/>
      <c r="P28" s="246"/>
      <c r="Q28" s="221"/>
      <c r="R28" s="222"/>
      <c r="S28" s="223"/>
    </row>
    <row r="29" spans="1:37" s="224" customFormat="1" ht="12.9" customHeight="1" x14ac:dyDescent="0.25">
      <c r="A29" s="212">
        <v>12</v>
      </c>
      <c r="B29" s="213">
        <v>0</v>
      </c>
      <c r="C29" s="214">
        <v>0</v>
      </c>
      <c r="D29" s="214">
        <v>0</v>
      </c>
      <c r="E29" s="215">
        <v>13</v>
      </c>
      <c r="F29" s="308" t="s">
        <v>526</v>
      </c>
      <c r="G29" s="216">
        <v>0</v>
      </c>
      <c r="H29" s="216"/>
      <c r="I29" s="216">
        <v>0</v>
      </c>
      <c r="J29" s="248"/>
      <c r="K29" s="218"/>
      <c r="L29" s="218"/>
      <c r="M29" s="218"/>
      <c r="N29" s="246"/>
      <c r="O29" s="244"/>
      <c r="P29" s="246"/>
      <c r="Q29" s="221"/>
      <c r="R29" s="222"/>
      <c r="S29" s="223"/>
    </row>
    <row r="30" spans="1:37" s="224" customFormat="1" ht="12.9" customHeight="1" x14ac:dyDescent="0.25">
      <c r="A30" s="226"/>
      <c r="B30" s="227"/>
      <c r="C30" s="228"/>
      <c r="D30" s="228"/>
      <c r="E30" s="239"/>
      <c r="F30" s="218"/>
      <c r="G30" s="218"/>
      <c r="H30" s="249"/>
      <c r="I30" s="250"/>
      <c r="J30" s="240"/>
      <c r="K30" s="218"/>
      <c r="L30" s="218"/>
      <c r="M30" s="241" t="s">
        <v>113</v>
      </c>
      <c r="N30" s="242"/>
      <c r="O30" s="234" t="str">
        <f>UPPER(IF(OR(N30="a",N30="as"),M26,IF(OR(N30="b",N30="bs"),M34,)))</f>
        <v/>
      </c>
      <c r="P30" s="253"/>
      <c r="Q30" s="221"/>
      <c r="R30" s="222"/>
      <c r="S30" s="223"/>
    </row>
    <row r="31" spans="1:37" s="224" customFormat="1" ht="12.9" customHeight="1" x14ac:dyDescent="0.25">
      <c r="A31" s="226">
        <v>13</v>
      </c>
      <c r="B31" s="213">
        <v>0</v>
      </c>
      <c r="C31" s="214">
        <v>0</v>
      </c>
      <c r="D31" s="214">
        <v>0</v>
      </c>
      <c r="E31" s="215"/>
      <c r="F31" s="236" t="s">
        <v>527</v>
      </c>
      <c r="G31" s="236">
        <v>0</v>
      </c>
      <c r="H31" s="236"/>
      <c r="I31" s="236">
        <v>0</v>
      </c>
      <c r="J31" s="251"/>
      <c r="K31" s="218"/>
      <c r="L31" s="218"/>
      <c r="M31" s="218"/>
      <c r="N31" s="246"/>
      <c r="O31" s="218"/>
      <c r="P31" s="244"/>
      <c r="Q31" s="221"/>
      <c r="R31" s="222"/>
      <c r="S31" s="223"/>
    </row>
    <row r="32" spans="1:37" s="224" customFormat="1" ht="12.9" customHeight="1" x14ac:dyDescent="0.25">
      <c r="A32" s="226"/>
      <c r="B32" s="227"/>
      <c r="C32" s="228"/>
      <c r="D32" s="228"/>
      <c r="E32" s="239"/>
      <c r="F32" s="230"/>
      <c r="G32" s="230"/>
      <c r="H32" s="231"/>
      <c r="I32" s="241" t="s">
        <v>113</v>
      </c>
      <c r="J32" s="233" t="s">
        <v>114</v>
      </c>
      <c r="K32" s="234" t="s">
        <v>527</v>
      </c>
      <c r="L32" s="234"/>
      <c r="M32" s="218"/>
      <c r="N32" s="246"/>
      <c r="O32" s="244"/>
      <c r="P32" s="244"/>
      <c r="Q32" s="221"/>
      <c r="R32" s="222"/>
      <c r="S32" s="223"/>
    </row>
    <row r="33" spans="1:19" s="224" customFormat="1" ht="12.9" customHeight="1" x14ac:dyDescent="0.25">
      <c r="A33" s="226">
        <v>14</v>
      </c>
      <c r="B33" s="213" t="s">
        <v>78</v>
      </c>
      <c r="C33" s="214" t="s">
        <v>78</v>
      </c>
      <c r="D33" s="214" t="s">
        <v>78</v>
      </c>
      <c r="E33" s="215"/>
      <c r="F33" s="236" t="s">
        <v>78</v>
      </c>
      <c r="G33" s="236" t="s">
        <v>78</v>
      </c>
      <c r="H33" s="236"/>
      <c r="I33" s="236" t="s">
        <v>78</v>
      </c>
      <c r="J33" s="237"/>
      <c r="K33" s="218"/>
      <c r="L33" s="238"/>
      <c r="M33" s="218"/>
      <c r="N33" s="246"/>
      <c r="O33" s="244"/>
      <c r="P33" s="244"/>
      <c r="Q33" s="221"/>
      <c r="R33" s="222"/>
      <c r="S33" s="223"/>
    </row>
    <row r="34" spans="1:19" s="224" customFormat="1" ht="12.9" customHeight="1" x14ac:dyDescent="0.25">
      <c r="A34" s="226"/>
      <c r="B34" s="227"/>
      <c r="C34" s="228"/>
      <c r="D34" s="228"/>
      <c r="E34" s="239"/>
      <c r="F34" s="230"/>
      <c r="G34" s="230"/>
      <c r="H34" s="231"/>
      <c r="I34" s="218"/>
      <c r="J34" s="240"/>
      <c r="K34" s="241" t="s">
        <v>113</v>
      </c>
      <c r="L34" s="242"/>
      <c r="M34" s="234" t="s">
        <v>78</v>
      </c>
      <c r="N34" s="253"/>
      <c r="O34" s="244"/>
      <c r="P34" s="244"/>
      <c r="Q34" s="221"/>
      <c r="R34" s="222"/>
      <c r="S34" s="223"/>
    </row>
    <row r="35" spans="1:19" s="224" customFormat="1" ht="12.9" customHeight="1" x14ac:dyDescent="0.25">
      <c r="A35" s="226">
        <v>15</v>
      </c>
      <c r="B35" s="213" t="s">
        <v>78</v>
      </c>
      <c r="C35" s="214" t="s">
        <v>78</v>
      </c>
      <c r="D35" s="214" t="s">
        <v>78</v>
      </c>
      <c r="E35" s="215"/>
      <c r="F35" s="236" t="s">
        <v>78</v>
      </c>
      <c r="G35" s="236" t="s">
        <v>78</v>
      </c>
      <c r="H35" s="236"/>
      <c r="I35" s="236" t="s">
        <v>78</v>
      </c>
      <c r="J35" s="217"/>
      <c r="K35" s="218"/>
      <c r="L35" s="245"/>
      <c r="M35" s="218"/>
      <c r="N35" s="244"/>
      <c r="O35" s="244"/>
      <c r="P35" s="244"/>
      <c r="Q35" s="221"/>
      <c r="R35" s="222"/>
      <c r="S35" s="223"/>
    </row>
    <row r="36" spans="1:19" s="224" customFormat="1" ht="12.9" customHeight="1" x14ac:dyDescent="0.25">
      <c r="A36" s="226"/>
      <c r="B36" s="227"/>
      <c r="C36" s="228"/>
      <c r="D36" s="228"/>
      <c r="E36" s="229"/>
      <c r="F36" s="230"/>
      <c r="G36" s="230"/>
      <c r="H36" s="231"/>
      <c r="I36" s="241" t="s">
        <v>113</v>
      </c>
      <c r="J36" s="233" t="s">
        <v>118</v>
      </c>
      <c r="K36" s="234" t="s">
        <v>528</v>
      </c>
      <c r="L36" s="247"/>
      <c r="M36" s="218"/>
      <c r="N36" s="244"/>
      <c r="O36" s="244"/>
      <c r="P36" s="244"/>
      <c r="Q36" s="221"/>
      <c r="R36" s="222"/>
      <c r="S36" s="223"/>
    </row>
    <row r="37" spans="1:19" s="224" customFormat="1" ht="12.9" customHeight="1" x14ac:dyDescent="0.25">
      <c r="A37" s="212">
        <v>16</v>
      </c>
      <c r="B37" s="213">
        <v>0</v>
      </c>
      <c r="C37" s="214">
        <v>0</v>
      </c>
      <c r="D37" s="214">
        <v>0</v>
      </c>
      <c r="E37" s="215"/>
      <c r="F37" s="308" t="s">
        <v>528</v>
      </c>
      <c r="G37" s="216">
        <v>0</v>
      </c>
      <c r="H37" s="236"/>
      <c r="I37" s="216">
        <v>0</v>
      </c>
      <c r="J37" s="248"/>
      <c r="K37" s="218"/>
      <c r="L37" s="218"/>
      <c r="M37" s="218"/>
      <c r="N37" s="244"/>
      <c r="O37" s="244"/>
      <c r="P37" s="244"/>
      <c r="Q37" s="221"/>
      <c r="R37" s="222"/>
      <c r="S37" s="223"/>
    </row>
    <row r="38" spans="1:19" s="224" customFormat="1" ht="9.6" customHeight="1" x14ac:dyDescent="0.25">
      <c r="A38" s="256"/>
      <c r="B38" s="229"/>
      <c r="C38" s="229"/>
      <c r="D38" s="229"/>
      <c r="E38" s="229"/>
      <c r="F38" s="250"/>
      <c r="G38" s="250"/>
      <c r="H38" s="254"/>
      <c r="I38" s="218"/>
      <c r="J38" s="240"/>
      <c r="K38" s="218"/>
      <c r="L38" s="218"/>
      <c r="M38" s="218"/>
      <c r="N38" s="244"/>
      <c r="O38" s="244"/>
      <c r="P38" s="244"/>
      <c r="Q38" s="221"/>
      <c r="R38" s="222"/>
      <c r="S38" s="223"/>
    </row>
    <row r="39" spans="1:19" s="224" customFormat="1" ht="9.6" customHeight="1" x14ac:dyDescent="0.25">
      <c r="A39" s="257"/>
      <c r="B39" s="258"/>
      <c r="C39" s="258"/>
      <c r="D39" s="258"/>
      <c r="E39" s="229"/>
      <c r="F39" s="258"/>
      <c r="G39" s="258"/>
      <c r="H39" s="258"/>
      <c r="I39" s="258"/>
      <c r="J39" s="229"/>
      <c r="K39" s="258"/>
      <c r="L39" s="258"/>
      <c r="M39" s="258"/>
      <c r="N39" s="259"/>
      <c r="O39" s="259"/>
      <c r="P39" s="259"/>
      <c r="Q39" s="221"/>
      <c r="R39" s="222"/>
      <c r="S39" s="223"/>
    </row>
    <row r="40" spans="1:19" s="224" customFormat="1" ht="9.6" customHeight="1" x14ac:dyDescent="0.25">
      <c r="A40" s="256"/>
      <c r="B40" s="229"/>
      <c r="C40" s="229"/>
      <c r="D40" s="229"/>
      <c r="E40" s="229"/>
      <c r="F40" s="258"/>
      <c r="G40" s="258"/>
      <c r="I40" s="258"/>
      <c r="J40" s="229"/>
      <c r="K40" s="258"/>
      <c r="L40" s="258"/>
      <c r="M40" s="260"/>
      <c r="N40" s="229"/>
      <c r="O40" s="258"/>
      <c r="P40" s="259"/>
      <c r="Q40" s="221"/>
      <c r="R40" s="222"/>
      <c r="S40" s="223"/>
    </row>
    <row r="41" spans="1:19" s="224" customFormat="1" ht="9.6" customHeight="1" x14ac:dyDescent="0.25">
      <c r="A41" s="256"/>
      <c r="B41" s="258"/>
      <c r="C41" s="258"/>
      <c r="D41" s="258"/>
      <c r="E41" s="229"/>
      <c r="F41" s="258"/>
      <c r="G41" s="258"/>
      <c r="H41" s="258"/>
      <c r="I41" s="258"/>
      <c r="J41" s="229"/>
      <c r="K41" s="258"/>
      <c r="L41" s="258"/>
      <c r="M41" s="258"/>
      <c r="N41" s="259"/>
      <c r="O41" s="258"/>
      <c r="P41" s="259"/>
      <c r="Q41" s="221"/>
      <c r="R41" s="222"/>
      <c r="S41" s="223"/>
    </row>
    <row r="42" spans="1:19" s="224" customFormat="1" ht="9.6" customHeight="1" x14ac:dyDescent="0.25">
      <c r="A42" s="256"/>
      <c r="B42" s="229"/>
      <c r="C42" s="229"/>
      <c r="D42" s="229"/>
      <c r="E42" s="229"/>
      <c r="F42" s="258"/>
      <c r="G42" s="258"/>
      <c r="I42" s="260"/>
      <c r="J42" s="229"/>
      <c r="K42" s="258"/>
      <c r="L42" s="258"/>
      <c r="M42" s="258"/>
      <c r="N42" s="259"/>
      <c r="O42" s="259"/>
      <c r="P42" s="259"/>
      <c r="Q42" s="221"/>
      <c r="R42" s="222"/>
      <c r="S42" s="223"/>
    </row>
    <row r="43" spans="1:19" s="224" customFormat="1" ht="9.6" customHeight="1" x14ac:dyDescent="0.25">
      <c r="A43" s="256"/>
      <c r="B43" s="258"/>
      <c r="C43" s="258"/>
      <c r="D43" s="258"/>
      <c r="E43" s="229"/>
      <c r="F43" s="258"/>
      <c r="G43" s="258"/>
      <c r="H43" s="258"/>
      <c r="I43" s="258"/>
      <c r="J43" s="229"/>
      <c r="K43" s="258"/>
      <c r="L43" s="261"/>
      <c r="M43" s="258"/>
      <c r="N43" s="259"/>
      <c r="O43" s="259"/>
      <c r="P43" s="259"/>
      <c r="Q43" s="221"/>
      <c r="R43" s="222"/>
      <c r="S43" s="223"/>
    </row>
    <row r="44" spans="1:19" s="224" customFormat="1" ht="9.6" customHeight="1" x14ac:dyDescent="0.25">
      <c r="A44" s="256"/>
      <c r="B44" s="229"/>
      <c r="C44" s="229"/>
      <c r="D44" s="229"/>
      <c r="E44" s="229"/>
      <c r="F44" s="258"/>
      <c r="G44" s="258"/>
      <c r="I44" s="258"/>
      <c r="J44" s="229"/>
      <c r="K44" s="260"/>
      <c r="L44" s="229"/>
      <c r="M44" s="258"/>
      <c r="N44" s="259"/>
      <c r="O44" s="259"/>
      <c r="P44" s="259"/>
      <c r="Q44" s="221"/>
      <c r="R44" s="222"/>
      <c r="S44" s="223"/>
    </row>
    <row r="45" spans="1:19" s="224" customFormat="1" ht="9.6" customHeight="1" x14ac:dyDescent="0.25">
      <c r="A45" s="256"/>
      <c r="B45" s="258"/>
      <c r="C45" s="258"/>
      <c r="D45" s="258"/>
      <c r="E45" s="229"/>
      <c r="F45" s="258"/>
      <c r="G45" s="258"/>
      <c r="H45" s="258"/>
      <c r="I45" s="258"/>
      <c r="J45" s="229"/>
      <c r="K45" s="258"/>
      <c r="L45" s="258"/>
      <c r="M45" s="258"/>
      <c r="N45" s="259"/>
      <c r="O45" s="259"/>
      <c r="P45" s="259"/>
      <c r="Q45" s="221"/>
      <c r="R45" s="222"/>
      <c r="S45" s="223"/>
    </row>
    <row r="46" spans="1:19" s="224" customFormat="1" ht="9.6" customHeight="1" x14ac:dyDescent="0.25">
      <c r="A46" s="256"/>
      <c r="B46" s="229"/>
      <c r="C46" s="229"/>
      <c r="D46" s="229"/>
      <c r="E46" s="229"/>
      <c r="F46" s="258"/>
      <c r="G46" s="258"/>
      <c r="I46" s="260"/>
      <c r="J46" s="229"/>
      <c r="K46" s="258"/>
      <c r="L46" s="258"/>
      <c r="M46" s="258"/>
      <c r="N46" s="259"/>
      <c r="O46" s="259"/>
      <c r="P46" s="259"/>
      <c r="Q46" s="221"/>
      <c r="R46" s="222"/>
      <c r="S46" s="223"/>
    </row>
    <row r="47" spans="1:19" s="224" customFormat="1" ht="9.6" customHeight="1" x14ac:dyDescent="0.25">
      <c r="A47" s="257"/>
      <c r="B47" s="258"/>
      <c r="C47" s="258"/>
      <c r="D47" s="258"/>
      <c r="E47" s="229"/>
      <c r="F47" s="258"/>
      <c r="G47" s="258"/>
      <c r="H47" s="258"/>
      <c r="I47" s="258"/>
      <c r="J47" s="229"/>
      <c r="K47" s="258"/>
      <c r="L47" s="258"/>
      <c r="M47" s="258"/>
      <c r="N47" s="258"/>
      <c r="O47" s="219"/>
      <c r="P47" s="219"/>
      <c r="Q47" s="221"/>
      <c r="R47" s="222"/>
      <c r="S47" s="223"/>
    </row>
    <row r="48" spans="1:19" s="268" customFormat="1" ht="6.75" customHeight="1" x14ac:dyDescent="0.25">
      <c r="A48" s="262"/>
      <c r="B48" s="262"/>
      <c r="C48" s="262"/>
      <c r="D48" s="262"/>
      <c r="E48" s="262"/>
      <c r="F48" s="263"/>
      <c r="G48" s="263"/>
      <c r="H48" s="263"/>
      <c r="I48" s="263"/>
      <c r="J48" s="264"/>
      <c r="K48" s="265"/>
      <c r="L48" s="266"/>
      <c r="M48" s="265"/>
      <c r="N48" s="266"/>
      <c r="O48" s="265"/>
      <c r="P48" s="266"/>
      <c r="Q48" s="265"/>
      <c r="R48" s="266"/>
      <c r="S48" s="267"/>
    </row>
    <row r="49" spans="1:18" s="278" customFormat="1" ht="10.5" customHeight="1" x14ac:dyDescent="0.25">
      <c r="A49" s="110" t="s">
        <v>38</v>
      </c>
      <c r="B49" s="109"/>
      <c r="C49" s="109"/>
      <c r="D49" s="108"/>
      <c r="E49" s="269" t="s">
        <v>36</v>
      </c>
      <c r="F49" s="270" t="s">
        <v>37</v>
      </c>
      <c r="G49" s="269"/>
      <c r="H49" s="271"/>
      <c r="I49" s="272"/>
      <c r="J49" s="269" t="s">
        <v>36</v>
      </c>
      <c r="K49" s="270" t="s">
        <v>35</v>
      </c>
      <c r="L49" s="273"/>
      <c r="M49" s="270" t="s">
        <v>34</v>
      </c>
      <c r="N49" s="274"/>
      <c r="O49" s="275" t="s">
        <v>33</v>
      </c>
      <c r="P49" s="275"/>
      <c r="Q49" s="276"/>
      <c r="R49" s="277"/>
    </row>
    <row r="50" spans="1:18" s="278" customFormat="1" ht="9" customHeight="1" x14ac:dyDescent="0.25">
      <c r="A50" s="279" t="s">
        <v>32</v>
      </c>
      <c r="B50" s="280"/>
      <c r="C50" s="281"/>
      <c r="D50" s="282"/>
      <c r="E50" s="283">
        <v>1</v>
      </c>
      <c r="F50" s="71" t="e">
        <f>IF(E50&gt;$R$57,,UPPER(VLOOKUP(E50,'[6]1MD ELO (5)'!$A$7:$Q$134,2)))</f>
        <v>#REF!</v>
      </c>
      <c r="G50" s="284"/>
      <c r="H50" s="71"/>
      <c r="I50" s="67"/>
      <c r="J50" s="285" t="s">
        <v>31</v>
      </c>
      <c r="K50" s="50"/>
      <c r="L50" s="51"/>
      <c r="M50" s="50"/>
      <c r="N50" s="286"/>
      <c r="O50" s="287" t="s">
        <v>30</v>
      </c>
      <c r="P50" s="288"/>
      <c r="Q50" s="288"/>
      <c r="R50" s="289"/>
    </row>
    <row r="51" spans="1:18" s="278" customFormat="1" ht="9" customHeight="1" x14ac:dyDescent="0.25">
      <c r="A51" s="290" t="s">
        <v>29</v>
      </c>
      <c r="B51" s="291"/>
      <c r="C51" s="292"/>
      <c r="D51" s="293"/>
      <c r="E51" s="283">
        <v>2</v>
      </c>
      <c r="F51" s="71" t="e">
        <f>IF(E51&gt;$R$57,,UPPER(VLOOKUP(E51,'[6]1MD ELO (5)'!$A$7:$Q$134,2)))</f>
        <v>#REF!</v>
      </c>
      <c r="G51" s="284"/>
      <c r="H51" s="71"/>
      <c r="I51" s="67"/>
      <c r="J51" s="285" t="s">
        <v>28</v>
      </c>
      <c r="K51" s="50"/>
      <c r="L51" s="51"/>
      <c r="M51" s="50"/>
      <c r="N51" s="286"/>
      <c r="O51" s="294"/>
      <c r="P51" s="295"/>
      <c r="Q51" s="291"/>
      <c r="R51" s="296"/>
    </row>
    <row r="52" spans="1:18" s="278" customFormat="1" ht="9" customHeight="1" x14ac:dyDescent="0.25">
      <c r="A52" s="88"/>
      <c r="B52" s="87"/>
      <c r="C52" s="297"/>
      <c r="D52" s="86"/>
      <c r="E52" s="283">
        <v>3</v>
      </c>
      <c r="F52" s="71" t="e">
        <f>IF(E52&gt;$R$57,,UPPER(VLOOKUP(E52,'[6]1MD ELO (5)'!$A$7:$Q$134,2)))</f>
        <v>#REF!</v>
      </c>
      <c r="G52" s="284"/>
      <c r="H52" s="71"/>
      <c r="I52" s="67"/>
      <c r="J52" s="285" t="s">
        <v>27</v>
      </c>
      <c r="K52" s="50"/>
      <c r="L52" s="51"/>
      <c r="M52" s="50"/>
      <c r="N52" s="286"/>
      <c r="O52" s="287" t="s">
        <v>26</v>
      </c>
      <c r="P52" s="288"/>
      <c r="Q52" s="288"/>
      <c r="R52" s="289"/>
    </row>
    <row r="53" spans="1:18" s="278" customFormat="1" ht="9" customHeight="1" x14ac:dyDescent="0.25">
      <c r="A53" s="85"/>
      <c r="B53" s="84"/>
      <c r="C53" s="84"/>
      <c r="D53" s="80"/>
      <c r="E53" s="283">
        <v>4</v>
      </c>
      <c r="F53" s="71" t="e">
        <f>IF(E53&gt;$R$57,,UPPER(VLOOKUP(E53,'[6]1MD ELO (5)'!$A$7:$Q$134,2)))</f>
        <v>#REF!</v>
      </c>
      <c r="G53" s="284"/>
      <c r="H53" s="71"/>
      <c r="I53" s="67"/>
      <c r="J53" s="285" t="s">
        <v>25</v>
      </c>
      <c r="K53" s="50"/>
      <c r="L53" s="51"/>
      <c r="M53" s="50"/>
      <c r="N53" s="286"/>
      <c r="O53" s="50"/>
      <c r="P53" s="51"/>
      <c r="Q53" s="50"/>
      <c r="R53" s="286"/>
    </row>
    <row r="54" spans="1:18" s="278" customFormat="1" ht="9" customHeight="1" x14ac:dyDescent="0.25">
      <c r="A54" s="83"/>
      <c r="B54" s="82"/>
      <c r="C54" s="82"/>
      <c r="D54" s="81"/>
      <c r="E54" s="283"/>
      <c r="F54" s="71"/>
      <c r="G54" s="284"/>
      <c r="H54" s="71"/>
      <c r="I54" s="67"/>
      <c r="J54" s="285" t="s">
        <v>24</v>
      </c>
      <c r="K54" s="50"/>
      <c r="L54" s="51"/>
      <c r="M54" s="50"/>
      <c r="N54" s="286"/>
      <c r="O54" s="291"/>
      <c r="P54" s="295"/>
      <c r="Q54" s="291"/>
      <c r="R54" s="296"/>
    </row>
    <row r="55" spans="1:18" s="278" customFormat="1" ht="9" customHeight="1" x14ac:dyDescent="0.25">
      <c r="A55" s="75"/>
      <c r="B55" s="74"/>
      <c r="C55" s="84"/>
      <c r="D55" s="80"/>
      <c r="E55" s="283"/>
      <c r="F55" s="71"/>
      <c r="G55" s="284"/>
      <c r="H55" s="71"/>
      <c r="I55" s="67"/>
      <c r="J55" s="285" t="s">
        <v>23</v>
      </c>
      <c r="K55" s="50"/>
      <c r="L55" s="51"/>
      <c r="M55" s="50"/>
      <c r="N55" s="286"/>
      <c r="O55" s="287" t="s">
        <v>22</v>
      </c>
      <c r="P55" s="288"/>
      <c r="Q55" s="288"/>
      <c r="R55" s="289"/>
    </row>
    <row r="56" spans="1:18" s="278" customFormat="1" ht="9" customHeight="1" x14ac:dyDescent="0.25">
      <c r="A56" s="75"/>
      <c r="B56" s="74"/>
      <c r="C56" s="298"/>
      <c r="D56" s="73"/>
      <c r="E56" s="283"/>
      <c r="F56" s="71"/>
      <c r="G56" s="284"/>
      <c r="H56" s="71"/>
      <c r="I56" s="67"/>
      <c r="J56" s="285" t="s">
        <v>21</v>
      </c>
      <c r="K56" s="50"/>
      <c r="L56" s="51"/>
      <c r="M56" s="50"/>
      <c r="N56" s="286"/>
      <c r="O56" s="50"/>
      <c r="P56" s="51"/>
      <c r="Q56" s="50"/>
      <c r="R56" s="286"/>
    </row>
    <row r="57" spans="1:18" s="278" customFormat="1" ht="9" customHeight="1" x14ac:dyDescent="0.25">
      <c r="A57" s="63"/>
      <c r="B57" s="62"/>
      <c r="C57" s="299"/>
      <c r="D57" s="61"/>
      <c r="E57" s="300"/>
      <c r="F57" s="59"/>
      <c r="G57" s="301"/>
      <c r="H57" s="59"/>
      <c r="I57" s="55"/>
      <c r="J57" s="302" t="s">
        <v>20</v>
      </c>
      <c r="K57" s="291"/>
      <c r="L57" s="295"/>
      <c r="M57" s="291"/>
      <c r="N57" s="296"/>
      <c r="O57" s="291" t="e">
        <f>R4</f>
        <v>#REF!</v>
      </c>
      <c r="P57" s="295"/>
      <c r="Q57" s="291"/>
      <c r="R57" s="303" t="e">
        <f>MIN(4,'[6]1MD ELO (5)'!Q5)</f>
        <v>#REF!</v>
      </c>
    </row>
  </sheetData>
  <mergeCells count="1">
    <mergeCell ref="A4:C4"/>
  </mergeCells>
  <conditionalFormatting sqref="B39 B41 B43 B45 B47">
    <cfRule type="cellIs" dxfId="35" priority="4" stopIfTrue="1" operator="equal">
      <formula>"QA"</formula>
    </cfRule>
    <cfRule type="cellIs" dxfId="34" priority="5" stopIfTrue="1" operator="equal">
      <formula>"DA"</formula>
    </cfRule>
  </conditionalFormatting>
  <conditionalFormatting sqref="E7 E9 E11 E13 E15 E17 E19 E21 E23 E25 E27 E29 E31 E33 E35 E37">
    <cfRule type="expression" dxfId="33" priority="2" stopIfTrue="1">
      <formula>$E7&lt;5</formula>
    </cfRule>
  </conditionalFormatting>
  <conditionalFormatting sqref="E39 E41 E43 E45 E47">
    <cfRule type="expression" dxfId="32" priority="10" stopIfTrue="1">
      <formula>AND($E39&lt;9,$C39&gt;0)</formula>
    </cfRule>
  </conditionalFormatting>
  <conditionalFormatting sqref="F7 F9 F11 F13 F15 F17 F19 F21 F23 F25 F27 F29 F31 F33 F35 F37">
    <cfRule type="cellIs" dxfId="31" priority="1" stopIfTrue="1" operator="equal">
      <formula>"Bye"</formula>
    </cfRule>
  </conditionalFormatting>
  <conditionalFormatting sqref="F39 F41 F43 F45 F47">
    <cfRule type="cellIs" dxfId="30" priority="8" stopIfTrue="1" operator="equal">
      <formula>"Bye"</formula>
    </cfRule>
  </conditionalFormatting>
  <conditionalFormatting sqref="F39:I39 F41:I41 F43:I43 F45:I45 F47:I47">
    <cfRule type="expression" dxfId="29" priority="9" stopIfTrue="1">
      <formula>AND($E39&lt;9,$C39&gt;0)</formula>
    </cfRule>
  </conditionalFormatting>
  <conditionalFormatting sqref="H7 H9 H11 H13 H15 H17 H19 H21 H23 H25 H27 H29 H31 H33 H35 H37">
    <cfRule type="expression" dxfId="28" priority="14" stopIfTrue="1">
      <formula>AND($E7&lt;9,$C7&gt;0)</formula>
    </cfRule>
  </conditionalFormatting>
  <conditionalFormatting sqref="I8 K10 I12 M14 I16 K18 I20 O22 I24 K26 I28 M30 I32 K34 I36 M40 I42 K44 I46">
    <cfRule type="expression" dxfId="27" priority="11" stopIfTrue="1">
      <formula>AND($O$1="CU",I8="Umpire")</formula>
    </cfRule>
    <cfRule type="expression" dxfId="26" priority="12" stopIfTrue="1">
      <formula>AND($O$1="CU",I8&lt;&gt;"Umpire",J8&lt;&gt;"")</formula>
    </cfRule>
    <cfRule type="expression" dxfId="25" priority="13" stopIfTrue="1">
      <formula>AND($O$1="CU",I8&lt;&gt;"Umpire")</formula>
    </cfRule>
  </conditionalFormatting>
  <conditionalFormatting sqref="J8 L10 J12 N14 J16 L18 J20 P22 J24 L26 J28 N30 J32 L34 J36 R57">
    <cfRule type="expression" dxfId="24" priority="3" stopIfTrue="1">
      <formula>$O$1="CU"</formula>
    </cfRule>
  </conditionalFormatting>
  <conditionalFormatting sqref="K8 M10 K12 O14 K16 M18 K20 Q22 K24 M26 K28 O30 K32 M34 K36 O40 K42 M44 K46">
    <cfRule type="expression" dxfId="23" priority="6" stopIfTrue="1">
      <formula>J8="as"</formula>
    </cfRule>
    <cfRule type="expression" dxfId="22" priority="7" stopIfTrue="1">
      <formula>J8="bs"</formula>
    </cfRule>
  </conditionalFormatting>
  <dataValidations count="1">
    <dataValidation type="list" allowBlank="1" showInputMessage="1" sqref="I46 I42 K44 M40 I8 M14 K10 K18 K26 K34 M30 I12 I36 O22 I16 I32 I24 I20 I28" xr:uid="{00000000-0002-0000-1700-000000000000}">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Button 1">
              <controlPr defaultSize="0" print="0" autoFill="0" autoPict="0" macro="[0]!Jun_Show_CU">
                <anchor moveWithCells="1" sizeWithCells="1">
                  <from>
                    <xdr:col>12</xdr:col>
                    <xdr:colOff>411480</xdr:colOff>
                    <xdr:row>0</xdr:row>
                    <xdr:rowOff>7620</xdr:rowOff>
                  </from>
                  <to>
                    <xdr:col>14</xdr:col>
                    <xdr:colOff>289560</xdr:colOff>
                    <xdr:row>0</xdr:row>
                    <xdr:rowOff>137160</xdr:rowOff>
                  </to>
                </anchor>
              </controlPr>
            </control>
          </mc:Choice>
        </mc:AlternateContent>
        <mc:AlternateContent xmlns:mc="http://schemas.openxmlformats.org/markup-compatibility/2006">
          <mc:Choice Requires="x14">
            <control shapeId="11266" r:id="rId5" name="Button 2">
              <controlPr defaultSize="0" print="0" autoFill="0" autoPict="0" macro="[0]!Jun_Hide_CU">
                <anchor moveWithCells="1" sizeWithCells="1">
                  <from>
                    <xdr:col>12</xdr:col>
                    <xdr:colOff>403860</xdr:colOff>
                    <xdr:row>0</xdr:row>
                    <xdr:rowOff>144780</xdr:rowOff>
                  </from>
                  <to>
                    <xdr:col>14</xdr:col>
                    <xdr:colOff>289560</xdr:colOff>
                    <xdr:row>1</xdr:row>
                    <xdr:rowOff>45720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11"/>
  </sheetPr>
  <dimension ref="A1:AK41"/>
  <sheetViews>
    <sheetView workbookViewId="0">
      <selection activeCell="O18" sqref="O18"/>
    </sheetView>
  </sheetViews>
  <sheetFormatPr defaultColWidth="9.109375" defaultRowHeight="13.2" x14ac:dyDescent="0.25"/>
  <cols>
    <col min="1" max="1" width="5.44140625" style="48" customWidth="1"/>
    <col min="2" max="2" width="4.44140625" style="48" customWidth="1"/>
    <col min="3" max="3" width="8.33203125" style="48" customWidth="1"/>
    <col min="4" max="4" width="7.109375" style="48" customWidth="1"/>
    <col min="5" max="5" width="9.33203125" style="48" customWidth="1"/>
    <col min="6" max="6" width="7.109375" style="48" customWidth="1"/>
    <col min="7" max="7" width="9.33203125" style="48" customWidth="1"/>
    <col min="8" max="8" width="7.109375" style="48" customWidth="1"/>
    <col min="9" max="9" width="9.33203125" style="48" customWidth="1"/>
    <col min="10" max="10" width="7.88671875" style="48" customWidth="1"/>
    <col min="11" max="12" width="8.5546875" style="48" customWidth="1"/>
    <col min="13" max="13" width="7.88671875" style="48" customWidth="1"/>
    <col min="14" max="14" width="9.109375" style="48"/>
    <col min="15" max="16" width="4.44140625" style="48" customWidth="1"/>
    <col min="17" max="17" width="12.109375" style="48" customWidth="1"/>
    <col min="18" max="18" width="7.88671875" style="48" customWidth="1"/>
    <col min="19" max="19" width="7.44140625" style="48" customWidth="1"/>
    <col min="20" max="24" width="9.109375" style="48"/>
    <col min="25" max="37" width="0" style="48" hidden="1" customWidth="1"/>
    <col min="38" max="16384" width="9.109375" style="48"/>
  </cols>
  <sheetData>
    <row r="1" spans="1:37" ht="24.6" x14ac:dyDescent="0.25">
      <c r="A1" s="342" t="s">
        <v>16</v>
      </c>
      <c r="B1" s="342"/>
      <c r="C1" s="342"/>
      <c r="D1" s="342"/>
      <c r="E1" s="342"/>
      <c r="F1" s="342"/>
      <c r="G1" s="159"/>
      <c r="H1" s="158" t="s">
        <v>79</v>
      </c>
      <c r="I1" s="157"/>
      <c r="J1" s="156"/>
      <c r="L1" s="145"/>
      <c r="M1" s="155"/>
      <c r="N1" s="153"/>
      <c r="O1" s="153" t="s">
        <v>78</v>
      </c>
      <c r="P1" s="153"/>
      <c r="Q1" s="154"/>
      <c r="R1" s="153"/>
      <c r="AB1" s="152" t="e">
        <f>IF(Y5=1,CONCATENATE(VLOOKUP(Y3,AA16:AH27,2)),CONCATENATE(VLOOKUP(Y3,AA2:AK13,2)))</f>
        <v>#REF!</v>
      </c>
      <c r="AC1" s="152" t="e">
        <f>IF(Y5=1,CONCATENATE(VLOOKUP(Y3,AA16:AK27,3)),CONCATENATE(VLOOKUP(Y3,AA2:AK13,3)))</f>
        <v>#REF!</v>
      </c>
      <c r="AD1" s="152" t="e">
        <f>IF(Y5=1,CONCATENATE(VLOOKUP(Y3,AA16:AK27,4)),CONCATENATE(VLOOKUP(Y3,AA2:AK13,4)))</f>
        <v>#REF!</v>
      </c>
      <c r="AE1" s="152" t="e">
        <f>IF(Y5=1,CONCATENATE(VLOOKUP(Y3,AA16:AK27,5)),CONCATENATE(VLOOKUP(Y3,AA2:AK13,5)))</f>
        <v>#REF!</v>
      </c>
      <c r="AF1" s="152" t="e">
        <f>IF(Y5=1,CONCATENATE(VLOOKUP(Y3,AA16:AK27,6)),CONCATENATE(VLOOKUP(Y3,AA2:AK13,6)))</f>
        <v>#REF!</v>
      </c>
      <c r="AG1" s="152" t="e">
        <f>IF(Y5=1,CONCATENATE(VLOOKUP(Y3,AA16:AK27,7)),CONCATENATE(VLOOKUP(Y3,AA2:AK13,7)))</f>
        <v>#REF!</v>
      </c>
      <c r="AH1" s="152" t="e">
        <f>IF(Y5=1,CONCATENATE(VLOOKUP(Y3,AA16:AK27,8)),CONCATENATE(VLOOKUP(Y3,AA2:AK13,8)))</f>
        <v>#REF!</v>
      </c>
      <c r="AI1" s="152" t="e">
        <f>IF(Y5=1,CONCATENATE(VLOOKUP(Y3,AA16:AK27,9)),CONCATENATE(VLOOKUP(Y3,AA2:AK13,9)))</f>
        <v>#REF!</v>
      </c>
      <c r="AJ1" s="152" t="e">
        <f>IF(Y5=1,CONCATENATE(VLOOKUP(Y3,AA16:AK27,10)),CONCATENATE(VLOOKUP(Y3,AA2:AK13,10)))</f>
        <v>#REF!</v>
      </c>
      <c r="AK1" s="152" t="e">
        <f>IF(Y5=1,CONCATENATE(VLOOKUP(Y3,AA16:AK27,11)),CONCATENATE(VLOOKUP(Y3,AA2:AK13,11)))</f>
        <v>#REF!</v>
      </c>
    </row>
    <row r="2" spans="1:37" x14ac:dyDescent="0.25">
      <c r="A2" s="151" t="s">
        <v>77</v>
      </c>
      <c r="B2" s="149"/>
      <c r="C2" s="149"/>
      <c r="D2" s="149"/>
      <c r="E2" s="149" t="s">
        <v>141</v>
      </c>
      <c r="F2" s="149"/>
      <c r="G2" s="148"/>
      <c r="H2" s="147"/>
      <c r="I2" s="147"/>
      <c r="J2" s="146"/>
      <c r="K2" s="145"/>
      <c r="L2" s="145"/>
      <c r="M2" s="145"/>
      <c r="N2" s="143"/>
      <c r="O2" s="144"/>
      <c r="P2" s="143"/>
      <c r="Q2" s="144"/>
      <c r="R2" s="143"/>
      <c r="Y2" s="142"/>
      <c r="Z2" s="111"/>
      <c r="AA2" s="111" t="s">
        <v>50</v>
      </c>
      <c r="AB2" s="114">
        <v>150</v>
      </c>
      <c r="AC2" s="114">
        <v>120</v>
      </c>
      <c r="AD2" s="114">
        <v>100</v>
      </c>
      <c r="AE2" s="114">
        <v>80</v>
      </c>
      <c r="AF2" s="114">
        <v>70</v>
      </c>
      <c r="AG2" s="114">
        <v>60</v>
      </c>
      <c r="AH2" s="114">
        <v>55</v>
      </c>
      <c r="AI2" s="114">
        <v>50</v>
      </c>
      <c r="AJ2" s="114">
        <v>45</v>
      </c>
      <c r="AK2" s="114">
        <v>40</v>
      </c>
    </row>
    <row r="3" spans="1:37" x14ac:dyDescent="0.25">
      <c r="A3" s="139" t="s">
        <v>75</v>
      </c>
      <c r="B3" s="139"/>
      <c r="C3" s="139"/>
      <c r="D3" s="139"/>
      <c r="E3" s="139" t="s">
        <v>4</v>
      </c>
      <c r="F3" s="139"/>
      <c r="G3" s="139"/>
      <c r="H3" s="139" t="s">
        <v>74</v>
      </c>
      <c r="I3" s="139"/>
      <c r="J3" s="141"/>
      <c r="K3" s="139"/>
      <c r="L3" s="140"/>
      <c r="M3" s="140" t="s">
        <v>73</v>
      </c>
      <c r="N3" s="137"/>
      <c r="O3" s="138"/>
      <c r="P3" s="137"/>
      <c r="Q3" s="136" t="s">
        <v>72</v>
      </c>
      <c r="R3" s="114" t="s">
        <v>71</v>
      </c>
      <c r="S3" s="114" t="s">
        <v>91</v>
      </c>
      <c r="Y3" s="111">
        <f>IF(H4="OB","A",IF(H4="IX","W",H4))</f>
        <v>0</v>
      </c>
      <c r="Z3" s="111"/>
      <c r="AA3" s="111" t="s">
        <v>52</v>
      </c>
      <c r="AB3" s="114">
        <v>120</v>
      </c>
      <c r="AC3" s="114">
        <v>90</v>
      </c>
      <c r="AD3" s="114">
        <v>65</v>
      </c>
      <c r="AE3" s="114">
        <v>55</v>
      </c>
      <c r="AF3" s="114">
        <v>50</v>
      </c>
      <c r="AG3" s="114">
        <v>45</v>
      </c>
      <c r="AH3" s="114">
        <v>40</v>
      </c>
      <c r="AI3" s="114">
        <v>35</v>
      </c>
      <c r="AJ3" s="114">
        <v>25</v>
      </c>
      <c r="AK3" s="114">
        <v>20</v>
      </c>
    </row>
    <row r="4" spans="1:37" ht="13.8" thickBot="1" x14ac:dyDescent="0.3">
      <c r="A4" s="343" t="s">
        <v>17</v>
      </c>
      <c r="B4" s="343"/>
      <c r="C4" s="343"/>
      <c r="D4" s="135"/>
      <c r="E4" s="134" t="s">
        <v>18</v>
      </c>
      <c r="F4" s="134"/>
      <c r="G4" s="134"/>
      <c r="H4" s="131"/>
      <c r="I4" s="134"/>
      <c r="J4" s="133"/>
      <c r="K4" s="131"/>
      <c r="L4" s="169"/>
      <c r="M4" s="132" t="e">
        <f>[1]Altalanos!$E$10</f>
        <v>#REF!</v>
      </c>
      <c r="N4" s="129"/>
      <c r="O4" s="130"/>
      <c r="P4" s="129"/>
      <c r="Q4" s="128" t="s">
        <v>70</v>
      </c>
      <c r="R4" s="127" t="s">
        <v>69</v>
      </c>
      <c r="S4" s="127" t="s">
        <v>92</v>
      </c>
      <c r="Y4" s="111"/>
      <c r="Z4" s="111"/>
      <c r="AA4" s="111" t="s">
        <v>51</v>
      </c>
      <c r="AB4" s="114">
        <v>90</v>
      </c>
      <c r="AC4" s="114">
        <v>60</v>
      </c>
      <c r="AD4" s="114">
        <v>45</v>
      </c>
      <c r="AE4" s="114">
        <v>34</v>
      </c>
      <c r="AF4" s="114">
        <v>27</v>
      </c>
      <c r="AG4" s="114">
        <v>22</v>
      </c>
      <c r="AH4" s="114">
        <v>18</v>
      </c>
      <c r="AI4" s="114">
        <v>15</v>
      </c>
      <c r="AJ4" s="114">
        <v>12</v>
      </c>
      <c r="AK4" s="114">
        <v>9</v>
      </c>
    </row>
    <row r="5" spans="1:37" x14ac:dyDescent="0.25">
      <c r="A5" s="102"/>
      <c r="B5" s="102" t="s">
        <v>68</v>
      </c>
      <c r="C5" s="102" t="s">
        <v>67</v>
      </c>
      <c r="D5" s="102" t="s">
        <v>38</v>
      </c>
      <c r="E5" s="102" t="s">
        <v>66</v>
      </c>
      <c r="F5" s="102"/>
      <c r="G5" s="102" t="s">
        <v>65</v>
      </c>
      <c r="H5" s="102"/>
      <c r="I5" s="102" t="s">
        <v>64</v>
      </c>
      <c r="J5" s="102"/>
      <c r="K5" s="126" t="s">
        <v>63</v>
      </c>
      <c r="L5" s="126" t="s">
        <v>62</v>
      </c>
      <c r="M5" s="126" t="s">
        <v>61</v>
      </c>
      <c r="Q5" s="125" t="s">
        <v>60</v>
      </c>
      <c r="R5" s="124" t="s">
        <v>59</v>
      </c>
      <c r="S5" s="124" t="s">
        <v>93</v>
      </c>
      <c r="Y5" s="111" t="e">
        <f>IF(OR([1]Altalanos!$A$8="F1",[1]Altalanos!$A$8="F2",[1]Altalanos!$A$8="N1",[1]Altalanos!$A$8="N2"),1,2)</f>
        <v>#REF!</v>
      </c>
      <c r="Z5" s="111"/>
      <c r="AA5" s="111" t="s">
        <v>49</v>
      </c>
      <c r="AB5" s="114">
        <v>60</v>
      </c>
      <c r="AC5" s="114">
        <v>40</v>
      </c>
      <c r="AD5" s="114">
        <v>30</v>
      </c>
      <c r="AE5" s="114">
        <v>20</v>
      </c>
      <c r="AF5" s="114">
        <v>18</v>
      </c>
      <c r="AG5" s="114">
        <v>15</v>
      </c>
      <c r="AH5" s="114">
        <v>12</v>
      </c>
      <c r="AI5" s="114">
        <v>10</v>
      </c>
      <c r="AJ5" s="114">
        <v>8</v>
      </c>
      <c r="AK5" s="114">
        <v>6</v>
      </c>
    </row>
    <row r="6" spans="1:37" x14ac:dyDescent="0.25">
      <c r="A6" s="65"/>
      <c r="B6" s="65"/>
      <c r="C6" s="65"/>
      <c r="D6" s="65"/>
      <c r="E6" s="65"/>
      <c r="F6" s="65"/>
      <c r="G6" s="65"/>
      <c r="H6" s="65"/>
      <c r="I6" s="65"/>
      <c r="J6" s="65"/>
      <c r="K6" s="65"/>
      <c r="L6" s="65"/>
      <c r="M6" s="65"/>
      <c r="Y6" s="111"/>
      <c r="Z6" s="111"/>
      <c r="AA6" s="111" t="s">
        <v>47</v>
      </c>
      <c r="AB6" s="114">
        <v>40</v>
      </c>
      <c r="AC6" s="114">
        <v>25</v>
      </c>
      <c r="AD6" s="114">
        <v>18</v>
      </c>
      <c r="AE6" s="114">
        <v>13</v>
      </c>
      <c r="AF6" s="114">
        <v>10</v>
      </c>
      <c r="AG6" s="114">
        <v>8</v>
      </c>
      <c r="AH6" s="114">
        <v>6</v>
      </c>
      <c r="AI6" s="114">
        <v>5</v>
      </c>
      <c r="AJ6" s="114">
        <v>4</v>
      </c>
      <c r="AK6" s="114">
        <v>3</v>
      </c>
    </row>
    <row r="7" spans="1:37" x14ac:dyDescent="0.25">
      <c r="A7" s="121" t="s">
        <v>50</v>
      </c>
      <c r="B7" s="120">
        <v>3</v>
      </c>
      <c r="C7" s="170">
        <v>0</v>
      </c>
      <c r="D7" s="170">
        <v>0</v>
      </c>
      <c r="E7" s="357" t="s">
        <v>529</v>
      </c>
      <c r="F7" s="357"/>
      <c r="G7" s="357">
        <v>0</v>
      </c>
      <c r="H7" s="357"/>
      <c r="I7" s="171">
        <v>0</v>
      </c>
      <c r="J7" s="65"/>
      <c r="K7" s="117"/>
      <c r="L7" s="116" t="s">
        <v>78</v>
      </c>
      <c r="M7" s="115"/>
      <c r="Y7" s="111"/>
      <c r="Z7" s="111"/>
      <c r="AA7" s="111" t="s">
        <v>45</v>
      </c>
      <c r="AB7" s="114">
        <v>25</v>
      </c>
      <c r="AC7" s="114">
        <v>15</v>
      </c>
      <c r="AD7" s="114">
        <v>13</v>
      </c>
      <c r="AE7" s="114">
        <v>8</v>
      </c>
      <c r="AF7" s="114">
        <v>6</v>
      </c>
      <c r="AG7" s="114">
        <v>4</v>
      </c>
      <c r="AH7" s="114">
        <v>3</v>
      </c>
      <c r="AI7" s="114">
        <v>2</v>
      </c>
      <c r="AJ7" s="114">
        <v>1</v>
      </c>
      <c r="AK7" s="114">
        <v>0</v>
      </c>
    </row>
    <row r="8" spans="1:37" x14ac:dyDescent="0.25">
      <c r="A8" s="121"/>
      <c r="B8" s="123"/>
      <c r="C8" s="172"/>
      <c r="D8" s="172"/>
      <c r="E8" s="172"/>
      <c r="F8" s="172"/>
      <c r="G8" s="172"/>
      <c r="H8" s="172"/>
      <c r="I8" s="172"/>
      <c r="J8" s="65"/>
      <c r="K8" s="121"/>
      <c r="L8" s="121"/>
      <c r="M8" s="122"/>
      <c r="Y8" s="111"/>
      <c r="Z8" s="111"/>
      <c r="AA8" s="111" t="s">
        <v>44</v>
      </c>
      <c r="AB8" s="114">
        <v>15</v>
      </c>
      <c r="AC8" s="114">
        <v>10</v>
      </c>
      <c r="AD8" s="114">
        <v>7</v>
      </c>
      <c r="AE8" s="114">
        <v>5</v>
      </c>
      <c r="AF8" s="114">
        <v>4</v>
      </c>
      <c r="AG8" s="114">
        <v>3</v>
      </c>
      <c r="AH8" s="114">
        <v>2</v>
      </c>
      <c r="AI8" s="114">
        <v>1</v>
      </c>
      <c r="AJ8" s="114">
        <v>0</v>
      </c>
      <c r="AK8" s="114">
        <v>0</v>
      </c>
    </row>
    <row r="9" spans="1:37" x14ac:dyDescent="0.25">
      <c r="A9" s="121" t="s">
        <v>48</v>
      </c>
      <c r="B9" s="120">
        <v>1</v>
      </c>
      <c r="C9" s="170">
        <v>0</v>
      </c>
      <c r="D9" s="170">
        <v>0</v>
      </c>
      <c r="E9" s="357" t="s">
        <v>530</v>
      </c>
      <c r="F9" s="357"/>
      <c r="G9" s="357">
        <v>0</v>
      </c>
      <c r="H9" s="357"/>
      <c r="I9" s="171">
        <v>0</v>
      </c>
      <c r="J9" s="65"/>
      <c r="K9" s="117"/>
      <c r="L9" s="116" t="s">
        <v>78</v>
      </c>
      <c r="M9" s="115"/>
      <c r="Y9" s="111"/>
      <c r="Z9" s="111"/>
      <c r="AA9" s="111" t="s">
        <v>43</v>
      </c>
      <c r="AB9" s="114">
        <v>10</v>
      </c>
      <c r="AC9" s="114">
        <v>6</v>
      </c>
      <c r="AD9" s="114">
        <v>4</v>
      </c>
      <c r="AE9" s="114">
        <v>2</v>
      </c>
      <c r="AF9" s="114">
        <v>1</v>
      </c>
      <c r="AG9" s="114">
        <v>0</v>
      </c>
      <c r="AH9" s="114">
        <v>0</v>
      </c>
      <c r="AI9" s="114">
        <v>0</v>
      </c>
      <c r="AJ9" s="114">
        <v>0</v>
      </c>
      <c r="AK9" s="114">
        <v>0</v>
      </c>
    </row>
    <row r="10" spans="1:37" x14ac:dyDescent="0.25">
      <c r="A10" s="121"/>
      <c r="B10" s="123"/>
      <c r="C10" s="172"/>
      <c r="D10" s="172"/>
      <c r="E10" s="172"/>
      <c r="F10" s="172"/>
      <c r="G10" s="172"/>
      <c r="H10" s="172"/>
      <c r="I10" s="172"/>
      <c r="J10" s="65"/>
      <c r="K10" s="121"/>
      <c r="L10" s="121"/>
      <c r="M10" s="122"/>
      <c r="Y10" s="111"/>
      <c r="Z10" s="111"/>
      <c r="AA10" s="111" t="s">
        <v>42</v>
      </c>
      <c r="AB10" s="114">
        <v>6</v>
      </c>
      <c r="AC10" s="114">
        <v>3</v>
      </c>
      <c r="AD10" s="114">
        <v>2</v>
      </c>
      <c r="AE10" s="114">
        <v>1</v>
      </c>
      <c r="AF10" s="114">
        <v>0</v>
      </c>
      <c r="AG10" s="114">
        <v>0</v>
      </c>
      <c r="AH10" s="114">
        <v>0</v>
      </c>
      <c r="AI10" s="114">
        <v>0</v>
      </c>
      <c r="AJ10" s="114">
        <v>0</v>
      </c>
      <c r="AK10" s="114">
        <v>0</v>
      </c>
    </row>
    <row r="11" spans="1:37" x14ac:dyDescent="0.25">
      <c r="A11" s="121" t="s">
        <v>46</v>
      </c>
      <c r="B11" s="120">
        <v>4</v>
      </c>
      <c r="C11" s="170">
        <v>0</v>
      </c>
      <c r="D11" s="170">
        <v>0</v>
      </c>
      <c r="E11" s="357" t="s">
        <v>531</v>
      </c>
      <c r="F11" s="357"/>
      <c r="G11" s="357">
        <v>0</v>
      </c>
      <c r="H11" s="357"/>
      <c r="I11" s="171">
        <v>0</v>
      </c>
      <c r="J11" s="65"/>
      <c r="K11" s="117"/>
      <c r="L11" s="116" t="s">
        <v>78</v>
      </c>
      <c r="M11" s="115"/>
      <c r="Y11" s="111"/>
      <c r="Z11" s="111"/>
      <c r="AA11" s="111" t="s">
        <v>41</v>
      </c>
      <c r="AB11" s="114">
        <v>3</v>
      </c>
      <c r="AC11" s="114">
        <v>2</v>
      </c>
      <c r="AD11" s="114">
        <v>1</v>
      </c>
      <c r="AE11" s="114">
        <v>0</v>
      </c>
      <c r="AF11" s="114">
        <v>0</v>
      </c>
      <c r="AG11" s="114">
        <v>0</v>
      </c>
      <c r="AH11" s="114">
        <v>0</v>
      </c>
      <c r="AI11" s="114">
        <v>0</v>
      </c>
      <c r="AJ11" s="114">
        <v>0</v>
      </c>
      <c r="AK11" s="114">
        <v>0</v>
      </c>
    </row>
    <row r="12" spans="1:37" x14ac:dyDescent="0.25">
      <c r="A12" s="121"/>
      <c r="B12" s="123"/>
      <c r="C12" s="172"/>
      <c r="D12" s="172"/>
      <c r="E12" s="172"/>
      <c r="F12" s="172"/>
      <c r="G12" s="172"/>
      <c r="H12" s="172"/>
      <c r="I12" s="172"/>
      <c r="J12" s="65"/>
      <c r="K12" s="65"/>
      <c r="L12" s="65"/>
      <c r="M12" s="122"/>
      <c r="Y12" s="111"/>
      <c r="Z12" s="111"/>
      <c r="AA12" s="111" t="s">
        <v>40</v>
      </c>
      <c r="AB12" s="113">
        <v>0</v>
      </c>
      <c r="AC12" s="113">
        <v>0</v>
      </c>
      <c r="AD12" s="113">
        <v>0</v>
      </c>
      <c r="AE12" s="113">
        <v>0</v>
      </c>
      <c r="AF12" s="113">
        <v>0</v>
      </c>
      <c r="AG12" s="113">
        <v>0</v>
      </c>
      <c r="AH12" s="113">
        <v>0</v>
      </c>
      <c r="AI12" s="113">
        <v>0</v>
      </c>
      <c r="AJ12" s="113">
        <v>0</v>
      </c>
      <c r="AK12" s="113">
        <v>0</v>
      </c>
    </row>
    <row r="13" spans="1:37" x14ac:dyDescent="0.25">
      <c r="A13" s="121" t="s">
        <v>83</v>
      </c>
      <c r="B13" s="120">
        <v>2</v>
      </c>
      <c r="C13" s="170">
        <v>0</v>
      </c>
      <c r="D13" s="170">
        <v>0</v>
      </c>
      <c r="E13" s="357" t="s">
        <v>532</v>
      </c>
      <c r="F13" s="357"/>
      <c r="G13" s="357">
        <v>0</v>
      </c>
      <c r="H13" s="357"/>
      <c r="I13" s="171">
        <v>0</v>
      </c>
      <c r="J13" s="65"/>
      <c r="K13" s="117"/>
      <c r="L13" s="116" t="s">
        <v>78</v>
      </c>
      <c r="M13" s="115"/>
      <c r="Y13" s="111"/>
      <c r="Z13" s="111"/>
      <c r="AA13" s="111" t="s">
        <v>39</v>
      </c>
      <c r="AB13" s="113">
        <v>0</v>
      </c>
      <c r="AC13" s="113">
        <v>0</v>
      </c>
      <c r="AD13" s="113">
        <v>0</v>
      </c>
      <c r="AE13" s="113">
        <v>0</v>
      </c>
      <c r="AF13" s="113">
        <v>0</v>
      </c>
      <c r="AG13" s="113">
        <v>0</v>
      </c>
      <c r="AH13" s="113">
        <v>0</v>
      </c>
      <c r="AI13" s="113">
        <v>0</v>
      </c>
      <c r="AJ13" s="113">
        <v>0</v>
      </c>
      <c r="AK13" s="113">
        <v>0</v>
      </c>
    </row>
    <row r="14" spans="1:37" x14ac:dyDescent="0.25">
      <c r="A14" s="65"/>
      <c r="B14" s="65"/>
      <c r="C14" s="65"/>
      <c r="D14" s="65"/>
      <c r="E14" s="65"/>
      <c r="F14" s="65"/>
      <c r="G14" s="65"/>
      <c r="H14" s="65"/>
      <c r="I14" s="65"/>
      <c r="J14" s="65"/>
      <c r="K14" s="65"/>
      <c r="L14" s="65"/>
      <c r="M14" s="65"/>
      <c r="Y14" s="111"/>
      <c r="Z14" s="111"/>
      <c r="AA14" s="111"/>
      <c r="AB14" s="111"/>
      <c r="AC14" s="111"/>
      <c r="AD14" s="111"/>
      <c r="AE14" s="111"/>
      <c r="AF14" s="111"/>
      <c r="AG14" s="111"/>
      <c r="AH14" s="111"/>
      <c r="AI14" s="111"/>
      <c r="AJ14" s="111"/>
      <c r="AK14" s="111"/>
    </row>
    <row r="15" spans="1:37" x14ac:dyDescent="0.25">
      <c r="A15" s="65"/>
      <c r="B15" s="65"/>
      <c r="C15" s="65"/>
      <c r="D15" s="65"/>
      <c r="E15" s="65"/>
      <c r="F15" s="65"/>
      <c r="G15" s="65"/>
      <c r="H15" s="65"/>
      <c r="I15" s="65"/>
      <c r="J15" s="65"/>
      <c r="K15" s="65"/>
      <c r="L15" s="65"/>
      <c r="M15" s="65"/>
      <c r="Y15" s="111"/>
      <c r="Z15" s="111"/>
      <c r="AA15" s="111"/>
      <c r="AB15" s="111"/>
      <c r="AC15" s="111"/>
      <c r="AD15" s="111"/>
      <c r="AE15" s="111"/>
      <c r="AF15" s="111"/>
      <c r="AG15" s="111"/>
      <c r="AH15" s="111"/>
      <c r="AI15" s="111"/>
      <c r="AJ15" s="111"/>
      <c r="AK15" s="111"/>
    </row>
    <row r="16" spans="1:37" x14ac:dyDescent="0.25">
      <c r="A16" s="65"/>
      <c r="B16" s="65"/>
      <c r="C16" s="65"/>
      <c r="D16" s="65"/>
      <c r="E16" s="65"/>
      <c r="F16" s="65"/>
      <c r="G16" s="65"/>
      <c r="H16" s="65"/>
      <c r="I16" s="65"/>
      <c r="J16" s="65"/>
      <c r="K16" s="65"/>
      <c r="L16" s="65"/>
      <c r="M16" s="65"/>
      <c r="Y16" s="111"/>
      <c r="Z16" s="111"/>
      <c r="AA16" s="111" t="s">
        <v>50</v>
      </c>
      <c r="AB16" s="111">
        <v>300</v>
      </c>
      <c r="AC16" s="111">
        <v>250</v>
      </c>
      <c r="AD16" s="111">
        <v>220</v>
      </c>
      <c r="AE16" s="111">
        <v>180</v>
      </c>
      <c r="AF16" s="111">
        <v>160</v>
      </c>
      <c r="AG16" s="111">
        <v>150</v>
      </c>
      <c r="AH16" s="111">
        <v>140</v>
      </c>
      <c r="AI16" s="111">
        <v>130</v>
      </c>
      <c r="AJ16" s="111">
        <v>120</v>
      </c>
      <c r="AK16" s="111">
        <v>110</v>
      </c>
    </row>
    <row r="17" spans="1:37" x14ac:dyDescent="0.25">
      <c r="A17" s="65"/>
      <c r="B17" s="65"/>
      <c r="C17" s="65"/>
      <c r="D17" s="65"/>
      <c r="E17" s="65"/>
      <c r="F17" s="65"/>
      <c r="G17" s="65"/>
      <c r="H17" s="65"/>
      <c r="I17" s="65"/>
      <c r="J17" s="65"/>
      <c r="K17" s="65"/>
      <c r="L17" s="65"/>
      <c r="M17" s="65"/>
      <c r="Y17" s="111"/>
      <c r="Z17" s="111"/>
      <c r="AA17" s="111" t="s">
        <v>52</v>
      </c>
      <c r="AB17" s="111">
        <v>250</v>
      </c>
      <c r="AC17" s="111">
        <v>200</v>
      </c>
      <c r="AD17" s="111">
        <v>160</v>
      </c>
      <c r="AE17" s="111">
        <v>140</v>
      </c>
      <c r="AF17" s="111">
        <v>120</v>
      </c>
      <c r="AG17" s="111">
        <v>110</v>
      </c>
      <c r="AH17" s="111">
        <v>100</v>
      </c>
      <c r="AI17" s="111">
        <v>90</v>
      </c>
      <c r="AJ17" s="111">
        <v>80</v>
      </c>
      <c r="AK17" s="111">
        <v>70</v>
      </c>
    </row>
    <row r="18" spans="1:37" ht="18.75" customHeight="1" x14ac:dyDescent="0.25">
      <c r="A18" s="65"/>
      <c r="B18" s="344"/>
      <c r="C18" s="344"/>
      <c r="D18" s="341" t="s">
        <v>529</v>
      </c>
      <c r="E18" s="341"/>
      <c r="F18" s="341" t="s">
        <v>530</v>
      </c>
      <c r="G18" s="341"/>
      <c r="H18" s="341" t="s">
        <v>531</v>
      </c>
      <c r="I18" s="341"/>
      <c r="J18" s="341" t="s">
        <v>532</v>
      </c>
      <c r="K18" s="341"/>
      <c r="L18" s="65"/>
      <c r="M18" s="65"/>
      <c r="Y18" s="111"/>
      <c r="Z18" s="111"/>
      <c r="AA18" s="111" t="s">
        <v>51</v>
      </c>
      <c r="AB18" s="111">
        <v>200</v>
      </c>
      <c r="AC18" s="111">
        <v>150</v>
      </c>
      <c r="AD18" s="111">
        <v>130</v>
      </c>
      <c r="AE18" s="111">
        <v>110</v>
      </c>
      <c r="AF18" s="111">
        <v>95</v>
      </c>
      <c r="AG18" s="111">
        <v>80</v>
      </c>
      <c r="AH18" s="111">
        <v>70</v>
      </c>
      <c r="AI18" s="111">
        <v>60</v>
      </c>
      <c r="AJ18" s="111">
        <v>55</v>
      </c>
      <c r="AK18" s="111">
        <v>50</v>
      </c>
    </row>
    <row r="19" spans="1:37" ht="18.75" customHeight="1" x14ac:dyDescent="0.25">
      <c r="A19" s="112" t="s">
        <v>50</v>
      </c>
      <c r="B19" s="346" t="s">
        <v>529</v>
      </c>
      <c r="C19" s="346"/>
      <c r="D19" s="347"/>
      <c r="E19" s="347"/>
      <c r="F19" s="348"/>
      <c r="G19" s="348"/>
      <c r="H19" s="348"/>
      <c r="I19" s="348"/>
      <c r="J19" s="341"/>
      <c r="K19" s="341"/>
      <c r="L19" s="65"/>
      <c r="M19" s="65"/>
      <c r="Y19" s="111"/>
      <c r="Z19" s="111"/>
      <c r="AA19" s="111" t="s">
        <v>49</v>
      </c>
      <c r="AB19" s="111">
        <v>150</v>
      </c>
      <c r="AC19" s="111">
        <v>120</v>
      </c>
      <c r="AD19" s="111">
        <v>100</v>
      </c>
      <c r="AE19" s="111">
        <v>80</v>
      </c>
      <c r="AF19" s="111">
        <v>70</v>
      </c>
      <c r="AG19" s="111">
        <v>60</v>
      </c>
      <c r="AH19" s="111">
        <v>55</v>
      </c>
      <c r="AI19" s="111">
        <v>50</v>
      </c>
      <c r="AJ19" s="111">
        <v>45</v>
      </c>
      <c r="AK19" s="111">
        <v>40</v>
      </c>
    </row>
    <row r="20" spans="1:37" ht="18.75" customHeight="1" x14ac:dyDescent="0.25">
      <c r="A20" s="112" t="s">
        <v>48</v>
      </c>
      <c r="B20" s="346" t="s">
        <v>530</v>
      </c>
      <c r="C20" s="346"/>
      <c r="D20" s="348"/>
      <c r="E20" s="348"/>
      <c r="F20" s="347"/>
      <c r="G20" s="347"/>
      <c r="H20" s="348"/>
      <c r="I20" s="348"/>
      <c r="J20" s="348"/>
      <c r="K20" s="348"/>
      <c r="L20" s="65"/>
      <c r="M20" s="65"/>
      <c r="Y20" s="111"/>
      <c r="Z20" s="111"/>
      <c r="AA20" s="111" t="s">
        <v>47</v>
      </c>
      <c r="AB20" s="111">
        <v>120</v>
      </c>
      <c r="AC20" s="111">
        <v>90</v>
      </c>
      <c r="AD20" s="111">
        <v>65</v>
      </c>
      <c r="AE20" s="111">
        <v>55</v>
      </c>
      <c r="AF20" s="111">
        <v>50</v>
      </c>
      <c r="AG20" s="111">
        <v>45</v>
      </c>
      <c r="AH20" s="111">
        <v>40</v>
      </c>
      <c r="AI20" s="111">
        <v>35</v>
      </c>
      <c r="AJ20" s="111">
        <v>25</v>
      </c>
      <c r="AK20" s="111">
        <v>20</v>
      </c>
    </row>
    <row r="21" spans="1:37" ht="18.75" customHeight="1" x14ac:dyDescent="0.25">
      <c r="A21" s="112" t="s">
        <v>46</v>
      </c>
      <c r="B21" s="346" t="s">
        <v>531</v>
      </c>
      <c r="C21" s="346"/>
      <c r="D21" s="348"/>
      <c r="E21" s="348"/>
      <c r="F21" s="348"/>
      <c r="G21" s="348"/>
      <c r="H21" s="347"/>
      <c r="I21" s="347"/>
      <c r="J21" s="348"/>
      <c r="K21" s="348"/>
      <c r="L21" s="65"/>
      <c r="M21" s="65"/>
      <c r="Y21" s="111"/>
      <c r="Z21" s="111"/>
      <c r="AA21" s="111" t="s">
        <v>45</v>
      </c>
      <c r="AB21" s="111">
        <v>90</v>
      </c>
      <c r="AC21" s="111">
        <v>60</v>
      </c>
      <c r="AD21" s="111">
        <v>45</v>
      </c>
      <c r="AE21" s="111">
        <v>34</v>
      </c>
      <c r="AF21" s="111">
        <v>27</v>
      </c>
      <c r="AG21" s="111">
        <v>22</v>
      </c>
      <c r="AH21" s="111">
        <v>18</v>
      </c>
      <c r="AI21" s="111">
        <v>15</v>
      </c>
      <c r="AJ21" s="111">
        <v>12</v>
      </c>
      <c r="AK21" s="111">
        <v>9</v>
      </c>
    </row>
    <row r="22" spans="1:37" ht="18.75" customHeight="1" x14ac:dyDescent="0.25">
      <c r="A22" s="112" t="s">
        <v>83</v>
      </c>
      <c r="B22" s="346" t="s">
        <v>532</v>
      </c>
      <c r="C22" s="346"/>
      <c r="D22" s="348"/>
      <c r="E22" s="348"/>
      <c r="F22" s="348"/>
      <c r="G22" s="348"/>
      <c r="H22" s="341"/>
      <c r="I22" s="341"/>
      <c r="J22" s="347"/>
      <c r="K22" s="347"/>
      <c r="L22" s="65"/>
      <c r="M22" s="65"/>
      <c r="Y22" s="111"/>
      <c r="Z22" s="111"/>
      <c r="AA22" s="111" t="s">
        <v>44</v>
      </c>
      <c r="AB22" s="111">
        <v>60</v>
      </c>
      <c r="AC22" s="111">
        <v>40</v>
      </c>
      <c r="AD22" s="111">
        <v>30</v>
      </c>
      <c r="AE22" s="111">
        <v>20</v>
      </c>
      <c r="AF22" s="111">
        <v>18</v>
      </c>
      <c r="AG22" s="111">
        <v>15</v>
      </c>
      <c r="AH22" s="111">
        <v>12</v>
      </c>
      <c r="AI22" s="111">
        <v>10</v>
      </c>
      <c r="AJ22" s="111">
        <v>8</v>
      </c>
      <c r="AK22" s="111">
        <v>6</v>
      </c>
    </row>
    <row r="23" spans="1:37" x14ac:dyDescent="0.25">
      <c r="A23" s="65"/>
      <c r="B23" s="65"/>
      <c r="C23" s="65"/>
      <c r="D23" s="65"/>
      <c r="E23" s="65"/>
      <c r="F23" s="65"/>
      <c r="G23" s="65"/>
      <c r="H23" s="65"/>
      <c r="I23" s="65"/>
      <c r="J23" s="65"/>
      <c r="K23" s="65"/>
      <c r="L23" s="65"/>
      <c r="M23" s="65"/>
      <c r="Y23" s="111"/>
      <c r="Z23" s="111"/>
      <c r="AA23" s="111" t="s">
        <v>43</v>
      </c>
      <c r="AB23" s="111">
        <v>40</v>
      </c>
      <c r="AC23" s="111">
        <v>25</v>
      </c>
      <c r="AD23" s="111">
        <v>18</v>
      </c>
      <c r="AE23" s="111">
        <v>13</v>
      </c>
      <c r="AF23" s="111">
        <v>8</v>
      </c>
      <c r="AG23" s="111">
        <v>7</v>
      </c>
      <c r="AH23" s="111">
        <v>6</v>
      </c>
      <c r="AI23" s="111">
        <v>5</v>
      </c>
      <c r="AJ23" s="111">
        <v>4</v>
      </c>
      <c r="AK23" s="111">
        <v>3</v>
      </c>
    </row>
    <row r="24" spans="1:37" x14ac:dyDescent="0.25">
      <c r="A24" s="65"/>
      <c r="B24" s="65"/>
      <c r="C24" s="65"/>
      <c r="D24" s="65"/>
      <c r="E24" s="65"/>
      <c r="F24" s="65"/>
      <c r="G24" s="65"/>
      <c r="H24" s="65"/>
      <c r="I24" s="65"/>
      <c r="J24" s="65"/>
      <c r="K24" s="65"/>
      <c r="L24" s="65"/>
      <c r="M24" s="65"/>
      <c r="Y24" s="111"/>
      <c r="Z24" s="111"/>
      <c r="AA24" s="111" t="s">
        <v>42</v>
      </c>
      <c r="AB24" s="111">
        <v>25</v>
      </c>
      <c r="AC24" s="111">
        <v>15</v>
      </c>
      <c r="AD24" s="111">
        <v>13</v>
      </c>
      <c r="AE24" s="111">
        <v>7</v>
      </c>
      <c r="AF24" s="111">
        <v>6</v>
      </c>
      <c r="AG24" s="111">
        <v>5</v>
      </c>
      <c r="AH24" s="111">
        <v>4</v>
      </c>
      <c r="AI24" s="111">
        <v>3</v>
      </c>
      <c r="AJ24" s="111">
        <v>2</v>
      </c>
      <c r="AK24" s="111">
        <v>1</v>
      </c>
    </row>
    <row r="25" spans="1:37" x14ac:dyDescent="0.25">
      <c r="A25" s="65"/>
      <c r="B25" s="65"/>
      <c r="C25" s="65"/>
      <c r="D25" s="65"/>
      <c r="E25" s="65"/>
      <c r="F25" s="65"/>
      <c r="G25" s="65"/>
      <c r="H25" s="65"/>
      <c r="I25" s="65"/>
      <c r="J25" s="65"/>
      <c r="K25" s="65"/>
      <c r="L25" s="65"/>
      <c r="M25" s="65"/>
      <c r="Y25" s="111"/>
      <c r="Z25" s="111"/>
      <c r="AA25" s="111" t="s">
        <v>41</v>
      </c>
      <c r="AB25" s="111">
        <v>15</v>
      </c>
      <c r="AC25" s="111">
        <v>10</v>
      </c>
      <c r="AD25" s="111">
        <v>8</v>
      </c>
      <c r="AE25" s="111">
        <v>4</v>
      </c>
      <c r="AF25" s="111">
        <v>3</v>
      </c>
      <c r="AG25" s="111">
        <v>2</v>
      </c>
      <c r="AH25" s="111">
        <v>1</v>
      </c>
      <c r="AI25" s="111">
        <v>0</v>
      </c>
      <c r="AJ25" s="111">
        <v>0</v>
      </c>
      <c r="AK25" s="111">
        <v>0</v>
      </c>
    </row>
    <row r="26" spans="1:37" x14ac:dyDescent="0.25">
      <c r="A26" s="65"/>
      <c r="B26" s="65"/>
      <c r="C26" s="65"/>
      <c r="D26" s="65"/>
      <c r="E26" s="65"/>
      <c r="F26" s="65"/>
      <c r="G26" s="65"/>
      <c r="H26" s="65"/>
      <c r="I26" s="65"/>
      <c r="J26" s="65"/>
      <c r="K26" s="65"/>
      <c r="L26" s="65"/>
      <c r="M26" s="65"/>
      <c r="Y26" s="111"/>
      <c r="Z26" s="111"/>
      <c r="AA26" s="111" t="s">
        <v>40</v>
      </c>
      <c r="AB26" s="111">
        <v>10</v>
      </c>
      <c r="AC26" s="111">
        <v>6</v>
      </c>
      <c r="AD26" s="111">
        <v>4</v>
      </c>
      <c r="AE26" s="111">
        <v>2</v>
      </c>
      <c r="AF26" s="111">
        <v>1</v>
      </c>
      <c r="AG26" s="111">
        <v>0</v>
      </c>
      <c r="AH26" s="111">
        <v>0</v>
      </c>
      <c r="AI26" s="111">
        <v>0</v>
      </c>
      <c r="AJ26" s="111">
        <v>0</v>
      </c>
      <c r="AK26" s="111">
        <v>0</v>
      </c>
    </row>
    <row r="27" spans="1:37" x14ac:dyDescent="0.25">
      <c r="A27" s="65"/>
      <c r="B27" s="65"/>
      <c r="C27" s="65"/>
      <c r="D27" s="65"/>
      <c r="E27" s="65"/>
      <c r="F27" s="65"/>
      <c r="G27" s="65"/>
      <c r="H27" s="65"/>
      <c r="I27" s="65"/>
      <c r="J27" s="65"/>
      <c r="K27" s="65"/>
      <c r="L27" s="65"/>
      <c r="M27" s="65"/>
      <c r="Y27" s="111"/>
      <c r="Z27" s="111"/>
      <c r="AA27" s="111" t="s">
        <v>39</v>
      </c>
      <c r="AB27" s="111">
        <v>3</v>
      </c>
      <c r="AC27" s="111">
        <v>2</v>
      </c>
      <c r="AD27" s="111">
        <v>1</v>
      </c>
      <c r="AE27" s="111">
        <v>0</v>
      </c>
      <c r="AF27" s="111">
        <v>0</v>
      </c>
      <c r="AG27" s="111">
        <v>0</v>
      </c>
      <c r="AH27" s="111">
        <v>0</v>
      </c>
      <c r="AI27" s="111">
        <v>0</v>
      </c>
      <c r="AJ27" s="111">
        <v>0</v>
      </c>
      <c r="AK27" s="111">
        <v>0</v>
      </c>
    </row>
    <row r="28" spans="1:37" x14ac:dyDescent="0.25">
      <c r="A28" s="65"/>
      <c r="B28" s="65"/>
      <c r="C28" s="65"/>
      <c r="D28" s="65"/>
      <c r="E28" s="65"/>
      <c r="F28" s="65"/>
      <c r="G28" s="65"/>
      <c r="H28" s="65"/>
      <c r="I28" s="65"/>
      <c r="J28" s="65"/>
      <c r="K28" s="65"/>
      <c r="L28" s="65"/>
      <c r="M28" s="65"/>
    </row>
    <row r="29" spans="1:37" x14ac:dyDescent="0.25">
      <c r="A29" s="65"/>
      <c r="B29" s="65"/>
      <c r="C29" s="65"/>
      <c r="D29" s="65"/>
      <c r="E29" s="65"/>
      <c r="F29" s="65"/>
      <c r="G29" s="65"/>
      <c r="H29" s="65"/>
      <c r="I29" s="65"/>
      <c r="J29" s="65"/>
      <c r="K29" s="65"/>
      <c r="L29" s="65"/>
      <c r="M29" s="65"/>
    </row>
    <row r="30" spans="1:37" x14ac:dyDescent="0.25">
      <c r="A30" s="65"/>
      <c r="B30" s="65"/>
      <c r="C30" s="65"/>
      <c r="D30" s="65"/>
      <c r="E30" s="65"/>
      <c r="F30" s="65"/>
      <c r="G30" s="65"/>
      <c r="H30" s="65"/>
      <c r="I30" s="65"/>
      <c r="J30" s="65"/>
      <c r="K30" s="65"/>
      <c r="L30" s="65"/>
      <c r="M30" s="65"/>
    </row>
    <row r="31" spans="1:37" x14ac:dyDescent="0.25">
      <c r="A31" s="65"/>
      <c r="B31" s="65"/>
      <c r="C31" s="65"/>
      <c r="D31" s="65"/>
      <c r="E31" s="65"/>
      <c r="F31" s="65"/>
      <c r="G31" s="65"/>
      <c r="H31" s="65"/>
      <c r="I31" s="65"/>
      <c r="J31" s="65"/>
      <c r="K31" s="65"/>
      <c r="L31" s="65"/>
      <c r="M31" s="65"/>
    </row>
    <row r="32" spans="1:37" x14ac:dyDescent="0.25">
      <c r="A32" s="65"/>
      <c r="B32" s="65"/>
      <c r="C32" s="65"/>
      <c r="D32" s="65"/>
      <c r="E32" s="65"/>
      <c r="F32" s="65"/>
      <c r="G32" s="65"/>
      <c r="H32" s="65"/>
      <c r="I32" s="65"/>
      <c r="J32" s="65"/>
      <c r="K32" s="65"/>
      <c r="L32" s="53"/>
      <c r="M32" s="65"/>
    </row>
    <row r="33" spans="1:18" x14ac:dyDescent="0.25">
      <c r="A33" s="110" t="s">
        <v>38</v>
      </c>
      <c r="B33" s="109"/>
      <c r="C33" s="108"/>
      <c r="D33" s="106" t="s">
        <v>36</v>
      </c>
      <c r="E33" s="104" t="s">
        <v>37</v>
      </c>
      <c r="F33" s="107"/>
      <c r="G33" s="106" t="s">
        <v>36</v>
      </c>
      <c r="H33" s="104" t="s">
        <v>35</v>
      </c>
      <c r="I33" s="105"/>
      <c r="J33" s="104" t="s">
        <v>34</v>
      </c>
      <c r="K33" s="103" t="s">
        <v>33</v>
      </c>
      <c r="L33" s="102"/>
      <c r="M33" s="107"/>
      <c r="P33" s="99"/>
      <c r="Q33" s="99"/>
      <c r="R33" s="98"/>
    </row>
    <row r="34" spans="1:18" x14ac:dyDescent="0.25">
      <c r="A34" s="97" t="s">
        <v>32</v>
      </c>
      <c r="B34" s="93"/>
      <c r="C34" s="96"/>
      <c r="D34" s="95"/>
      <c r="E34" s="349"/>
      <c r="F34" s="349"/>
      <c r="G34" s="94" t="s">
        <v>31</v>
      </c>
      <c r="H34" s="93"/>
      <c r="I34" s="92"/>
      <c r="J34" s="91"/>
      <c r="K34" s="79" t="s">
        <v>30</v>
      </c>
      <c r="L34" s="78"/>
      <c r="M34" s="77"/>
      <c r="P34" s="76"/>
      <c r="Q34" s="76"/>
      <c r="R34" s="51"/>
    </row>
    <row r="35" spans="1:18" x14ac:dyDescent="0.25">
      <c r="A35" s="54" t="s">
        <v>29</v>
      </c>
      <c r="B35" s="57"/>
      <c r="C35" s="90"/>
      <c r="D35" s="72"/>
      <c r="E35" s="345"/>
      <c r="F35" s="345"/>
      <c r="G35" s="70" t="s">
        <v>28</v>
      </c>
      <c r="H35" s="69"/>
      <c r="I35" s="68"/>
      <c r="J35" s="67"/>
      <c r="K35" s="89"/>
      <c r="L35" s="53"/>
      <c r="M35" s="52"/>
      <c r="P35" s="51"/>
      <c r="Q35" s="50"/>
      <c r="R35" s="51"/>
    </row>
    <row r="36" spans="1:18" x14ac:dyDescent="0.25">
      <c r="A36" s="88"/>
      <c r="B36" s="87"/>
      <c r="C36" s="86"/>
      <c r="D36" s="72"/>
      <c r="E36" s="71"/>
      <c r="F36" s="65"/>
      <c r="G36" s="70" t="s">
        <v>27</v>
      </c>
      <c r="H36" s="69"/>
      <c r="I36" s="68"/>
      <c r="J36" s="67"/>
      <c r="K36" s="79" t="s">
        <v>26</v>
      </c>
      <c r="L36" s="78"/>
      <c r="M36" s="77"/>
      <c r="P36" s="76"/>
      <c r="Q36" s="76"/>
      <c r="R36" s="51"/>
    </row>
    <row r="37" spans="1:18" x14ac:dyDescent="0.25">
      <c r="A37" s="85"/>
      <c r="B37" s="84"/>
      <c r="C37" s="80"/>
      <c r="D37" s="72"/>
      <c r="E37" s="71"/>
      <c r="F37" s="65"/>
      <c r="G37" s="70" t="s">
        <v>25</v>
      </c>
      <c r="H37" s="69"/>
      <c r="I37" s="68"/>
      <c r="J37" s="67"/>
      <c r="K37" s="66"/>
      <c r="L37" s="65"/>
      <c r="M37" s="64"/>
      <c r="P37" s="51"/>
      <c r="Q37" s="50"/>
      <c r="R37" s="51"/>
    </row>
    <row r="38" spans="1:18" x14ac:dyDescent="0.25">
      <c r="A38" s="83"/>
      <c r="B38" s="82"/>
      <c r="C38" s="81"/>
      <c r="D38" s="72"/>
      <c r="E38" s="71"/>
      <c r="F38" s="65"/>
      <c r="G38" s="70" t="s">
        <v>24</v>
      </c>
      <c r="H38" s="69"/>
      <c r="I38" s="68"/>
      <c r="J38" s="67"/>
      <c r="K38" s="54"/>
      <c r="L38" s="53"/>
      <c r="M38" s="52"/>
      <c r="P38" s="51"/>
      <c r="Q38" s="50"/>
      <c r="R38" s="51"/>
    </row>
    <row r="39" spans="1:18" x14ac:dyDescent="0.25">
      <c r="A39" s="75"/>
      <c r="B39" s="74"/>
      <c r="C39" s="80"/>
      <c r="D39" s="72"/>
      <c r="E39" s="71"/>
      <c r="F39" s="65"/>
      <c r="G39" s="70" t="s">
        <v>23</v>
      </c>
      <c r="H39" s="69"/>
      <c r="I39" s="68"/>
      <c r="J39" s="67"/>
      <c r="K39" s="79" t="s">
        <v>22</v>
      </c>
      <c r="L39" s="78"/>
      <c r="M39" s="77"/>
      <c r="P39" s="76"/>
      <c r="Q39" s="76"/>
      <c r="R39" s="51"/>
    </row>
    <row r="40" spans="1:18" x14ac:dyDescent="0.25">
      <c r="A40" s="75"/>
      <c r="B40" s="74"/>
      <c r="C40" s="73"/>
      <c r="D40" s="72"/>
      <c r="E40" s="71"/>
      <c r="F40" s="65"/>
      <c r="G40" s="70" t="s">
        <v>21</v>
      </c>
      <c r="H40" s="69"/>
      <c r="I40" s="68"/>
      <c r="J40" s="67"/>
      <c r="K40" s="66"/>
      <c r="L40" s="65"/>
      <c r="M40" s="64"/>
      <c r="P40" s="51"/>
      <c r="Q40" s="50"/>
      <c r="R40" s="51"/>
    </row>
    <row r="41" spans="1:18" x14ac:dyDescent="0.25">
      <c r="A41" s="63"/>
      <c r="B41" s="62"/>
      <c r="C41" s="61"/>
      <c r="D41" s="60"/>
      <c r="E41" s="59"/>
      <c r="F41" s="53"/>
      <c r="G41" s="58" t="s">
        <v>20</v>
      </c>
      <c r="H41" s="57"/>
      <c r="I41" s="56"/>
      <c r="J41" s="55"/>
      <c r="K41" s="54" t="e">
        <f>M4</f>
        <v>#REF!</v>
      </c>
      <c r="L41" s="53"/>
      <c r="M41" s="52"/>
      <c r="P41" s="51"/>
      <c r="Q41" s="50"/>
      <c r="R41" s="49"/>
    </row>
  </sheetData>
  <mergeCells count="37">
    <mergeCell ref="E35:F35"/>
    <mergeCell ref="B22:C22"/>
    <mergeCell ref="D22:E22"/>
    <mergeCell ref="F22:G22"/>
    <mergeCell ref="H22:I22"/>
    <mergeCell ref="J22:K22"/>
    <mergeCell ref="E34:F34"/>
    <mergeCell ref="B20:C20"/>
    <mergeCell ref="D20:E20"/>
    <mergeCell ref="F20:G20"/>
    <mergeCell ref="H20:I20"/>
    <mergeCell ref="J20:K20"/>
    <mergeCell ref="B21:C21"/>
    <mergeCell ref="D21:E21"/>
    <mergeCell ref="F21:G21"/>
    <mergeCell ref="H21:I21"/>
    <mergeCell ref="J21:K21"/>
    <mergeCell ref="J18:K18"/>
    <mergeCell ref="B19:C19"/>
    <mergeCell ref="D19:E19"/>
    <mergeCell ref="F19:G19"/>
    <mergeCell ref="H19:I19"/>
    <mergeCell ref="J19:K19"/>
    <mergeCell ref="E11:F11"/>
    <mergeCell ref="G11:H11"/>
    <mergeCell ref="E13:F13"/>
    <mergeCell ref="G13:H13"/>
    <mergeCell ref="B18:C18"/>
    <mergeCell ref="D18:E18"/>
    <mergeCell ref="F18:G18"/>
    <mergeCell ref="H18:I18"/>
    <mergeCell ref="A1:F1"/>
    <mergeCell ref="A4:C4"/>
    <mergeCell ref="E7:F7"/>
    <mergeCell ref="G7:H7"/>
    <mergeCell ref="E9:F9"/>
    <mergeCell ref="G9:H9"/>
  </mergeCells>
  <conditionalFormatting sqref="E7 E9 E11 E13">
    <cfRule type="cellIs" dxfId="21" priority="2" stopIfTrue="1" operator="equal">
      <formula>"Bye"</formula>
    </cfRule>
  </conditionalFormatting>
  <conditionalFormatting sqref="R41">
    <cfRule type="expression" dxfId="20"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11"/>
    <pageSetUpPr fitToPage="1"/>
  </sheetPr>
  <dimension ref="A1:AK57"/>
  <sheetViews>
    <sheetView showGridLines="0" showZeros="0" topLeftCell="A13" workbookViewId="0">
      <selection activeCell="Q39" sqref="Q39"/>
    </sheetView>
  </sheetViews>
  <sheetFormatPr defaultColWidth="9.109375" defaultRowHeight="13.2" x14ac:dyDescent="0.25"/>
  <cols>
    <col min="1" max="2" width="3.33203125" style="48" customWidth="1"/>
    <col min="3" max="3" width="4.6640625" style="48" customWidth="1"/>
    <col min="4" max="4" width="6.6640625" style="48" customWidth="1"/>
    <col min="5" max="5" width="4.33203125" style="48" customWidth="1"/>
    <col min="6" max="6" width="12.6640625" style="48" customWidth="1"/>
    <col min="7" max="7" width="2.6640625" style="48" customWidth="1"/>
    <col min="8" max="8" width="7.6640625" style="48" customWidth="1"/>
    <col min="9" max="9" width="5.88671875" style="48" customWidth="1"/>
    <col min="10" max="10" width="1.6640625" style="304" customWidth="1"/>
    <col min="11" max="11" width="10.6640625" style="48" customWidth="1"/>
    <col min="12" max="12" width="1.6640625" style="304" customWidth="1"/>
    <col min="13" max="13" width="10.6640625" style="48" customWidth="1"/>
    <col min="14" max="14" width="1.6640625" style="305" customWidth="1"/>
    <col min="15" max="15" width="10.6640625" style="48" customWidth="1"/>
    <col min="16" max="16" width="1.6640625" style="304" customWidth="1"/>
    <col min="17" max="17" width="10.6640625" style="48" customWidth="1"/>
    <col min="18" max="18" width="1.6640625" style="305" customWidth="1"/>
    <col min="19" max="19" width="9.109375" style="48" hidden="1" customWidth="1"/>
    <col min="20" max="20" width="8.6640625" style="48" customWidth="1"/>
    <col min="21" max="21" width="9.109375" style="48" hidden="1" customWidth="1"/>
    <col min="22" max="24" width="9.109375" style="48"/>
    <col min="25" max="34" width="9.109375" style="48" hidden="1" customWidth="1"/>
    <col min="35" max="16384" width="9.109375" style="48"/>
  </cols>
  <sheetData>
    <row r="1" spans="1:37" s="181" customFormat="1" ht="21.75" customHeight="1" x14ac:dyDescent="0.25">
      <c r="A1" s="176" t="s">
        <v>16</v>
      </c>
      <c r="B1" s="176"/>
      <c r="C1" s="154"/>
      <c r="D1" s="154"/>
      <c r="E1" s="154"/>
      <c r="F1" s="154"/>
      <c r="G1" s="154"/>
      <c r="H1" s="176"/>
      <c r="I1" s="177"/>
      <c r="J1" s="153"/>
      <c r="K1" s="178" t="s">
        <v>79</v>
      </c>
      <c r="L1" s="179"/>
      <c r="M1" s="180"/>
      <c r="N1" s="153"/>
      <c r="O1" s="153" t="s">
        <v>105</v>
      </c>
      <c r="P1" s="153"/>
      <c r="Q1" s="154"/>
      <c r="R1" s="153"/>
      <c r="Y1" s="182"/>
      <c r="Z1" s="182"/>
      <c r="AA1" s="182"/>
      <c r="AB1" s="152" t="e">
        <f>IF($Y$5=1,CONCATENATE(VLOOKUP($Y$3,$AA$2:$AH$14,2)),CONCATENATE(VLOOKUP($Y$3,$AA$16:$AH$25,2)))</f>
        <v>#REF!</v>
      </c>
      <c r="AC1" s="152" t="e">
        <f>IF($Y$5=1,CONCATENATE(VLOOKUP($Y$3,$AA$2:$AH$14,3)),CONCATENATE(VLOOKUP($Y$3,$AA$16:$AH$25,3)))</f>
        <v>#REF!</v>
      </c>
      <c r="AD1" s="152" t="e">
        <f>IF($Y$5=1,CONCATENATE(VLOOKUP($Y$3,$AA$2:$AH$14,4)),CONCATENATE(VLOOKUP($Y$3,$AA$16:$AH$25,4)))</f>
        <v>#REF!</v>
      </c>
      <c r="AE1" s="152" t="e">
        <f>IF($Y$5=1,CONCATENATE(VLOOKUP($Y$3,$AA$2:$AH$14,5)),CONCATENATE(VLOOKUP($Y$3,$AA$16:$AH$25,5)))</f>
        <v>#REF!</v>
      </c>
      <c r="AF1" s="152" t="e">
        <f>IF($Y$5=1,CONCATENATE(VLOOKUP($Y$3,$AA$2:$AH$14,6)),CONCATENATE(VLOOKUP($Y$3,$AA$16:$AH$25,6)))</f>
        <v>#REF!</v>
      </c>
      <c r="AG1" s="152" t="e">
        <f>IF($Y$5=1,CONCATENATE(VLOOKUP($Y$3,$AA$2:$AH$14,7)),CONCATENATE(VLOOKUP($Y$3,$AA$16:$AH$25,7)))</f>
        <v>#REF!</v>
      </c>
      <c r="AH1" s="152" t="e">
        <f>IF($Y$5=1,CONCATENATE(VLOOKUP($Y$3,$AA$2:$AH$14,8)),CONCATENATE(VLOOKUP($Y$3,$AA$16:$AH$25,8)))</f>
        <v>#REF!</v>
      </c>
    </row>
    <row r="2" spans="1:37" s="186" customFormat="1" x14ac:dyDescent="0.25">
      <c r="A2" s="183" t="s">
        <v>77</v>
      </c>
      <c r="B2" s="184"/>
      <c r="C2" s="184"/>
      <c r="D2" s="184"/>
      <c r="E2" s="306">
        <v>0</v>
      </c>
      <c r="F2" s="184" t="s">
        <v>142</v>
      </c>
      <c r="G2" s="185"/>
      <c r="H2" s="144"/>
      <c r="I2" s="144"/>
      <c r="J2" s="143"/>
      <c r="K2" s="179"/>
      <c r="L2" s="179"/>
      <c r="M2" s="179"/>
      <c r="N2" s="143"/>
      <c r="O2" s="144"/>
      <c r="P2" s="143"/>
      <c r="Q2" s="144"/>
      <c r="R2" s="143"/>
      <c r="Y2" s="142"/>
      <c r="Z2" s="111"/>
      <c r="AA2" s="111" t="s">
        <v>50</v>
      </c>
      <c r="AB2" s="114">
        <v>300</v>
      </c>
      <c r="AC2" s="114">
        <v>250</v>
      </c>
      <c r="AD2" s="114">
        <v>200</v>
      </c>
      <c r="AE2" s="114">
        <v>150</v>
      </c>
      <c r="AF2" s="114">
        <v>120</v>
      </c>
      <c r="AG2" s="114">
        <v>90</v>
      </c>
      <c r="AH2" s="114">
        <v>40</v>
      </c>
      <c r="AI2" s="48"/>
      <c r="AJ2" s="48"/>
      <c r="AK2" s="48"/>
    </row>
    <row r="3" spans="1:37" s="187" customFormat="1" ht="11.25" customHeight="1" x14ac:dyDescent="0.25">
      <c r="A3" s="139" t="s">
        <v>75</v>
      </c>
      <c r="B3" s="139"/>
      <c r="C3" s="139"/>
      <c r="D3" s="139"/>
      <c r="E3" s="139"/>
      <c r="F3" s="139"/>
      <c r="G3" s="139" t="s">
        <v>4</v>
      </c>
      <c r="H3" s="139"/>
      <c r="I3" s="139"/>
      <c r="J3" s="141"/>
      <c r="K3" s="139" t="s">
        <v>74</v>
      </c>
      <c r="L3" s="141"/>
      <c r="M3" s="139"/>
      <c r="N3" s="141"/>
      <c r="O3" s="139"/>
      <c r="P3" s="141"/>
      <c r="Q3" s="139"/>
      <c r="R3" s="140" t="s">
        <v>73</v>
      </c>
      <c r="Y3" s="111" t="str">
        <f>IF(K4="OB","A",IF(K4="IX","W",IF(K4="","",K4)))</f>
        <v/>
      </c>
      <c r="Z3" s="111"/>
      <c r="AA3" s="111" t="s">
        <v>48</v>
      </c>
      <c r="AB3" s="114">
        <v>280</v>
      </c>
      <c r="AC3" s="114">
        <v>230</v>
      </c>
      <c r="AD3" s="114">
        <v>180</v>
      </c>
      <c r="AE3" s="114">
        <v>140</v>
      </c>
      <c r="AF3" s="114">
        <v>80</v>
      </c>
      <c r="AG3" s="114">
        <v>0</v>
      </c>
      <c r="AH3" s="114">
        <v>0</v>
      </c>
      <c r="AI3" s="48"/>
      <c r="AJ3" s="48"/>
      <c r="AK3" s="48"/>
    </row>
    <row r="4" spans="1:37" s="195" customFormat="1" ht="11.25" customHeight="1" thickBot="1" x14ac:dyDescent="0.3">
      <c r="A4" s="358" t="s">
        <v>17</v>
      </c>
      <c r="B4" s="358"/>
      <c r="C4" s="358"/>
      <c r="D4" s="188"/>
      <c r="E4" s="189"/>
      <c r="F4" s="189"/>
      <c r="G4" s="189" t="s">
        <v>18</v>
      </c>
      <c r="H4" s="190"/>
      <c r="I4" s="189"/>
      <c r="J4" s="191"/>
      <c r="K4" s="192"/>
      <c r="L4" s="191"/>
      <c r="M4" s="193"/>
      <c r="N4" s="191"/>
      <c r="O4" s="189"/>
      <c r="P4" s="191"/>
      <c r="Q4" s="189"/>
      <c r="R4" s="194" t="e">
        <f>[1]Altalanos!$E$10</f>
        <v>#REF!</v>
      </c>
      <c r="Y4" s="111"/>
      <c r="Z4" s="111"/>
      <c r="AA4" s="111" t="s">
        <v>52</v>
      </c>
      <c r="AB4" s="114">
        <v>250</v>
      </c>
      <c r="AC4" s="114">
        <v>200</v>
      </c>
      <c r="AD4" s="114">
        <v>150</v>
      </c>
      <c r="AE4" s="114">
        <v>120</v>
      </c>
      <c r="AF4" s="114">
        <v>90</v>
      </c>
      <c r="AG4" s="114">
        <v>60</v>
      </c>
      <c r="AH4" s="114">
        <v>25</v>
      </c>
      <c r="AI4" s="48"/>
      <c r="AJ4" s="48"/>
      <c r="AK4" s="48"/>
    </row>
    <row r="5" spans="1:37" s="187" customFormat="1" x14ac:dyDescent="0.25">
      <c r="A5" s="84"/>
      <c r="B5" s="196" t="s">
        <v>106</v>
      </c>
      <c r="C5" s="197" t="s">
        <v>38</v>
      </c>
      <c r="D5" s="196" t="s">
        <v>107</v>
      </c>
      <c r="E5" s="196" t="s">
        <v>108</v>
      </c>
      <c r="F5" s="198" t="s">
        <v>109</v>
      </c>
      <c r="G5" s="198" t="s">
        <v>65</v>
      </c>
      <c r="H5" s="198"/>
      <c r="I5" s="198" t="s">
        <v>64</v>
      </c>
      <c r="J5" s="198"/>
      <c r="K5" s="196" t="s">
        <v>110</v>
      </c>
      <c r="L5" s="199"/>
      <c r="M5" s="196" t="s">
        <v>111</v>
      </c>
      <c r="N5" s="199"/>
      <c r="O5" s="196" t="s">
        <v>86</v>
      </c>
      <c r="P5" s="199"/>
      <c r="Q5" s="196" t="s">
        <v>112</v>
      </c>
      <c r="R5" s="200"/>
      <c r="Y5" s="111" t="e">
        <f>IF(OR([1]Altalanos!$A$8="F1",[1]Altalanos!$A$8="F2",[1]Altalanos!$A$8="N1",[1]Altalanos!$A$8="N2"),1,2)</f>
        <v>#REF!</v>
      </c>
      <c r="Z5" s="111"/>
      <c r="AA5" s="111" t="s">
        <v>51</v>
      </c>
      <c r="AB5" s="114">
        <v>200</v>
      </c>
      <c r="AC5" s="114">
        <v>150</v>
      </c>
      <c r="AD5" s="114">
        <v>120</v>
      </c>
      <c r="AE5" s="114">
        <v>90</v>
      </c>
      <c r="AF5" s="114">
        <v>60</v>
      </c>
      <c r="AG5" s="114">
        <v>40</v>
      </c>
      <c r="AH5" s="114">
        <v>15</v>
      </c>
      <c r="AI5" s="48"/>
      <c r="AJ5" s="48"/>
      <c r="AK5" s="48"/>
    </row>
    <row r="6" spans="1:37" s="208" customFormat="1" ht="11.1" customHeight="1" thickBot="1" x14ac:dyDescent="0.3">
      <c r="A6" s="201"/>
      <c r="B6" s="202"/>
      <c r="C6" s="202"/>
      <c r="D6" s="202"/>
      <c r="E6" s="202"/>
      <c r="F6" s="203" t="s">
        <v>78</v>
      </c>
      <c r="G6" s="204"/>
      <c r="H6" s="205"/>
      <c r="I6" s="204"/>
      <c r="J6" s="206"/>
      <c r="K6" s="202" t="s">
        <v>78</v>
      </c>
      <c r="L6" s="206"/>
      <c r="M6" s="202" t="s">
        <v>78</v>
      </c>
      <c r="N6" s="206"/>
      <c r="O6" s="202" t="str">
        <f>IF(Y3="","",CONCATENATE(VLOOKUP(Y3,AB1:AH1,2)," pont"))</f>
        <v/>
      </c>
      <c r="P6" s="206"/>
      <c r="Q6" s="202" t="str">
        <f>IF(Y3="","",CONCATENATE(VLOOKUP(Y3,AB1:AH1,1)," pont"))</f>
        <v/>
      </c>
      <c r="R6" s="207"/>
      <c r="Y6" s="209"/>
      <c r="Z6" s="209"/>
      <c r="AA6" s="209" t="s">
        <v>49</v>
      </c>
      <c r="AB6" s="210">
        <v>150</v>
      </c>
      <c r="AC6" s="210">
        <v>120</v>
      </c>
      <c r="AD6" s="210">
        <v>90</v>
      </c>
      <c r="AE6" s="210">
        <v>60</v>
      </c>
      <c r="AF6" s="210">
        <v>40</v>
      </c>
      <c r="AG6" s="210">
        <v>25</v>
      </c>
      <c r="AH6" s="210">
        <v>10</v>
      </c>
      <c r="AI6" s="211"/>
      <c r="AJ6" s="211"/>
      <c r="AK6" s="211"/>
    </row>
    <row r="7" spans="1:37" s="224" customFormat="1" ht="12.9" customHeight="1" x14ac:dyDescent="0.25">
      <c r="A7" s="212">
        <v>1</v>
      </c>
      <c r="B7" s="213">
        <v>0</v>
      </c>
      <c r="C7" s="214">
        <v>0</v>
      </c>
      <c r="D7" s="214">
        <v>0</v>
      </c>
      <c r="E7" s="215"/>
      <c r="F7" s="308" t="s">
        <v>533</v>
      </c>
      <c r="G7" s="216">
        <v>0</v>
      </c>
      <c r="H7" s="216"/>
      <c r="I7" s="216">
        <v>0</v>
      </c>
      <c r="J7" s="217"/>
      <c r="K7" s="218"/>
      <c r="L7" s="218"/>
      <c r="M7" s="218"/>
      <c r="N7" s="218"/>
      <c r="O7" s="219"/>
      <c r="P7" s="220"/>
      <c r="Q7" s="221"/>
      <c r="R7" s="222"/>
      <c r="S7" s="223"/>
      <c r="U7" s="225" t="e">
        <f>[1]Birók!P21</f>
        <v>#REF!</v>
      </c>
      <c r="Y7" s="111"/>
      <c r="Z7" s="111"/>
      <c r="AA7" s="111" t="s">
        <v>47</v>
      </c>
      <c r="AB7" s="114">
        <v>120</v>
      </c>
      <c r="AC7" s="114">
        <v>90</v>
      </c>
      <c r="AD7" s="114">
        <v>60</v>
      </c>
      <c r="AE7" s="114">
        <v>40</v>
      </c>
      <c r="AF7" s="114">
        <v>25</v>
      </c>
      <c r="AG7" s="114">
        <v>10</v>
      </c>
      <c r="AH7" s="114">
        <v>5</v>
      </c>
      <c r="AI7" s="48"/>
      <c r="AJ7" s="48"/>
      <c r="AK7" s="48"/>
    </row>
    <row r="8" spans="1:37" s="224" customFormat="1" ht="12.9" customHeight="1" x14ac:dyDescent="0.25">
      <c r="A8" s="226"/>
      <c r="B8" s="227"/>
      <c r="C8" s="228"/>
      <c r="D8" s="228"/>
      <c r="E8" s="229"/>
      <c r="F8" s="230"/>
      <c r="G8" s="230"/>
      <c r="H8" s="231"/>
      <c r="I8" s="232" t="s">
        <v>113</v>
      </c>
      <c r="J8" s="233" t="s">
        <v>114</v>
      </c>
      <c r="K8" s="234" t="s">
        <v>533</v>
      </c>
      <c r="L8" s="234"/>
      <c r="M8" s="218"/>
      <c r="N8" s="218"/>
      <c r="O8" s="219"/>
      <c r="P8" s="220"/>
      <c r="Q8" s="221"/>
      <c r="R8" s="222"/>
      <c r="S8" s="223"/>
      <c r="U8" s="235" t="e">
        <f>[1]Birók!P22</f>
        <v>#REF!</v>
      </c>
      <c r="Y8" s="111"/>
      <c r="Z8" s="111"/>
      <c r="AA8" s="111" t="s">
        <v>45</v>
      </c>
      <c r="AB8" s="114">
        <v>90</v>
      </c>
      <c r="AC8" s="114">
        <v>60</v>
      </c>
      <c r="AD8" s="114">
        <v>40</v>
      </c>
      <c r="AE8" s="114">
        <v>25</v>
      </c>
      <c r="AF8" s="114">
        <v>10</v>
      </c>
      <c r="AG8" s="114">
        <v>5</v>
      </c>
      <c r="AH8" s="114">
        <v>2</v>
      </c>
      <c r="AI8" s="48"/>
      <c r="AJ8" s="48"/>
      <c r="AK8" s="48"/>
    </row>
    <row r="9" spans="1:37" s="224" customFormat="1" ht="12.9" customHeight="1" x14ac:dyDescent="0.25">
      <c r="A9" s="226">
        <v>2</v>
      </c>
      <c r="B9" s="213" t="s">
        <v>78</v>
      </c>
      <c r="C9" s="214" t="s">
        <v>78</v>
      </c>
      <c r="D9" s="214" t="s">
        <v>78</v>
      </c>
      <c r="E9" s="215"/>
      <c r="F9" s="236" t="s">
        <v>78</v>
      </c>
      <c r="G9" s="236" t="s">
        <v>78</v>
      </c>
      <c r="H9" s="236"/>
      <c r="I9" s="216" t="s">
        <v>78</v>
      </c>
      <c r="J9" s="237"/>
      <c r="K9" s="218"/>
      <c r="L9" s="238"/>
      <c r="M9" s="218"/>
      <c r="N9" s="218"/>
      <c r="O9" s="219"/>
      <c r="P9" s="220"/>
      <c r="Q9" s="221"/>
      <c r="R9" s="222"/>
      <c r="S9" s="223"/>
      <c r="U9" s="235" t="e">
        <f>[1]Birók!P23</f>
        <v>#REF!</v>
      </c>
      <c r="Y9" s="111"/>
      <c r="Z9" s="111"/>
      <c r="AA9" s="111" t="s">
        <v>44</v>
      </c>
      <c r="AB9" s="114">
        <v>60</v>
      </c>
      <c r="AC9" s="114">
        <v>40</v>
      </c>
      <c r="AD9" s="114">
        <v>25</v>
      </c>
      <c r="AE9" s="114">
        <v>10</v>
      </c>
      <c r="AF9" s="114">
        <v>5</v>
      </c>
      <c r="AG9" s="114">
        <v>2</v>
      </c>
      <c r="AH9" s="114">
        <v>1</v>
      </c>
      <c r="AI9" s="48"/>
      <c r="AJ9" s="48"/>
      <c r="AK9" s="48"/>
    </row>
    <row r="10" spans="1:37" s="224" customFormat="1" ht="12.9" customHeight="1" x14ac:dyDescent="0.25">
      <c r="A10" s="226"/>
      <c r="B10" s="227"/>
      <c r="C10" s="228"/>
      <c r="D10" s="228"/>
      <c r="E10" s="239"/>
      <c r="F10" s="230"/>
      <c r="G10" s="230"/>
      <c r="H10" s="231"/>
      <c r="I10" s="218"/>
      <c r="J10" s="240"/>
      <c r="K10" s="241" t="s">
        <v>113</v>
      </c>
      <c r="L10" s="242"/>
      <c r="M10" s="234" t="s">
        <v>78</v>
      </c>
      <c r="N10" s="243"/>
      <c r="O10" s="244"/>
      <c r="P10" s="244"/>
      <c r="Q10" s="221"/>
      <c r="R10" s="222"/>
      <c r="S10" s="223"/>
      <c r="U10" s="235" t="e">
        <f>[1]Birók!P24</f>
        <v>#REF!</v>
      </c>
      <c r="Y10" s="111"/>
      <c r="Z10" s="111"/>
      <c r="AA10" s="111" t="s">
        <v>43</v>
      </c>
      <c r="AB10" s="114">
        <v>40</v>
      </c>
      <c r="AC10" s="114">
        <v>25</v>
      </c>
      <c r="AD10" s="114">
        <v>15</v>
      </c>
      <c r="AE10" s="114">
        <v>7</v>
      </c>
      <c r="AF10" s="114">
        <v>4</v>
      </c>
      <c r="AG10" s="114">
        <v>1</v>
      </c>
      <c r="AH10" s="114">
        <v>0</v>
      </c>
      <c r="AI10" s="48"/>
      <c r="AJ10" s="48"/>
      <c r="AK10" s="48"/>
    </row>
    <row r="11" spans="1:37" s="224" customFormat="1" ht="12.9" customHeight="1" x14ac:dyDescent="0.25">
      <c r="A11" s="226">
        <v>3</v>
      </c>
      <c r="B11" s="213">
        <v>0</v>
      </c>
      <c r="C11" s="214">
        <v>0</v>
      </c>
      <c r="D11" s="214">
        <v>0</v>
      </c>
      <c r="E11" s="215"/>
      <c r="F11" s="236" t="s">
        <v>534</v>
      </c>
      <c r="G11" s="236">
        <v>0</v>
      </c>
      <c r="H11" s="236"/>
      <c r="I11" s="236">
        <v>0</v>
      </c>
      <c r="J11" s="217"/>
      <c r="K11" s="218"/>
      <c r="L11" s="245"/>
      <c r="M11" s="218"/>
      <c r="N11" s="246"/>
      <c r="O11" s="244"/>
      <c r="P11" s="244"/>
      <c r="Q11" s="221"/>
      <c r="R11" s="222"/>
      <c r="S11" s="223"/>
      <c r="U11" s="235" t="e">
        <f>[1]Birók!P25</f>
        <v>#REF!</v>
      </c>
      <c r="Y11" s="111"/>
      <c r="Z11" s="111"/>
      <c r="AA11" s="111" t="s">
        <v>42</v>
      </c>
      <c r="AB11" s="114">
        <v>25</v>
      </c>
      <c r="AC11" s="114">
        <v>15</v>
      </c>
      <c r="AD11" s="114">
        <v>10</v>
      </c>
      <c r="AE11" s="114">
        <v>6</v>
      </c>
      <c r="AF11" s="114">
        <v>3</v>
      </c>
      <c r="AG11" s="114">
        <v>1</v>
      </c>
      <c r="AH11" s="114">
        <v>0</v>
      </c>
      <c r="AI11" s="48"/>
      <c r="AJ11" s="48"/>
      <c r="AK11" s="48"/>
    </row>
    <row r="12" spans="1:37" s="224" customFormat="1" ht="12.9" customHeight="1" x14ac:dyDescent="0.25">
      <c r="A12" s="226"/>
      <c r="B12" s="227"/>
      <c r="C12" s="228"/>
      <c r="D12" s="228"/>
      <c r="E12" s="239"/>
      <c r="F12" s="230"/>
      <c r="G12" s="230"/>
      <c r="H12" s="231"/>
      <c r="I12" s="232" t="s">
        <v>113</v>
      </c>
      <c r="J12" s="233"/>
      <c r="K12" s="234" t="s">
        <v>78</v>
      </c>
      <c r="L12" s="247"/>
      <c r="M12" s="218"/>
      <c r="N12" s="246"/>
      <c r="O12" s="244"/>
      <c r="P12" s="244"/>
      <c r="Q12" s="221"/>
      <c r="R12" s="222"/>
      <c r="S12" s="223"/>
      <c r="U12" s="235" t="e">
        <f>[1]Birók!P26</f>
        <v>#REF!</v>
      </c>
      <c r="Y12" s="111"/>
      <c r="Z12" s="111"/>
      <c r="AA12" s="111" t="s">
        <v>41</v>
      </c>
      <c r="AB12" s="114">
        <v>15</v>
      </c>
      <c r="AC12" s="114">
        <v>10</v>
      </c>
      <c r="AD12" s="114">
        <v>6</v>
      </c>
      <c r="AE12" s="114">
        <v>3</v>
      </c>
      <c r="AF12" s="114">
        <v>1</v>
      </c>
      <c r="AG12" s="114">
        <v>0</v>
      </c>
      <c r="AH12" s="114">
        <v>0</v>
      </c>
      <c r="AI12" s="48"/>
      <c r="AJ12" s="48"/>
      <c r="AK12" s="48"/>
    </row>
    <row r="13" spans="1:37" s="224" customFormat="1" ht="12.9" customHeight="1" x14ac:dyDescent="0.25">
      <c r="A13" s="226">
        <v>4</v>
      </c>
      <c r="B13" s="213">
        <v>0</v>
      </c>
      <c r="C13" s="214">
        <v>0</v>
      </c>
      <c r="D13" s="214">
        <v>0</v>
      </c>
      <c r="E13" s="215">
        <v>10</v>
      </c>
      <c r="F13" s="236" t="s">
        <v>535</v>
      </c>
      <c r="G13" s="236">
        <v>0</v>
      </c>
      <c r="H13" s="236"/>
      <c r="I13" s="236">
        <v>0</v>
      </c>
      <c r="J13" s="248"/>
      <c r="K13" s="218"/>
      <c r="L13" s="218"/>
      <c r="M13" s="218"/>
      <c r="N13" s="246"/>
      <c r="O13" s="244"/>
      <c r="P13" s="244"/>
      <c r="Q13" s="221"/>
      <c r="R13" s="222"/>
      <c r="S13" s="223"/>
      <c r="U13" s="235" t="e">
        <f>[1]Birók!P27</f>
        <v>#REF!</v>
      </c>
      <c r="Y13" s="111"/>
      <c r="Z13" s="111"/>
      <c r="AA13" s="111" t="s">
        <v>40</v>
      </c>
      <c r="AB13" s="114">
        <v>10</v>
      </c>
      <c r="AC13" s="114">
        <v>6</v>
      </c>
      <c r="AD13" s="114">
        <v>3</v>
      </c>
      <c r="AE13" s="114">
        <v>1</v>
      </c>
      <c r="AF13" s="114">
        <v>0</v>
      </c>
      <c r="AG13" s="114">
        <v>0</v>
      </c>
      <c r="AH13" s="114">
        <v>0</v>
      </c>
      <c r="AI13" s="48"/>
      <c r="AJ13" s="48"/>
      <c r="AK13" s="48"/>
    </row>
    <row r="14" spans="1:37" s="224" customFormat="1" ht="12.9" customHeight="1" x14ac:dyDescent="0.25">
      <c r="A14" s="226"/>
      <c r="B14" s="227"/>
      <c r="C14" s="228"/>
      <c r="D14" s="228"/>
      <c r="E14" s="239"/>
      <c r="F14" s="218"/>
      <c r="G14" s="218"/>
      <c r="H14" s="249"/>
      <c r="I14" s="250"/>
      <c r="J14" s="240"/>
      <c r="K14" s="218"/>
      <c r="L14" s="218"/>
      <c r="M14" s="241" t="s">
        <v>113</v>
      </c>
      <c r="N14" s="242"/>
      <c r="O14" s="234" t="str">
        <f>UPPER(IF(OR(N14="a",N14="as"),M10,IF(OR(N14="b",N14="bs"),M18,)))</f>
        <v/>
      </c>
      <c r="P14" s="243"/>
      <c r="Q14" s="221"/>
      <c r="R14" s="222"/>
      <c r="S14" s="223"/>
      <c r="U14" s="235" t="e">
        <f>[1]Birók!P28</f>
        <v>#REF!</v>
      </c>
      <c r="Y14" s="111"/>
      <c r="Z14" s="111"/>
      <c r="AA14" s="111" t="s">
        <v>39</v>
      </c>
      <c r="AB14" s="114">
        <v>3</v>
      </c>
      <c r="AC14" s="114">
        <v>2</v>
      </c>
      <c r="AD14" s="114">
        <v>1</v>
      </c>
      <c r="AE14" s="114">
        <v>0</v>
      </c>
      <c r="AF14" s="114">
        <v>0</v>
      </c>
      <c r="AG14" s="114">
        <v>0</v>
      </c>
      <c r="AH14" s="114">
        <v>0</v>
      </c>
      <c r="AI14" s="48"/>
      <c r="AJ14" s="48"/>
      <c r="AK14" s="48"/>
    </row>
    <row r="15" spans="1:37" s="224" customFormat="1" ht="12.9" customHeight="1" x14ac:dyDescent="0.25">
      <c r="A15" s="212">
        <v>5</v>
      </c>
      <c r="B15" s="213">
        <v>0</v>
      </c>
      <c r="C15" s="214">
        <v>0</v>
      </c>
      <c r="D15" s="214">
        <v>0</v>
      </c>
      <c r="E15" s="215">
        <v>5</v>
      </c>
      <c r="F15" s="308" t="s">
        <v>536</v>
      </c>
      <c r="G15" s="216">
        <v>0</v>
      </c>
      <c r="H15" s="216"/>
      <c r="I15" s="216">
        <v>0</v>
      </c>
      <c r="J15" s="251"/>
      <c r="K15" s="218"/>
      <c r="L15" s="218"/>
      <c r="M15" s="218"/>
      <c r="N15" s="246"/>
      <c r="O15" s="218"/>
      <c r="P15" s="246"/>
      <c r="Q15" s="221"/>
      <c r="R15" s="222"/>
      <c r="S15" s="223"/>
      <c r="U15" s="235" t="e">
        <f>[1]Birók!P29</f>
        <v>#REF!</v>
      </c>
      <c r="Y15" s="111"/>
      <c r="Z15" s="111"/>
      <c r="AA15" s="111"/>
      <c r="AB15" s="111"/>
      <c r="AC15" s="111"/>
      <c r="AD15" s="111"/>
      <c r="AE15" s="111"/>
      <c r="AF15" s="111"/>
      <c r="AG15" s="111"/>
      <c r="AH15" s="111"/>
      <c r="AI15" s="48"/>
      <c r="AJ15" s="48"/>
      <c r="AK15" s="48"/>
    </row>
    <row r="16" spans="1:37" s="224" customFormat="1" ht="12.9" customHeight="1" thickBot="1" x14ac:dyDescent="0.3">
      <c r="A16" s="226"/>
      <c r="B16" s="227"/>
      <c r="C16" s="228"/>
      <c r="D16" s="228"/>
      <c r="E16" s="239"/>
      <c r="F16" s="230"/>
      <c r="G16" s="230"/>
      <c r="H16" s="231"/>
      <c r="I16" s="232" t="s">
        <v>113</v>
      </c>
      <c r="J16" s="233"/>
      <c r="K16" s="234" t="s">
        <v>78</v>
      </c>
      <c r="L16" s="234"/>
      <c r="M16" s="218"/>
      <c r="N16" s="246"/>
      <c r="O16" s="244"/>
      <c r="P16" s="246"/>
      <c r="Q16" s="221"/>
      <c r="R16" s="222"/>
      <c r="S16" s="223"/>
      <c r="U16" s="252" t="e">
        <f>[1]Birók!P30</f>
        <v>#REF!</v>
      </c>
      <c r="Y16" s="111"/>
      <c r="Z16" s="111"/>
      <c r="AA16" s="111" t="s">
        <v>50</v>
      </c>
      <c r="AB16" s="114">
        <v>150</v>
      </c>
      <c r="AC16" s="114">
        <v>120</v>
      </c>
      <c r="AD16" s="114">
        <v>90</v>
      </c>
      <c r="AE16" s="114">
        <v>60</v>
      </c>
      <c r="AF16" s="114">
        <v>40</v>
      </c>
      <c r="AG16" s="114">
        <v>25</v>
      </c>
      <c r="AH16" s="114">
        <v>15</v>
      </c>
      <c r="AI16" s="48"/>
      <c r="AJ16" s="48"/>
      <c r="AK16" s="48"/>
    </row>
    <row r="17" spans="1:37" s="224" customFormat="1" ht="12.9" customHeight="1" x14ac:dyDescent="0.25">
      <c r="A17" s="226">
        <v>6</v>
      </c>
      <c r="B17" s="213">
        <v>0</v>
      </c>
      <c r="C17" s="214">
        <v>0</v>
      </c>
      <c r="D17" s="214">
        <v>0</v>
      </c>
      <c r="E17" s="215">
        <v>8</v>
      </c>
      <c r="F17" s="236" t="s">
        <v>537</v>
      </c>
      <c r="G17" s="236">
        <v>0</v>
      </c>
      <c r="H17" s="236"/>
      <c r="I17" s="236">
        <v>0</v>
      </c>
      <c r="J17" s="237"/>
      <c r="K17" s="218"/>
      <c r="L17" s="238"/>
      <c r="M17" s="218"/>
      <c r="N17" s="246"/>
      <c r="O17" s="244"/>
      <c r="P17" s="246"/>
      <c r="Q17" s="221"/>
      <c r="R17" s="222"/>
      <c r="S17" s="223"/>
      <c r="Y17" s="111"/>
      <c r="Z17" s="111"/>
      <c r="AA17" s="111" t="s">
        <v>52</v>
      </c>
      <c r="AB17" s="114">
        <v>120</v>
      </c>
      <c r="AC17" s="114">
        <v>90</v>
      </c>
      <c r="AD17" s="114">
        <v>60</v>
      </c>
      <c r="AE17" s="114">
        <v>40</v>
      </c>
      <c r="AF17" s="114">
        <v>25</v>
      </c>
      <c r="AG17" s="114">
        <v>15</v>
      </c>
      <c r="AH17" s="114">
        <v>8</v>
      </c>
      <c r="AI17" s="48"/>
      <c r="AJ17" s="48"/>
      <c r="AK17" s="48"/>
    </row>
    <row r="18" spans="1:37" s="224" customFormat="1" ht="12.9" customHeight="1" x14ac:dyDescent="0.25">
      <c r="A18" s="226"/>
      <c r="B18" s="227"/>
      <c r="C18" s="228"/>
      <c r="D18" s="228"/>
      <c r="E18" s="239"/>
      <c r="F18" s="230"/>
      <c r="G18" s="230"/>
      <c r="H18" s="231"/>
      <c r="I18" s="218"/>
      <c r="J18" s="240"/>
      <c r="K18" s="241" t="s">
        <v>113</v>
      </c>
      <c r="L18" s="242"/>
      <c r="M18" s="234" t="s">
        <v>78</v>
      </c>
      <c r="N18" s="253"/>
      <c r="O18" s="244"/>
      <c r="P18" s="246"/>
      <c r="Q18" s="221"/>
      <c r="R18" s="222"/>
      <c r="S18" s="223"/>
      <c r="Y18" s="111"/>
      <c r="Z18" s="111"/>
      <c r="AA18" s="111" t="s">
        <v>51</v>
      </c>
      <c r="AB18" s="114">
        <v>90</v>
      </c>
      <c r="AC18" s="114">
        <v>60</v>
      </c>
      <c r="AD18" s="114">
        <v>40</v>
      </c>
      <c r="AE18" s="114">
        <v>25</v>
      </c>
      <c r="AF18" s="114">
        <v>15</v>
      </c>
      <c r="AG18" s="114">
        <v>8</v>
      </c>
      <c r="AH18" s="114">
        <v>4</v>
      </c>
      <c r="AI18" s="48"/>
      <c r="AJ18" s="48"/>
      <c r="AK18" s="48"/>
    </row>
    <row r="19" spans="1:37" s="224" customFormat="1" ht="12.9" customHeight="1" x14ac:dyDescent="0.25">
      <c r="A19" s="226">
        <v>7</v>
      </c>
      <c r="B19" s="213">
        <v>0</v>
      </c>
      <c r="C19" s="214">
        <v>0</v>
      </c>
      <c r="D19" s="214">
        <v>0</v>
      </c>
      <c r="E19" s="215">
        <v>7</v>
      </c>
      <c r="F19" s="236" t="s">
        <v>538</v>
      </c>
      <c r="G19" s="236">
        <v>0</v>
      </c>
      <c r="H19" s="236"/>
      <c r="I19" s="236">
        <v>0</v>
      </c>
      <c r="J19" s="217"/>
      <c r="K19" s="218"/>
      <c r="L19" s="245"/>
      <c r="M19" s="218"/>
      <c r="N19" s="244"/>
      <c r="O19" s="244"/>
      <c r="P19" s="246"/>
      <c r="Q19" s="221"/>
      <c r="R19" s="222"/>
      <c r="S19" s="223"/>
      <c r="Y19" s="111"/>
      <c r="Z19" s="111"/>
      <c r="AA19" s="111" t="s">
        <v>49</v>
      </c>
      <c r="AB19" s="114">
        <v>60</v>
      </c>
      <c r="AC19" s="114">
        <v>40</v>
      </c>
      <c r="AD19" s="114">
        <v>25</v>
      </c>
      <c r="AE19" s="114">
        <v>15</v>
      </c>
      <c r="AF19" s="114">
        <v>8</v>
      </c>
      <c r="AG19" s="114">
        <v>4</v>
      </c>
      <c r="AH19" s="114">
        <v>2</v>
      </c>
      <c r="AI19" s="48"/>
      <c r="AJ19" s="48"/>
      <c r="AK19" s="48"/>
    </row>
    <row r="20" spans="1:37" s="224" customFormat="1" ht="12.9" customHeight="1" x14ac:dyDescent="0.25">
      <c r="A20" s="226"/>
      <c r="B20" s="227"/>
      <c r="C20" s="228"/>
      <c r="D20" s="228"/>
      <c r="E20" s="229"/>
      <c r="F20" s="230"/>
      <c r="G20" s="230"/>
      <c r="H20" s="231"/>
      <c r="I20" s="232" t="s">
        <v>113</v>
      </c>
      <c r="J20" s="233"/>
      <c r="K20" s="234" t="s">
        <v>78</v>
      </c>
      <c r="L20" s="247"/>
      <c r="M20" s="218"/>
      <c r="N20" s="244"/>
      <c r="O20" s="244"/>
      <c r="P20" s="246"/>
      <c r="Q20" s="221"/>
      <c r="R20" s="222"/>
      <c r="S20" s="223"/>
      <c r="Y20" s="111"/>
      <c r="Z20" s="111"/>
      <c r="AA20" s="111" t="s">
        <v>47</v>
      </c>
      <c r="AB20" s="114">
        <v>40</v>
      </c>
      <c r="AC20" s="114">
        <v>25</v>
      </c>
      <c r="AD20" s="114">
        <v>15</v>
      </c>
      <c r="AE20" s="114">
        <v>8</v>
      </c>
      <c r="AF20" s="114">
        <v>4</v>
      </c>
      <c r="AG20" s="114">
        <v>2</v>
      </c>
      <c r="AH20" s="114">
        <v>1</v>
      </c>
      <c r="AI20" s="48"/>
      <c r="AJ20" s="48"/>
      <c r="AK20" s="48"/>
    </row>
    <row r="21" spans="1:37" s="224" customFormat="1" ht="12.9" customHeight="1" x14ac:dyDescent="0.25">
      <c r="A21" s="226">
        <v>8</v>
      </c>
      <c r="B21" s="213">
        <v>0</v>
      </c>
      <c r="C21" s="214">
        <v>0</v>
      </c>
      <c r="D21" s="214">
        <v>0</v>
      </c>
      <c r="E21" s="215">
        <v>13</v>
      </c>
      <c r="F21" s="236" t="s">
        <v>539</v>
      </c>
      <c r="G21" s="236">
        <v>0</v>
      </c>
      <c r="H21" s="236"/>
      <c r="I21" s="236">
        <v>0</v>
      </c>
      <c r="J21" s="248"/>
      <c r="K21" s="218"/>
      <c r="L21" s="218"/>
      <c r="M21" s="218"/>
      <c r="N21" s="244"/>
      <c r="O21" s="244"/>
      <c r="P21" s="246"/>
      <c r="Q21" s="221"/>
      <c r="R21" s="222"/>
      <c r="S21" s="223"/>
      <c r="Y21" s="111"/>
      <c r="Z21" s="111"/>
      <c r="AA21" s="111" t="s">
        <v>45</v>
      </c>
      <c r="AB21" s="114">
        <v>25</v>
      </c>
      <c r="AC21" s="114">
        <v>15</v>
      </c>
      <c r="AD21" s="114">
        <v>10</v>
      </c>
      <c r="AE21" s="114">
        <v>6</v>
      </c>
      <c r="AF21" s="114">
        <v>3</v>
      </c>
      <c r="AG21" s="114">
        <v>1</v>
      </c>
      <c r="AH21" s="114">
        <v>0</v>
      </c>
      <c r="AI21" s="48"/>
      <c r="AJ21" s="48"/>
      <c r="AK21" s="48"/>
    </row>
    <row r="22" spans="1:37" s="224" customFormat="1" ht="12.9" customHeight="1" x14ac:dyDescent="0.25">
      <c r="A22" s="226"/>
      <c r="B22" s="227"/>
      <c r="C22" s="228"/>
      <c r="D22" s="228"/>
      <c r="E22" s="229"/>
      <c r="F22" s="250"/>
      <c r="G22" s="250"/>
      <c r="H22" s="254"/>
      <c r="I22" s="250"/>
      <c r="J22" s="240"/>
      <c r="K22" s="218"/>
      <c r="L22" s="218"/>
      <c r="M22" s="218"/>
      <c r="N22" s="244"/>
      <c r="O22" s="241" t="s">
        <v>113</v>
      </c>
      <c r="P22" s="242"/>
      <c r="Q22" s="234" t="str">
        <f>UPPER(IF(OR(P22="a",P22="as"),O14,IF(OR(P22="b",P22="bs"),O30,)))</f>
        <v/>
      </c>
      <c r="R22" s="243"/>
      <c r="S22" s="223"/>
      <c r="Y22" s="111"/>
      <c r="Z22" s="111"/>
      <c r="AA22" s="111" t="s">
        <v>44</v>
      </c>
      <c r="AB22" s="114">
        <v>15</v>
      </c>
      <c r="AC22" s="114">
        <v>10</v>
      </c>
      <c r="AD22" s="114">
        <v>6</v>
      </c>
      <c r="AE22" s="114">
        <v>3</v>
      </c>
      <c r="AF22" s="114">
        <v>1</v>
      </c>
      <c r="AG22" s="114">
        <v>0</v>
      </c>
      <c r="AH22" s="114">
        <v>0</v>
      </c>
      <c r="AI22" s="48"/>
      <c r="AJ22" s="48"/>
      <c r="AK22" s="48"/>
    </row>
    <row r="23" spans="1:37" s="224" customFormat="1" ht="12.9" customHeight="1" x14ac:dyDescent="0.25">
      <c r="A23" s="226">
        <v>9</v>
      </c>
      <c r="B23" s="213">
        <v>0</v>
      </c>
      <c r="C23" s="214">
        <v>0</v>
      </c>
      <c r="D23" s="214">
        <v>0</v>
      </c>
      <c r="E23" s="215">
        <v>9</v>
      </c>
      <c r="F23" s="236" t="s">
        <v>540</v>
      </c>
      <c r="G23" s="236">
        <v>0</v>
      </c>
      <c r="H23" s="236"/>
      <c r="I23" s="236">
        <v>0</v>
      </c>
      <c r="J23" s="217"/>
      <c r="K23" s="218"/>
      <c r="L23" s="218"/>
      <c r="M23" s="218"/>
      <c r="N23" s="244"/>
      <c r="O23" s="218"/>
      <c r="P23" s="246"/>
      <c r="Q23" s="218"/>
      <c r="R23" s="244"/>
      <c r="S23" s="223"/>
      <c r="Y23" s="111"/>
      <c r="Z23" s="111"/>
      <c r="AA23" s="111" t="s">
        <v>43</v>
      </c>
      <c r="AB23" s="114">
        <v>10</v>
      </c>
      <c r="AC23" s="114">
        <v>6</v>
      </c>
      <c r="AD23" s="114">
        <v>3</v>
      </c>
      <c r="AE23" s="114">
        <v>1</v>
      </c>
      <c r="AF23" s="114">
        <v>0</v>
      </c>
      <c r="AG23" s="114">
        <v>0</v>
      </c>
      <c r="AH23" s="114">
        <v>0</v>
      </c>
      <c r="AI23" s="48"/>
      <c r="AJ23" s="48"/>
      <c r="AK23" s="48"/>
    </row>
    <row r="24" spans="1:37" s="224" customFormat="1" ht="12.9" customHeight="1" x14ac:dyDescent="0.25">
      <c r="A24" s="226"/>
      <c r="B24" s="227"/>
      <c r="C24" s="228"/>
      <c r="D24" s="228"/>
      <c r="E24" s="229"/>
      <c r="F24" s="230"/>
      <c r="G24" s="230"/>
      <c r="H24" s="231"/>
      <c r="I24" s="232" t="s">
        <v>113</v>
      </c>
      <c r="J24" s="233"/>
      <c r="K24" s="234" t="s">
        <v>78</v>
      </c>
      <c r="L24" s="234"/>
      <c r="M24" s="218"/>
      <c r="N24" s="244"/>
      <c r="O24" s="244"/>
      <c r="P24" s="246"/>
      <c r="Q24" s="221"/>
      <c r="R24" s="222"/>
      <c r="S24" s="223"/>
      <c r="Y24" s="111"/>
      <c r="Z24" s="111"/>
      <c r="AA24" s="111" t="s">
        <v>42</v>
      </c>
      <c r="AB24" s="114">
        <v>6</v>
      </c>
      <c r="AC24" s="114">
        <v>3</v>
      </c>
      <c r="AD24" s="114">
        <v>1</v>
      </c>
      <c r="AE24" s="114">
        <v>0</v>
      </c>
      <c r="AF24" s="114">
        <v>0</v>
      </c>
      <c r="AG24" s="114">
        <v>0</v>
      </c>
      <c r="AH24" s="114">
        <v>0</v>
      </c>
      <c r="AI24" s="48"/>
      <c r="AJ24" s="48"/>
      <c r="AK24" s="48"/>
    </row>
    <row r="25" spans="1:37" s="224" customFormat="1" ht="12.9" customHeight="1" x14ac:dyDescent="0.25">
      <c r="A25" s="226">
        <v>10</v>
      </c>
      <c r="B25" s="213">
        <v>0</v>
      </c>
      <c r="C25" s="214">
        <v>0</v>
      </c>
      <c r="D25" s="214">
        <v>0</v>
      </c>
      <c r="E25" s="215">
        <v>6</v>
      </c>
      <c r="F25" s="236" t="s">
        <v>541</v>
      </c>
      <c r="G25" s="236">
        <v>0</v>
      </c>
      <c r="H25" s="236"/>
      <c r="I25" s="236">
        <v>0</v>
      </c>
      <c r="J25" s="237"/>
      <c r="K25" s="218"/>
      <c r="L25" s="238"/>
      <c r="M25" s="218"/>
      <c r="N25" s="244"/>
      <c r="O25" s="244"/>
      <c r="P25" s="246"/>
      <c r="Q25" s="221"/>
      <c r="R25" s="222"/>
      <c r="S25" s="223"/>
      <c r="Y25" s="111"/>
      <c r="Z25" s="111"/>
      <c r="AA25" s="111" t="s">
        <v>41</v>
      </c>
      <c r="AB25" s="114">
        <v>3</v>
      </c>
      <c r="AC25" s="114">
        <v>2</v>
      </c>
      <c r="AD25" s="114">
        <v>1</v>
      </c>
      <c r="AE25" s="114">
        <v>0</v>
      </c>
      <c r="AF25" s="114">
        <v>0</v>
      </c>
      <c r="AG25" s="114">
        <v>0</v>
      </c>
      <c r="AH25" s="114">
        <v>0</v>
      </c>
      <c r="AI25" s="48"/>
      <c r="AJ25" s="48"/>
      <c r="AK25" s="48"/>
    </row>
    <row r="26" spans="1:37" s="224" customFormat="1" ht="12.9" customHeight="1" x14ac:dyDescent="0.25">
      <c r="A26" s="226"/>
      <c r="B26" s="227"/>
      <c r="C26" s="228"/>
      <c r="D26" s="228"/>
      <c r="E26" s="239"/>
      <c r="F26" s="230"/>
      <c r="G26" s="230"/>
      <c r="H26" s="231"/>
      <c r="I26" s="218"/>
      <c r="J26" s="240"/>
      <c r="K26" s="241" t="s">
        <v>113</v>
      </c>
      <c r="L26" s="242"/>
      <c r="M26" s="234" t="s">
        <v>78</v>
      </c>
      <c r="N26" s="243"/>
      <c r="O26" s="244"/>
      <c r="P26" s="246"/>
      <c r="Q26" s="221"/>
      <c r="R26" s="222"/>
      <c r="S26" s="223"/>
      <c r="Y26" s="48"/>
      <c r="Z26" s="48"/>
      <c r="AA26" s="48"/>
      <c r="AB26" s="48"/>
      <c r="AC26" s="48"/>
      <c r="AD26" s="48"/>
      <c r="AE26" s="48"/>
      <c r="AF26" s="48"/>
      <c r="AG26" s="48"/>
      <c r="AH26" s="48"/>
      <c r="AI26" s="48"/>
      <c r="AJ26" s="48"/>
      <c r="AK26" s="48"/>
    </row>
    <row r="27" spans="1:37" s="224" customFormat="1" ht="12.9" customHeight="1" x14ac:dyDescent="0.25">
      <c r="A27" s="226">
        <v>11</v>
      </c>
      <c r="B27" s="213">
        <v>0</v>
      </c>
      <c r="C27" s="214">
        <v>0</v>
      </c>
      <c r="D27" s="214">
        <v>0</v>
      </c>
      <c r="E27" s="215">
        <v>11</v>
      </c>
      <c r="F27" s="236" t="s">
        <v>542</v>
      </c>
      <c r="G27" s="236">
        <v>0</v>
      </c>
      <c r="H27" s="236"/>
      <c r="I27" s="236">
        <v>0</v>
      </c>
      <c r="J27" s="217"/>
      <c r="K27" s="218"/>
      <c r="L27" s="245"/>
      <c r="M27" s="218"/>
      <c r="N27" s="246"/>
      <c r="O27" s="244"/>
      <c r="P27" s="246"/>
      <c r="Q27" s="221"/>
      <c r="R27" s="222"/>
      <c r="S27" s="223"/>
      <c r="Y27" s="48"/>
      <c r="Z27" s="48"/>
      <c r="AA27" s="48"/>
      <c r="AB27" s="48"/>
      <c r="AC27" s="48"/>
      <c r="AD27" s="48"/>
      <c r="AE27" s="48"/>
      <c r="AF27" s="48"/>
      <c r="AG27" s="48"/>
      <c r="AH27" s="48"/>
      <c r="AI27" s="48"/>
      <c r="AJ27" s="48"/>
      <c r="AK27" s="48"/>
    </row>
    <row r="28" spans="1:37" s="224" customFormat="1" ht="12.9" customHeight="1" x14ac:dyDescent="0.25">
      <c r="A28" s="255"/>
      <c r="B28" s="227"/>
      <c r="C28" s="228"/>
      <c r="D28" s="228"/>
      <c r="E28" s="239"/>
      <c r="F28" s="230"/>
      <c r="G28" s="230"/>
      <c r="H28" s="231"/>
      <c r="I28" s="232" t="s">
        <v>113</v>
      </c>
      <c r="J28" s="233" t="s">
        <v>114</v>
      </c>
      <c r="K28" s="234" t="s">
        <v>542</v>
      </c>
      <c r="L28" s="247"/>
      <c r="M28" s="218"/>
      <c r="N28" s="246"/>
      <c r="O28" s="244"/>
      <c r="P28" s="246"/>
      <c r="Q28" s="221"/>
      <c r="R28" s="222"/>
      <c r="S28" s="223"/>
    </row>
    <row r="29" spans="1:37" s="224" customFormat="1" ht="12.9" customHeight="1" x14ac:dyDescent="0.25">
      <c r="A29" s="212">
        <v>12</v>
      </c>
      <c r="B29" s="213" t="s">
        <v>78</v>
      </c>
      <c r="C29" s="214" t="s">
        <v>78</v>
      </c>
      <c r="D29" s="214" t="s">
        <v>78</v>
      </c>
      <c r="E29" s="215"/>
      <c r="F29" s="216" t="s">
        <v>78</v>
      </c>
      <c r="G29" s="216" t="s">
        <v>78</v>
      </c>
      <c r="H29" s="216"/>
      <c r="I29" s="216" t="s">
        <v>78</v>
      </c>
      <c r="J29" s="248"/>
      <c r="K29" s="218"/>
      <c r="L29" s="218"/>
      <c r="M29" s="218"/>
      <c r="N29" s="246"/>
      <c r="O29" s="244"/>
      <c r="P29" s="246"/>
      <c r="Q29" s="221"/>
      <c r="R29" s="222"/>
      <c r="S29" s="223"/>
    </row>
    <row r="30" spans="1:37" s="224" customFormat="1" ht="12.9" customHeight="1" x14ac:dyDescent="0.25">
      <c r="A30" s="226"/>
      <c r="B30" s="227"/>
      <c r="C30" s="228"/>
      <c r="D30" s="228"/>
      <c r="E30" s="239"/>
      <c r="F30" s="218"/>
      <c r="G30" s="218"/>
      <c r="H30" s="249"/>
      <c r="I30" s="250"/>
      <c r="J30" s="240"/>
      <c r="K30" s="218"/>
      <c r="L30" s="218"/>
      <c r="M30" s="241" t="s">
        <v>113</v>
      </c>
      <c r="N30" s="242"/>
      <c r="O30" s="234" t="str">
        <f>UPPER(IF(OR(N30="a",N30="as"),M26,IF(OR(N30="b",N30="bs"),M34,)))</f>
        <v/>
      </c>
      <c r="P30" s="253"/>
      <c r="Q30" s="221"/>
      <c r="R30" s="222"/>
      <c r="S30" s="223"/>
    </row>
    <row r="31" spans="1:37" s="224" customFormat="1" ht="12.9" customHeight="1" x14ac:dyDescent="0.25">
      <c r="A31" s="226">
        <v>13</v>
      </c>
      <c r="B31" s="213">
        <v>0</v>
      </c>
      <c r="C31" s="214">
        <v>0</v>
      </c>
      <c r="D31" s="214">
        <v>0</v>
      </c>
      <c r="E31" s="215"/>
      <c r="F31" s="236" t="s">
        <v>543</v>
      </c>
      <c r="G31" s="236">
        <v>0</v>
      </c>
      <c r="H31" s="236"/>
      <c r="I31" s="236">
        <v>0</v>
      </c>
      <c r="J31" s="251"/>
      <c r="K31" s="218"/>
      <c r="L31" s="218"/>
      <c r="M31" s="218"/>
      <c r="N31" s="246"/>
      <c r="O31" s="218"/>
      <c r="P31" s="244"/>
      <c r="Q31" s="221"/>
      <c r="R31" s="222"/>
      <c r="S31" s="223"/>
    </row>
    <row r="32" spans="1:37" s="224" customFormat="1" ht="12.9" customHeight="1" x14ac:dyDescent="0.25">
      <c r="A32" s="226"/>
      <c r="B32" s="227"/>
      <c r="C32" s="228"/>
      <c r="D32" s="228"/>
      <c r="E32" s="239"/>
      <c r="F32" s="230"/>
      <c r="G32" s="230"/>
      <c r="H32" s="231"/>
      <c r="I32" s="241" t="s">
        <v>113</v>
      </c>
      <c r="J32" s="233" t="s">
        <v>114</v>
      </c>
      <c r="K32" s="234" t="s">
        <v>543</v>
      </c>
      <c r="L32" s="234"/>
      <c r="M32" s="218"/>
      <c r="N32" s="246"/>
      <c r="O32" s="244"/>
      <c r="P32" s="244"/>
      <c r="Q32" s="221"/>
      <c r="R32" s="222"/>
      <c r="S32" s="223"/>
    </row>
    <row r="33" spans="1:19" s="224" customFormat="1" ht="12.9" customHeight="1" x14ac:dyDescent="0.25">
      <c r="A33" s="226">
        <v>14</v>
      </c>
      <c r="B33" s="213" t="s">
        <v>78</v>
      </c>
      <c r="C33" s="214" t="s">
        <v>78</v>
      </c>
      <c r="D33" s="214" t="s">
        <v>78</v>
      </c>
      <c r="E33" s="215"/>
      <c r="F33" s="236" t="s">
        <v>78</v>
      </c>
      <c r="G33" s="236" t="s">
        <v>78</v>
      </c>
      <c r="H33" s="236"/>
      <c r="I33" s="236" t="s">
        <v>78</v>
      </c>
      <c r="J33" s="237"/>
      <c r="K33" s="218"/>
      <c r="L33" s="238"/>
      <c r="M33" s="218"/>
      <c r="N33" s="246"/>
      <c r="O33" s="244"/>
      <c r="P33" s="244"/>
      <c r="Q33" s="221"/>
      <c r="R33" s="222"/>
      <c r="S33" s="223"/>
    </row>
    <row r="34" spans="1:19" s="224" customFormat="1" ht="12.9" customHeight="1" x14ac:dyDescent="0.25">
      <c r="A34" s="226"/>
      <c r="B34" s="227"/>
      <c r="C34" s="228"/>
      <c r="D34" s="228"/>
      <c r="E34" s="239"/>
      <c r="F34" s="230"/>
      <c r="G34" s="230"/>
      <c r="H34" s="231"/>
      <c r="I34" s="218"/>
      <c r="J34" s="240"/>
      <c r="K34" s="241" t="s">
        <v>113</v>
      </c>
      <c r="L34" s="242"/>
      <c r="M34" s="234" t="s">
        <v>78</v>
      </c>
      <c r="N34" s="253"/>
      <c r="O34" s="244"/>
      <c r="P34" s="244"/>
      <c r="Q34" s="221"/>
      <c r="R34" s="222"/>
      <c r="S34" s="223"/>
    </row>
    <row r="35" spans="1:19" s="224" customFormat="1" ht="12.9" customHeight="1" x14ac:dyDescent="0.25">
      <c r="A35" s="226">
        <v>15</v>
      </c>
      <c r="B35" s="213">
        <v>0</v>
      </c>
      <c r="C35" s="214">
        <v>0</v>
      </c>
      <c r="D35" s="214">
        <v>0</v>
      </c>
      <c r="E35" s="215">
        <v>12</v>
      </c>
      <c r="F35" s="236" t="s">
        <v>544</v>
      </c>
      <c r="G35" s="236">
        <v>0</v>
      </c>
      <c r="H35" s="236"/>
      <c r="I35" s="236">
        <v>0</v>
      </c>
      <c r="J35" s="217"/>
      <c r="K35" s="218"/>
      <c r="L35" s="245"/>
      <c r="M35" s="218"/>
      <c r="N35" s="244"/>
      <c r="O35" s="244"/>
      <c r="P35" s="244"/>
      <c r="Q35" s="221"/>
      <c r="R35" s="222"/>
      <c r="S35" s="223"/>
    </row>
    <row r="36" spans="1:19" s="224" customFormat="1" ht="12.9" customHeight="1" x14ac:dyDescent="0.25">
      <c r="A36" s="226"/>
      <c r="B36" s="227"/>
      <c r="C36" s="228"/>
      <c r="D36" s="228"/>
      <c r="E36" s="229"/>
      <c r="F36" s="230"/>
      <c r="G36" s="230"/>
      <c r="H36" s="231"/>
      <c r="I36" s="241" t="s">
        <v>113</v>
      </c>
      <c r="J36" s="233"/>
      <c r="K36" s="234" t="s">
        <v>78</v>
      </c>
      <c r="L36" s="247"/>
      <c r="M36" s="218"/>
      <c r="N36" s="244"/>
      <c r="O36" s="244"/>
      <c r="P36" s="244"/>
      <c r="Q36" s="221"/>
      <c r="R36" s="222"/>
      <c r="S36" s="223"/>
    </row>
    <row r="37" spans="1:19" s="224" customFormat="1" ht="12.9" customHeight="1" x14ac:dyDescent="0.25">
      <c r="A37" s="212">
        <v>16</v>
      </c>
      <c r="B37" s="213">
        <v>0</v>
      </c>
      <c r="C37" s="214">
        <v>0</v>
      </c>
      <c r="D37" s="214">
        <v>0</v>
      </c>
      <c r="E37" s="215"/>
      <c r="F37" s="308" t="s">
        <v>545</v>
      </c>
      <c r="G37" s="216">
        <v>0</v>
      </c>
      <c r="H37" s="236"/>
      <c r="I37" s="216">
        <v>0</v>
      </c>
      <c r="J37" s="248"/>
      <c r="K37" s="218"/>
      <c r="L37" s="218"/>
      <c r="M37" s="218"/>
      <c r="N37" s="244"/>
      <c r="O37" s="244"/>
      <c r="P37" s="244"/>
      <c r="Q37" s="221"/>
      <c r="R37" s="222"/>
      <c r="S37" s="223"/>
    </row>
    <row r="38" spans="1:19" s="224" customFormat="1" ht="9.6" customHeight="1" x14ac:dyDescent="0.25">
      <c r="A38" s="256"/>
      <c r="B38" s="229"/>
      <c r="C38" s="229"/>
      <c r="D38" s="229"/>
      <c r="E38" s="229"/>
      <c r="F38" s="250"/>
      <c r="G38" s="250"/>
      <c r="H38" s="254"/>
      <c r="I38" s="218"/>
      <c r="J38" s="240"/>
      <c r="K38" s="218"/>
      <c r="L38" s="218"/>
      <c r="M38" s="218"/>
      <c r="N38" s="244"/>
      <c r="O38" s="244"/>
      <c r="P38" s="244"/>
      <c r="Q38" s="221"/>
      <c r="R38" s="222"/>
      <c r="S38" s="223"/>
    </row>
    <row r="39" spans="1:19" s="224" customFormat="1" ht="9.6" customHeight="1" x14ac:dyDescent="0.25">
      <c r="A39" s="257"/>
      <c r="B39" s="258"/>
      <c r="C39" s="258"/>
      <c r="D39" s="258"/>
      <c r="E39" s="229"/>
      <c r="F39" s="258"/>
      <c r="G39" s="258"/>
      <c r="H39" s="258"/>
      <c r="I39" s="258"/>
      <c r="J39" s="229"/>
      <c r="K39" s="258"/>
      <c r="L39" s="258"/>
      <c r="M39" s="258"/>
      <c r="N39" s="259"/>
      <c r="O39" s="259"/>
      <c r="P39" s="259"/>
      <c r="Q39" s="221"/>
      <c r="R39" s="222"/>
      <c r="S39" s="223"/>
    </row>
    <row r="40" spans="1:19" s="224" customFormat="1" ht="9.6" customHeight="1" x14ac:dyDescent="0.25">
      <c r="A40" s="256"/>
      <c r="B40" s="229"/>
      <c r="C40" s="229"/>
      <c r="D40" s="229"/>
      <c r="E40" s="229"/>
      <c r="F40" s="258"/>
      <c r="G40" s="258"/>
      <c r="I40" s="258"/>
      <c r="J40" s="229"/>
      <c r="K40" s="258"/>
      <c r="L40" s="258"/>
      <c r="M40" s="260"/>
      <c r="N40" s="229"/>
      <c r="O40" s="258"/>
      <c r="P40" s="259"/>
      <c r="Q40" s="221"/>
      <c r="R40" s="222"/>
      <c r="S40" s="223"/>
    </row>
    <row r="41" spans="1:19" s="224" customFormat="1" ht="9.6" customHeight="1" x14ac:dyDescent="0.25">
      <c r="A41" s="256"/>
      <c r="B41" s="258"/>
      <c r="C41" s="258"/>
      <c r="D41" s="258"/>
      <c r="E41" s="229"/>
      <c r="F41" s="258"/>
      <c r="G41" s="258"/>
      <c r="H41" s="258"/>
      <c r="I41" s="258"/>
      <c r="J41" s="229"/>
      <c r="K41" s="258"/>
      <c r="L41" s="258"/>
      <c r="M41" s="258"/>
      <c r="N41" s="259"/>
      <c r="O41" s="258"/>
      <c r="P41" s="259"/>
      <c r="Q41" s="221"/>
      <c r="R41" s="222"/>
      <c r="S41" s="223"/>
    </row>
    <row r="42" spans="1:19" s="224" customFormat="1" ht="9.6" customHeight="1" x14ac:dyDescent="0.25">
      <c r="A42" s="256"/>
      <c r="B42" s="229"/>
      <c r="C42" s="229"/>
      <c r="D42" s="229"/>
      <c r="E42" s="229"/>
      <c r="F42" s="258"/>
      <c r="G42" s="258"/>
      <c r="I42" s="260"/>
      <c r="J42" s="229"/>
      <c r="K42" s="258"/>
      <c r="L42" s="258"/>
      <c r="M42" s="258"/>
      <c r="N42" s="259"/>
      <c r="O42" s="259"/>
      <c r="P42" s="259"/>
      <c r="Q42" s="221"/>
      <c r="R42" s="222"/>
      <c r="S42" s="223"/>
    </row>
    <row r="43" spans="1:19" s="224" customFormat="1" ht="9.6" customHeight="1" x14ac:dyDescent="0.25">
      <c r="A43" s="256"/>
      <c r="B43" s="258"/>
      <c r="C43" s="258"/>
      <c r="D43" s="258"/>
      <c r="E43" s="229"/>
      <c r="F43" s="258"/>
      <c r="G43" s="258"/>
      <c r="H43" s="258"/>
      <c r="I43" s="258"/>
      <c r="J43" s="229"/>
      <c r="K43" s="258"/>
      <c r="L43" s="261"/>
      <c r="M43" s="258"/>
      <c r="N43" s="259"/>
      <c r="O43" s="259"/>
      <c r="P43" s="259"/>
      <c r="Q43" s="221"/>
      <c r="R43" s="222"/>
      <c r="S43" s="223"/>
    </row>
    <row r="44" spans="1:19" s="224" customFormat="1" ht="9.6" customHeight="1" x14ac:dyDescent="0.25">
      <c r="A44" s="256"/>
      <c r="B44" s="229"/>
      <c r="C44" s="229"/>
      <c r="D44" s="229"/>
      <c r="E44" s="229"/>
      <c r="F44" s="258"/>
      <c r="G44" s="258"/>
      <c r="I44" s="258"/>
      <c r="J44" s="229"/>
      <c r="K44" s="260"/>
      <c r="L44" s="229"/>
      <c r="M44" s="258"/>
      <c r="N44" s="259"/>
      <c r="O44" s="259"/>
      <c r="P44" s="259"/>
      <c r="Q44" s="221"/>
      <c r="R44" s="222"/>
      <c r="S44" s="223"/>
    </row>
    <row r="45" spans="1:19" s="224" customFormat="1" ht="9.6" customHeight="1" x14ac:dyDescent="0.25">
      <c r="A45" s="256"/>
      <c r="B45" s="258"/>
      <c r="C45" s="258"/>
      <c r="D45" s="258"/>
      <c r="E45" s="229"/>
      <c r="F45" s="258"/>
      <c r="G45" s="258"/>
      <c r="H45" s="258"/>
      <c r="I45" s="258"/>
      <c r="J45" s="229"/>
      <c r="K45" s="258"/>
      <c r="L45" s="258"/>
      <c r="M45" s="258"/>
      <c r="N45" s="259"/>
      <c r="O45" s="259"/>
      <c r="P45" s="259"/>
      <c r="Q45" s="221"/>
      <c r="R45" s="222"/>
      <c r="S45" s="223"/>
    </row>
    <row r="46" spans="1:19" s="224" customFormat="1" ht="9.6" customHeight="1" x14ac:dyDescent="0.25">
      <c r="A46" s="256"/>
      <c r="B46" s="229"/>
      <c r="C46" s="229"/>
      <c r="D46" s="229"/>
      <c r="E46" s="229"/>
      <c r="F46" s="258"/>
      <c r="G46" s="258"/>
      <c r="I46" s="260"/>
      <c r="J46" s="229"/>
      <c r="K46" s="258"/>
      <c r="L46" s="258"/>
      <c r="M46" s="258"/>
      <c r="N46" s="259"/>
      <c r="O46" s="259"/>
      <c r="P46" s="259"/>
      <c r="Q46" s="221"/>
      <c r="R46" s="222"/>
      <c r="S46" s="223"/>
    </row>
    <row r="47" spans="1:19" s="224" customFormat="1" ht="9.6" customHeight="1" x14ac:dyDescent="0.25">
      <c r="A47" s="257"/>
      <c r="B47" s="258"/>
      <c r="C47" s="258"/>
      <c r="D47" s="258"/>
      <c r="E47" s="229"/>
      <c r="F47" s="258"/>
      <c r="G47" s="258"/>
      <c r="H47" s="258"/>
      <c r="I47" s="258"/>
      <c r="J47" s="229"/>
      <c r="K47" s="258"/>
      <c r="L47" s="258"/>
      <c r="M47" s="258"/>
      <c r="N47" s="258"/>
      <c r="O47" s="219"/>
      <c r="P47" s="219"/>
      <c r="Q47" s="221"/>
      <c r="R47" s="222"/>
      <c r="S47" s="223"/>
    </row>
    <row r="48" spans="1:19" s="268" customFormat="1" ht="6.75" customHeight="1" x14ac:dyDescent="0.25">
      <c r="A48" s="262"/>
      <c r="B48" s="262"/>
      <c r="C48" s="262"/>
      <c r="D48" s="262"/>
      <c r="E48" s="262"/>
      <c r="F48" s="263"/>
      <c r="G48" s="263"/>
      <c r="H48" s="263"/>
      <c r="I48" s="263"/>
      <c r="J48" s="264"/>
      <c r="K48" s="265"/>
      <c r="L48" s="266"/>
      <c r="M48" s="265"/>
      <c r="N48" s="266"/>
      <c r="O48" s="265"/>
      <c r="P48" s="266"/>
      <c r="Q48" s="265"/>
      <c r="R48" s="266"/>
      <c r="S48" s="267"/>
    </row>
    <row r="49" spans="1:18" s="278" customFormat="1" ht="10.5" customHeight="1" x14ac:dyDescent="0.25">
      <c r="A49" s="110" t="s">
        <v>38</v>
      </c>
      <c r="B49" s="109"/>
      <c r="C49" s="109"/>
      <c r="D49" s="108"/>
      <c r="E49" s="269" t="s">
        <v>36</v>
      </c>
      <c r="F49" s="270" t="s">
        <v>37</v>
      </c>
      <c r="G49" s="269"/>
      <c r="H49" s="271"/>
      <c r="I49" s="272"/>
      <c r="J49" s="269" t="s">
        <v>36</v>
      </c>
      <c r="K49" s="270" t="s">
        <v>35</v>
      </c>
      <c r="L49" s="273"/>
      <c r="M49" s="270" t="s">
        <v>34</v>
      </c>
      <c r="N49" s="274"/>
      <c r="O49" s="275" t="s">
        <v>33</v>
      </c>
      <c r="P49" s="275"/>
      <c r="Q49" s="276"/>
      <c r="R49" s="277"/>
    </row>
    <row r="50" spans="1:18" s="278" customFormat="1" ht="9" customHeight="1" x14ac:dyDescent="0.25">
      <c r="A50" s="279" t="s">
        <v>32</v>
      </c>
      <c r="B50" s="280"/>
      <c r="C50" s="281"/>
      <c r="D50" s="282"/>
      <c r="E50" s="283">
        <v>1</v>
      </c>
      <c r="F50" s="71" t="e">
        <f>IF(E50&gt;$R$57,,UPPER(VLOOKUP(E50,'[1]1MD ELO (2)'!$A$7:$Q$134,2)))</f>
        <v>#REF!</v>
      </c>
      <c r="G50" s="284"/>
      <c r="H50" s="71"/>
      <c r="I50" s="67"/>
      <c r="J50" s="285" t="s">
        <v>31</v>
      </c>
      <c r="K50" s="50"/>
      <c r="L50" s="51"/>
      <c r="M50" s="50"/>
      <c r="N50" s="286"/>
      <c r="O50" s="287" t="s">
        <v>30</v>
      </c>
      <c r="P50" s="288"/>
      <c r="Q50" s="288"/>
      <c r="R50" s="289"/>
    </row>
    <row r="51" spans="1:18" s="278" customFormat="1" ht="9" customHeight="1" x14ac:dyDescent="0.25">
      <c r="A51" s="290" t="s">
        <v>29</v>
      </c>
      <c r="B51" s="291"/>
      <c r="C51" s="292"/>
      <c r="D51" s="293"/>
      <c r="E51" s="283">
        <v>2</v>
      </c>
      <c r="F51" s="71" t="e">
        <f>IF(E51&gt;$R$57,,UPPER(VLOOKUP(E51,'[1]1MD ELO (2)'!$A$7:$Q$134,2)))</f>
        <v>#REF!</v>
      </c>
      <c r="G51" s="284"/>
      <c r="H51" s="71"/>
      <c r="I51" s="67"/>
      <c r="J51" s="285" t="s">
        <v>28</v>
      </c>
      <c r="K51" s="50"/>
      <c r="L51" s="51"/>
      <c r="M51" s="50"/>
      <c r="N51" s="286"/>
      <c r="O51" s="294"/>
      <c r="P51" s="295"/>
      <c r="Q51" s="291"/>
      <c r="R51" s="296"/>
    </row>
    <row r="52" spans="1:18" s="278" customFormat="1" ht="9" customHeight="1" x14ac:dyDescent="0.25">
      <c r="A52" s="88"/>
      <c r="B52" s="87"/>
      <c r="C52" s="297"/>
      <c r="D52" s="86"/>
      <c r="E52" s="283">
        <v>3</v>
      </c>
      <c r="F52" s="71" t="e">
        <f>IF(E52&gt;$R$57,,UPPER(VLOOKUP(E52,'[1]1MD ELO (2)'!$A$7:$Q$134,2)))</f>
        <v>#REF!</v>
      </c>
      <c r="G52" s="284"/>
      <c r="H52" s="71"/>
      <c r="I52" s="67"/>
      <c r="J52" s="285" t="s">
        <v>27</v>
      </c>
      <c r="K52" s="50"/>
      <c r="L52" s="51"/>
      <c r="M52" s="50"/>
      <c r="N52" s="286"/>
      <c r="O52" s="287" t="s">
        <v>26</v>
      </c>
      <c r="P52" s="288"/>
      <c r="Q52" s="288"/>
      <c r="R52" s="289"/>
    </row>
    <row r="53" spans="1:18" s="278" customFormat="1" ht="9" customHeight="1" x14ac:dyDescent="0.25">
      <c r="A53" s="85"/>
      <c r="B53" s="84"/>
      <c r="C53" s="84"/>
      <c r="D53" s="80"/>
      <c r="E53" s="283">
        <v>4</v>
      </c>
      <c r="F53" s="71" t="e">
        <f>IF(E53&gt;$R$57,,UPPER(VLOOKUP(E53,'[1]1MD ELO (2)'!$A$7:$Q$134,2)))</f>
        <v>#REF!</v>
      </c>
      <c r="G53" s="284"/>
      <c r="H53" s="71"/>
      <c r="I53" s="67"/>
      <c r="J53" s="285" t="s">
        <v>25</v>
      </c>
      <c r="K53" s="50"/>
      <c r="L53" s="51"/>
      <c r="M53" s="50"/>
      <c r="N53" s="286"/>
      <c r="O53" s="50"/>
      <c r="P53" s="51"/>
      <c r="Q53" s="50"/>
      <c r="R53" s="286"/>
    </row>
    <row r="54" spans="1:18" s="278" customFormat="1" ht="9" customHeight="1" x14ac:dyDescent="0.25">
      <c r="A54" s="83"/>
      <c r="B54" s="82"/>
      <c r="C54" s="82"/>
      <c r="D54" s="81"/>
      <c r="E54" s="283"/>
      <c r="F54" s="71"/>
      <c r="G54" s="284"/>
      <c r="H54" s="71"/>
      <c r="I54" s="67"/>
      <c r="J54" s="285" t="s">
        <v>24</v>
      </c>
      <c r="K54" s="50"/>
      <c r="L54" s="51"/>
      <c r="M54" s="50"/>
      <c r="N54" s="286"/>
      <c r="O54" s="291"/>
      <c r="P54" s="295"/>
      <c r="Q54" s="291"/>
      <c r="R54" s="296"/>
    </row>
    <row r="55" spans="1:18" s="278" customFormat="1" ht="9" customHeight="1" x14ac:dyDescent="0.25">
      <c r="A55" s="75"/>
      <c r="B55" s="74"/>
      <c r="C55" s="84"/>
      <c r="D55" s="80"/>
      <c r="E55" s="283"/>
      <c r="F55" s="71"/>
      <c r="G55" s="284"/>
      <c r="H55" s="71"/>
      <c r="I55" s="67"/>
      <c r="J55" s="285" t="s">
        <v>23</v>
      </c>
      <c r="K55" s="50"/>
      <c r="L55" s="51"/>
      <c r="M55" s="50"/>
      <c r="N55" s="286"/>
      <c r="O55" s="287" t="s">
        <v>22</v>
      </c>
      <c r="P55" s="288"/>
      <c r="Q55" s="288"/>
      <c r="R55" s="289"/>
    </row>
    <row r="56" spans="1:18" s="278" customFormat="1" ht="9" customHeight="1" x14ac:dyDescent="0.25">
      <c r="A56" s="75"/>
      <c r="B56" s="74"/>
      <c r="C56" s="298"/>
      <c r="D56" s="73"/>
      <c r="E56" s="283"/>
      <c r="F56" s="71"/>
      <c r="G56" s="284"/>
      <c r="H56" s="71"/>
      <c r="I56" s="67"/>
      <c r="J56" s="285" t="s">
        <v>21</v>
      </c>
      <c r="K56" s="50"/>
      <c r="L56" s="51"/>
      <c r="M56" s="50"/>
      <c r="N56" s="286"/>
      <c r="O56" s="50"/>
      <c r="P56" s="51"/>
      <c r="Q56" s="50"/>
      <c r="R56" s="286"/>
    </row>
    <row r="57" spans="1:18" s="278" customFormat="1" ht="9" customHeight="1" x14ac:dyDescent="0.25">
      <c r="A57" s="63"/>
      <c r="B57" s="62"/>
      <c r="C57" s="299"/>
      <c r="D57" s="61"/>
      <c r="E57" s="300"/>
      <c r="F57" s="59"/>
      <c r="G57" s="301"/>
      <c r="H57" s="59"/>
      <c r="I57" s="55"/>
      <c r="J57" s="302" t="s">
        <v>20</v>
      </c>
      <c r="K57" s="291"/>
      <c r="L57" s="295"/>
      <c r="M57" s="291"/>
      <c r="N57" s="296"/>
      <c r="O57" s="291" t="e">
        <f>R4</f>
        <v>#REF!</v>
      </c>
      <c r="P57" s="295"/>
      <c r="Q57" s="291"/>
      <c r="R57" s="303" t="e">
        <f>MIN(4,'[1]1MD ELO (2)'!Q5)</f>
        <v>#REF!</v>
      </c>
    </row>
  </sheetData>
  <mergeCells count="1">
    <mergeCell ref="A4:C4"/>
  </mergeCells>
  <conditionalFormatting sqref="B39 B41 B43 B45 B47">
    <cfRule type="cellIs" dxfId="19" priority="4" stopIfTrue="1" operator="equal">
      <formula>"QA"</formula>
    </cfRule>
    <cfRule type="cellIs" dxfId="18" priority="5" stopIfTrue="1" operator="equal">
      <formula>"DA"</formula>
    </cfRule>
  </conditionalFormatting>
  <conditionalFormatting sqref="E7 E9 E11 E13 E15 E17 E19 E21 E23 E25 E27 E29 E31 E33 E35 E37">
    <cfRule type="expression" dxfId="17" priority="2" stopIfTrue="1">
      <formula>$E7&lt;5</formula>
    </cfRule>
  </conditionalFormatting>
  <conditionalFormatting sqref="E39 E41 E43 E45 E47">
    <cfRule type="expression" dxfId="16" priority="10" stopIfTrue="1">
      <formula>AND($E39&lt;9,$C39&gt;0)</formula>
    </cfRule>
  </conditionalFormatting>
  <conditionalFormatting sqref="F7 F9 F11 F13 F15 F17 F19 F21 F23 F25 F27 F29 F31 F33 F35 F37">
    <cfRule type="cellIs" dxfId="15" priority="1" stopIfTrue="1" operator="equal">
      <formula>"Bye"</formula>
    </cfRule>
  </conditionalFormatting>
  <conditionalFormatting sqref="F39 F41 F43 F45 F47">
    <cfRule type="cellIs" dxfId="14" priority="8" stopIfTrue="1" operator="equal">
      <formula>"Bye"</formula>
    </cfRule>
  </conditionalFormatting>
  <conditionalFormatting sqref="F39:I39 F41:I41 F43:I43 F45:I45 F47:I47">
    <cfRule type="expression" dxfId="13" priority="9" stopIfTrue="1">
      <formula>AND($E39&lt;9,$C39&gt;0)</formula>
    </cfRule>
  </conditionalFormatting>
  <conditionalFormatting sqref="H7 H9 H11 H13 H15 H17 H19 H21 H23 H25 H27 H29 H31 H33 H35 H37">
    <cfRule type="expression" dxfId="12" priority="14" stopIfTrue="1">
      <formula>AND($E7&lt;9,$C7&gt;0)</formula>
    </cfRule>
  </conditionalFormatting>
  <conditionalFormatting sqref="I8 K10 I12 M14 I16 K18 I20 O22 I24 K26 I28 M30 I32 K34 I36 M40 I42 K44 I46">
    <cfRule type="expression" dxfId="11" priority="11" stopIfTrue="1">
      <formula>AND($O$1="CU",I8="Umpire")</formula>
    </cfRule>
    <cfRule type="expression" dxfId="10" priority="12" stopIfTrue="1">
      <formula>AND($O$1="CU",I8&lt;&gt;"Umpire",J8&lt;&gt;"")</formula>
    </cfRule>
    <cfRule type="expression" dxfId="9" priority="13" stopIfTrue="1">
      <formula>AND($O$1="CU",I8&lt;&gt;"Umpire")</formula>
    </cfRule>
  </conditionalFormatting>
  <conditionalFormatting sqref="J8 L10 J12 N14 J16 L18 J20 P22 J24 L26 J28 N30 J32 L34 J36 R57">
    <cfRule type="expression" dxfId="8" priority="3" stopIfTrue="1">
      <formula>$O$1="CU"</formula>
    </cfRule>
  </conditionalFormatting>
  <conditionalFormatting sqref="K8 M10 K12 O14 K16 M18 K20 Q22 K24 M26 K28 O30 K32 M34 K36 O40 K42 M44 K46">
    <cfRule type="expression" dxfId="7" priority="6" stopIfTrue="1">
      <formula>J8="as"</formula>
    </cfRule>
    <cfRule type="expression" dxfId="6" priority="7" stopIfTrue="1">
      <formula>J8="bs"</formula>
    </cfRule>
  </conditionalFormatting>
  <dataValidations count="1">
    <dataValidation type="list" allowBlank="1" showInputMessage="1" sqref="I46 I42 K44 M40 I8 M14 K10 K18 K26 K34 M30 I12 I36 O22 I16 I32 I24 I20 I28" xr:uid="{00000000-0002-0000-1900-000000000000}">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3313" r:id="rId4" name="Button 1">
              <controlPr defaultSize="0" print="0" autoFill="0" autoPict="0" macro="[0]!Jun_Show_CU">
                <anchor moveWithCells="1" sizeWithCells="1">
                  <from>
                    <xdr:col>12</xdr:col>
                    <xdr:colOff>411480</xdr:colOff>
                    <xdr:row>0</xdr:row>
                    <xdr:rowOff>7620</xdr:rowOff>
                  </from>
                  <to>
                    <xdr:col>14</xdr:col>
                    <xdr:colOff>289560</xdr:colOff>
                    <xdr:row>0</xdr:row>
                    <xdr:rowOff>137160</xdr:rowOff>
                  </to>
                </anchor>
              </controlPr>
            </control>
          </mc:Choice>
        </mc:AlternateContent>
        <mc:AlternateContent xmlns:mc="http://schemas.openxmlformats.org/markup-compatibility/2006">
          <mc:Choice Requires="x14">
            <control shapeId="13314" r:id="rId5" name="Button 2">
              <controlPr defaultSize="0" print="0" autoFill="0" autoPict="0" macro="[0]!Jun_Hide_CU">
                <anchor moveWithCells="1" sizeWithCells="1">
                  <from>
                    <xdr:col>12</xdr:col>
                    <xdr:colOff>403860</xdr:colOff>
                    <xdr:row>0</xdr:row>
                    <xdr:rowOff>144780</xdr:rowOff>
                  </from>
                  <to>
                    <xdr:col>14</xdr:col>
                    <xdr:colOff>289560</xdr:colOff>
                    <xdr:row>1</xdr:row>
                    <xdr:rowOff>45720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11"/>
  </sheetPr>
  <dimension ref="A1:AK41"/>
  <sheetViews>
    <sheetView workbookViewId="0">
      <selection activeCell="O14" sqref="O14"/>
    </sheetView>
  </sheetViews>
  <sheetFormatPr defaultColWidth="9.109375" defaultRowHeight="13.2" x14ac:dyDescent="0.25"/>
  <cols>
    <col min="1" max="1" width="5.44140625" style="48" customWidth="1"/>
    <col min="2" max="2" width="4.44140625" style="48" customWidth="1"/>
    <col min="3" max="3" width="8.33203125" style="48" customWidth="1"/>
    <col min="4" max="4" width="7.109375" style="48" customWidth="1"/>
    <col min="5" max="5" width="9.33203125" style="48" customWidth="1"/>
    <col min="6" max="6" width="7.109375" style="48" customWidth="1"/>
    <col min="7" max="7" width="9.33203125" style="48" customWidth="1"/>
    <col min="8" max="8" width="7.109375" style="48" customWidth="1"/>
    <col min="9" max="9" width="10.5546875" style="48" customWidth="1"/>
    <col min="10" max="10" width="7.88671875" style="48" customWidth="1"/>
    <col min="11" max="12" width="8.5546875" style="48" customWidth="1"/>
    <col min="13" max="13" width="7.88671875" style="48" customWidth="1"/>
    <col min="14" max="14" width="9.109375" style="48"/>
    <col min="15" max="15" width="5.109375" style="48" customWidth="1"/>
    <col min="16" max="16" width="11.5546875" style="48" customWidth="1"/>
    <col min="17" max="17" width="9.33203125" style="48" customWidth="1"/>
    <col min="18" max="24" width="9.109375" style="48"/>
    <col min="25" max="37" width="0" style="48" hidden="1" customWidth="1"/>
    <col min="38" max="16384" width="9.109375" style="48"/>
  </cols>
  <sheetData>
    <row r="1" spans="1:37" ht="24.6" x14ac:dyDescent="0.25">
      <c r="A1" s="342" t="s">
        <v>16</v>
      </c>
      <c r="B1" s="342"/>
      <c r="C1" s="342"/>
      <c r="D1" s="342"/>
      <c r="E1" s="342"/>
      <c r="F1" s="342"/>
      <c r="G1" s="159"/>
      <c r="H1" s="158" t="s">
        <v>79</v>
      </c>
      <c r="I1" s="157"/>
      <c r="J1" s="156"/>
      <c r="L1" s="145"/>
      <c r="M1" s="155"/>
      <c r="N1" s="153"/>
      <c r="O1" s="153" t="s">
        <v>78</v>
      </c>
      <c r="P1" s="153"/>
      <c r="Q1" s="154"/>
      <c r="R1" s="153"/>
      <c r="AB1" s="152" t="e">
        <f>IF(Y5=1,CONCATENATE(VLOOKUP(Y3,AA16:AH27,2)),CONCATENATE(VLOOKUP(Y3,AA2:AK13,2)))</f>
        <v>#REF!</v>
      </c>
      <c r="AC1" s="152" t="e">
        <f>IF(Y5=1,CONCATENATE(VLOOKUP(Y3,AA16:AK27,3)),CONCATENATE(VLOOKUP(Y3,AA2:AK13,3)))</f>
        <v>#REF!</v>
      </c>
      <c r="AD1" s="152" t="e">
        <f>IF(Y5=1,CONCATENATE(VLOOKUP(Y3,AA16:AK27,4)),CONCATENATE(VLOOKUP(Y3,AA2:AK13,4)))</f>
        <v>#REF!</v>
      </c>
      <c r="AE1" s="152" t="e">
        <f>IF(Y5=1,CONCATENATE(VLOOKUP(Y3,AA16:AK27,5)),CONCATENATE(VLOOKUP(Y3,AA2:AK13,5)))</f>
        <v>#REF!</v>
      </c>
      <c r="AF1" s="152" t="e">
        <f>IF(Y5=1,CONCATENATE(VLOOKUP(Y3,AA16:AK27,6)),CONCATENATE(VLOOKUP(Y3,AA2:AK13,6)))</f>
        <v>#REF!</v>
      </c>
      <c r="AG1" s="152" t="e">
        <f>IF(Y5=1,CONCATENATE(VLOOKUP(Y3,AA16:AK27,7)),CONCATENATE(VLOOKUP(Y3,AA2:AK13,7)))</f>
        <v>#REF!</v>
      </c>
      <c r="AH1" s="152" t="e">
        <f>IF(Y5=1,CONCATENATE(VLOOKUP(Y3,AA16:AK27,8)),CONCATENATE(VLOOKUP(Y3,AA2:AK13,8)))</f>
        <v>#REF!</v>
      </c>
      <c r="AI1" s="152" t="e">
        <f>IF(Y5=1,CONCATENATE(VLOOKUP(Y3,AA16:AK27,9)),CONCATENATE(VLOOKUP(Y3,AA2:AK13,9)))</f>
        <v>#REF!</v>
      </c>
      <c r="AJ1" s="152" t="e">
        <f>IF(Y5=1,CONCATENATE(VLOOKUP(Y3,AA16:AK27,10)),CONCATENATE(VLOOKUP(Y3,AA2:AK13,10)))</f>
        <v>#REF!</v>
      </c>
      <c r="AK1" s="152" t="e">
        <f>IF(Y5=1,CONCATENATE(VLOOKUP(Y3,AA16:AK27,11)),CONCATENATE(VLOOKUP(Y3,AA2:AK13,11)))</f>
        <v>#REF!</v>
      </c>
    </row>
    <row r="2" spans="1:37" x14ac:dyDescent="0.25">
      <c r="A2" s="151" t="s">
        <v>77</v>
      </c>
      <c r="B2" s="149"/>
      <c r="C2" s="149"/>
      <c r="D2" s="149"/>
      <c r="E2" s="150" t="s">
        <v>143</v>
      </c>
      <c r="F2" s="149"/>
      <c r="G2" s="148"/>
      <c r="H2" s="147"/>
      <c r="I2" s="147"/>
      <c r="J2" s="146"/>
      <c r="K2" s="145"/>
      <c r="L2" s="145"/>
      <c r="M2" s="145"/>
      <c r="N2" s="143"/>
      <c r="O2" s="144"/>
      <c r="P2" s="143"/>
      <c r="Q2" s="144"/>
      <c r="R2" s="143"/>
      <c r="Y2" s="142"/>
      <c r="Z2" s="111"/>
      <c r="AA2" s="111" t="s">
        <v>50</v>
      </c>
      <c r="AB2" s="114">
        <v>150</v>
      </c>
      <c r="AC2" s="114">
        <v>120</v>
      </c>
      <c r="AD2" s="114">
        <v>100</v>
      </c>
      <c r="AE2" s="114">
        <v>80</v>
      </c>
      <c r="AF2" s="114">
        <v>70</v>
      </c>
      <c r="AG2" s="114">
        <v>60</v>
      </c>
      <c r="AH2" s="114">
        <v>55</v>
      </c>
      <c r="AI2" s="114">
        <v>50</v>
      </c>
      <c r="AJ2" s="114">
        <v>45</v>
      </c>
      <c r="AK2" s="114">
        <v>40</v>
      </c>
    </row>
    <row r="3" spans="1:37" x14ac:dyDescent="0.25">
      <c r="A3" s="139" t="s">
        <v>75</v>
      </c>
      <c r="B3" s="139"/>
      <c r="C3" s="139"/>
      <c r="D3" s="139"/>
      <c r="E3" s="139" t="s">
        <v>4</v>
      </c>
      <c r="F3" s="139"/>
      <c r="G3" s="139"/>
      <c r="H3" s="139" t="s">
        <v>74</v>
      </c>
      <c r="I3" s="139"/>
      <c r="J3" s="141"/>
      <c r="K3" s="139"/>
      <c r="L3" s="140" t="s">
        <v>73</v>
      </c>
      <c r="M3" s="139"/>
      <c r="N3" s="137"/>
      <c r="O3" s="138"/>
      <c r="P3" s="137"/>
      <c r="Q3" s="138"/>
      <c r="R3" s="174"/>
      <c r="Y3" s="111">
        <f>IF(H4="OB","A",IF(H4="IX","W",H4))</f>
        <v>0</v>
      </c>
      <c r="Z3" s="111"/>
      <c r="AA3" s="111" t="s">
        <v>52</v>
      </c>
      <c r="AB3" s="114">
        <v>120</v>
      </c>
      <c r="AC3" s="114">
        <v>90</v>
      </c>
      <c r="AD3" s="114">
        <v>65</v>
      </c>
      <c r="AE3" s="114">
        <v>55</v>
      </c>
      <c r="AF3" s="114">
        <v>50</v>
      </c>
      <c r="AG3" s="114">
        <v>45</v>
      </c>
      <c r="AH3" s="114">
        <v>40</v>
      </c>
      <c r="AI3" s="114">
        <v>35</v>
      </c>
      <c r="AJ3" s="114">
        <v>25</v>
      </c>
      <c r="AK3" s="114">
        <v>20</v>
      </c>
    </row>
    <row r="4" spans="1:37" ht="13.8" thickBot="1" x14ac:dyDescent="0.3">
      <c r="A4" s="343" t="s">
        <v>17</v>
      </c>
      <c r="B4" s="343"/>
      <c r="C4" s="343"/>
      <c r="D4" s="135"/>
      <c r="E4" s="134" t="s">
        <v>18</v>
      </c>
      <c r="F4" s="134"/>
      <c r="G4" s="134"/>
      <c r="H4" s="131"/>
      <c r="I4" s="134"/>
      <c r="J4" s="133"/>
      <c r="K4" s="131"/>
      <c r="L4" s="132" t="s">
        <v>19</v>
      </c>
      <c r="M4" s="131"/>
      <c r="N4" s="129"/>
      <c r="O4" s="130"/>
      <c r="P4" s="136" t="s">
        <v>72</v>
      </c>
      <c r="Q4" s="114" t="s">
        <v>95</v>
      </c>
      <c r="R4" s="114" t="s">
        <v>93</v>
      </c>
      <c r="S4" s="175"/>
      <c r="Y4" s="111"/>
      <c r="Z4" s="111"/>
      <c r="AA4" s="111" t="s">
        <v>51</v>
      </c>
      <c r="AB4" s="114">
        <v>90</v>
      </c>
      <c r="AC4" s="114">
        <v>60</v>
      </c>
      <c r="AD4" s="114">
        <v>45</v>
      </c>
      <c r="AE4" s="114">
        <v>34</v>
      </c>
      <c r="AF4" s="114">
        <v>27</v>
      </c>
      <c r="AG4" s="114">
        <v>22</v>
      </c>
      <c r="AH4" s="114">
        <v>18</v>
      </c>
      <c r="AI4" s="114">
        <v>15</v>
      </c>
      <c r="AJ4" s="114">
        <v>12</v>
      </c>
      <c r="AK4" s="114">
        <v>9</v>
      </c>
    </row>
    <row r="5" spans="1:37" x14ac:dyDescent="0.25">
      <c r="A5" s="102"/>
      <c r="B5" s="102" t="s">
        <v>68</v>
      </c>
      <c r="C5" s="102" t="s">
        <v>67</v>
      </c>
      <c r="D5" s="102" t="s">
        <v>38</v>
      </c>
      <c r="E5" s="102" t="s">
        <v>66</v>
      </c>
      <c r="F5" s="102"/>
      <c r="G5" s="102" t="s">
        <v>65</v>
      </c>
      <c r="H5" s="102"/>
      <c r="I5" s="102" t="s">
        <v>64</v>
      </c>
      <c r="J5" s="102"/>
      <c r="K5" s="126" t="s">
        <v>63</v>
      </c>
      <c r="L5" s="126" t="s">
        <v>62</v>
      </c>
      <c r="M5" s="126" t="s">
        <v>61</v>
      </c>
      <c r="P5" s="128" t="s">
        <v>70</v>
      </c>
      <c r="Q5" s="127" t="s">
        <v>92</v>
      </c>
      <c r="R5" s="127" t="s">
        <v>96</v>
      </c>
      <c r="S5" s="175"/>
      <c r="Y5" s="111" t="e">
        <f>IF(OR([1]Altalanos!$A$8="F1",[1]Altalanos!$A$8="F2",[1]Altalanos!$A$8="N1",[1]Altalanos!$A$8="N2"),1,2)</f>
        <v>#REF!</v>
      </c>
      <c r="Z5" s="111"/>
      <c r="AA5" s="111" t="s">
        <v>49</v>
      </c>
      <c r="AB5" s="114">
        <v>60</v>
      </c>
      <c r="AC5" s="114">
        <v>40</v>
      </c>
      <c r="AD5" s="114">
        <v>30</v>
      </c>
      <c r="AE5" s="114">
        <v>20</v>
      </c>
      <c r="AF5" s="114">
        <v>18</v>
      </c>
      <c r="AG5" s="114">
        <v>15</v>
      </c>
      <c r="AH5" s="114">
        <v>12</v>
      </c>
      <c r="AI5" s="114">
        <v>10</v>
      </c>
      <c r="AJ5" s="114">
        <v>8</v>
      </c>
      <c r="AK5" s="114">
        <v>6</v>
      </c>
    </row>
    <row r="6" spans="1:37" x14ac:dyDescent="0.25">
      <c r="A6" s="65"/>
      <c r="B6" s="65"/>
      <c r="C6" s="65"/>
      <c r="D6" s="65"/>
      <c r="E6" s="65"/>
      <c r="F6" s="65"/>
      <c r="G6" s="65"/>
      <c r="H6" s="65"/>
      <c r="I6" s="65"/>
      <c r="J6" s="65"/>
      <c r="K6" s="65"/>
      <c r="L6" s="65"/>
      <c r="M6" s="65"/>
      <c r="P6" s="125" t="s">
        <v>60</v>
      </c>
      <c r="Q6" s="124" t="s">
        <v>97</v>
      </c>
      <c r="R6" s="124" t="s">
        <v>71</v>
      </c>
      <c r="S6" s="175"/>
      <c r="Y6" s="111"/>
      <c r="Z6" s="111"/>
      <c r="AA6" s="111" t="s">
        <v>47</v>
      </c>
      <c r="AB6" s="114">
        <v>40</v>
      </c>
      <c r="AC6" s="114">
        <v>25</v>
      </c>
      <c r="AD6" s="114">
        <v>18</v>
      </c>
      <c r="AE6" s="114">
        <v>13</v>
      </c>
      <c r="AF6" s="114">
        <v>10</v>
      </c>
      <c r="AG6" s="114">
        <v>8</v>
      </c>
      <c r="AH6" s="114">
        <v>6</v>
      </c>
      <c r="AI6" s="114">
        <v>5</v>
      </c>
      <c r="AJ6" s="114">
        <v>4</v>
      </c>
      <c r="AK6" s="114">
        <v>3</v>
      </c>
    </row>
    <row r="7" spans="1:37" x14ac:dyDescent="0.25">
      <c r="A7" s="121" t="s">
        <v>50</v>
      </c>
      <c r="B7" s="120">
        <v>1</v>
      </c>
      <c r="C7" s="170">
        <v>0</v>
      </c>
      <c r="D7" s="170">
        <v>0</v>
      </c>
      <c r="E7" s="357" t="s">
        <v>546</v>
      </c>
      <c r="F7" s="357"/>
      <c r="G7" s="357">
        <v>0</v>
      </c>
      <c r="H7" s="357"/>
      <c r="I7" s="171">
        <v>0</v>
      </c>
      <c r="J7" s="65"/>
      <c r="K7" s="117"/>
      <c r="L7" s="116" t="s">
        <v>78</v>
      </c>
      <c r="M7" s="115"/>
      <c r="P7" s="136" t="s">
        <v>98</v>
      </c>
      <c r="Q7" s="114" t="s">
        <v>69</v>
      </c>
      <c r="R7" s="114" t="s">
        <v>82</v>
      </c>
      <c r="Y7" s="111"/>
      <c r="Z7" s="111"/>
      <c r="AA7" s="111" t="s">
        <v>45</v>
      </c>
      <c r="AB7" s="114">
        <v>25</v>
      </c>
      <c r="AC7" s="114">
        <v>15</v>
      </c>
      <c r="AD7" s="114">
        <v>13</v>
      </c>
      <c r="AE7" s="114">
        <v>8</v>
      </c>
      <c r="AF7" s="114">
        <v>6</v>
      </c>
      <c r="AG7" s="114">
        <v>4</v>
      </c>
      <c r="AH7" s="114">
        <v>3</v>
      </c>
      <c r="AI7" s="114">
        <v>2</v>
      </c>
      <c r="AJ7" s="114">
        <v>1</v>
      </c>
      <c r="AK7" s="114">
        <v>0</v>
      </c>
    </row>
    <row r="8" spans="1:37" x14ac:dyDescent="0.25">
      <c r="A8" s="121"/>
      <c r="B8" s="123"/>
      <c r="C8" s="172"/>
      <c r="D8" s="172"/>
      <c r="E8" s="172"/>
      <c r="F8" s="172"/>
      <c r="G8" s="172"/>
      <c r="H8" s="172"/>
      <c r="I8" s="172"/>
      <c r="J8" s="65"/>
      <c r="K8" s="121"/>
      <c r="L8" s="121"/>
      <c r="M8" s="122"/>
      <c r="P8" s="128" t="s">
        <v>99</v>
      </c>
      <c r="Q8" s="127" t="s">
        <v>59</v>
      </c>
      <c r="R8" s="127" t="s">
        <v>100</v>
      </c>
      <c r="Y8" s="111"/>
      <c r="Z8" s="111"/>
      <c r="AA8" s="111" t="s">
        <v>44</v>
      </c>
      <c r="AB8" s="114">
        <v>15</v>
      </c>
      <c r="AC8" s="114">
        <v>10</v>
      </c>
      <c r="AD8" s="114">
        <v>7</v>
      </c>
      <c r="AE8" s="114">
        <v>5</v>
      </c>
      <c r="AF8" s="114">
        <v>4</v>
      </c>
      <c r="AG8" s="114">
        <v>3</v>
      </c>
      <c r="AH8" s="114">
        <v>2</v>
      </c>
      <c r="AI8" s="114">
        <v>1</v>
      </c>
      <c r="AJ8" s="114">
        <v>0</v>
      </c>
      <c r="AK8" s="114">
        <v>0</v>
      </c>
    </row>
    <row r="9" spans="1:37" x14ac:dyDescent="0.25">
      <c r="A9" s="121" t="s">
        <v>48</v>
      </c>
      <c r="B9" s="120">
        <v>4</v>
      </c>
      <c r="C9" s="170">
        <v>0</v>
      </c>
      <c r="D9" s="170">
        <v>0</v>
      </c>
      <c r="E9" s="357" t="s">
        <v>547</v>
      </c>
      <c r="F9" s="357"/>
      <c r="G9" s="357">
        <v>0</v>
      </c>
      <c r="H9" s="357"/>
      <c r="I9" s="171">
        <v>0</v>
      </c>
      <c r="J9" s="65"/>
      <c r="K9" s="117"/>
      <c r="L9" s="116" t="s">
        <v>78</v>
      </c>
      <c r="M9" s="115"/>
      <c r="Y9" s="111"/>
      <c r="Z9" s="111"/>
      <c r="AA9" s="111" t="s">
        <v>43</v>
      </c>
      <c r="AB9" s="114">
        <v>10</v>
      </c>
      <c r="AC9" s="114">
        <v>6</v>
      </c>
      <c r="AD9" s="114">
        <v>4</v>
      </c>
      <c r="AE9" s="114">
        <v>2</v>
      </c>
      <c r="AF9" s="114">
        <v>1</v>
      </c>
      <c r="AG9" s="114">
        <v>0</v>
      </c>
      <c r="AH9" s="114">
        <v>0</v>
      </c>
      <c r="AI9" s="114">
        <v>0</v>
      </c>
      <c r="AJ9" s="114">
        <v>0</v>
      </c>
      <c r="AK9" s="114">
        <v>0</v>
      </c>
    </row>
    <row r="10" spans="1:37" x14ac:dyDescent="0.25">
      <c r="A10" s="121"/>
      <c r="B10" s="123"/>
      <c r="C10" s="172"/>
      <c r="D10" s="172"/>
      <c r="E10" s="172"/>
      <c r="F10" s="172"/>
      <c r="G10" s="172"/>
      <c r="H10" s="172"/>
      <c r="I10" s="172"/>
      <c r="J10" s="65"/>
      <c r="K10" s="121"/>
      <c r="L10" s="121"/>
      <c r="M10" s="122"/>
      <c r="Y10" s="111"/>
      <c r="Z10" s="111"/>
      <c r="AA10" s="111" t="s">
        <v>42</v>
      </c>
      <c r="AB10" s="114">
        <v>6</v>
      </c>
      <c r="AC10" s="114">
        <v>3</v>
      </c>
      <c r="AD10" s="114">
        <v>2</v>
      </c>
      <c r="AE10" s="114">
        <v>1</v>
      </c>
      <c r="AF10" s="114">
        <v>0</v>
      </c>
      <c r="AG10" s="114">
        <v>0</v>
      </c>
      <c r="AH10" s="114">
        <v>0</v>
      </c>
      <c r="AI10" s="114">
        <v>0</v>
      </c>
      <c r="AJ10" s="114">
        <v>0</v>
      </c>
      <c r="AK10" s="114">
        <v>0</v>
      </c>
    </row>
    <row r="11" spans="1:37" x14ac:dyDescent="0.25">
      <c r="A11" s="121" t="s">
        <v>46</v>
      </c>
      <c r="B11" s="120">
        <v>2</v>
      </c>
      <c r="C11" s="170">
        <v>0</v>
      </c>
      <c r="D11" s="170">
        <v>0</v>
      </c>
      <c r="E11" s="357" t="s">
        <v>548</v>
      </c>
      <c r="F11" s="357"/>
      <c r="G11" s="357">
        <v>0</v>
      </c>
      <c r="H11" s="357"/>
      <c r="I11" s="171">
        <v>0</v>
      </c>
      <c r="J11" s="65"/>
      <c r="K11" s="117"/>
      <c r="L11" s="116" t="s">
        <v>78</v>
      </c>
      <c r="M11" s="115"/>
      <c r="Y11" s="111"/>
      <c r="Z11" s="111"/>
      <c r="AA11" s="111" t="s">
        <v>41</v>
      </c>
      <c r="AB11" s="114">
        <v>3</v>
      </c>
      <c r="AC11" s="114">
        <v>2</v>
      </c>
      <c r="AD11" s="114">
        <v>1</v>
      </c>
      <c r="AE11" s="114">
        <v>0</v>
      </c>
      <c r="AF11" s="114">
        <v>0</v>
      </c>
      <c r="AG11" s="114">
        <v>0</v>
      </c>
      <c r="AH11" s="114">
        <v>0</v>
      </c>
      <c r="AI11" s="114">
        <v>0</v>
      </c>
      <c r="AJ11" s="114">
        <v>0</v>
      </c>
      <c r="AK11" s="114">
        <v>0</v>
      </c>
    </row>
    <row r="12" spans="1:37" x14ac:dyDescent="0.25">
      <c r="A12" s="121"/>
      <c r="B12" s="123"/>
      <c r="C12" s="172"/>
      <c r="D12" s="172"/>
      <c r="E12" s="172"/>
      <c r="F12" s="172"/>
      <c r="G12" s="172"/>
      <c r="H12" s="172"/>
      <c r="I12" s="172"/>
      <c r="J12" s="65"/>
      <c r="K12" s="65"/>
      <c r="L12" s="65"/>
      <c r="M12" s="122"/>
      <c r="Y12" s="111"/>
      <c r="Z12" s="111"/>
      <c r="AA12" s="111" t="s">
        <v>40</v>
      </c>
      <c r="AB12" s="113">
        <v>0</v>
      </c>
      <c r="AC12" s="113">
        <v>0</v>
      </c>
      <c r="AD12" s="113">
        <v>0</v>
      </c>
      <c r="AE12" s="113">
        <v>0</v>
      </c>
      <c r="AF12" s="113">
        <v>0</v>
      </c>
      <c r="AG12" s="113">
        <v>0</v>
      </c>
      <c r="AH12" s="113">
        <v>0</v>
      </c>
      <c r="AI12" s="113">
        <v>0</v>
      </c>
      <c r="AJ12" s="113">
        <v>0</v>
      </c>
      <c r="AK12" s="113">
        <v>0</v>
      </c>
    </row>
    <row r="13" spans="1:37" x14ac:dyDescent="0.25">
      <c r="A13" s="121" t="s">
        <v>83</v>
      </c>
      <c r="B13" s="120">
        <v>5</v>
      </c>
      <c r="C13" s="170">
        <v>0</v>
      </c>
      <c r="D13" s="170">
        <v>0</v>
      </c>
      <c r="E13" s="357" t="s">
        <v>549</v>
      </c>
      <c r="F13" s="357"/>
      <c r="G13" s="357">
        <v>0</v>
      </c>
      <c r="H13" s="357"/>
      <c r="I13" s="171">
        <v>0</v>
      </c>
      <c r="J13" s="65"/>
      <c r="K13" s="117"/>
      <c r="L13" s="116" t="s">
        <v>78</v>
      </c>
      <c r="M13" s="115"/>
      <c r="Y13" s="111"/>
      <c r="Z13" s="111"/>
      <c r="AA13" s="111" t="s">
        <v>39</v>
      </c>
      <c r="AB13" s="113">
        <v>0</v>
      </c>
      <c r="AC13" s="113">
        <v>0</v>
      </c>
      <c r="AD13" s="113">
        <v>0</v>
      </c>
      <c r="AE13" s="113">
        <v>0</v>
      </c>
      <c r="AF13" s="113">
        <v>0</v>
      </c>
      <c r="AG13" s="113">
        <v>0</v>
      </c>
      <c r="AH13" s="113">
        <v>0</v>
      </c>
      <c r="AI13" s="113">
        <v>0</v>
      </c>
      <c r="AJ13" s="113">
        <v>0</v>
      </c>
      <c r="AK13" s="113">
        <v>0</v>
      </c>
    </row>
    <row r="14" spans="1:37" x14ac:dyDescent="0.25">
      <c r="A14" s="121"/>
      <c r="B14" s="123"/>
      <c r="C14" s="172"/>
      <c r="D14" s="172"/>
      <c r="E14" s="172"/>
      <c r="F14" s="172"/>
      <c r="G14" s="172"/>
      <c r="H14" s="172"/>
      <c r="I14" s="172"/>
      <c r="J14" s="65"/>
      <c r="K14" s="121"/>
      <c r="L14" s="121"/>
      <c r="M14" s="122"/>
      <c r="Y14" s="111"/>
      <c r="Z14" s="111"/>
      <c r="AA14" s="111"/>
      <c r="AB14" s="111"/>
      <c r="AC14" s="111"/>
      <c r="AD14" s="111"/>
      <c r="AE14" s="111"/>
      <c r="AF14" s="111"/>
      <c r="AG14" s="111"/>
      <c r="AH14" s="111"/>
      <c r="AI14" s="111"/>
      <c r="AJ14" s="111"/>
      <c r="AK14" s="111"/>
    </row>
    <row r="15" spans="1:37" x14ac:dyDescent="0.25">
      <c r="A15" s="121" t="s">
        <v>84</v>
      </c>
      <c r="B15" s="120">
        <v>3</v>
      </c>
      <c r="C15" s="170">
        <v>0</v>
      </c>
      <c r="D15" s="170">
        <v>0</v>
      </c>
      <c r="E15" s="357" t="s">
        <v>550</v>
      </c>
      <c r="F15" s="357"/>
      <c r="G15" s="357">
        <v>0</v>
      </c>
      <c r="H15" s="357"/>
      <c r="I15" s="171">
        <v>0</v>
      </c>
      <c r="J15" s="65"/>
      <c r="K15" s="117"/>
      <c r="L15" s="116" t="s">
        <v>78</v>
      </c>
      <c r="M15" s="115"/>
      <c r="Y15" s="111"/>
      <c r="Z15" s="111"/>
      <c r="AA15" s="111"/>
      <c r="AB15" s="111"/>
      <c r="AC15" s="111"/>
      <c r="AD15" s="111"/>
      <c r="AE15" s="111"/>
      <c r="AF15" s="111"/>
      <c r="AG15" s="111"/>
      <c r="AH15" s="111"/>
      <c r="AI15" s="111"/>
      <c r="AJ15" s="111"/>
      <c r="AK15" s="111"/>
    </row>
    <row r="16" spans="1:37" x14ac:dyDescent="0.25">
      <c r="A16" s="65"/>
      <c r="B16" s="65"/>
      <c r="C16" s="65"/>
      <c r="D16" s="65"/>
      <c r="E16" s="65"/>
      <c r="F16" s="65"/>
      <c r="G16" s="65"/>
      <c r="H16" s="65"/>
      <c r="I16" s="65"/>
      <c r="J16" s="65"/>
      <c r="K16" s="65"/>
      <c r="L16" s="65"/>
      <c r="M16" s="65"/>
      <c r="Y16" s="111"/>
      <c r="Z16" s="111"/>
      <c r="AA16" s="111" t="s">
        <v>50</v>
      </c>
      <c r="AB16" s="111">
        <v>300</v>
      </c>
      <c r="AC16" s="111">
        <v>250</v>
      </c>
      <c r="AD16" s="111">
        <v>220</v>
      </c>
      <c r="AE16" s="111">
        <v>180</v>
      </c>
      <c r="AF16" s="111">
        <v>160</v>
      </c>
      <c r="AG16" s="111">
        <v>150</v>
      </c>
      <c r="AH16" s="111">
        <v>140</v>
      </c>
      <c r="AI16" s="111">
        <v>130</v>
      </c>
      <c r="AJ16" s="111">
        <v>120</v>
      </c>
      <c r="AK16" s="111">
        <v>110</v>
      </c>
    </row>
    <row r="17" spans="1:37" x14ac:dyDescent="0.25">
      <c r="A17" s="65"/>
      <c r="B17" s="65"/>
      <c r="C17" s="65"/>
      <c r="D17" s="65"/>
      <c r="E17" s="65"/>
      <c r="F17" s="65"/>
      <c r="G17" s="65"/>
      <c r="H17" s="65"/>
      <c r="I17" s="65"/>
      <c r="J17" s="65"/>
      <c r="K17" s="65"/>
      <c r="L17" s="65"/>
      <c r="M17" s="65"/>
      <c r="Y17" s="111"/>
      <c r="Z17" s="111"/>
      <c r="AA17" s="111" t="s">
        <v>52</v>
      </c>
      <c r="AB17" s="111">
        <v>250</v>
      </c>
      <c r="AC17" s="111">
        <v>200</v>
      </c>
      <c r="AD17" s="111">
        <v>160</v>
      </c>
      <c r="AE17" s="111">
        <v>140</v>
      </c>
      <c r="AF17" s="111">
        <v>120</v>
      </c>
      <c r="AG17" s="111">
        <v>110</v>
      </c>
      <c r="AH17" s="111">
        <v>100</v>
      </c>
      <c r="AI17" s="111">
        <v>90</v>
      </c>
      <c r="AJ17" s="111">
        <v>80</v>
      </c>
      <c r="AK17" s="111">
        <v>70</v>
      </c>
    </row>
    <row r="18" spans="1:37" ht="18.75" customHeight="1" x14ac:dyDescent="0.25">
      <c r="A18" s="65"/>
      <c r="B18" s="344"/>
      <c r="C18" s="344"/>
      <c r="D18" s="341" t="s">
        <v>546</v>
      </c>
      <c r="E18" s="341"/>
      <c r="F18" s="341" t="s">
        <v>547</v>
      </c>
      <c r="G18" s="341"/>
      <c r="H18" s="341" t="s">
        <v>548</v>
      </c>
      <c r="I18" s="341"/>
      <c r="J18" s="341" t="s">
        <v>549</v>
      </c>
      <c r="K18" s="341"/>
      <c r="L18" s="341" t="s">
        <v>550</v>
      </c>
      <c r="M18" s="341"/>
      <c r="Y18" s="111"/>
      <c r="Z18" s="111"/>
      <c r="AA18" s="111" t="s">
        <v>51</v>
      </c>
      <c r="AB18" s="111">
        <v>200</v>
      </c>
      <c r="AC18" s="111">
        <v>150</v>
      </c>
      <c r="AD18" s="111">
        <v>130</v>
      </c>
      <c r="AE18" s="111">
        <v>110</v>
      </c>
      <c r="AF18" s="111">
        <v>95</v>
      </c>
      <c r="AG18" s="111">
        <v>80</v>
      </c>
      <c r="AH18" s="111">
        <v>70</v>
      </c>
      <c r="AI18" s="111">
        <v>60</v>
      </c>
      <c r="AJ18" s="111">
        <v>55</v>
      </c>
      <c r="AK18" s="111">
        <v>50</v>
      </c>
    </row>
    <row r="19" spans="1:37" ht="18.75" customHeight="1" x14ac:dyDescent="0.25">
      <c r="A19" s="112" t="s">
        <v>50</v>
      </c>
      <c r="B19" s="346" t="s">
        <v>546</v>
      </c>
      <c r="C19" s="346"/>
      <c r="D19" s="347"/>
      <c r="E19" s="347"/>
      <c r="F19" s="348"/>
      <c r="G19" s="348"/>
      <c r="H19" s="348"/>
      <c r="I19" s="348"/>
      <c r="J19" s="341"/>
      <c r="K19" s="341"/>
      <c r="L19" s="341"/>
      <c r="M19" s="341"/>
      <c r="Y19" s="111"/>
      <c r="Z19" s="111"/>
      <c r="AA19" s="111" t="s">
        <v>49</v>
      </c>
      <c r="AB19" s="111">
        <v>150</v>
      </c>
      <c r="AC19" s="111">
        <v>120</v>
      </c>
      <c r="AD19" s="111">
        <v>100</v>
      </c>
      <c r="AE19" s="111">
        <v>80</v>
      </c>
      <c r="AF19" s="111">
        <v>70</v>
      </c>
      <c r="AG19" s="111">
        <v>60</v>
      </c>
      <c r="AH19" s="111">
        <v>55</v>
      </c>
      <c r="AI19" s="111">
        <v>50</v>
      </c>
      <c r="AJ19" s="111">
        <v>45</v>
      </c>
      <c r="AK19" s="111">
        <v>40</v>
      </c>
    </row>
    <row r="20" spans="1:37" ht="18.75" customHeight="1" x14ac:dyDescent="0.25">
      <c r="A20" s="112" t="s">
        <v>48</v>
      </c>
      <c r="B20" s="346" t="s">
        <v>547</v>
      </c>
      <c r="C20" s="346"/>
      <c r="D20" s="348"/>
      <c r="E20" s="348"/>
      <c r="F20" s="347"/>
      <c r="G20" s="347"/>
      <c r="H20" s="348"/>
      <c r="I20" s="348"/>
      <c r="J20" s="348"/>
      <c r="K20" s="348"/>
      <c r="L20" s="341"/>
      <c r="M20" s="341"/>
      <c r="Y20" s="111"/>
      <c r="Z20" s="111"/>
      <c r="AA20" s="111" t="s">
        <v>47</v>
      </c>
      <c r="AB20" s="111">
        <v>120</v>
      </c>
      <c r="AC20" s="111">
        <v>90</v>
      </c>
      <c r="AD20" s="111">
        <v>65</v>
      </c>
      <c r="AE20" s="111">
        <v>55</v>
      </c>
      <c r="AF20" s="111">
        <v>50</v>
      </c>
      <c r="AG20" s="111">
        <v>45</v>
      </c>
      <c r="AH20" s="111">
        <v>40</v>
      </c>
      <c r="AI20" s="111">
        <v>35</v>
      </c>
      <c r="AJ20" s="111">
        <v>25</v>
      </c>
      <c r="AK20" s="111">
        <v>20</v>
      </c>
    </row>
    <row r="21" spans="1:37" ht="18.75" customHeight="1" x14ac:dyDescent="0.25">
      <c r="A21" s="112" t="s">
        <v>46</v>
      </c>
      <c r="B21" s="346" t="s">
        <v>548</v>
      </c>
      <c r="C21" s="346"/>
      <c r="D21" s="348"/>
      <c r="E21" s="348"/>
      <c r="F21" s="348"/>
      <c r="G21" s="348"/>
      <c r="H21" s="347"/>
      <c r="I21" s="347"/>
      <c r="J21" s="348"/>
      <c r="K21" s="348"/>
      <c r="L21" s="348"/>
      <c r="M21" s="348"/>
      <c r="Y21" s="111"/>
      <c r="Z21" s="111"/>
      <c r="AA21" s="111" t="s">
        <v>45</v>
      </c>
      <c r="AB21" s="111">
        <v>90</v>
      </c>
      <c r="AC21" s="111">
        <v>60</v>
      </c>
      <c r="AD21" s="111">
        <v>45</v>
      </c>
      <c r="AE21" s="111">
        <v>34</v>
      </c>
      <c r="AF21" s="111">
        <v>27</v>
      </c>
      <c r="AG21" s="111">
        <v>22</v>
      </c>
      <c r="AH21" s="111">
        <v>18</v>
      </c>
      <c r="AI21" s="111">
        <v>15</v>
      </c>
      <c r="AJ21" s="111">
        <v>12</v>
      </c>
      <c r="AK21" s="111">
        <v>9</v>
      </c>
    </row>
    <row r="22" spans="1:37" ht="18.75" customHeight="1" x14ac:dyDescent="0.25">
      <c r="A22" s="112" t="s">
        <v>83</v>
      </c>
      <c r="B22" s="346" t="s">
        <v>549</v>
      </c>
      <c r="C22" s="346"/>
      <c r="D22" s="348"/>
      <c r="E22" s="348"/>
      <c r="F22" s="348"/>
      <c r="G22" s="348"/>
      <c r="H22" s="341"/>
      <c r="I22" s="341"/>
      <c r="J22" s="347"/>
      <c r="K22" s="347"/>
      <c r="L22" s="348"/>
      <c r="M22" s="348"/>
      <c r="Y22" s="111"/>
      <c r="Z22" s="111"/>
      <c r="AA22" s="111" t="s">
        <v>44</v>
      </c>
      <c r="AB22" s="111">
        <v>60</v>
      </c>
      <c r="AC22" s="111">
        <v>40</v>
      </c>
      <c r="AD22" s="111">
        <v>30</v>
      </c>
      <c r="AE22" s="111">
        <v>20</v>
      </c>
      <c r="AF22" s="111">
        <v>18</v>
      </c>
      <c r="AG22" s="111">
        <v>15</v>
      </c>
      <c r="AH22" s="111">
        <v>12</v>
      </c>
      <c r="AI22" s="111">
        <v>10</v>
      </c>
      <c r="AJ22" s="111">
        <v>8</v>
      </c>
      <c r="AK22" s="111">
        <v>6</v>
      </c>
    </row>
    <row r="23" spans="1:37" ht="18.75" customHeight="1" x14ac:dyDescent="0.25">
      <c r="A23" s="112" t="s">
        <v>84</v>
      </c>
      <c r="B23" s="346" t="s">
        <v>550</v>
      </c>
      <c r="C23" s="346"/>
      <c r="D23" s="348"/>
      <c r="E23" s="348"/>
      <c r="F23" s="348"/>
      <c r="G23" s="348"/>
      <c r="H23" s="341"/>
      <c r="I23" s="341"/>
      <c r="J23" s="341"/>
      <c r="K23" s="341"/>
      <c r="L23" s="347"/>
      <c r="M23" s="347"/>
      <c r="Y23" s="111"/>
      <c r="Z23" s="111"/>
      <c r="AA23" s="111" t="s">
        <v>43</v>
      </c>
      <c r="AB23" s="111">
        <v>40</v>
      </c>
      <c r="AC23" s="111">
        <v>25</v>
      </c>
      <c r="AD23" s="111">
        <v>18</v>
      </c>
      <c r="AE23" s="111">
        <v>13</v>
      </c>
      <c r="AF23" s="111">
        <v>8</v>
      </c>
      <c r="AG23" s="111">
        <v>7</v>
      </c>
      <c r="AH23" s="111">
        <v>6</v>
      </c>
      <c r="AI23" s="111">
        <v>5</v>
      </c>
      <c r="AJ23" s="111">
        <v>4</v>
      </c>
      <c r="AK23" s="111">
        <v>3</v>
      </c>
    </row>
    <row r="24" spans="1:37" x14ac:dyDescent="0.25">
      <c r="A24" s="65"/>
      <c r="B24" s="65"/>
      <c r="C24" s="65"/>
      <c r="D24" s="65"/>
      <c r="E24" s="65"/>
      <c r="F24" s="65"/>
      <c r="G24" s="65"/>
      <c r="H24" s="65"/>
      <c r="I24" s="65"/>
      <c r="J24" s="65"/>
      <c r="K24" s="65"/>
      <c r="L24" s="65"/>
      <c r="M24" s="65"/>
      <c r="Y24" s="111"/>
      <c r="Z24" s="111"/>
      <c r="AA24" s="111" t="s">
        <v>42</v>
      </c>
      <c r="AB24" s="111">
        <v>25</v>
      </c>
      <c r="AC24" s="111">
        <v>15</v>
      </c>
      <c r="AD24" s="111">
        <v>13</v>
      </c>
      <c r="AE24" s="111">
        <v>7</v>
      </c>
      <c r="AF24" s="111">
        <v>6</v>
      </c>
      <c r="AG24" s="111">
        <v>5</v>
      </c>
      <c r="AH24" s="111">
        <v>4</v>
      </c>
      <c r="AI24" s="111">
        <v>3</v>
      </c>
      <c r="AJ24" s="111">
        <v>2</v>
      </c>
      <c r="AK24" s="111">
        <v>1</v>
      </c>
    </row>
    <row r="25" spans="1:37" x14ac:dyDescent="0.25">
      <c r="A25" s="65"/>
      <c r="B25" s="65"/>
      <c r="C25" s="65"/>
      <c r="D25" s="65"/>
      <c r="E25" s="65"/>
      <c r="F25" s="65"/>
      <c r="G25" s="65"/>
      <c r="H25" s="65"/>
      <c r="I25" s="65"/>
      <c r="J25" s="65"/>
      <c r="K25" s="65"/>
      <c r="L25" s="65"/>
      <c r="M25" s="65"/>
      <c r="Y25" s="111"/>
      <c r="Z25" s="111"/>
      <c r="AA25" s="111" t="s">
        <v>41</v>
      </c>
      <c r="AB25" s="111">
        <v>15</v>
      </c>
      <c r="AC25" s="111">
        <v>10</v>
      </c>
      <c r="AD25" s="111">
        <v>8</v>
      </c>
      <c r="AE25" s="111">
        <v>4</v>
      </c>
      <c r="AF25" s="111">
        <v>3</v>
      </c>
      <c r="AG25" s="111">
        <v>2</v>
      </c>
      <c r="AH25" s="111">
        <v>1</v>
      </c>
      <c r="AI25" s="111">
        <v>0</v>
      </c>
      <c r="AJ25" s="111">
        <v>0</v>
      </c>
      <c r="AK25" s="111">
        <v>0</v>
      </c>
    </row>
    <row r="26" spans="1:37" x14ac:dyDescent="0.25">
      <c r="A26" s="65"/>
      <c r="B26" s="65"/>
      <c r="C26" s="65"/>
      <c r="D26" s="65"/>
      <c r="E26" s="65"/>
      <c r="F26" s="65"/>
      <c r="G26" s="65"/>
      <c r="H26" s="65"/>
      <c r="I26" s="65"/>
      <c r="J26" s="65"/>
      <c r="K26" s="65"/>
      <c r="L26" s="65"/>
      <c r="M26" s="65"/>
      <c r="Y26" s="111"/>
      <c r="Z26" s="111"/>
      <c r="AA26" s="111" t="s">
        <v>40</v>
      </c>
      <c r="AB26" s="111">
        <v>10</v>
      </c>
      <c r="AC26" s="111">
        <v>6</v>
      </c>
      <c r="AD26" s="111">
        <v>4</v>
      </c>
      <c r="AE26" s="111">
        <v>2</v>
      </c>
      <c r="AF26" s="111">
        <v>1</v>
      </c>
      <c r="AG26" s="111">
        <v>0</v>
      </c>
      <c r="AH26" s="111">
        <v>0</v>
      </c>
      <c r="AI26" s="111">
        <v>0</v>
      </c>
      <c r="AJ26" s="111">
        <v>0</v>
      </c>
      <c r="AK26" s="111">
        <v>0</v>
      </c>
    </row>
    <row r="27" spans="1:37" x14ac:dyDescent="0.25">
      <c r="A27" s="65"/>
      <c r="B27" s="65"/>
      <c r="C27" s="65"/>
      <c r="D27" s="65"/>
      <c r="E27" s="65"/>
      <c r="F27" s="65"/>
      <c r="G27" s="65"/>
      <c r="H27" s="65"/>
      <c r="I27" s="65"/>
      <c r="J27" s="65"/>
      <c r="K27" s="65"/>
      <c r="L27" s="65"/>
      <c r="M27" s="65"/>
      <c r="Y27" s="111"/>
      <c r="Z27" s="111"/>
      <c r="AA27" s="111" t="s">
        <v>39</v>
      </c>
      <c r="AB27" s="111">
        <v>3</v>
      </c>
      <c r="AC27" s="111">
        <v>2</v>
      </c>
      <c r="AD27" s="111">
        <v>1</v>
      </c>
      <c r="AE27" s="111">
        <v>0</v>
      </c>
      <c r="AF27" s="111">
        <v>0</v>
      </c>
      <c r="AG27" s="111">
        <v>0</v>
      </c>
      <c r="AH27" s="111">
        <v>0</v>
      </c>
      <c r="AI27" s="111">
        <v>0</v>
      </c>
      <c r="AJ27" s="111">
        <v>0</v>
      </c>
      <c r="AK27" s="111">
        <v>0</v>
      </c>
    </row>
    <row r="28" spans="1:37" x14ac:dyDescent="0.25">
      <c r="A28" s="65"/>
      <c r="B28" s="65"/>
      <c r="C28" s="65"/>
      <c r="D28" s="65"/>
      <c r="E28" s="65"/>
      <c r="F28" s="65"/>
      <c r="G28" s="65"/>
      <c r="H28" s="65"/>
      <c r="I28" s="65"/>
      <c r="J28" s="65"/>
      <c r="K28" s="65"/>
      <c r="L28" s="65"/>
      <c r="M28" s="65"/>
    </row>
    <row r="29" spans="1:37" x14ac:dyDescent="0.25">
      <c r="A29" s="65"/>
      <c r="B29" s="65"/>
      <c r="C29" s="65"/>
      <c r="D29" s="65"/>
      <c r="E29" s="65"/>
      <c r="F29" s="65"/>
      <c r="G29" s="65"/>
      <c r="H29" s="65"/>
      <c r="I29" s="65"/>
      <c r="J29" s="65"/>
      <c r="K29" s="65"/>
      <c r="L29" s="65"/>
      <c r="M29" s="65"/>
    </row>
    <row r="30" spans="1:37" x14ac:dyDescent="0.25">
      <c r="A30" s="65"/>
      <c r="B30" s="65"/>
      <c r="C30" s="65"/>
      <c r="D30" s="65"/>
      <c r="E30" s="65"/>
      <c r="F30" s="65"/>
      <c r="G30" s="65"/>
      <c r="H30" s="65"/>
      <c r="I30" s="65"/>
      <c r="J30" s="65"/>
      <c r="K30" s="65"/>
      <c r="L30" s="65"/>
      <c r="M30" s="65"/>
    </row>
    <row r="31" spans="1:37" x14ac:dyDescent="0.25">
      <c r="A31" s="65"/>
      <c r="B31" s="65"/>
      <c r="C31" s="65"/>
      <c r="D31" s="65"/>
      <c r="E31" s="65"/>
      <c r="F31" s="65"/>
      <c r="G31" s="65"/>
      <c r="H31" s="65"/>
      <c r="I31" s="65"/>
      <c r="J31" s="65"/>
      <c r="K31" s="65"/>
      <c r="L31" s="65"/>
      <c r="M31" s="65"/>
    </row>
    <row r="32" spans="1:37" x14ac:dyDescent="0.25">
      <c r="A32" s="65"/>
      <c r="B32" s="65"/>
      <c r="C32" s="65"/>
      <c r="D32" s="65"/>
      <c r="E32" s="65"/>
      <c r="F32" s="65"/>
      <c r="G32" s="65"/>
      <c r="H32" s="65"/>
      <c r="I32" s="65"/>
      <c r="J32" s="65"/>
      <c r="K32" s="65"/>
      <c r="L32" s="53"/>
      <c r="M32" s="65"/>
    </row>
    <row r="33" spans="1:18" x14ac:dyDescent="0.25">
      <c r="A33" s="110" t="s">
        <v>38</v>
      </c>
      <c r="B33" s="109"/>
      <c r="C33" s="108"/>
      <c r="D33" s="106" t="s">
        <v>36</v>
      </c>
      <c r="E33" s="104" t="s">
        <v>37</v>
      </c>
      <c r="F33" s="107"/>
      <c r="G33" s="106" t="s">
        <v>36</v>
      </c>
      <c r="H33" s="104" t="s">
        <v>35</v>
      </c>
      <c r="I33" s="105"/>
      <c r="J33" s="104" t="s">
        <v>34</v>
      </c>
      <c r="K33" s="103" t="s">
        <v>33</v>
      </c>
      <c r="L33" s="102"/>
      <c r="M33" s="107"/>
      <c r="P33" s="99"/>
      <c r="Q33" s="99"/>
      <c r="R33" s="98"/>
    </row>
    <row r="34" spans="1:18" x14ac:dyDescent="0.25">
      <c r="A34" s="97" t="s">
        <v>32</v>
      </c>
      <c r="B34" s="93"/>
      <c r="C34" s="96"/>
      <c r="D34" s="95"/>
      <c r="E34" s="349"/>
      <c r="F34" s="349"/>
      <c r="G34" s="94" t="s">
        <v>31</v>
      </c>
      <c r="H34" s="93"/>
      <c r="I34" s="92"/>
      <c r="J34" s="91"/>
      <c r="K34" s="79" t="s">
        <v>30</v>
      </c>
      <c r="L34" s="78"/>
      <c r="M34" s="77"/>
      <c r="P34" s="76"/>
      <c r="Q34" s="76"/>
      <c r="R34" s="51"/>
    </row>
    <row r="35" spans="1:18" x14ac:dyDescent="0.25">
      <c r="A35" s="54" t="s">
        <v>29</v>
      </c>
      <c r="B35" s="57"/>
      <c r="C35" s="90"/>
      <c r="D35" s="72"/>
      <c r="E35" s="345"/>
      <c r="F35" s="345"/>
      <c r="G35" s="70" t="s">
        <v>28</v>
      </c>
      <c r="H35" s="69"/>
      <c r="I35" s="68"/>
      <c r="J35" s="67"/>
      <c r="K35" s="89"/>
      <c r="L35" s="53"/>
      <c r="M35" s="52"/>
      <c r="P35" s="51"/>
      <c r="Q35" s="50"/>
      <c r="R35" s="51"/>
    </row>
    <row r="36" spans="1:18" x14ac:dyDescent="0.25">
      <c r="A36" s="88"/>
      <c r="B36" s="87"/>
      <c r="C36" s="86"/>
      <c r="D36" s="72"/>
      <c r="E36" s="71"/>
      <c r="F36" s="65"/>
      <c r="G36" s="70" t="s">
        <v>27</v>
      </c>
      <c r="H36" s="69"/>
      <c r="I36" s="68"/>
      <c r="J36" s="67"/>
      <c r="K36" s="79" t="s">
        <v>26</v>
      </c>
      <c r="L36" s="78"/>
      <c r="M36" s="77"/>
      <c r="P36" s="76"/>
      <c r="Q36" s="76"/>
      <c r="R36" s="51"/>
    </row>
    <row r="37" spans="1:18" x14ac:dyDescent="0.25">
      <c r="A37" s="85"/>
      <c r="B37" s="84"/>
      <c r="C37" s="80"/>
      <c r="D37" s="72"/>
      <c r="E37" s="71"/>
      <c r="F37" s="65"/>
      <c r="G37" s="70" t="s">
        <v>25</v>
      </c>
      <c r="H37" s="69"/>
      <c r="I37" s="68"/>
      <c r="J37" s="67"/>
      <c r="K37" s="66"/>
      <c r="L37" s="65"/>
      <c r="M37" s="64"/>
      <c r="P37" s="51"/>
      <c r="Q37" s="50"/>
      <c r="R37" s="51"/>
    </row>
    <row r="38" spans="1:18" x14ac:dyDescent="0.25">
      <c r="A38" s="83"/>
      <c r="B38" s="82"/>
      <c r="C38" s="81"/>
      <c r="D38" s="72"/>
      <c r="E38" s="71"/>
      <c r="F38" s="65"/>
      <c r="G38" s="70" t="s">
        <v>24</v>
      </c>
      <c r="H38" s="69"/>
      <c r="I38" s="68"/>
      <c r="J38" s="67"/>
      <c r="K38" s="54"/>
      <c r="L38" s="53"/>
      <c r="M38" s="52"/>
      <c r="P38" s="51"/>
      <c r="Q38" s="50"/>
      <c r="R38" s="51"/>
    </row>
    <row r="39" spans="1:18" x14ac:dyDescent="0.25">
      <c r="A39" s="75"/>
      <c r="B39" s="74"/>
      <c r="C39" s="80"/>
      <c r="D39" s="72"/>
      <c r="E39" s="71"/>
      <c r="F39" s="65"/>
      <c r="G39" s="70" t="s">
        <v>23</v>
      </c>
      <c r="H39" s="69"/>
      <c r="I39" s="68"/>
      <c r="J39" s="67"/>
      <c r="K39" s="79" t="s">
        <v>22</v>
      </c>
      <c r="L39" s="78"/>
      <c r="M39" s="77"/>
      <c r="P39" s="76"/>
      <c r="Q39" s="76"/>
      <c r="R39" s="51"/>
    </row>
    <row r="40" spans="1:18" x14ac:dyDescent="0.25">
      <c r="A40" s="75"/>
      <c r="B40" s="74"/>
      <c r="C40" s="73"/>
      <c r="D40" s="72"/>
      <c r="E40" s="71"/>
      <c r="F40" s="65"/>
      <c r="G40" s="70" t="s">
        <v>21</v>
      </c>
      <c r="H40" s="69"/>
      <c r="I40" s="68"/>
      <c r="J40" s="67"/>
      <c r="K40" s="66"/>
      <c r="L40" s="65"/>
      <c r="M40" s="64"/>
      <c r="P40" s="51"/>
      <c r="Q40" s="50"/>
      <c r="R40" s="51"/>
    </row>
    <row r="41" spans="1:18" x14ac:dyDescent="0.25">
      <c r="A41" s="63"/>
      <c r="B41" s="62"/>
      <c r="C41" s="61"/>
      <c r="D41" s="60"/>
      <c r="E41" s="59"/>
      <c r="F41" s="53"/>
      <c r="G41" s="58" t="s">
        <v>20</v>
      </c>
      <c r="H41" s="57"/>
      <c r="I41" s="56"/>
      <c r="J41" s="55"/>
      <c r="K41" s="54" t="str">
        <f>L4</f>
        <v>Kádár László István</v>
      </c>
      <c r="L41" s="53"/>
      <c r="M41" s="52"/>
      <c r="P41" s="51"/>
      <c r="Q41" s="50"/>
      <c r="R41" s="49"/>
    </row>
  </sheetData>
  <mergeCells count="50">
    <mergeCell ref="E34:F34"/>
    <mergeCell ref="E35:F35"/>
    <mergeCell ref="B23:C23"/>
    <mergeCell ref="D23:E23"/>
    <mergeCell ref="F23:G23"/>
    <mergeCell ref="H23:I23"/>
    <mergeCell ref="J23:K23"/>
    <mergeCell ref="L23:M23"/>
    <mergeCell ref="B22:C22"/>
    <mergeCell ref="D22:E22"/>
    <mergeCell ref="F22:G22"/>
    <mergeCell ref="H22:I22"/>
    <mergeCell ref="J22:K22"/>
    <mergeCell ref="L22:M22"/>
    <mergeCell ref="L21:M21"/>
    <mergeCell ref="B20:C20"/>
    <mergeCell ref="D20:E20"/>
    <mergeCell ref="F20:G20"/>
    <mergeCell ref="H20:I20"/>
    <mergeCell ref="J20:K20"/>
    <mergeCell ref="L20:M20"/>
    <mergeCell ref="B21:C21"/>
    <mergeCell ref="D21:E21"/>
    <mergeCell ref="F21:G21"/>
    <mergeCell ref="H21:I21"/>
    <mergeCell ref="J21:K21"/>
    <mergeCell ref="L19:M19"/>
    <mergeCell ref="B18:C18"/>
    <mergeCell ref="D18:E18"/>
    <mergeCell ref="F18:G18"/>
    <mergeCell ref="H18:I18"/>
    <mergeCell ref="J18:K18"/>
    <mergeCell ref="L18:M18"/>
    <mergeCell ref="B19:C19"/>
    <mergeCell ref="D19:E19"/>
    <mergeCell ref="F19:G19"/>
    <mergeCell ref="H19:I19"/>
    <mergeCell ref="J19:K19"/>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5" priority="2" stopIfTrue="1" operator="equal">
      <formula>"Bye"</formula>
    </cfRule>
  </conditionalFormatting>
  <conditionalFormatting sqref="R41">
    <cfRule type="expression" dxfId="4"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11"/>
  </sheetPr>
  <dimension ref="A1:AK41"/>
  <sheetViews>
    <sheetView workbookViewId="0">
      <selection activeCell="Q17" sqref="Q17"/>
    </sheetView>
  </sheetViews>
  <sheetFormatPr defaultColWidth="9.109375" defaultRowHeight="13.2" x14ac:dyDescent="0.25"/>
  <cols>
    <col min="1" max="1" width="5.44140625" style="48" customWidth="1"/>
    <col min="2" max="2" width="4.44140625" style="48" customWidth="1"/>
    <col min="3" max="3" width="8.33203125" style="48" customWidth="1"/>
    <col min="4" max="4" width="7.109375" style="48" customWidth="1"/>
    <col min="5" max="5" width="9.33203125" style="48" customWidth="1"/>
    <col min="6" max="6" width="7.109375" style="48" customWidth="1"/>
    <col min="7" max="7" width="9.33203125" style="48" customWidth="1"/>
    <col min="8" max="8" width="7.109375" style="48" customWidth="1"/>
    <col min="9" max="9" width="9.33203125" style="48" customWidth="1"/>
    <col min="10" max="10" width="8.44140625" style="48" customWidth="1"/>
    <col min="11" max="13" width="8.5546875" style="48" customWidth="1"/>
    <col min="14" max="14" width="9.109375" style="48"/>
    <col min="15" max="15" width="5.5546875" style="48" customWidth="1"/>
    <col min="16" max="16" width="4.5546875" style="48" customWidth="1"/>
    <col min="17" max="17" width="11.6640625" style="48" customWidth="1"/>
    <col min="18" max="24" width="9.109375" style="48"/>
    <col min="25" max="25" width="10.33203125" style="48" hidden="1" customWidth="1"/>
    <col min="26" max="37" width="0" style="48" hidden="1" customWidth="1"/>
    <col min="38" max="16384" width="9.109375" style="48"/>
  </cols>
  <sheetData>
    <row r="1" spans="1:37" ht="24.6" x14ac:dyDescent="0.25">
      <c r="A1" s="342" t="s">
        <v>16</v>
      </c>
      <c r="B1" s="342"/>
      <c r="C1" s="342"/>
      <c r="D1" s="342"/>
      <c r="E1" s="342"/>
      <c r="F1" s="342"/>
      <c r="G1" s="159"/>
      <c r="H1" s="158" t="s">
        <v>79</v>
      </c>
      <c r="I1" s="157"/>
      <c r="J1" s="156"/>
      <c r="L1" s="145"/>
      <c r="M1" s="155"/>
      <c r="N1" s="153"/>
      <c r="O1" s="153" t="s">
        <v>78</v>
      </c>
      <c r="P1" s="153"/>
      <c r="Q1" s="154"/>
      <c r="R1" s="153"/>
      <c r="AB1" s="152" t="e">
        <f>IF(Y5=1,CONCATENATE(VLOOKUP(Y3,AA16:AH27,2)),CONCATENATE(VLOOKUP(Y3,AA2:AK13,2)))</f>
        <v>#REF!</v>
      </c>
      <c r="AC1" s="152" t="e">
        <f>IF(Y5=1,CONCATENATE(VLOOKUP(Y3,AA16:AK27,3)),CONCATENATE(VLOOKUP(Y3,AA2:AK13,3)))</f>
        <v>#REF!</v>
      </c>
      <c r="AD1" s="152" t="e">
        <f>IF(Y5=1,CONCATENATE(VLOOKUP(Y3,AA16:AK27,4)),CONCATENATE(VLOOKUP(Y3,AA2:AK13,4)))</f>
        <v>#REF!</v>
      </c>
      <c r="AE1" s="152" t="e">
        <f>IF(Y5=1,CONCATENATE(VLOOKUP(Y3,AA16:AK27,5)),CONCATENATE(VLOOKUP(Y3,AA2:AK13,5)))</f>
        <v>#REF!</v>
      </c>
      <c r="AF1" s="152" t="e">
        <f>IF(Y5=1,CONCATENATE(VLOOKUP(Y3,AA16:AK27,6)),CONCATENATE(VLOOKUP(Y3,AA2:AK13,6)))</f>
        <v>#REF!</v>
      </c>
      <c r="AG1" s="152" t="e">
        <f>IF(Y5=1,CONCATENATE(VLOOKUP(Y3,AA16:AK27,7)),CONCATENATE(VLOOKUP(Y3,AA2:AK13,7)))</f>
        <v>#REF!</v>
      </c>
      <c r="AH1" s="152" t="e">
        <f>IF(Y5=1,CONCATENATE(VLOOKUP(Y3,AA16:AK27,8)),CONCATENATE(VLOOKUP(Y3,AA2:AK13,8)))</f>
        <v>#REF!</v>
      </c>
      <c r="AI1" s="152" t="e">
        <f>IF(Y5=1,CONCATENATE(VLOOKUP(Y3,AA16:AK27,9)),CONCATENATE(VLOOKUP(Y3,AA2:AK13,9)))</f>
        <v>#REF!</v>
      </c>
      <c r="AJ1" s="152" t="e">
        <f>IF(Y5=1,CONCATENATE(VLOOKUP(Y3,AA16:AK27,10)),CONCATENATE(VLOOKUP(Y3,AA2:AK13,10)))</f>
        <v>#REF!</v>
      </c>
      <c r="AK1" s="152" t="e">
        <f>IF(Y5=1,CONCATENATE(VLOOKUP(Y3,AA16:AK27,11)),CONCATENATE(VLOOKUP(Y3,AA2:AK13,11)))</f>
        <v>#REF!</v>
      </c>
    </row>
    <row r="2" spans="1:37" x14ac:dyDescent="0.25">
      <c r="A2" s="151" t="s">
        <v>77</v>
      </c>
      <c r="B2" s="149"/>
      <c r="C2" s="149"/>
      <c r="D2" s="149"/>
      <c r="E2" s="150" t="s">
        <v>144</v>
      </c>
      <c r="F2" s="149"/>
      <c r="G2" s="148"/>
      <c r="H2" s="147"/>
      <c r="I2" s="147"/>
      <c r="J2" s="146"/>
      <c r="K2" s="145"/>
      <c r="L2" s="145"/>
      <c r="M2" s="145"/>
      <c r="N2" s="143"/>
      <c r="O2" s="144"/>
      <c r="P2" s="143"/>
      <c r="Q2" s="144"/>
      <c r="R2" s="143"/>
      <c r="Y2" s="142"/>
      <c r="Z2" s="111"/>
      <c r="AA2" s="111" t="s">
        <v>50</v>
      </c>
      <c r="AB2" s="114">
        <v>150</v>
      </c>
      <c r="AC2" s="114">
        <v>120</v>
      </c>
      <c r="AD2" s="114">
        <v>100</v>
      </c>
      <c r="AE2" s="114">
        <v>80</v>
      </c>
      <c r="AF2" s="114">
        <v>70</v>
      </c>
      <c r="AG2" s="114">
        <v>60</v>
      </c>
      <c r="AH2" s="114">
        <v>55</v>
      </c>
      <c r="AI2" s="114">
        <v>50</v>
      </c>
      <c r="AJ2" s="114">
        <v>45</v>
      </c>
      <c r="AK2" s="114">
        <v>40</v>
      </c>
    </row>
    <row r="3" spans="1:37" x14ac:dyDescent="0.25">
      <c r="A3" s="139" t="s">
        <v>75</v>
      </c>
      <c r="B3" s="139"/>
      <c r="C3" s="139"/>
      <c r="D3" s="139"/>
      <c r="E3" s="139" t="s">
        <v>4</v>
      </c>
      <c r="F3" s="139"/>
      <c r="G3" s="139"/>
      <c r="H3" s="139" t="s">
        <v>74</v>
      </c>
      <c r="I3" s="139"/>
      <c r="J3" s="141"/>
      <c r="K3" s="139"/>
      <c r="L3" s="140" t="s">
        <v>73</v>
      </c>
      <c r="M3" s="139"/>
      <c r="N3" s="137"/>
      <c r="O3" s="138"/>
      <c r="P3" s="137"/>
      <c r="Q3" s="136" t="s">
        <v>72</v>
      </c>
      <c r="R3" s="114" t="s">
        <v>71</v>
      </c>
      <c r="Y3" s="111">
        <f>IF(H4="OB","A",IF(H4="IX","W",H4))</f>
        <v>0</v>
      </c>
      <c r="Z3" s="111"/>
      <c r="AA3" s="111" t="s">
        <v>52</v>
      </c>
      <c r="AB3" s="114">
        <v>120</v>
      </c>
      <c r="AC3" s="114">
        <v>90</v>
      </c>
      <c r="AD3" s="114">
        <v>65</v>
      </c>
      <c r="AE3" s="114">
        <v>55</v>
      </c>
      <c r="AF3" s="114">
        <v>50</v>
      </c>
      <c r="AG3" s="114">
        <v>45</v>
      </c>
      <c r="AH3" s="114">
        <v>40</v>
      </c>
      <c r="AI3" s="114">
        <v>35</v>
      </c>
      <c r="AJ3" s="114">
        <v>25</v>
      </c>
      <c r="AK3" s="114">
        <v>20</v>
      </c>
    </row>
    <row r="4" spans="1:37" ht="13.8" thickBot="1" x14ac:dyDescent="0.3">
      <c r="A4" s="343" t="s">
        <v>17</v>
      </c>
      <c r="B4" s="343"/>
      <c r="C4" s="343"/>
      <c r="D4" s="135"/>
      <c r="E4" s="134" t="s">
        <v>18</v>
      </c>
      <c r="F4" s="134"/>
      <c r="G4" s="134"/>
      <c r="H4" s="131"/>
      <c r="I4" s="134"/>
      <c r="J4" s="133"/>
      <c r="K4" s="131"/>
      <c r="L4" s="132" t="s">
        <v>19</v>
      </c>
      <c r="M4" s="131"/>
      <c r="N4" s="129"/>
      <c r="O4" s="130"/>
      <c r="P4" s="129"/>
      <c r="Q4" s="128" t="s">
        <v>70</v>
      </c>
      <c r="R4" s="127" t="s">
        <v>69</v>
      </c>
      <c r="Y4" s="111"/>
      <c r="Z4" s="111"/>
      <c r="AA4" s="111" t="s">
        <v>51</v>
      </c>
      <c r="AB4" s="114">
        <v>90</v>
      </c>
      <c r="AC4" s="114">
        <v>60</v>
      </c>
      <c r="AD4" s="114">
        <v>45</v>
      </c>
      <c r="AE4" s="114">
        <v>34</v>
      </c>
      <c r="AF4" s="114">
        <v>27</v>
      </c>
      <c r="AG4" s="114">
        <v>22</v>
      </c>
      <c r="AH4" s="114">
        <v>18</v>
      </c>
      <c r="AI4" s="114">
        <v>15</v>
      </c>
      <c r="AJ4" s="114">
        <v>12</v>
      </c>
      <c r="AK4" s="114">
        <v>9</v>
      </c>
    </row>
    <row r="5" spans="1:37" x14ac:dyDescent="0.25">
      <c r="A5" s="102"/>
      <c r="B5" s="102" t="s">
        <v>68</v>
      </c>
      <c r="C5" s="102" t="s">
        <v>67</v>
      </c>
      <c r="D5" s="102" t="s">
        <v>38</v>
      </c>
      <c r="E5" s="102" t="s">
        <v>66</v>
      </c>
      <c r="F5" s="102"/>
      <c r="G5" s="102" t="s">
        <v>65</v>
      </c>
      <c r="H5" s="102"/>
      <c r="I5" s="102" t="s">
        <v>64</v>
      </c>
      <c r="J5" s="102"/>
      <c r="K5" s="126" t="s">
        <v>63</v>
      </c>
      <c r="L5" s="126" t="s">
        <v>62</v>
      </c>
      <c r="M5" s="126" t="s">
        <v>61</v>
      </c>
      <c r="Q5" s="125" t="s">
        <v>60</v>
      </c>
      <c r="R5" s="124" t="s">
        <v>59</v>
      </c>
      <c r="Y5" s="111" t="e">
        <f>IF(OR([1]Altalanos!$A$8="F1",[1]Altalanos!$A$8="F2",[1]Altalanos!$A$8="N1",[1]Altalanos!$A$8="N2"),1,2)</f>
        <v>#REF!</v>
      </c>
      <c r="Z5" s="111"/>
      <c r="AA5" s="111" t="s">
        <v>49</v>
      </c>
      <c r="AB5" s="114">
        <v>60</v>
      </c>
      <c r="AC5" s="114">
        <v>40</v>
      </c>
      <c r="AD5" s="114">
        <v>30</v>
      </c>
      <c r="AE5" s="114">
        <v>20</v>
      </c>
      <c r="AF5" s="114">
        <v>18</v>
      </c>
      <c r="AG5" s="114">
        <v>15</v>
      </c>
      <c r="AH5" s="114">
        <v>12</v>
      </c>
      <c r="AI5" s="114">
        <v>10</v>
      </c>
      <c r="AJ5" s="114">
        <v>8</v>
      </c>
      <c r="AK5" s="114">
        <v>6</v>
      </c>
    </row>
    <row r="6" spans="1:37" x14ac:dyDescent="0.25">
      <c r="A6" s="65"/>
      <c r="B6" s="65"/>
      <c r="C6" s="65"/>
      <c r="D6" s="65"/>
      <c r="E6" s="65"/>
      <c r="F6" s="65"/>
      <c r="G6" s="65"/>
      <c r="H6" s="65"/>
      <c r="I6" s="65"/>
      <c r="J6" s="65"/>
      <c r="K6" s="65"/>
      <c r="L6" s="65"/>
      <c r="M6" s="65"/>
      <c r="Y6" s="111"/>
      <c r="Z6" s="111"/>
      <c r="AA6" s="111" t="s">
        <v>47</v>
      </c>
      <c r="AB6" s="114">
        <v>40</v>
      </c>
      <c r="AC6" s="114">
        <v>25</v>
      </c>
      <c r="AD6" s="114">
        <v>18</v>
      </c>
      <c r="AE6" s="114">
        <v>13</v>
      </c>
      <c r="AF6" s="114">
        <v>10</v>
      </c>
      <c r="AG6" s="114">
        <v>8</v>
      </c>
      <c r="AH6" s="114">
        <v>6</v>
      </c>
      <c r="AI6" s="114">
        <v>5</v>
      </c>
      <c r="AJ6" s="114">
        <v>4</v>
      </c>
      <c r="AK6" s="114">
        <v>3</v>
      </c>
    </row>
    <row r="7" spans="1:37" x14ac:dyDescent="0.25">
      <c r="A7" s="121" t="s">
        <v>50</v>
      </c>
      <c r="B7" s="120">
        <v>1</v>
      </c>
      <c r="C7" s="119">
        <v>0</v>
      </c>
      <c r="D7" s="119">
        <v>0</v>
      </c>
      <c r="E7" s="118" t="s">
        <v>551</v>
      </c>
      <c r="F7" s="53"/>
      <c r="G7" s="118">
        <v>0</v>
      </c>
      <c r="H7" s="53"/>
      <c r="I7" s="118">
        <v>0</v>
      </c>
      <c r="J7" s="65"/>
      <c r="K7" s="117"/>
      <c r="L7" s="116" t="s">
        <v>78</v>
      </c>
      <c r="M7" s="115"/>
      <c r="Y7" s="111"/>
      <c r="Z7" s="111"/>
      <c r="AA7" s="111" t="s">
        <v>45</v>
      </c>
      <c r="AB7" s="114">
        <v>25</v>
      </c>
      <c r="AC7" s="114">
        <v>15</v>
      </c>
      <c r="AD7" s="114">
        <v>13</v>
      </c>
      <c r="AE7" s="114">
        <v>8</v>
      </c>
      <c r="AF7" s="114">
        <v>6</v>
      </c>
      <c r="AG7" s="114">
        <v>4</v>
      </c>
      <c r="AH7" s="114">
        <v>3</v>
      </c>
      <c r="AI7" s="114">
        <v>2</v>
      </c>
      <c r="AJ7" s="114">
        <v>1</v>
      </c>
      <c r="AK7" s="114">
        <v>0</v>
      </c>
    </row>
    <row r="8" spans="1:37" x14ac:dyDescent="0.25">
      <c r="A8" s="121"/>
      <c r="B8" s="123"/>
      <c r="C8" s="65"/>
      <c r="D8" s="65"/>
      <c r="E8" s="65"/>
      <c r="F8" s="65"/>
      <c r="G8" s="65"/>
      <c r="H8" s="65"/>
      <c r="I8" s="65"/>
      <c r="J8" s="65"/>
      <c r="K8" s="121"/>
      <c r="L8" s="121"/>
      <c r="M8" s="122"/>
      <c r="Y8" s="111"/>
      <c r="Z8" s="111"/>
      <c r="AA8" s="111" t="s">
        <v>44</v>
      </c>
      <c r="AB8" s="114">
        <v>15</v>
      </c>
      <c r="AC8" s="114">
        <v>10</v>
      </c>
      <c r="AD8" s="114">
        <v>7</v>
      </c>
      <c r="AE8" s="114">
        <v>5</v>
      </c>
      <c r="AF8" s="114">
        <v>4</v>
      </c>
      <c r="AG8" s="114">
        <v>3</v>
      </c>
      <c r="AH8" s="114">
        <v>2</v>
      </c>
      <c r="AI8" s="114">
        <v>1</v>
      </c>
      <c r="AJ8" s="114">
        <v>0</v>
      </c>
      <c r="AK8" s="114">
        <v>0</v>
      </c>
    </row>
    <row r="9" spans="1:37" x14ac:dyDescent="0.25">
      <c r="A9" s="121" t="s">
        <v>48</v>
      </c>
      <c r="B9" s="120">
        <v>3</v>
      </c>
      <c r="C9" s="119">
        <v>0</v>
      </c>
      <c r="D9" s="119">
        <v>0</v>
      </c>
      <c r="E9" s="118" t="s">
        <v>552</v>
      </c>
      <c r="F9" s="53"/>
      <c r="G9" s="118">
        <v>0</v>
      </c>
      <c r="H9" s="53"/>
      <c r="I9" s="118">
        <v>0</v>
      </c>
      <c r="J9" s="65"/>
      <c r="K9" s="117"/>
      <c r="L9" s="116" t="s">
        <v>78</v>
      </c>
      <c r="M9" s="115"/>
      <c r="Y9" s="111"/>
      <c r="Z9" s="111"/>
      <c r="AA9" s="111" t="s">
        <v>43</v>
      </c>
      <c r="AB9" s="114">
        <v>10</v>
      </c>
      <c r="AC9" s="114">
        <v>6</v>
      </c>
      <c r="AD9" s="114">
        <v>4</v>
      </c>
      <c r="AE9" s="114">
        <v>2</v>
      </c>
      <c r="AF9" s="114">
        <v>1</v>
      </c>
      <c r="AG9" s="114">
        <v>0</v>
      </c>
      <c r="AH9" s="114">
        <v>0</v>
      </c>
      <c r="AI9" s="114">
        <v>0</v>
      </c>
      <c r="AJ9" s="114">
        <v>0</v>
      </c>
      <c r="AK9" s="114">
        <v>0</v>
      </c>
    </row>
    <row r="10" spans="1:37" x14ac:dyDescent="0.25">
      <c r="A10" s="121"/>
      <c r="B10" s="123"/>
      <c r="C10" s="65"/>
      <c r="D10" s="65"/>
      <c r="E10" s="65"/>
      <c r="F10" s="65"/>
      <c r="G10" s="65"/>
      <c r="H10" s="65"/>
      <c r="I10" s="65"/>
      <c r="J10" s="65"/>
      <c r="K10" s="121"/>
      <c r="L10" s="121"/>
      <c r="M10" s="122"/>
      <c r="Y10" s="111"/>
      <c r="Z10" s="111"/>
      <c r="AA10" s="111" t="s">
        <v>42</v>
      </c>
      <c r="AB10" s="114">
        <v>6</v>
      </c>
      <c r="AC10" s="114">
        <v>3</v>
      </c>
      <c r="AD10" s="114">
        <v>2</v>
      </c>
      <c r="AE10" s="114">
        <v>1</v>
      </c>
      <c r="AF10" s="114">
        <v>0</v>
      </c>
      <c r="AG10" s="114">
        <v>0</v>
      </c>
      <c r="AH10" s="114">
        <v>0</v>
      </c>
      <c r="AI10" s="114">
        <v>0</v>
      </c>
      <c r="AJ10" s="114">
        <v>0</v>
      </c>
      <c r="AK10" s="114">
        <v>0</v>
      </c>
    </row>
    <row r="11" spans="1:37" x14ac:dyDescent="0.25">
      <c r="A11" s="121" t="s">
        <v>46</v>
      </c>
      <c r="B11" s="120">
        <v>2</v>
      </c>
      <c r="C11" s="119">
        <v>0</v>
      </c>
      <c r="D11" s="119">
        <v>0</v>
      </c>
      <c r="E11" s="118" t="s">
        <v>553</v>
      </c>
      <c r="F11" s="53"/>
      <c r="G11" s="118">
        <v>0</v>
      </c>
      <c r="H11" s="53"/>
      <c r="I11" s="118">
        <v>0</v>
      </c>
      <c r="J11" s="65"/>
      <c r="K11" s="117"/>
      <c r="L11" s="116" t="s">
        <v>78</v>
      </c>
      <c r="M11" s="115"/>
      <c r="Y11" s="111"/>
      <c r="Z11" s="111"/>
      <c r="AA11" s="111" t="s">
        <v>41</v>
      </c>
      <c r="AB11" s="114">
        <v>3</v>
      </c>
      <c r="AC11" s="114">
        <v>2</v>
      </c>
      <c r="AD11" s="114">
        <v>1</v>
      </c>
      <c r="AE11" s="114">
        <v>0</v>
      </c>
      <c r="AF11" s="114">
        <v>0</v>
      </c>
      <c r="AG11" s="114">
        <v>0</v>
      </c>
      <c r="AH11" s="114">
        <v>0</v>
      </c>
      <c r="AI11" s="114">
        <v>0</v>
      </c>
      <c r="AJ11" s="114">
        <v>0</v>
      </c>
      <c r="AK11" s="114">
        <v>0</v>
      </c>
    </row>
    <row r="12" spans="1:37" x14ac:dyDescent="0.25">
      <c r="A12" s="65"/>
      <c r="B12" s="65"/>
      <c r="C12" s="65"/>
      <c r="D12" s="65"/>
      <c r="E12" s="65"/>
      <c r="F12" s="65"/>
      <c r="G12" s="65"/>
      <c r="H12" s="65"/>
      <c r="I12" s="65"/>
      <c r="J12" s="65"/>
      <c r="K12" s="65"/>
      <c r="L12" s="65"/>
      <c r="M12" s="65"/>
      <c r="Y12" s="111"/>
      <c r="Z12" s="111"/>
      <c r="AA12" s="111" t="s">
        <v>40</v>
      </c>
      <c r="AB12" s="113">
        <v>0</v>
      </c>
      <c r="AC12" s="113">
        <v>0</v>
      </c>
      <c r="AD12" s="113">
        <v>0</v>
      </c>
      <c r="AE12" s="113">
        <v>0</v>
      </c>
      <c r="AF12" s="113">
        <v>0</v>
      </c>
      <c r="AG12" s="113">
        <v>0</v>
      </c>
      <c r="AH12" s="113">
        <v>0</v>
      </c>
      <c r="AI12" s="113">
        <v>0</v>
      </c>
      <c r="AJ12" s="113">
        <v>0</v>
      </c>
      <c r="AK12" s="113">
        <v>0</v>
      </c>
    </row>
    <row r="13" spans="1:37" x14ac:dyDescent="0.25">
      <c r="A13" s="65"/>
      <c r="B13" s="65"/>
      <c r="C13" s="65"/>
      <c r="D13" s="65"/>
      <c r="E13" s="65"/>
      <c r="F13" s="65"/>
      <c r="G13" s="65"/>
      <c r="H13" s="65"/>
      <c r="I13" s="65"/>
      <c r="J13" s="65"/>
      <c r="K13" s="65"/>
      <c r="L13" s="65"/>
      <c r="M13" s="65"/>
      <c r="Y13" s="111"/>
      <c r="Z13" s="111"/>
      <c r="AA13" s="111" t="s">
        <v>39</v>
      </c>
      <c r="AB13" s="113">
        <v>0</v>
      </c>
      <c r="AC13" s="113">
        <v>0</v>
      </c>
      <c r="AD13" s="113">
        <v>0</v>
      </c>
      <c r="AE13" s="113">
        <v>0</v>
      </c>
      <c r="AF13" s="113">
        <v>0</v>
      </c>
      <c r="AG13" s="113">
        <v>0</v>
      </c>
      <c r="AH13" s="113">
        <v>0</v>
      </c>
      <c r="AI13" s="113">
        <v>0</v>
      </c>
      <c r="AJ13" s="113">
        <v>0</v>
      </c>
      <c r="AK13" s="113">
        <v>0</v>
      </c>
    </row>
    <row r="14" spans="1:37" x14ac:dyDescent="0.25">
      <c r="A14" s="65"/>
      <c r="B14" s="65"/>
      <c r="C14" s="65"/>
      <c r="D14" s="65"/>
      <c r="E14" s="65"/>
      <c r="F14" s="65"/>
      <c r="G14" s="65"/>
      <c r="H14" s="65"/>
      <c r="I14" s="65"/>
      <c r="J14" s="65"/>
      <c r="K14" s="65"/>
      <c r="L14" s="65"/>
      <c r="M14" s="65"/>
      <c r="Y14" s="111"/>
      <c r="Z14" s="111"/>
      <c r="AA14" s="111"/>
      <c r="AB14" s="111"/>
      <c r="AC14" s="111"/>
      <c r="AD14" s="111"/>
      <c r="AE14" s="111"/>
      <c r="AF14" s="111"/>
      <c r="AG14" s="111"/>
      <c r="AH14" s="111"/>
      <c r="AI14" s="111"/>
      <c r="AJ14" s="111"/>
      <c r="AK14" s="111"/>
    </row>
    <row r="15" spans="1:37" x14ac:dyDescent="0.25">
      <c r="A15" s="65"/>
      <c r="B15" s="65"/>
      <c r="C15" s="65"/>
      <c r="D15" s="65"/>
      <c r="E15" s="65"/>
      <c r="F15" s="65"/>
      <c r="G15" s="65"/>
      <c r="H15" s="65"/>
      <c r="I15" s="65"/>
      <c r="J15" s="65"/>
      <c r="K15" s="65"/>
      <c r="L15" s="65"/>
      <c r="M15" s="65"/>
      <c r="Y15" s="111"/>
      <c r="Z15" s="111"/>
      <c r="AA15" s="111"/>
      <c r="AB15" s="111"/>
      <c r="AC15" s="111"/>
      <c r="AD15" s="111"/>
      <c r="AE15" s="111"/>
      <c r="AF15" s="111"/>
      <c r="AG15" s="111"/>
      <c r="AH15" s="111"/>
      <c r="AI15" s="111"/>
      <c r="AJ15" s="111"/>
      <c r="AK15" s="111"/>
    </row>
    <row r="16" spans="1:37" x14ac:dyDescent="0.25">
      <c r="A16" s="65"/>
      <c r="B16" s="65"/>
      <c r="C16" s="65"/>
      <c r="D16" s="65"/>
      <c r="E16" s="65"/>
      <c r="F16" s="65"/>
      <c r="G16" s="65"/>
      <c r="H16" s="65"/>
      <c r="I16" s="65"/>
      <c r="J16" s="65"/>
      <c r="K16" s="65"/>
      <c r="L16" s="65"/>
      <c r="M16" s="65"/>
      <c r="Y16" s="111"/>
      <c r="Z16" s="111"/>
      <c r="AA16" s="111" t="s">
        <v>50</v>
      </c>
      <c r="AB16" s="111">
        <v>300</v>
      </c>
      <c r="AC16" s="111">
        <v>250</v>
      </c>
      <c r="AD16" s="111">
        <v>220</v>
      </c>
      <c r="AE16" s="111">
        <v>180</v>
      </c>
      <c r="AF16" s="111">
        <v>160</v>
      </c>
      <c r="AG16" s="111">
        <v>150</v>
      </c>
      <c r="AH16" s="111">
        <v>140</v>
      </c>
      <c r="AI16" s="111">
        <v>130</v>
      </c>
      <c r="AJ16" s="111">
        <v>120</v>
      </c>
      <c r="AK16" s="111">
        <v>110</v>
      </c>
    </row>
    <row r="17" spans="1:37" x14ac:dyDescent="0.25">
      <c r="A17" s="65"/>
      <c r="B17" s="65"/>
      <c r="C17" s="65"/>
      <c r="D17" s="65"/>
      <c r="E17" s="65"/>
      <c r="F17" s="65"/>
      <c r="G17" s="65"/>
      <c r="H17" s="65"/>
      <c r="I17" s="65"/>
      <c r="J17" s="65"/>
      <c r="K17" s="65"/>
      <c r="L17" s="65"/>
      <c r="M17" s="65"/>
      <c r="Y17" s="111"/>
      <c r="Z17" s="111"/>
      <c r="AA17" s="111" t="s">
        <v>52</v>
      </c>
      <c r="AB17" s="111">
        <v>250</v>
      </c>
      <c r="AC17" s="111">
        <v>200</v>
      </c>
      <c r="AD17" s="111">
        <v>160</v>
      </c>
      <c r="AE17" s="111">
        <v>140</v>
      </c>
      <c r="AF17" s="111">
        <v>120</v>
      </c>
      <c r="AG17" s="111">
        <v>110</v>
      </c>
      <c r="AH17" s="111">
        <v>100</v>
      </c>
      <c r="AI17" s="111">
        <v>90</v>
      </c>
      <c r="AJ17" s="111">
        <v>80</v>
      </c>
      <c r="AK17" s="111">
        <v>70</v>
      </c>
    </row>
    <row r="18" spans="1:37" ht="18.75" customHeight="1" x14ac:dyDescent="0.25">
      <c r="A18" s="65"/>
      <c r="B18" s="344"/>
      <c r="C18" s="344"/>
      <c r="D18" s="341" t="s">
        <v>551</v>
      </c>
      <c r="E18" s="341"/>
      <c r="F18" s="341" t="s">
        <v>552</v>
      </c>
      <c r="G18" s="341"/>
      <c r="H18" s="341" t="s">
        <v>553</v>
      </c>
      <c r="I18" s="341"/>
      <c r="J18" s="65"/>
      <c r="K18" s="65"/>
      <c r="L18" s="65"/>
      <c r="M18" s="65"/>
      <c r="Y18" s="111"/>
      <c r="Z18" s="111"/>
      <c r="AA18" s="111" t="s">
        <v>51</v>
      </c>
      <c r="AB18" s="111">
        <v>200</v>
      </c>
      <c r="AC18" s="111">
        <v>150</v>
      </c>
      <c r="AD18" s="111">
        <v>130</v>
      </c>
      <c r="AE18" s="111">
        <v>110</v>
      </c>
      <c r="AF18" s="111">
        <v>95</v>
      </c>
      <c r="AG18" s="111">
        <v>80</v>
      </c>
      <c r="AH18" s="111">
        <v>70</v>
      </c>
      <c r="AI18" s="111">
        <v>60</v>
      </c>
      <c r="AJ18" s="111">
        <v>55</v>
      </c>
      <c r="AK18" s="111">
        <v>50</v>
      </c>
    </row>
    <row r="19" spans="1:37" ht="18.75" customHeight="1" x14ac:dyDescent="0.25">
      <c r="A19" s="112" t="s">
        <v>50</v>
      </c>
      <c r="B19" s="346" t="s">
        <v>551</v>
      </c>
      <c r="C19" s="346"/>
      <c r="D19" s="347"/>
      <c r="E19" s="347"/>
      <c r="F19" s="348"/>
      <c r="G19" s="348"/>
      <c r="H19" s="348"/>
      <c r="I19" s="348"/>
      <c r="J19" s="65"/>
      <c r="K19" s="65"/>
      <c r="L19" s="65"/>
      <c r="M19" s="65"/>
      <c r="Y19" s="111"/>
      <c r="Z19" s="111"/>
      <c r="AA19" s="111" t="s">
        <v>49</v>
      </c>
      <c r="AB19" s="111">
        <v>150</v>
      </c>
      <c r="AC19" s="111">
        <v>120</v>
      </c>
      <c r="AD19" s="111">
        <v>100</v>
      </c>
      <c r="AE19" s="111">
        <v>80</v>
      </c>
      <c r="AF19" s="111">
        <v>70</v>
      </c>
      <c r="AG19" s="111">
        <v>60</v>
      </c>
      <c r="AH19" s="111">
        <v>55</v>
      </c>
      <c r="AI19" s="111">
        <v>50</v>
      </c>
      <c r="AJ19" s="111">
        <v>45</v>
      </c>
      <c r="AK19" s="111">
        <v>40</v>
      </c>
    </row>
    <row r="20" spans="1:37" ht="18.75" customHeight="1" x14ac:dyDescent="0.25">
      <c r="A20" s="112" t="s">
        <v>48</v>
      </c>
      <c r="B20" s="346" t="s">
        <v>552</v>
      </c>
      <c r="C20" s="346"/>
      <c r="D20" s="348"/>
      <c r="E20" s="348"/>
      <c r="F20" s="347"/>
      <c r="G20" s="347"/>
      <c r="H20" s="348"/>
      <c r="I20" s="348"/>
      <c r="J20" s="65"/>
      <c r="K20" s="65"/>
      <c r="L20" s="65"/>
      <c r="M20" s="65"/>
      <c r="Y20" s="111"/>
      <c r="Z20" s="111"/>
      <c r="AA20" s="111" t="s">
        <v>47</v>
      </c>
      <c r="AB20" s="111">
        <v>120</v>
      </c>
      <c r="AC20" s="111">
        <v>90</v>
      </c>
      <c r="AD20" s="111">
        <v>65</v>
      </c>
      <c r="AE20" s="111">
        <v>55</v>
      </c>
      <c r="AF20" s="111">
        <v>50</v>
      </c>
      <c r="AG20" s="111">
        <v>45</v>
      </c>
      <c r="AH20" s="111">
        <v>40</v>
      </c>
      <c r="AI20" s="111">
        <v>35</v>
      </c>
      <c r="AJ20" s="111">
        <v>25</v>
      </c>
      <c r="AK20" s="111">
        <v>20</v>
      </c>
    </row>
    <row r="21" spans="1:37" ht="18.75" customHeight="1" x14ac:dyDescent="0.25">
      <c r="A21" s="112" t="s">
        <v>46</v>
      </c>
      <c r="B21" s="346" t="s">
        <v>553</v>
      </c>
      <c r="C21" s="346"/>
      <c r="D21" s="348"/>
      <c r="E21" s="348"/>
      <c r="F21" s="348"/>
      <c r="G21" s="348"/>
      <c r="H21" s="347"/>
      <c r="I21" s="347"/>
      <c r="J21" s="65"/>
      <c r="K21" s="65"/>
      <c r="L21" s="65"/>
      <c r="M21" s="65"/>
      <c r="Y21" s="111"/>
      <c r="Z21" s="111"/>
      <c r="AA21" s="111" t="s">
        <v>45</v>
      </c>
      <c r="AB21" s="111">
        <v>90</v>
      </c>
      <c r="AC21" s="111">
        <v>60</v>
      </c>
      <c r="AD21" s="111">
        <v>45</v>
      </c>
      <c r="AE21" s="111">
        <v>34</v>
      </c>
      <c r="AF21" s="111">
        <v>27</v>
      </c>
      <c r="AG21" s="111">
        <v>22</v>
      </c>
      <c r="AH21" s="111">
        <v>18</v>
      </c>
      <c r="AI21" s="111">
        <v>15</v>
      </c>
      <c r="AJ21" s="111">
        <v>12</v>
      </c>
      <c r="AK21" s="111">
        <v>9</v>
      </c>
    </row>
    <row r="22" spans="1:37" x14ac:dyDescent="0.25">
      <c r="A22" s="65"/>
      <c r="B22" s="65"/>
      <c r="C22" s="65"/>
      <c r="D22" s="65"/>
      <c r="E22" s="65"/>
      <c r="F22" s="65"/>
      <c r="G22" s="65"/>
      <c r="H22" s="65"/>
      <c r="I22" s="65"/>
      <c r="J22" s="65"/>
      <c r="K22" s="65"/>
      <c r="L22" s="65"/>
      <c r="M22" s="65"/>
      <c r="Y22" s="111"/>
      <c r="Z22" s="111"/>
      <c r="AA22" s="111" t="s">
        <v>44</v>
      </c>
      <c r="AB22" s="111">
        <v>60</v>
      </c>
      <c r="AC22" s="111">
        <v>40</v>
      </c>
      <c r="AD22" s="111">
        <v>30</v>
      </c>
      <c r="AE22" s="111">
        <v>20</v>
      </c>
      <c r="AF22" s="111">
        <v>18</v>
      </c>
      <c r="AG22" s="111">
        <v>15</v>
      </c>
      <c r="AH22" s="111">
        <v>12</v>
      </c>
      <c r="AI22" s="111">
        <v>10</v>
      </c>
      <c r="AJ22" s="111">
        <v>8</v>
      </c>
      <c r="AK22" s="111">
        <v>6</v>
      </c>
    </row>
    <row r="23" spans="1:37" x14ac:dyDescent="0.25">
      <c r="A23" s="65"/>
      <c r="B23" s="65"/>
      <c r="C23" s="65"/>
      <c r="D23" s="65"/>
      <c r="E23" s="65"/>
      <c r="F23" s="65"/>
      <c r="G23" s="65"/>
      <c r="H23" s="65"/>
      <c r="I23" s="65"/>
      <c r="J23" s="65"/>
      <c r="K23" s="65"/>
      <c r="L23" s="65"/>
      <c r="M23" s="65"/>
      <c r="Y23" s="111"/>
      <c r="Z23" s="111"/>
      <c r="AA23" s="111" t="s">
        <v>43</v>
      </c>
      <c r="AB23" s="111">
        <v>40</v>
      </c>
      <c r="AC23" s="111">
        <v>25</v>
      </c>
      <c r="AD23" s="111">
        <v>18</v>
      </c>
      <c r="AE23" s="111">
        <v>13</v>
      </c>
      <c r="AF23" s="111">
        <v>8</v>
      </c>
      <c r="AG23" s="111">
        <v>7</v>
      </c>
      <c r="AH23" s="111">
        <v>6</v>
      </c>
      <c r="AI23" s="111">
        <v>5</v>
      </c>
      <c r="AJ23" s="111">
        <v>4</v>
      </c>
      <c r="AK23" s="111">
        <v>3</v>
      </c>
    </row>
    <row r="24" spans="1:37" x14ac:dyDescent="0.25">
      <c r="A24" s="65"/>
      <c r="B24" s="65"/>
      <c r="C24" s="65"/>
      <c r="D24" s="65"/>
      <c r="E24" s="65"/>
      <c r="F24" s="65"/>
      <c r="G24" s="65"/>
      <c r="H24" s="65"/>
      <c r="I24" s="65"/>
      <c r="J24" s="65"/>
      <c r="K24" s="65"/>
      <c r="L24" s="65"/>
      <c r="M24" s="65"/>
      <c r="Y24" s="111"/>
      <c r="Z24" s="111"/>
      <c r="AA24" s="111" t="s">
        <v>42</v>
      </c>
      <c r="AB24" s="111">
        <v>25</v>
      </c>
      <c r="AC24" s="111">
        <v>15</v>
      </c>
      <c r="AD24" s="111">
        <v>13</v>
      </c>
      <c r="AE24" s="111">
        <v>7</v>
      </c>
      <c r="AF24" s="111">
        <v>6</v>
      </c>
      <c r="AG24" s="111">
        <v>5</v>
      </c>
      <c r="AH24" s="111">
        <v>4</v>
      </c>
      <c r="AI24" s="111">
        <v>3</v>
      </c>
      <c r="AJ24" s="111">
        <v>2</v>
      </c>
      <c r="AK24" s="111">
        <v>1</v>
      </c>
    </row>
    <row r="25" spans="1:37" x14ac:dyDescent="0.25">
      <c r="A25" s="65"/>
      <c r="B25" s="65"/>
      <c r="C25" s="65"/>
      <c r="D25" s="65"/>
      <c r="E25" s="65"/>
      <c r="F25" s="65"/>
      <c r="G25" s="65"/>
      <c r="H25" s="65"/>
      <c r="I25" s="65"/>
      <c r="J25" s="65"/>
      <c r="K25" s="65"/>
      <c r="L25" s="65"/>
      <c r="M25" s="65"/>
      <c r="Y25" s="111"/>
      <c r="Z25" s="111"/>
      <c r="AA25" s="111" t="s">
        <v>41</v>
      </c>
      <c r="AB25" s="111">
        <v>15</v>
      </c>
      <c r="AC25" s="111">
        <v>10</v>
      </c>
      <c r="AD25" s="111">
        <v>8</v>
      </c>
      <c r="AE25" s="111">
        <v>4</v>
      </c>
      <c r="AF25" s="111">
        <v>3</v>
      </c>
      <c r="AG25" s="111">
        <v>2</v>
      </c>
      <c r="AH25" s="111">
        <v>1</v>
      </c>
      <c r="AI25" s="111">
        <v>0</v>
      </c>
      <c r="AJ25" s="111">
        <v>0</v>
      </c>
      <c r="AK25" s="111">
        <v>0</v>
      </c>
    </row>
    <row r="26" spans="1:37" x14ac:dyDescent="0.25">
      <c r="A26" s="65"/>
      <c r="B26" s="65"/>
      <c r="C26" s="65"/>
      <c r="D26" s="65"/>
      <c r="E26" s="65"/>
      <c r="F26" s="65"/>
      <c r="G26" s="65"/>
      <c r="H26" s="65"/>
      <c r="I26" s="65"/>
      <c r="J26" s="65"/>
      <c r="K26" s="65"/>
      <c r="L26" s="65"/>
      <c r="M26" s="65"/>
      <c r="Y26" s="111"/>
      <c r="Z26" s="111"/>
      <c r="AA26" s="111" t="s">
        <v>40</v>
      </c>
      <c r="AB26" s="111">
        <v>10</v>
      </c>
      <c r="AC26" s="111">
        <v>6</v>
      </c>
      <c r="AD26" s="111">
        <v>4</v>
      </c>
      <c r="AE26" s="111">
        <v>2</v>
      </c>
      <c r="AF26" s="111">
        <v>1</v>
      </c>
      <c r="AG26" s="111">
        <v>0</v>
      </c>
      <c r="AH26" s="111">
        <v>0</v>
      </c>
      <c r="AI26" s="111">
        <v>0</v>
      </c>
      <c r="AJ26" s="111">
        <v>0</v>
      </c>
      <c r="AK26" s="111">
        <v>0</v>
      </c>
    </row>
    <row r="27" spans="1:37" x14ac:dyDescent="0.25">
      <c r="A27" s="65"/>
      <c r="B27" s="65"/>
      <c r="C27" s="65"/>
      <c r="D27" s="65"/>
      <c r="E27" s="65"/>
      <c r="F27" s="65"/>
      <c r="G27" s="65"/>
      <c r="H27" s="65"/>
      <c r="I27" s="65"/>
      <c r="J27" s="65"/>
      <c r="K27" s="65"/>
      <c r="L27" s="65"/>
      <c r="M27" s="65"/>
      <c r="Y27" s="111"/>
      <c r="Z27" s="111"/>
      <c r="AA27" s="111" t="s">
        <v>39</v>
      </c>
      <c r="AB27" s="111">
        <v>3</v>
      </c>
      <c r="AC27" s="111">
        <v>2</v>
      </c>
      <c r="AD27" s="111">
        <v>1</v>
      </c>
      <c r="AE27" s="111">
        <v>0</v>
      </c>
      <c r="AF27" s="111">
        <v>0</v>
      </c>
      <c r="AG27" s="111">
        <v>0</v>
      </c>
      <c r="AH27" s="111">
        <v>0</v>
      </c>
      <c r="AI27" s="111">
        <v>0</v>
      </c>
      <c r="AJ27" s="111">
        <v>0</v>
      </c>
      <c r="AK27" s="111">
        <v>0</v>
      </c>
    </row>
    <row r="28" spans="1:37" x14ac:dyDescent="0.25">
      <c r="A28" s="65"/>
      <c r="B28" s="65"/>
      <c r="C28" s="65"/>
      <c r="D28" s="65"/>
      <c r="E28" s="65"/>
      <c r="F28" s="65"/>
      <c r="G28" s="65"/>
      <c r="H28" s="65"/>
      <c r="I28" s="65"/>
      <c r="J28" s="65"/>
      <c r="K28" s="65"/>
      <c r="L28" s="65"/>
      <c r="M28" s="65"/>
    </row>
    <row r="29" spans="1:37" x14ac:dyDescent="0.25">
      <c r="A29" s="65"/>
      <c r="B29" s="65"/>
      <c r="C29" s="65"/>
      <c r="D29" s="65"/>
      <c r="E29" s="65"/>
      <c r="F29" s="65"/>
      <c r="G29" s="65"/>
      <c r="H29" s="65"/>
      <c r="I29" s="65"/>
      <c r="J29" s="65"/>
      <c r="K29" s="65"/>
      <c r="L29" s="65"/>
      <c r="M29" s="65"/>
    </row>
    <row r="30" spans="1:37" x14ac:dyDescent="0.25">
      <c r="A30" s="65"/>
      <c r="B30" s="65"/>
      <c r="C30" s="65"/>
      <c r="D30" s="65"/>
      <c r="E30" s="65"/>
      <c r="F30" s="65"/>
      <c r="G30" s="65"/>
      <c r="H30" s="65"/>
      <c r="I30" s="65"/>
      <c r="J30" s="65"/>
      <c r="K30" s="65"/>
      <c r="L30" s="65"/>
      <c r="M30" s="65"/>
    </row>
    <row r="31" spans="1:37" x14ac:dyDescent="0.25">
      <c r="A31" s="65"/>
      <c r="B31" s="65"/>
      <c r="C31" s="65"/>
      <c r="D31" s="65"/>
      <c r="E31" s="65"/>
      <c r="F31" s="65"/>
      <c r="G31" s="65"/>
      <c r="H31" s="65"/>
      <c r="I31" s="65"/>
      <c r="J31" s="65"/>
      <c r="K31" s="65"/>
      <c r="L31" s="65"/>
      <c r="M31" s="65"/>
    </row>
    <row r="32" spans="1:37" x14ac:dyDescent="0.25">
      <c r="A32" s="65"/>
      <c r="B32" s="65"/>
      <c r="C32" s="65"/>
      <c r="D32" s="65"/>
      <c r="E32" s="65"/>
      <c r="F32" s="65"/>
      <c r="G32" s="65"/>
      <c r="H32" s="65"/>
      <c r="I32" s="65"/>
      <c r="J32" s="65"/>
      <c r="K32" s="65"/>
      <c r="L32" s="53"/>
      <c r="M32" s="53"/>
    </row>
    <row r="33" spans="1:18" x14ac:dyDescent="0.25">
      <c r="A33" s="110" t="s">
        <v>38</v>
      </c>
      <c r="B33" s="109"/>
      <c r="C33" s="108"/>
      <c r="D33" s="106" t="s">
        <v>36</v>
      </c>
      <c r="E33" s="104" t="s">
        <v>37</v>
      </c>
      <c r="F33" s="107"/>
      <c r="G33" s="106" t="s">
        <v>36</v>
      </c>
      <c r="H33" s="104" t="s">
        <v>35</v>
      </c>
      <c r="I33" s="105"/>
      <c r="J33" s="104" t="s">
        <v>34</v>
      </c>
      <c r="K33" s="103" t="s">
        <v>33</v>
      </c>
      <c r="L33" s="102"/>
      <c r="M33" s="101"/>
      <c r="N33" s="100"/>
      <c r="P33" s="99"/>
      <c r="Q33" s="99"/>
      <c r="R33" s="98"/>
    </row>
    <row r="34" spans="1:18" x14ac:dyDescent="0.25">
      <c r="A34" s="97" t="s">
        <v>32</v>
      </c>
      <c r="B34" s="93"/>
      <c r="C34" s="96"/>
      <c r="D34" s="95"/>
      <c r="E34" s="349"/>
      <c r="F34" s="349"/>
      <c r="G34" s="94" t="s">
        <v>31</v>
      </c>
      <c r="H34" s="93"/>
      <c r="I34" s="92"/>
      <c r="J34" s="91"/>
      <c r="K34" s="79" t="s">
        <v>30</v>
      </c>
      <c r="L34" s="78"/>
      <c r="M34" s="64"/>
      <c r="P34" s="76"/>
      <c r="Q34" s="76"/>
      <c r="R34" s="51"/>
    </row>
    <row r="35" spans="1:18" x14ac:dyDescent="0.25">
      <c r="A35" s="54" t="s">
        <v>29</v>
      </c>
      <c r="B35" s="57"/>
      <c r="C35" s="90"/>
      <c r="D35" s="72"/>
      <c r="E35" s="345"/>
      <c r="F35" s="345"/>
      <c r="G35" s="70" t="s">
        <v>28</v>
      </c>
      <c r="H35" s="69"/>
      <c r="I35" s="68"/>
      <c r="J35" s="67"/>
      <c r="K35" s="89"/>
      <c r="L35" s="53"/>
      <c r="M35" s="52"/>
      <c r="P35" s="51"/>
      <c r="Q35" s="50"/>
      <c r="R35" s="51"/>
    </row>
    <row r="36" spans="1:18" x14ac:dyDescent="0.25">
      <c r="A36" s="88"/>
      <c r="B36" s="87"/>
      <c r="C36" s="86"/>
      <c r="D36" s="72"/>
      <c r="E36" s="71"/>
      <c r="F36" s="65"/>
      <c r="G36" s="70" t="s">
        <v>27</v>
      </c>
      <c r="H36" s="69"/>
      <c r="I36" s="68"/>
      <c r="J36" s="67"/>
      <c r="K36" s="79" t="s">
        <v>26</v>
      </c>
      <c r="L36" s="78"/>
      <c r="M36" s="77"/>
      <c r="P36" s="76"/>
      <c r="Q36" s="76"/>
      <c r="R36" s="51"/>
    </row>
    <row r="37" spans="1:18" x14ac:dyDescent="0.25">
      <c r="A37" s="85"/>
      <c r="B37" s="84"/>
      <c r="C37" s="80"/>
      <c r="D37" s="72"/>
      <c r="E37" s="71"/>
      <c r="F37" s="65"/>
      <c r="G37" s="70" t="s">
        <v>25</v>
      </c>
      <c r="H37" s="69"/>
      <c r="I37" s="68"/>
      <c r="J37" s="67"/>
      <c r="K37" s="66"/>
      <c r="L37" s="65"/>
      <c r="M37" s="64"/>
      <c r="P37" s="51"/>
      <c r="Q37" s="50"/>
      <c r="R37" s="51"/>
    </row>
    <row r="38" spans="1:18" x14ac:dyDescent="0.25">
      <c r="A38" s="83"/>
      <c r="B38" s="82"/>
      <c r="C38" s="81"/>
      <c r="D38" s="72"/>
      <c r="E38" s="71"/>
      <c r="F38" s="65"/>
      <c r="G38" s="70" t="s">
        <v>24</v>
      </c>
      <c r="H38" s="69"/>
      <c r="I38" s="68"/>
      <c r="J38" s="67"/>
      <c r="K38" s="54"/>
      <c r="L38" s="53"/>
      <c r="M38" s="52"/>
      <c r="P38" s="51"/>
      <c r="Q38" s="50"/>
      <c r="R38" s="51"/>
    </row>
    <row r="39" spans="1:18" x14ac:dyDescent="0.25">
      <c r="A39" s="75"/>
      <c r="B39" s="74"/>
      <c r="C39" s="80"/>
      <c r="D39" s="72"/>
      <c r="E39" s="71"/>
      <c r="F39" s="65"/>
      <c r="G39" s="70" t="s">
        <v>23</v>
      </c>
      <c r="H39" s="69"/>
      <c r="I39" s="68"/>
      <c r="J39" s="67"/>
      <c r="K39" s="79" t="s">
        <v>22</v>
      </c>
      <c r="L39" s="78"/>
      <c r="M39" s="77"/>
      <c r="P39" s="76"/>
      <c r="Q39" s="76"/>
      <c r="R39" s="51"/>
    </row>
    <row r="40" spans="1:18" x14ac:dyDescent="0.25">
      <c r="A40" s="75"/>
      <c r="B40" s="74"/>
      <c r="C40" s="73"/>
      <c r="D40" s="72"/>
      <c r="E40" s="71"/>
      <c r="F40" s="65"/>
      <c r="G40" s="70" t="s">
        <v>21</v>
      </c>
      <c r="H40" s="69"/>
      <c r="I40" s="68"/>
      <c r="J40" s="67"/>
      <c r="K40" s="66"/>
      <c r="L40" s="65"/>
      <c r="M40" s="64"/>
      <c r="P40" s="51"/>
      <c r="Q40" s="50"/>
      <c r="R40" s="51"/>
    </row>
    <row r="41" spans="1:18" x14ac:dyDescent="0.25">
      <c r="A41" s="63"/>
      <c r="B41" s="62"/>
      <c r="C41" s="61"/>
      <c r="D41" s="60"/>
      <c r="E41" s="59"/>
      <c r="F41" s="53"/>
      <c r="G41" s="58" t="s">
        <v>20</v>
      </c>
      <c r="H41" s="57"/>
      <c r="I41" s="56"/>
      <c r="J41" s="55"/>
      <c r="K41" s="54" t="str">
        <f>L4</f>
        <v>Kádár László István</v>
      </c>
      <c r="L41" s="53"/>
      <c r="M41" s="52"/>
      <c r="P41" s="51"/>
      <c r="Q41" s="50"/>
      <c r="R41" s="49"/>
    </row>
  </sheetData>
  <mergeCells count="20">
    <mergeCell ref="E35:F35"/>
    <mergeCell ref="B19:C19"/>
    <mergeCell ref="D19:E19"/>
    <mergeCell ref="F19:G19"/>
    <mergeCell ref="H19:I19"/>
    <mergeCell ref="B20:C20"/>
    <mergeCell ref="D20:E20"/>
    <mergeCell ref="F20:G20"/>
    <mergeCell ref="H20:I20"/>
    <mergeCell ref="B21:C21"/>
    <mergeCell ref="D21:E21"/>
    <mergeCell ref="F21:G21"/>
    <mergeCell ref="H21:I21"/>
    <mergeCell ref="E34:F34"/>
    <mergeCell ref="H18:I18"/>
    <mergeCell ref="A1:F1"/>
    <mergeCell ref="A4:C4"/>
    <mergeCell ref="B18:C18"/>
    <mergeCell ref="D18:E18"/>
    <mergeCell ref="F18:G18"/>
  </mergeCells>
  <conditionalFormatting sqref="E7 E9 E11">
    <cfRule type="cellIs" dxfId="3" priority="2" stopIfTrue="1" operator="equal">
      <formula>"Bye"</formula>
    </cfRule>
  </conditionalFormatting>
  <conditionalFormatting sqref="R41">
    <cfRule type="expression" dxfId="2"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7"/>
  <sheetViews>
    <sheetView tabSelected="1" workbookViewId="0">
      <selection sqref="A1:G1"/>
    </sheetView>
  </sheetViews>
  <sheetFormatPr defaultRowHeight="14.4" x14ac:dyDescent="0.3"/>
  <cols>
    <col min="1" max="1" width="5.6640625" style="336" customWidth="1"/>
    <col min="2" max="2" width="0.109375" style="336" customWidth="1"/>
    <col min="3" max="3" width="8.5546875" style="336" customWidth="1"/>
    <col min="4" max="4" width="5.6640625" style="336" customWidth="1"/>
    <col min="5" max="5" width="26.5546875" style="336" customWidth="1"/>
    <col min="6" max="6" width="26" style="336" customWidth="1"/>
    <col min="7" max="7" width="12" style="336" customWidth="1"/>
    <col min="8" max="256" width="9.109375" style="326"/>
    <col min="257" max="257" width="5.6640625" style="326" customWidth="1"/>
    <col min="258" max="258" width="0.109375" style="326" customWidth="1"/>
    <col min="259" max="259" width="8.5546875" style="326" customWidth="1"/>
    <col min="260" max="260" width="5.6640625" style="326" customWidth="1"/>
    <col min="261" max="261" width="26.5546875" style="326" customWidth="1"/>
    <col min="262" max="262" width="26" style="326" customWidth="1"/>
    <col min="263" max="263" width="12" style="326" customWidth="1"/>
    <col min="264" max="512" width="9.109375" style="326"/>
    <col min="513" max="513" width="5.6640625" style="326" customWidth="1"/>
    <col min="514" max="514" width="0.109375" style="326" customWidth="1"/>
    <col min="515" max="515" width="8.5546875" style="326" customWidth="1"/>
    <col min="516" max="516" width="5.6640625" style="326" customWidth="1"/>
    <col min="517" max="517" width="26.5546875" style="326" customWidth="1"/>
    <col min="518" max="518" width="26" style="326" customWidth="1"/>
    <col min="519" max="519" width="12" style="326" customWidth="1"/>
    <col min="520" max="768" width="9.109375" style="326"/>
    <col min="769" max="769" width="5.6640625" style="326" customWidth="1"/>
    <col min="770" max="770" width="0.109375" style="326" customWidth="1"/>
    <col min="771" max="771" width="8.5546875" style="326" customWidth="1"/>
    <col min="772" max="772" width="5.6640625" style="326" customWidth="1"/>
    <col min="773" max="773" width="26.5546875" style="326" customWidth="1"/>
    <col min="774" max="774" width="26" style="326" customWidth="1"/>
    <col min="775" max="775" width="12" style="326" customWidth="1"/>
    <col min="776" max="1024" width="9.109375" style="326"/>
    <col min="1025" max="1025" width="5.6640625" style="326" customWidth="1"/>
    <col min="1026" max="1026" width="0.109375" style="326" customWidth="1"/>
    <col min="1027" max="1027" width="8.5546875" style="326" customWidth="1"/>
    <col min="1028" max="1028" width="5.6640625" style="326" customWidth="1"/>
    <col min="1029" max="1029" width="26.5546875" style="326" customWidth="1"/>
    <col min="1030" max="1030" width="26" style="326" customWidth="1"/>
    <col min="1031" max="1031" width="12" style="326" customWidth="1"/>
    <col min="1032" max="1280" width="9.109375" style="326"/>
    <col min="1281" max="1281" width="5.6640625" style="326" customWidth="1"/>
    <col min="1282" max="1282" width="0.109375" style="326" customWidth="1"/>
    <col min="1283" max="1283" width="8.5546875" style="326" customWidth="1"/>
    <col min="1284" max="1284" width="5.6640625" style="326" customWidth="1"/>
    <col min="1285" max="1285" width="26.5546875" style="326" customWidth="1"/>
    <col min="1286" max="1286" width="26" style="326" customWidth="1"/>
    <col min="1287" max="1287" width="12" style="326" customWidth="1"/>
    <col min="1288" max="1536" width="9.109375" style="326"/>
    <col min="1537" max="1537" width="5.6640625" style="326" customWidth="1"/>
    <col min="1538" max="1538" width="0.109375" style="326" customWidth="1"/>
    <col min="1539" max="1539" width="8.5546875" style="326" customWidth="1"/>
    <col min="1540" max="1540" width="5.6640625" style="326" customWidth="1"/>
    <col min="1541" max="1541" width="26.5546875" style="326" customWidth="1"/>
    <col min="1542" max="1542" width="26" style="326" customWidth="1"/>
    <col min="1543" max="1543" width="12" style="326" customWidth="1"/>
    <col min="1544" max="1792" width="9.109375" style="326"/>
    <col min="1793" max="1793" width="5.6640625" style="326" customWidth="1"/>
    <col min="1794" max="1794" width="0.109375" style="326" customWidth="1"/>
    <col min="1795" max="1795" width="8.5546875" style="326" customWidth="1"/>
    <col min="1796" max="1796" width="5.6640625" style="326" customWidth="1"/>
    <col min="1797" max="1797" width="26.5546875" style="326" customWidth="1"/>
    <col min="1798" max="1798" width="26" style="326" customWidth="1"/>
    <col min="1799" max="1799" width="12" style="326" customWidth="1"/>
    <col min="1800" max="2048" width="9.109375" style="326"/>
    <col min="2049" max="2049" width="5.6640625" style="326" customWidth="1"/>
    <col min="2050" max="2050" width="0.109375" style="326" customWidth="1"/>
    <col min="2051" max="2051" width="8.5546875" style="326" customWidth="1"/>
    <col min="2052" max="2052" width="5.6640625" style="326" customWidth="1"/>
    <col min="2053" max="2053" width="26.5546875" style="326" customWidth="1"/>
    <col min="2054" max="2054" width="26" style="326" customWidth="1"/>
    <col min="2055" max="2055" width="12" style="326" customWidth="1"/>
    <col min="2056" max="2304" width="9.109375" style="326"/>
    <col min="2305" max="2305" width="5.6640625" style="326" customWidth="1"/>
    <col min="2306" max="2306" width="0.109375" style="326" customWidth="1"/>
    <col min="2307" max="2307" width="8.5546875" style="326" customWidth="1"/>
    <col min="2308" max="2308" width="5.6640625" style="326" customWidth="1"/>
    <col min="2309" max="2309" width="26.5546875" style="326" customWidth="1"/>
    <col min="2310" max="2310" width="26" style="326" customWidth="1"/>
    <col min="2311" max="2311" width="12" style="326" customWidth="1"/>
    <col min="2312" max="2560" width="9.109375" style="326"/>
    <col min="2561" max="2561" width="5.6640625" style="326" customWidth="1"/>
    <col min="2562" max="2562" width="0.109375" style="326" customWidth="1"/>
    <col min="2563" max="2563" width="8.5546875" style="326" customWidth="1"/>
    <col min="2564" max="2564" width="5.6640625" style="326" customWidth="1"/>
    <col min="2565" max="2565" width="26.5546875" style="326" customWidth="1"/>
    <col min="2566" max="2566" width="26" style="326" customWidth="1"/>
    <col min="2567" max="2567" width="12" style="326" customWidth="1"/>
    <col min="2568" max="2816" width="9.109375" style="326"/>
    <col min="2817" max="2817" width="5.6640625" style="326" customWidth="1"/>
    <col min="2818" max="2818" width="0.109375" style="326" customWidth="1"/>
    <col min="2819" max="2819" width="8.5546875" style="326" customWidth="1"/>
    <col min="2820" max="2820" width="5.6640625" style="326" customWidth="1"/>
    <col min="2821" max="2821" width="26.5546875" style="326" customWidth="1"/>
    <col min="2822" max="2822" width="26" style="326" customWidth="1"/>
    <col min="2823" max="2823" width="12" style="326" customWidth="1"/>
    <col min="2824" max="3072" width="9.109375" style="326"/>
    <col min="3073" max="3073" width="5.6640625" style="326" customWidth="1"/>
    <col min="3074" max="3074" width="0.109375" style="326" customWidth="1"/>
    <col min="3075" max="3075" width="8.5546875" style="326" customWidth="1"/>
    <col min="3076" max="3076" width="5.6640625" style="326" customWidth="1"/>
    <col min="3077" max="3077" width="26.5546875" style="326" customWidth="1"/>
    <col min="3078" max="3078" width="26" style="326" customWidth="1"/>
    <col min="3079" max="3079" width="12" style="326" customWidth="1"/>
    <col min="3080" max="3328" width="9.109375" style="326"/>
    <col min="3329" max="3329" width="5.6640625" style="326" customWidth="1"/>
    <col min="3330" max="3330" width="0.109375" style="326" customWidth="1"/>
    <col min="3331" max="3331" width="8.5546875" style="326" customWidth="1"/>
    <col min="3332" max="3332" width="5.6640625" style="326" customWidth="1"/>
    <col min="3333" max="3333" width="26.5546875" style="326" customWidth="1"/>
    <col min="3334" max="3334" width="26" style="326" customWidth="1"/>
    <col min="3335" max="3335" width="12" style="326" customWidth="1"/>
    <col min="3336" max="3584" width="9.109375" style="326"/>
    <col min="3585" max="3585" width="5.6640625" style="326" customWidth="1"/>
    <col min="3586" max="3586" width="0.109375" style="326" customWidth="1"/>
    <col min="3587" max="3587" width="8.5546875" style="326" customWidth="1"/>
    <col min="3588" max="3588" width="5.6640625" style="326" customWidth="1"/>
    <col min="3589" max="3589" width="26.5546875" style="326" customWidth="1"/>
    <col min="3590" max="3590" width="26" style="326" customWidth="1"/>
    <col min="3591" max="3591" width="12" style="326" customWidth="1"/>
    <col min="3592" max="3840" width="9.109375" style="326"/>
    <col min="3841" max="3841" width="5.6640625" style="326" customWidth="1"/>
    <col min="3842" max="3842" width="0.109375" style="326" customWidth="1"/>
    <col min="3843" max="3843" width="8.5546875" style="326" customWidth="1"/>
    <col min="3844" max="3844" width="5.6640625" style="326" customWidth="1"/>
    <col min="3845" max="3845" width="26.5546875" style="326" customWidth="1"/>
    <col min="3846" max="3846" width="26" style="326" customWidth="1"/>
    <col min="3847" max="3847" width="12" style="326" customWidth="1"/>
    <col min="3848" max="4096" width="9.109375" style="326"/>
    <col min="4097" max="4097" width="5.6640625" style="326" customWidth="1"/>
    <col min="4098" max="4098" width="0.109375" style="326" customWidth="1"/>
    <col min="4099" max="4099" width="8.5546875" style="326" customWidth="1"/>
    <col min="4100" max="4100" width="5.6640625" style="326" customWidth="1"/>
    <col min="4101" max="4101" width="26.5546875" style="326" customWidth="1"/>
    <col min="4102" max="4102" width="26" style="326" customWidth="1"/>
    <col min="4103" max="4103" width="12" style="326" customWidth="1"/>
    <col min="4104" max="4352" width="9.109375" style="326"/>
    <col min="4353" max="4353" width="5.6640625" style="326" customWidth="1"/>
    <col min="4354" max="4354" width="0.109375" style="326" customWidth="1"/>
    <col min="4355" max="4355" width="8.5546875" style="326" customWidth="1"/>
    <col min="4356" max="4356" width="5.6640625" style="326" customWidth="1"/>
    <col min="4357" max="4357" width="26.5546875" style="326" customWidth="1"/>
    <col min="4358" max="4358" width="26" style="326" customWidth="1"/>
    <col min="4359" max="4359" width="12" style="326" customWidth="1"/>
    <col min="4360" max="4608" width="9.109375" style="326"/>
    <col min="4609" max="4609" width="5.6640625" style="326" customWidth="1"/>
    <col min="4610" max="4610" width="0.109375" style="326" customWidth="1"/>
    <col min="4611" max="4611" width="8.5546875" style="326" customWidth="1"/>
    <col min="4612" max="4612" width="5.6640625" style="326" customWidth="1"/>
    <col min="4613" max="4613" width="26.5546875" style="326" customWidth="1"/>
    <col min="4614" max="4614" width="26" style="326" customWidth="1"/>
    <col min="4615" max="4615" width="12" style="326" customWidth="1"/>
    <col min="4616" max="4864" width="9.109375" style="326"/>
    <col min="4865" max="4865" width="5.6640625" style="326" customWidth="1"/>
    <col min="4866" max="4866" width="0.109375" style="326" customWidth="1"/>
    <col min="4867" max="4867" width="8.5546875" style="326" customWidth="1"/>
    <col min="4868" max="4868" width="5.6640625" style="326" customWidth="1"/>
    <col min="4869" max="4869" width="26.5546875" style="326" customWidth="1"/>
    <col min="4870" max="4870" width="26" style="326" customWidth="1"/>
    <col min="4871" max="4871" width="12" style="326" customWidth="1"/>
    <col min="4872" max="5120" width="9.109375" style="326"/>
    <col min="5121" max="5121" width="5.6640625" style="326" customWidth="1"/>
    <col min="5122" max="5122" width="0.109375" style="326" customWidth="1"/>
    <col min="5123" max="5123" width="8.5546875" style="326" customWidth="1"/>
    <col min="5124" max="5124" width="5.6640625" style="326" customWidth="1"/>
    <col min="5125" max="5125" width="26.5546875" style="326" customWidth="1"/>
    <col min="5126" max="5126" width="26" style="326" customWidth="1"/>
    <col min="5127" max="5127" width="12" style="326" customWidth="1"/>
    <col min="5128" max="5376" width="9.109375" style="326"/>
    <col min="5377" max="5377" width="5.6640625" style="326" customWidth="1"/>
    <col min="5378" max="5378" width="0.109375" style="326" customWidth="1"/>
    <col min="5379" max="5379" width="8.5546875" style="326" customWidth="1"/>
    <col min="5380" max="5380" width="5.6640625" style="326" customWidth="1"/>
    <col min="5381" max="5381" width="26.5546875" style="326" customWidth="1"/>
    <col min="5382" max="5382" width="26" style="326" customWidth="1"/>
    <col min="5383" max="5383" width="12" style="326" customWidth="1"/>
    <col min="5384" max="5632" width="9.109375" style="326"/>
    <col min="5633" max="5633" width="5.6640625" style="326" customWidth="1"/>
    <col min="5634" max="5634" width="0.109375" style="326" customWidth="1"/>
    <col min="5635" max="5635" width="8.5546875" style="326" customWidth="1"/>
    <col min="5636" max="5636" width="5.6640625" style="326" customWidth="1"/>
    <col min="5637" max="5637" width="26.5546875" style="326" customWidth="1"/>
    <col min="5638" max="5638" width="26" style="326" customWidth="1"/>
    <col min="5639" max="5639" width="12" style="326" customWidth="1"/>
    <col min="5640" max="5888" width="9.109375" style="326"/>
    <col min="5889" max="5889" width="5.6640625" style="326" customWidth="1"/>
    <col min="5890" max="5890" width="0.109375" style="326" customWidth="1"/>
    <col min="5891" max="5891" width="8.5546875" style="326" customWidth="1"/>
    <col min="5892" max="5892" width="5.6640625" style="326" customWidth="1"/>
    <col min="5893" max="5893" width="26.5546875" style="326" customWidth="1"/>
    <col min="5894" max="5894" width="26" style="326" customWidth="1"/>
    <col min="5895" max="5895" width="12" style="326" customWidth="1"/>
    <col min="5896" max="6144" width="9.109375" style="326"/>
    <col min="6145" max="6145" width="5.6640625" style="326" customWidth="1"/>
    <col min="6146" max="6146" width="0.109375" style="326" customWidth="1"/>
    <col min="6147" max="6147" width="8.5546875" style="326" customWidth="1"/>
    <col min="6148" max="6148" width="5.6640625" style="326" customWidth="1"/>
    <col min="6149" max="6149" width="26.5546875" style="326" customWidth="1"/>
    <col min="6150" max="6150" width="26" style="326" customWidth="1"/>
    <col min="6151" max="6151" width="12" style="326" customWidth="1"/>
    <col min="6152" max="6400" width="9.109375" style="326"/>
    <col min="6401" max="6401" width="5.6640625" style="326" customWidth="1"/>
    <col min="6402" max="6402" width="0.109375" style="326" customWidth="1"/>
    <col min="6403" max="6403" width="8.5546875" style="326" customWidth="1"/>
    <col min="6404" max="6404" width="5.6640625" style="326" customWidth="1"/>
    <col min="6405" max="6405" width="26.5546875" style="326" customWidth="1"/>
    <col min="6406" max="6406" width="26" style="326" customWidth="1"/>
    <col min="6407" max="6407" width="12" style="326" customWidth="1"/>
    <col min="6408" max="6656" width="9.109375" style="326"/>
    <col min="6657" max="6657" width="5.6640625" style="326" customWidth="1"/>
    <col min="6658" max="6658" width="0.109375" style="326" customWidth="1"/>
    <col min="6659" max="6659" width="8.5546875" style="326" customWidth="1"/>
    <col min="6660" max="6660" width="5.6640625" style="326" customWidth="1"/>
    <col min="6661" max="6661" width="26.5546875" style="326" customWidth="1"/>
    <col min="6662" max="6662" width="26" style="326" customWidth="1"/>
    <col min="6663" max="6663" width="12" style="326" customWidth="1"/>
    <col min="6664" max="6912" width="9.109375" style="326"/>
    <col min="6913" max="6913" width="5.6640625" style="326" customWidth="1"/>
    <col min="6914" max="6914" width="0.109375" style="326" customWidth="1"/>
    <col min="6915" max="6915" width="8.5546875" style="326" customWidth="1"/>
    <col min="6916" max="6916" width="5.6640625" style="326" customWidth="1"/>
    <col min="6917" max="6917" width="26.5546875" style="326" customWidth="1"/>
    <col min="6918" max="6918" width="26" style="326" customWidth="1"/>
    <col min="6919" max="6919" width="12" style="326" customWidth="1"/>
    <col min="6920" max="7168" width="9.109375" style="326"/>
    <col min="7169" max="7169" width="5.6640625" style="326" customWidth="1"/>
    <col min="7170" max="7170" width="0.109375" style="326" customWidth="1"/>
    <col min="7171" max="7171" width="8.5546875" style="326" customWidth="1"/>
    <col min="7172" max="7172" width="5.6640625" style="326" customWidth="1"/>
    <col min="7173" max="7173" width="26.5546875" style="326" customWidth="1"/>
    <col min="7174" max="7174" width="26" style="326" customWidth="1"/>
    <col min="7175" max="7175" width="12" style="326" customWidth="1"/>
    <col min="7176" max="7424" width="9.109375" style="326"/>
    <col min="7425" max="7425" width="5.6640625" style="326" customWidth="1"/>
    <col min="7426" max="7426" width="0.109375" style="326" customWidth="1"/>
    <col min="7427" max="7427" width="8.5546875" style="326" customWidth="1"/>
    <col min="7428" max="7428" width="5.6640625" style="326" customWidth="1"/>
    <col min="7429" max="7429" width="26.5546875" style="326" customWidth="1"/>
    <col min="7430" max="7430" width="26" style="326" customWidth="1"/>
    <col min="7431" max="7431" width="12" style="326" customWidth="1"/>
    <col min="7432" max="7680" width="9.109375" style="326"/>
    <col min="7681" max="7681" width="5.6640625" style="326" customWidth="1"/>
    <col min="7682" max="7682" width="0.109375" style="326" customWidth="1"/>
    <col min="7683" max="7683" width="8.5546875" style="326" customWidth="1"/>
    <col min="7684" max="7684" width="5.6640625" style="326" customWidth="1"/>
    <col min="7685" max="7685" width="26.5546875" style="326" customWidth="1"/>
    <col min="7686" max="7686" width="26" style="326" customWidth="1"/>
    <col min="7687" max="7687" width="12" style="326" customWidth="1"/>
    <col min="7688" max="7936" width="9.109375" style="326"/>
    <col min="7937" max="7937" width="5.6640625" style="326" customWidth="1"/>
    <col min="7938" max="7938" width="0.109375" style="326" customWidth="1"/>
    <col min="7939" max="7939" width="8.5546875" style="326" customWidth="1"/>
    <col min="7940" max="7940" width="5.6640625" style="326" customWidth="1"/>
    <col min="7941" max="7941" width="26.5546875" style="326" customWidth="1"/>
    <col min="7942" max="7942" width="26" style="326" customWidth="1"/>
    <col min="7943" max="7943" width="12" style="326" customWidth="1"/>
    <col min="7944" max="8192" width="9.109375" style="326"/>
    <col min="8193" max="8193" width="5.6640625" style="326" customWidth="1"/>
    <col min="8194" max="8194" width="0.109375" style="326" customWidth="1"/>
    <col min="8195" max="8195" width="8.5546875" style="326" customWidth="1"/>
    <col min="8196" max="8196" width="5.6640625" style="326" customWidth="1"/>
    <col min="8197" max="8197" width="26.5546875" style="326" customWidth="1"/>
    <col min="8198" max="8198" width="26" style="326" customWidth="1"/>
    <col min="8199" max="8199" width="12" style="326" customWidth="1"/>
    <col min="8200" max="8448" width="9.109375" style="326"/>
    <col min="8449" max="8449" width="5.6640625" style="326" customWidth="1"/>
    <col min="8450" max="8450" width="0.109375" style="326" customWidth="1"/>
    <col min="8451" max="8451" width="8.5546875" style="326" customWidth="1"/>
    <col min="8452" max="8452" width="5.6640625" style="326" customWidth="1"/>
    <col min="8453" max="8453" width="26.5546875" style="326" customWidth="1"/>
    <col min="8454" max="8454" width="26" style="326" customWidth="1"/>
    <col min="8455" max="8455" width="12" style="326" customWidth="1"/>
    <col min="8456" max="8704" width="9.109375" style="326"/>
    <col min="8705" max="8705" width="5.6640625" style="326" customWidth="1"/>
    <col min="8706" max="8706" width="0.109375" style="326" customWidth="1"/>
    <col min="8707" max="8707" width="8.5546875" style="326" customWidth="1"/>
    <col min="8708" max="8708" width="5.6640625" style="326" customWidth="1"/>
    <col min="8709" max="8709" width="26.5546875" style="326" customWidth="1"/>
    <col min="8710" max="8710" width="26" style="326" customWidth="1"/>
    <col min="8711" max="8711" width="12" style="326" customWidth="1"/>
    <col min="8712" max="8960" width="9.109375" style="326"/>
    <col min="8961" max="8961" width="5.6640625" style="326" customWidth="1"/>
    <col min="8962" max="8962" width="0.109375" style="326" customWidth="1"/>
    <col min="8963" max="8963" width="8.5546875" style="326" customWidth="1"/>
    <col min="8964" max="8964" width="5.6640625" style="326" customWidth="1"/>
    <col min="8965" max="8965" width="26.5546875" style="326" customWidth="1"/>
    <col min="8966" max="8966" width="26" style="326" customWidth="1"/>
    <col min="8967" max="8967" width="12" style="326" customWidth="1"/>
    <col min="8968" max="9216" width="9.109375" style="326"/>
    <col min="9217" max="9217" width="5.6640625" style="326" customWidth="1"/>
    <col min="9218" max="9218" width="0.109375" style="326" customWidth="1"/>
    <col min="9219" max="9219" width="8.5546875" style="326" customWidth="1"/>
    <col min="9220" max="9220" width="5.6640625" style="326" customWidth="1"/>
    <col min="9221" max="9221" width="26.5546875" style="326" customWidth="1"/>
    <col min="9222" max="9222" width="26" style="326" customWidth="1"/>
    <col min="9223" max="9223" width="12" style="326" customWidth="1"/>
    <col min="9224" max="9472" width="9.109375" style="326"/>
    <col min="9473" max="9473" width="5.6640625" style="326" customWidth="1"/>
    <col min="9474" max="9474" width="0.109375" style="326" customWidth="1"/>
    <col min="9475" max="9475" width="8.5546875" style="326" customWidth="1"/>
    <col min="9476" max="9476" width="5.6640625" style="326" customWidth="1"/>
    <col min="9477" max="9477" width="26.5546875" style="326" customWidth="1"/>
    <col min="9478" max="9478" width="26" style="326" customWidth="1"/>
    <col min="9479" max="9479" width="12" style="326" customWidth="1"/>
    <col min="9480" max="9728" width="9.109375" style="326"/>
    <col min="9729" max="9729" width="5.6640625" style="326" customWidth="1"/>
    <col min="9730" max="9730" width="0.109375" style="326" customWidth="1"/>
    <col min="9731" max="9731" width="8.5546875" style="326" customWidth="1"/>
    <col min="9732" max="9732" width="5.6640625" style="326" customWidth="1"/>
    <col min="9733" max="9733" width="26.5546875" style="326" customWidth="1"/>
    <col min="9734" max="9734" width="26" style="326" customWidth="1"/>
    <col min="9735" max="9735" width="12" style="326" customWidth="1"/>
    <col min="9736" max="9984" width="9.109375" style="326"/>
    <col min="9985" max="9985" width="5.6640625" style="326" customWidth="1"/>
    <col min="9986" max="9986" width="0.109375" style="326" customWidth="1"/>
    <col min="9987" max="9987" width="8.5546875" style="326" customWidth="1"/>
    <col min="9988" max="9988" width="5.6640625" style="326" customWidth="1"/>
    <col min="9989" max="9989" width="26.5546875" style="326" customWidth="1"/>
    <col min="9990" max="9990" width="26" style="326" customWidth="1"/>
    <col min="9991" max="9991" width="12" style="326" customWidth="1"/>
    <col min="9992" max="10240" width="9.109375" style="326"/>
    <col min="10241" max="10241" width="5.6640625" style="326" customWidth="1"/>
    <col min="10242" max="10242" width="0.109375" style="326" customWidth="1"/>
    <col min="10243" max="10243" width="8.5546875" style="326" customWidth="1"/>
    <col min="10244" max="10244" width="5.6640625" style="326" customWidth="1"/>
    <col min="10245" max="10245" width="26.5546875" style="326" customWidth="1"/>
    <col min="10246" max="10246" width="26" style="326" customWidth="1"/>
    <col min="10247" max="10247" width="12" style="326" customWidth="1"/>
    <col min="10248" max="10496" width="9.109375" style="326"/>
    <col min="10497" max="10497" width="5.6640625" style="326" customWidth="1"/>
    <col min="10498" max="10498" width="0.109375" style="326" customWidth="1"/>
    <col min="10499" max="10499" width="8.5546875" style="326" customWidth="1"/>
    <col min="10500" max="10500" width="5.6640625" style="326" customWidth="1"/>
    <col min="10501" max="10501" width="26.5546875" style="326" customWidth="1"/>
    <col min="10502" max="10502" width="26" style="326" customWidth="1"/>
    <col min="10503" max="10503" width="12" style="326" customWidth="1"/>
    <col min="10504" max="10752" width="9.109375" style="326"/>
    <col min="10753" max="10753" width="5.6640625" style="326" customWidth="1"/>
    <col min="10754" max="10754" width="0.109375" style="326" customWidth="1"/>
    <col min="10755" max="10755" width="8.5546875" style="326" customWidth="1"/>
    <col min="10756" max="10756" width="5.6640625" style="326" customWidth="1"/>
    <col min="10757" max="10757" width="26.5546875" style="326" customWidth="1"/>
    <col min="10758" max="10758" width="26" style="326" customWidth="1"/>
    <col min="10759" max="10759" width="12" style="326" customWidth="1"/>
    <col min="10760" max="11008" width="9.109375" style="326"/>
    <col min="11009" max="11009" width="5.6640625" style="326" customWidth="1"/>
    <col min="11010" max="11010" width="0.109375" style="326" customWidth="1"/>
    <col min="11011" max="11011" width="8.5546875" style="326" customWidth="1"/>
    <col min="11012" max="11012" width="5.6640625" style="326" customWidth="1"/>
    <col min="11013" max="11013" width="26.5546875" style="326" customWidth="1"/>
    <col min="11014" max="11014" width="26" style="326" customWidth="1"/>
    <col min="11015" max="11015" width="12" style="326" customWidth="1"/>
    <col min="11016" max="11264" width="9.109375" style="326"/>
    <col min="11265" max="11265" width="5.6640625" style="326" customWidth="1"/>
    <col min="11266" max="11266" width="0.109375" style="326" customWidth="1"/>
    <col min="11267" max="11267" width="8.5546875" style="326" customWidth="1"/>
    <col min="11268" max="11268" width="5.6640625" style="326" customWidth="1"/>
    <col min="11269" max="11269" width="26.5546875" style="326" customWidth="1"/>
    <col min="11270" max="11270" width="26" style="326" customWidth="1"/>
    <col min="11271" max="11271" width="12" style="326" customWidth="1"/>
    <col min="11272" max="11520" width="9.109375" style="326"/>
    <col min="11521" max="11521" width="5.6640625" style="326" customWidth="1"/>
    <col min="11522" max="11522" width="0.109375" style="326" customWidth="1"/>
    <col min="11523" max="11523" width="8.5546875" style="326" customWidth="1"/>
    <col min="11524" max="11524" width="5.6640625" style="326" customWidth="1"/>
    <col min="11525" max="11525" width="26.5546875" style="326" customWidth="1"/>
    <col min="11526" max="11526" width="26" style="326" customWidth="1"/>
    <col min="11527" max="11527" width="12" style="326" customWidth="1"/>
    <col min="11528" max="11776" width="9.109375" style="326"/>
    <col min="11777" max="11777" width="5.6640625" style="326" customWidth="1"/>
    <col min="11778" max="11778" width="0.109375" style="326" customWidth="1"/>
    <col min="11779" max="11779" width="8.5546875" style="326" customWidth="1"/>
    <col min="11780" max="11780" width="5.6640625" style="326" customWidth="1"/>
    <col min="11781" max="11781" width="26.5546875" style="326" customWidth="1"/>
    <col min="11782" max="11782" width="26" style="326" customWidth="1"/>
    <col min="11783" max="11783" width="12" style="326" customWidth="1"/>
    <col min="11784" max="12032" width="9.109375" style="326"/>
    <col min="12033" max="12033" width="5.6640625" style="326" customWidth="1"/>
    <col min="12034" max="12034" width="0.109375" style="326" customWidth="1"/>
    <col min="12035" max="12035" width="8.5546875" style="326" customWidth="1"/>
    <col min="12036" max="12036" width="5.6640625" style="326" customWidth="1"/>
    <col min="12037" max="12037" width="26.5546875" style="326" customWidth="1"/>
    <col min="12038" max="12038" width="26" style="326" customWidth="1"/>
    <col min="12039" max="12039" width="12" style="326" customWidth="1"/>
    <col min="12040" max="12288" width="9.109375" style="326"/>
    <col min="12289" max="12289" width="5.6640625" style="326" customWidth="1"/>
    <col min="12290" max="12290" width="0.109375" style="326" customWidth="1"/>
    <col min="12291" max="12291" width="8.5546875" style="326" customWidth="1"/>
    <col min="12292" max="12292" width="5.6640625" style="326" customWidth="1"/>
    <col min="12293" max="12293" width="26.5546875" style="326" customWidth="1"/>
    <col min="12294" max="12294" width="26" style="326" customWidth="1"/>
    <col min="12295" max="12295" width="12" style="326" customWidth="1"/>
    <col min="12296" max="12544" width="9.109375" style="326"/>
    <col min="12545" max="12545" width="5.6640625" style="326" customWidth="1"/>
    <col min="12546" max="12546" width="0.109375" style="326" customWidth="1"/>
    <col min="12547" max="12547" width="8.5546875" style="326" customWidth="1"/>
    <col min="12548" max="12548" width="5.6640625" style="326" customWidth="1"/>
    <col min="12549" max="12549" width="26.5546875" style="326" customWidth="1"/>
    <col min="12550" max="12550" width="26" style="326" customWidth="1"/>
    <col min="12551" max="12551" width="12" style="326" customWidth="1"/>
    <col min="12552" max="12800" width="9.109375" style="326"/>
    <col min="12801" max="12801" width="5.6640625" style="326" customWidth="1"/>
    <col min="12802" max="12802" width="0.109375" style="326" customWidth="1"/>
    <col min="12803" max="12803" width="8.5546875" style="326" customWidth="1"/>
    <col min="12804" max="12804" width="5.6640625" style="326" customWidth="1"/>
    <col min="12805" max="12805" width="26.5546875" style="326" customWidth="1"/>
    <col min="12806" max="12806" width="26" style="326" customWidth="1"/>
    <col min="12807" max="12807" width="12" style="326" customWidth="1"/>
    <col min="12808" max="13056" width="9.109375" style="326"/>
    <col min="13057" max="13057" width="5.6640625" style="326" customWidth="1"/>
    <col min="13058" max="13058" width="0.109375" style="326" customWidth="1"/>
    <col min="13059" max="13059" width="8.5546875" style="326" customWidth="1"/>
    <col min="13060" max="13060" width="5.6640625" style="326" customWidth="1"/>
    <col min="13061" max="13061" width="26.5546875" style="326" customWidth="1"/>
    <col min="13062" max="13062" width="26" style="326" customWidth="1"/>
    <col min="13063" max="13063" width="12" style="326" customWidth="1"/>
    <col min="13064" max="13312" width="9.109375" style="326"/>
    <col min="13313" max="13313" width="5.6640625" style="326" customWidth="1"/>
    <col min="13314" max="13314" width="0.109375" style="326" customWidth="1"/>
    <col min="13315" max="13315" width="8.5546875" style="326" customWidth="1"/>
    <col min="13316" max="13316" width="5.6640625" style="326" customWidth="1"/>
    <col min="13317" max="13317" width="26.5546875" style="326" customWidth="1"/>
    <col min="13318" max="13318" width="26" style="326" customWidth="1"/>
    <col min="13319" max="13319" width="12" style="326" customWidth="1"/>
    <col min="13320" max="13568" width="9.109375" style="326"/>
    <col min="13569" max="13569" width="5.6640625" style="326" customWidth="1"/>
    <col min="13570" max="13570" width="0.109375" style="326" customWidth="1"/>
    <col min="13571" max="13571" width="8.5546875" style="326" customWidth="1"/>
    <col min="13572" max="13572" width="5.6640625" style="326" customWidth="1"/>
    <col min="13573" max="13573" width="26.5546875" style="326" customWidth="1"/>
    <col min="13574" max="13574" width="26" style="326" customWidth="1"/>
    <col min="13575" max="13575" width="12" style="326" customWidth="1"/>
    <col min="13576" max="13824" width="9.109375" style="326"/>
    <col min="13825" max="13825" width="5.6640625" style="326" customWidth="1"/>
    <col min="13826" max="13826" width="0.109375" style="326" customWidth="1"/>
    <col min="13827" max="13827" width="8.5546875" style="326" customWidth="1"/>
    <col min="13828" max="13828" width="5.6640625" style="326" customWidth="1"/>
    <col min="13829" max="13829" width="26.5546875" style="326" customWidth="1"/>
    <col min="13830" max="13830" width="26" style="326" customWidth="1"/>
    <col min="13831" max="13831" width="12" style="326" customWidth="1"/>
    <col min="13832" max="14080" width="9.109375" style="326"/>
    <col min="14081" max="14081" width="5.6640625" style="326" customWidth="1"/>
    <col min="14082" max="14082" width="0.109375" style="326" customWidth="1"/>
    <col min="14083" max="14083" width="8.5546875" style="326" customWidth="1"/>
    <col min="14084" max="14084" width="5.6640625" style="326" customWidth="1"/>
    <col min="14085" max="14085" width="26.5546875" style="326" customWidth="1"/>
    <col min="14086" max="14086" width="26" style="326" customWidth="1"/>
    <col min="14087" max="14087" width="12" style="326" customWidth="1"/>
    <col min="14088" max="14336" width="9.109375" style="326"/>
    <col min="14337" max="14337" width="5.6640625" style="326" customWidth="1"/>
    <col min="14338" max="14338" width="0.109375" style="326" customWidth="1"/>
    <col min="14339" max="14339" width="8.5546875" style="326" customWidth="1"/>
    <col min="14340" max="14340" width="5.6640625" style="326" customWidth="1"/>
    <col min="14341" max="14341" width="26.5546875" style="326" customWidth="1"/>
    <col min="14342" max="14342" width="26" style="326" customWidth="1"/>
    <col min="14343" max="14343" width="12" style="326" customWidth="1"/>
    <col min="14344" max="14592" width="9.109375" style="326"/>
    <col min="14593" max="14593" width="5.6640625" style="326" customWidth="1"/>
    <col min="14594" max="14594" width="0.109375" style="326" customWidth="1"/>
    <col min="14595" max="14595" width="8.5546875" style="326" customWidth="1"/>
    <col min="14596" max="14596" width="5.6640625" style="326" customWidth="1"/>
    <col min="14597" max="14597" width="26.5546875" style="326" customWidth="1"/>
    <col min="14598" max="14598" width="26" style="326" customWidth="1"/>
    <col min="14599" max="14599" width="12" style="326" customWidth="1"/>
    <col min="14600" max="14848" width="9.109375" style="326"/>
    <col min="14849" max="14849" width="5.6640625" style="326" customWidth="1"/>
    <col min="14850" max="14850" width="0.109375" style="326" customWidth="1"/>
    <col min="14851" max="14851" width="8.5546875" style="326" customWidth="1"/>
    <col min="14852" max="14852" width="5.6640625" style="326" customWidth="1"/>
    <col min="14853" max="14853" width="26.5546875" style="326" customWidth="1"/>
    <col min="14854" max="14854" width="26" style="326" customWidth="1"/>
    <col min="14855" max="14855" width="12" style="326" customWidth="1"/>
    <col min="14856" max="15104" width="9.109375" style="326"/>
    <col min="15105" max="15105" width="5.6640625" style="326" customWidth="1"/>
    <col min="15106" max="15106" width="0.109375" style="326" customWidth="1"/>
    <col min="15107" max="15107" width="8.5546875" style="326" customWidth="1"/>
    <col min="15108" max="15108" width="5.6640625" style="326" customWidth="1"/>
    <col min="15109" max="15109" width="26.5546875" style="326" customWidth="1"/>
    <col min="15110" max="15110" width="26" style="326" customWidth="1"/>
    <col min="15111" max="15111" width="12" style="326" customWidth="1"/>
    <col min="15112" max="15360" width="9.109375" style="326"/>
    <col min="15361" max="15361" width="5.6640625" style="326" customWidth="1"/>
    <col min="15362" max="15362" width="0.109375" style="326" customWidth="1"/>
    <col min="15363" max="15363" width="8.5546875" style="326" customWidth="1"/>
    <col min="15364" max="15364" width="5.6640625" style="326" customWidth="1"/>
    <col min="15365" max="15365" width="26.5546875" style="326" customWidth="1"/>
    <col min="15366" max="15366" width="26" style="326" customWidth="1"/>
    <col min="15367" max="15367" width="12" style="326" customWidth="1"/>
    <col min="15368" max="15616" width="9.109375" style="326"/>
    <col min="15617" max="15617" width="5.6640625" style="326" customWidth="1"/>
    <col min="15618" max="15618" width="0.109375" style="326" customWidth="1"/>
    <col min="15619" max="15619" width="8.5546875" style="326" customWidth="1"/>
    <col min="15620" max="15620" width="5.6640625" style="326" customWidth="1"/>
    <col min="15621" max="15621" width="26.5546875" style="326" customWidth="1"/>
    <col min="15622" max="15622" width="26" style="326" customWidth="1"/>
    <col min="15623" max="15623" width="12" style="326" customWidth="1"/>
    <col min="15624" max="15872" width="9.109375" style="326"/>
    <col min="15873" max="15873" width="5.6640625" style="326" customWidth="1"/>
    <col min="15874" max="15874" width="0.109375" style="326" customWidth="1"/>
    <col min="15875" max="15875" width="8.5546875" style="326" customWidth="1"/>
    <col min="15876" max="15876" width="5.6640625" style="326" customWidth="1"/>
    <col min="15877" max="15877" width="26.5546875" style="326" customWidth="1"/>
    <col min="15878" max="15878" width="26" style="326" customWidth="1"/>
    <col min="15879" max="15879" width="12" style="326" customWidth="1"/>
    <col min="15880" max="16128" width="9.109375" style="326"/>
    <col min="16129" max="16129" width="5.6640625" style="326" customWidth="1"/>
    <col min="16130" max="16130" width="0.109375" style="326" customWidth="1"/>
    <col min="16131" max="16131" width="8.5546875" style="326" customWidth="1"/>
    <col min="16132" max="16132" width="5.6640625" style="326" customWidth="1"/>
    <col min="16133" max="16133" width="26.5546875" style="326" customWidth="1"/>
    <col min="16134" max="16134" width="26" style="326" customWidth="1"/>
    <col min="16135" max="16135" width="12" style="326" customWidth="1"/>
    <col min="16136" max="16384" width="9.109375" style="326"/>
  </cols>
  <sheetData>
    <row r="1" spans="1:7" ht="25.8" x14ac:dyDescent="0.3">
      <c r="A1" s="350" t="s">
        <v>859</v>
      </c>
      <c r="B1" s="351"/>
      <c r="C1" s="351"/>
      <c r="D1" s="351"/>
      <c r="E1" s="351"/>
      <c r="F1" s="351"/>
      <c r="G1" s="352"/>
    </row>
    <row r="2" spans="1:7" ht="21" x14ac:dyDescent="0.3">
      <c r="A2" s="362" t="s">
        <v>860</v>
      </c>
      <c r="B2" s="354"/>
      <c r="C2" s="354"/>
      <c r="D2" s="354"/>
      <c r="E2" s="354"/>
      <c r="F2" s="354"/>
      <c r="G2" s="355"/>
    </row>
    <row r="3" spans="1:7" ht="48" customHeight="1" x14ac:dyDescent="0.3">
      <c r="A3" s="327" t="s">
        <v>146</v>
      </c>
      <c r="B3" s="327" t="s">
        <v>147</v>
      </c>
      <c r="C3" s="327" t="s">
        <v>148</v>
      </c>
      <c r="D3" s="328" t="s">
        <v>149</v>
      </c>
      <c r="E3" s="329"/>
      <c r="F3" s="329"/>
      <c r="G3" s="329" t="s">
        <v>150</v>
      </c>
    </row>
    <row r="4" spans="1:7" ht="21.9" customHeight="1" x14ac:dyDescent="0.3">
      <c r="A4" s="330" t="s">
        <v>151</v>
      </c>
      <c r="B4" s="331"/>
      <c r="C4" s="330" t="s">
        <v>133</v>
      </c>
      <c r="D4" s="332"/>
      <c r="E4" s="329" t="s">
        <v>152</v>
      </c>
      <c r="F4" s="329" t="s">
        <v>153</v>
      </c>
      <c r="G4" s="333"/>
    </row>
    <row r="5" spans="1:7" ht="21.9" customHeight="1" x14ac:dyDescent="0.3">
      <c r="A5" s="330"/>
      <c r="B5" s="331"/>
      <c r="C5" s="329"/>
      <c r="D5" s="332"/>
      <c r="E5" s="329" t="s">
        <v>154</v>
      </c>
      <c r="F5" s="329" t="s">
        <v>155</v>
      </c>
      <c r="G5" s="333"/>
    </row>
    <row r="6" spans="1:7" ht="21.9" customHeight="1" x14ac:dyDescent="0.3">
      <c r="A6" s="330"/>
      <c r="B6" s="331"/>
      <c r="C6" s="330" t="s">
        <v>135</v>
      </c>
      <c r="D6" s="332"/>
      <c r="E6" s="329" t="s">
        <v>156</v>
      </c>
      <c r="F6" s="329" t="s">
        <v>157</v>
      </c>
      <c r="G6" s="333"/>
    </row>
    <row r="7" spans="1:7" ht="21.9" customHeight="1" x14ac:dyDescent="0.3">
      <c r="A7" s="330"/>
      <c r="B7" s="331"/>
      <c r="C7" s="329"/>
      <c r="D7" s="332"/>
      <c r="E7" s="329" t="s">
        <v>158</v>
      </c>
      <c r="F7" s="329" t="s">
        <v>159</v>
      </c>
      <c r="G7" s="333"/>
    </row>
    <row r="8" spans="1:7" ht="21.9" customHeight="1" x14ac:dyDescent="0.3">
      <c r="A8" s="330"/>
      <c r="B8" s="331"/>
      <c r="C8" s="330" t="s">
        <v>136</v>
      </c>
      <c r="D8" s="332"/>
      <c r="E8" s="329" t="s">
        <v>160</v>
      </c>
      <c r="F8" s="329" t="s">
        <v>161</v>
      </c>
      <c r="G8" s="333"/>
    </row>
    <row r="9" spans="1:7" ht="21.9" customHeight="1" x14ac:dyDescent="0.3">
      <c r="A9" s="330"/>
      <c r="B9" s="331"/>
      <c r="C9" s="329"/>
      <c r="D9" s="332"/>
      <c r="E9" s="329" t="s">
        <v>162</v>
      </c>
      <c r="F9" s="329" t="s">
        <v>163</v>
      </c>
      <c r="G9" s="333"/>
    </row>
    <row r="10" spans="1:7" ht="21.9" customHeight="1" x14ac:dyDescent="0.3">
      <c r="A10" s="330"/>
      <c r="B10" s="334"/>
      <c r="C10" s="329"/>
      <c r="D10" s="332"/>
      <c r="E10" s="329" t="s">
        <v>164</v>
      </c>
      <c r="F10" s="329" t="s">
        <v>165</v>
      </c>
      <c r="G10" s="333"/>
    </row>
    <row r="11" spans="1:7" ht="21.9" customHeight="1" x14ac:dyDescent="0.3">
      <c r="A11" s="330"/>
      <c r="B11" s="331"/>
      <c r="C11" s="330" t="s">
        <v>134</v>
      </c>
      <c r="D11" s="332"/>
      <c r="E11" s="329" t="s">
        <v>166</v>
      </c>
      <c r="F11" s="329" t="s">
        <v>167</v>
      </c>
      <c r="G11" s="333"/>
    </row>
    <row r="12" spans="1:7" ht="21.9" customHeight="1" x14ac:dyDescent="0.3">
      <c r="A12" s="330" t="s">
        <v>168</v>
      </c>
      <c r="B12" s="329"/>
      <c r="C12" s="330" t="s">
        <v>133</v>
      </c>
      <c r="D12" s="332"/>
      <c r="E12" s="329" t="s">
        <v>169</v>
      </c>
      <c r="F12" s="329" t="s">
        <v>170</v>
      </c>
      <c r="G12" s="333"/>
    </row>
    <row r="13" spans="1:7" ht="21.9" customHeight="1" x14ac:dyDescent="0.3">
      <c r="A13" s="330"/>
      <c r="B13" s="334"/>
      <c r="C13" s="329"/>
      <c r="D13" s="332"/>
      <c r="E13" s="329" t="s">
        <v>171</v>
      </c>
      <c r="F13" s="329" t="s">
        <v>172</v>
      </c>
      <c r="G13" s="333"/>
    </row>
    <row r="14" spans="1:7" ht="21.9" customHeight="1" x14ac:dyDescent="0.3">
      <c r="A14" s="330"/>
      <c r="B14" s="331"/>
      <c r="C14" s="330" t="s">
        <v>135</v>
      </c>
      <c r="D14" s="335"/>
      <c r="E14" s="329" t="s">
        <v>173</v>
      </c>
      <c r="F14" s="329" t="s">
        <v>174</v>
      </c>
      <c r="G14" s="333"/>
    </row>
    <row r="15" spans="1:7" ht="21.9" customHeight="1" x14ac:dyDescent="0.3">
      <c r="A15" s="330"/>
      <c r="B15" s="331"/>
      <c r="C15" s="330"/>
      <c r="D15" s="335"/>
      <c r="E15" s="329" t="s">
        <v>175</v>
      </c>
      <c r="F15" s="329" t="s">
        <v>176</v>
      </c>
      <c r="G15" s="333"/>
    </row>
    <row r="16" spans="1:7" ht="21.9" customHeight="1" x14ac:dyDescent="0.3">
      <c r="A16" s="330" t="s">
        <v>177</v>
      </c>
      <c r="B16" s="331"/>
      <c r="C16" s="330" t="s">
        <v>133</v>
      </c>
      <c r="D16" s="335"/>
      <c r="E16" s="329" t="s">
        <v>178</v>
      </c>
      <c r="F16" s="336" t="s">
        <v>179</v>
      </c>
      <c r="G16" s="333"/>
    </row>
    <row r="17" spans="1:7" ht="21.9" customHeight="1" x14ac:dyDescent="0.3">
      <c r="A17" s="330"/>
      <c r="B17" s="337"/>
      <c r="C17" s="330"/>
      <c r="D17" s="335"/>
      <c r="E17" s="329" t="s">
        <v>180</v>
      </c>
      <c r="F17" s="329" t="s">
        <v>181</v>
      </c>
      <c r="G17" s="333"/>
    </row>
    <row r="18" spans="1:7" ht="21.9" customHeight="1" x14ac:dyDescent="0.3">
      <c r="A18" s="338"/>
      <c r="B18" s="338"/>
      <c r="C18" s="330" t="s">
        <v>135</v>
      </c>
      <c r="D18" s="330"/>
      <c r="E18" s="329" t="s">
        <v>182</v>
      </c>
      <c r="F18" s="329" t="s">
        <v>183</v>
      </c>
      <c r="G18" s="333"/>
    </row>
    <row r="19" spans="1:7" ht="21.9" customHeight="1" x14ac:dyDescent="0.3">
      <c r="A19" s="330"/>
      <c r="B19" s="339"/>
      <c r="C19" s="330"/>
      <c r="D19" s="340"/>
      <c r="E19" s="329" t="s">
        <v>184</v>
      </c>
      <c r="F19" s="329" t="s">
        <v>185</v>
      </c>
      <c r="G19" s="333"/>
    </row>
    <row r="20" spans="1:7" ht="21.9" customHeight="1" x14ac:dyDescent="0.3">
      <c r="A20" s="330" t="s">
        <v>186</v>
      </c>
      <c r="B20" s="331"/>
      <c r="C20" s="330" t="s">
        <v>136</v>
      </c>
      <c r="D20" s="332"/>
      <c r="E20" s="329" t="s">
        <v>161</v>
      </c>
      <c r="F20" s="329" t="s">
        <v>187</v>
      </c>
      <c r="G20" s="333"/>
    </row>
    <row r="21" spans="1:7" ht="21.9" customHeight="1" x14ac:dyDescent="0.3">
      <c r="A21" s="330"/>
      <c r="B21" s="331"/>
      <c r="C21" s="329"/>
      <c r="D21" s="332"/>
      <c r="E21" s="329" t="s">
        <v>163</v>
      </c>
      <c r="F21" s="329" t="s">
        <v>164</v>
      </c>
      <c r="G21" s="333"/>
    </row>
    <row r="22" spans="1:7" ht="21.9" customHeight="1" x14ac:dyDescent="0.3">
      <c r="A22" s="330"/>
      <c r="B22" s="331"/>
      <c r="C22" s="330"/>
      <c r="D22" s="332"/>
      <c r="E22" s="329" t="s">
        <v>162</v>
      </c>
      <c r="F22" s="329" t="s">
        <v>165</v>
      </c>
      <c r="G22" s="333"/>
    </row>
    <row r="23" spans="1:7" ht="21.9" customHeight="1" x14ac:dyDescent="0.3">
      <c r="A23" s="330"/>
      <c r="B23" s="331"/>
      <c r="C23" s="330" t="s">
        <v>134</v>
      </c>
      <c r="D23" s="332"/>
      <c r="E23" s="329" t="s">
        <v>188</v>
      </c>
      <c r="F23" s="329" t="s">
        <v>189</v>
      </c>
      <c r="G23" s="333"/>
    </row>
    <row r="24" spans="1:7" ht="21.9" customHeight="1" x14ac:dyDescent="0.3">
      <c r="A24" s="330"/>
      <c r="B24" s="331"/>
      <c r="C24" s="329"/>
      <c r="D24" s="332"/>
      <c r="E24" s="329" t="s">
        <v>190</v>
      </c>
      <c r="F24" s="329" t="s">
        <v>191</v>
      </c>
      <c r="G24" s="333"/>
    </row>
    <row r="25" spans="1:7" ht="21.9" customHeight="1" x14ac:dyDescent="0.3">
      <c r="A25" s="330"/>
      <c r="B25" s="331"/>
      <c r="C25" s="329"/>
      <c r="D25" s="332"/>
      <c r="E25" s="329" t="s">
        <v>192</v>
      </c>
      <c r="F25" s="329" t="s">
        <v>193</v>
      </c>
      <c r="G25" s="333"/>
    </row>
    <row r="26" spans="1:7" ht="21.9" customHeight="1" x14ac:dyDescent="0.3">
      <c r="A26" s="330"/>
      <c r="B26" s="331"/>
      <c r="C26" s="329"/>
      <c r="D26" s="332"/>
      <c r="E26" s="329" t="s">
        <v>194</v>
      </c>
      <c r="F26" s="329" t="s">
        <v>195</v>
      </c>
      <c r="G26" s="333"/>
    </row>
    <row r="27" spans="1:7" ht="21.9" customHeight="1" x14ac:dyDescent="0.3">
      <c r="A27" s="330"/>
      <c r="B27" s="331"/>
      <c r="C27" s="329"/>
      <c r="D27" s="332"/>
      <c r="E27" s="329" t="s">
        <v>196</v>
      </c>
      <c r="F27" s="329" t="s">
        <v>197</v>
      </c>
      <c r="G27" s="333"/>
    </row>
    <row r="28" spans="1:7" ht="21.9" customHeight="1" x14ac:dyDescent="0.3">
      <c r="A28" s="330"/>
      <c r="B28" s="334"/>
      <c r="C28" s="329"/>
      <c r="D28" s="332"/>
      <c r="E28" s="329" t="s">
        <v>198</v>
      </c>
      <c r="F28" s="329" t="s">
        <v>199</v>
      </c>
      <c r="G28" s="333"/>
    </row>
    <row r="29" spans="1:7" ht="21.9" customHeight="1" x14ac:dyDescent="0.3">
      <c r="A29" s="330"/>
      <c r="B29" s="331"/>
      <c r="C29" s="329"/>
      <c r="D29" s="332"/>
      <c r="E29" s="329" t="s">
        <v>200</v>
      </c>
      <c r="F29" s="329" t="s">
        <v>201</v>
      </c>
      <c r="G29" s="333"/>
    </row>
    <row r="30" spans="1:7" ht="21.9" customHeight="1" x14ac:dyDescent="0.3">
      <c r="A30" s="330" t="s">
        <v>202</v>
      </c>
      <c r="B30" s="329"/>
      <c r="C30" s="329"/>
      <c r="D30" s="332"/>
      <c r="E30" s="329" t="s">
        <v>203</v>
      </c>
      <c r="F30" s="329" t="s">
        <v>204</v>
      </c>
      <c r="G30" s="333"/>
    </row>
    <row r="31" spans="1:7" ht="21.9" customHeight="1" x14ac:dyDescent="0.3">
      <c r="A31" s="330"/>
      <c r="B31" s="331"/>
      <c r="C31" s="330" t="s">
        <v>133</v>
      </c>
      <c r="D31" s="335" t="s">
        <v>205</v>
      </c>
      <c r="E31" s="329"/>
      <c r="F31" s="329"/>
      <c r="G31" s="333"/>
    </row>
    <row r="32" spans="1:7" ht="21.9" customHeight="1" x14ac:dyDescent="0.3">
      <c r="A32" s="330"/>
      <c r="B32" s="339"/>
      <c r="C32" s="330"/>
      <c r="D32" s="340" t="s">
        <v>205</v>
      </c>
      <c r="E32" s="329"/>
      <c r="F32" s="329"/>
      <c r="G32" s="333"/>
    </row>
    <row r="33" spans="1:7" ht="21.9" customHeight="1" x14ac:dyDescent="0.3">
      <c r="A33" s="330"/>
      <c r="B33" s="331"/>
      <c r="C33" s="330" t="s">
        <v>135</v>
      </c>
      <c r="D33" s="335" t="s">
        <v>205</v>
      </c>
      <c r="E33" s="329"/>
      <c r="F33" s="329"/>
      <c r="G33" s="333"/>
    </row>
    <row r="34" spans="1:7" ht="21.9" customHeight="1" x14ac:dyDescent="0.3">
      <c r="A34" s="330"/>
      <c r="B34" s="331"/>
      <c r="C34" s="329"/>
      <c r="D34" s="335" t="s">
        <v>205</v>
      </c>
      <c r="E34" s="329"/>
      <c r="F34" s="329"/>
      <c r="G34" s="333"/>
    </row>
    <row r="35" spans="1:7" ht="21.9" customHeight="1" x14ac:dyDescent="0.3">
      <c r="A35" s="330"/>
      <c r="B35" s="331"/>
      <c r="C35" s="330" t="s">
        <v>136</v>
      </c>
      <c r="D35" s="332"/>
      <c r="E35" s="329" t="s">
        <v>187</v>
      </c>
      <c r="F35" s="329" t="s">
        <v>160</v>
      </c>
      <c r="G35" s="333"/>
    </row>
    <row r="36" spans="1:7" ht="21.9" customHeight="1" x14ac:dyDescent="0.3">
      <c r="A36" s="330"/>
      <c r="B36" s="331"/>
      <c r="C36" s="329"/>
      <c r="D36" s="332"/>
      <c r="E36" s="329" t="s">
        <v>164</v>
      </c>
      <c r="F36" s="329" t="s">
        <v>162</v>
      </c>
      <c r="G36" s="333"/>
    </row>
    <row r="37" spans="1:7" ht="21.9" customHeight="1" x14ac:dyDescent="0.3">
      <c r="A37" s="330"/>
      <c r="B37" s="331"/>
      <c r="C37" s="329"/>
      <c r="D37" s="332"/>
      <c r="E37" s="329" t="s">
        <v>163</v>
      </c>
      <c r="F37" s="329" t="s">
        <v>165</v>
      </c>
      <c r="G37" s="333"/>
    </row>
    <row r="38" spans="1:7" ht="21.9" customHeight="1" x14ac:dyDescent="0.3">
      <c r="A38" s="330" t="s">
        <v>206</v>
      </c>
      <c r="B38" s="331"/>
      <c r="C38" s="330" t="s">
        <v>134</v>
      </c>
      <c r="D38" s="335" t="s">
        <v>207</v>
      </c>
      <c r="E38" s="329"/>
      <c r="F38" s="329"/>
      <c r="G38" s="333"/>
    </row>
    <row r="39" spans="1:7" ht="21.9" customHeight="1" x14ac:dyDescent="0.3">
      <c r="A39" s="330"/>
      <c r="B39" s="331"/>
      <c r="C39" s="329"/>
      <c r="D39" s="335" t="s">
        <v>207</v>
      </c>
      <c r="E39" s="329"/>
      <c r="F39" s="329"/>
      <c r="G39" s="333"/>
    </row>
    <row r="40" spans="1:7" ht="21.9" customHeight="1" x14ac:dyDescent="0.3">
      <c r="A40" s="330"/>
      <c r="B40" s="331"/>
      <c r="C40" s="329"/>
      <c r="D40" s="335" t="s">
        <v>207</v>
      </c>
      <c r="E40" s="329"/>
      <c r="F40" s="329"/>
      <c r="G40" s="333"/>
    </row>
    <row r="41" spans="1:7" ht="21.9" customHeight="1" x14ac:dyDescent="0.3">
      <c r="A41" s="330"/>
      <c r="B41" s="334"/>
      <c r="C41" s="330"/>
      <c r="D41" s="335" t="s">
        <v>207</v>
      </c>
      <c r="E41" s="329"/>
      <c r="F41" s="329"/>
      <c r="G41" s="333"/>
    </row>
    <row r="42" spans="1:7" ht="21.9" customHeight="1" x14ac:dyDescent="0.3">
      <c r="A42" s="330"/>
      <c r="B42" s="331"/>
      <c r="C42" s="330"/>
      <c r="D42" s="332"/>
      <c r="E42" s="330" t="s">
        <v>208</v>
      </c>
      <c r="F42" s="329"/>
      <c r="G42" s="333"/>
    </row>
    <row r="43" spans="1:7" ht="21.9" customHeight="1" x14ac:dyDescent="0.3">
      <c r="A43" s="330" t="s">
        <v>209</v>
      </c>
      <c r="B43" s="331"/>
      <c r="C43" s="330" t="s">
        <v>136</v>
      </c>
      <c r="D43" s="332"/>
      <c r="E43" s="329" t="s">
        <v>210</v>
      </c>
      <c r="F43" s="329"/>
      <c r="G43" s="333"/>
    </row>
    <row r="44" spans="1:7" ht="21.9" customHeight="1" x14ac:dyDescent="0.3">
      <c r="A44" s="330"/>
      <c r="B44" s="329"/>
      <c r="C44" s="329"/>
      <c r="D44" s="332"/>
      <c r="E44" s="329"/>
      <c r="F44" s="329"/>
      <c r="G44" s="333"/>
    </row>
    <row r="45" spans="1:7" ht="21.9" customHeight="1" x14ac:dyDescent="0.3">
      <c r="A45" s="330"/>
      <c r="B45" s="329"/>
      <c r="C45" s="330"/>
      <c r="D45" s="335"/>
      <c r="E45" s="330" t="s">
        <v>208</v>
      </c>
      <c r="F45" s="329"/>
      <c r="G45" s="333"/>
    </row>
    <row r="46" spans="1:7" ht="21.9" customHeight="1" x14ac:dyDescent="0.3">
      <c r="A46" s="330" t="s">
        <v>211</v>
      </c>
      <c r="B46" s="329"/>
      <c r="C46" s="330" t="s">
        <v>134</v>
      </c>
      <c r="D46" s="335" t="s">
        <v>205</v>
      </c>
      <c r="E46" s="329"/>
      <c r="F46" s="329"/>
      <c r="G46" s="333"/>
    </row>
    <row r="47" spans="1:7" ht="21.9" customHeight="1" x14ac:dyDescent="0.3">
      <c r="A47" s="329"/>
      <c r="B47" s="329"/>
      <c r="C47" s="329"/>
      <c r="D47" s="335" t="s">
        <v>205</v>
      </c>
      <c r="E47" s="329"/>
      <c r="F47" s="329"/>
      <c r="G47" s="333"/>
    </row>
    <row r="48" spans="1:7" ht="21.9" customHeight="1" x14ac:dyDescent="0.3">
      <c r="A48" s="330"/>
      <c r="B48" s="329"/>
      <c r="C48" s="330"/>
      <c r="D48" s="329"/>
      <c r="E48" s="330" t="s">
        <v>208</v>
      </c>
      <c r="F48" s="329"/>
      <c r="G48" s="333"/>
    </row>
    <row r="49" spans="1:7" ht="21.9" customHeight="1" x14ac:dyDescent="0.3">
      <c r="A49" s="329"/>
      <c r="B49" s="329"/>
      <c r="C49" s="329"/>
      <c r="D49" s="329"/>
      <c r="E49" s="329"/>
      <c r="F49" s="329"/>
      <c r="G49" s="333"/>
    </row>
    <row r="50" spans="1:7" ht="21.9" customHeight="1" x14ac:dyDescent="0.3">
      <c r="A50" s="330"/>
      <c r="B50" s="329"/>
      <c r="C50" s="330"/>
      <c r="D50" s="330"/>
      <c r="E50" s="329"/>
      <c r="F50" s="329"/>
      <c r="G50" s="333"/>
    </row>
    <row r="51" spans="1:7" ht="21.9" customHeight="1" x14ac:dyDescent="0.3">
      <c r="A51" s="330"/>
      <c r="B51" s="329"/>
      <c r="C51" s="329"/>
      <c r="D51" s="329"/>
      <c r="E51" s="329"/>
      <c r="F51" s="329"/>
      <c r="G51" s="333"/>
    </row>
    <row r="52" spans="1:7" ht="21.9" customHeight="1" x14ac:dyDescent="0.3">
      <c r="A52" s="330"/>
      <c r="B52" s="329"/>
      <c r="C52" s="330"/>
      <c r="D52" s="329"/>
      <c r="E52" s="329"/>
      <c r="F52" s="329"/>
      <c r="G52" s="333"/>
    </row>
    <row r="53" spans="1:7" ht="21.9" customHeight="1" x14ac:dyDescent="0.3">
      <c r="A53" s="330"/>
      <c r="B53" s="329"/>
      <c r="C53" s="329"/>
      <c r="D53" s="329"/>
      <c r="E53" s="329"/>
      <c r="F53" s="329"/>
      <c r="G53" s="333"/>
    </row>
    <row r="54" spans="1:7" ht="21.9" customHeight="1" x14ac:dyDescent="0.3">
      <c r="A54" s="330"/>
      <c r="B54" s="329"/>
      <c r="C54" s="330"/>
      <c r="D54" s="329"/>
      <c r="E54" s="329"/>
      <c r="F54" s="329"/>
      <c r="G54" s="333"/>
    </row>
    <row r="55" spans="1:7" ht="21.9" customHeight="1" x14ac:dyDescent="0.3">
      <c r="A55" s="330"/>
      <c r="B55" s="329"/>
      <c r="C55" s="329"/>
      <c r="D55" s="329"/>
      <c r="E55" s="329"/>
      <c r="F55" s="329"/>
      <c r="G55" s="333"/>
    </row>
    <row r="56" spans="1:7" ht="21.9" customHeight="1" x14ac:dyDescent="0.3">
      <c r="A56" s="330"/>
      <c r="B56" s="329"/>
      <c r="C56" s="330"/>
      <c r="D56" s="329"/>
      <c r="E56" s="329"/>
      <c r="F56" s="329"/>
      <c r="G56" s="333"/>
    </row>
    <row r="57" spans="1:7" ht="21.9" customHeight="1" x14ac:dyDescent="0.3">
      <c r="A57" s="330"/>
      <c r="B57" s="329"/>
      <c r="C57" s="329"/>
      <c r="D57" s="329"/>
      <c r="E57" s="329"/>
      <c r="F57" s="329"/>
      <c r="G57" s="333"/>
    </row>
    <row r="58" spans="1:7" ht="21.9" customHeight="1" x14ac:dyDescent="0.3">
      <c r="A58" s="330"/>
      <c r="B58" s="329"/>
      <c r="C58" s="330"/>
      <c r="D58" s="329"/>
      <c r="E58" s="329"/>
      <c r="F58" s="329"/>
      <c r="G58" s="333"/>
    </row>
    <row r="59" spans="1:7" ht="21.9" customHeight="1" x14ac:dyDescent="0.3">
      <c r="A59" s="329"/>
      <c r="B59" s="329"/>
      <c r="C59" s="329"/>
      <c r="D59" s="329"/>
      <c r="E59" s="329"/>
      <c r="F59" s="329"/>
      <c r="G59" s="333"/>
    </row>
    <row r="60" spans="1:7" ht="21.9" customHeight="1" x14ac:dyDescent="0.3">
      <c r="A60" s="329"/>
      <c r="B60" s="329"/>
      <c r="C60" s="329"/>
      <c r="D60" s="329"/>
      <c r="E60" s="329"/>
      <c r="F60" s="329"/>
      <c r="G60" s="329"/>
    </row>
    <row r="61" spans="1:7" ht="21.9" customHeight="1" x14ac:dyDescent="0.3">
      <c r="A61" s="329"/>
      <c r="B61" s="329"/>
      <c r="C61" s="329"/>
      <c r="D61" s="329"/>
      <c r="E61" s="329"/>
      <c r="F61" s="329"/>
      <c r="G61" s="329"/>
    </row>
    <row r="62" spans="1:7" ht="21.9" customHeight="1" x14ac:dyDescent="0.3">
      <c r="A62" s="329"/>
      <c r="B62" s="329"/>
      <c r="C62" s="329"/>
      <c r="D62" s="329"/>
      <c r="E62" s="329"/>
      <c r="F62" s="329"/>
      <c r="G62" s="329"/>
    </row>
    <row r="63" spans="1:7" ht="21.9" customHeight="1" x14ac:dyDescent="0.3">
      <c r="A63" s="329"/>
      <c r="B63" s="329"/>
      <c r="C63" s="329"/>
      <c r="D63" s="329"/>
      <c r="E63" s="329"/>
      <c r="F63" s="329"/>
      <c r="G63" s="329"/>
    </row>
    <row r="64" spans="1:7" ht="21.9" customHeight="1" x14ac:dyDescent="0.3">
      <c r="A64" s="329"/>
      <c r="B64" s="329"/>
      <c r="C64" s="329"/>
      <c r="D64" s="329"/>
      <c r="E64" s="329"/>
      <c r="F64" s="329"/>
      <c r="G64" s="329"/>
    </row>
    <row r="65" spans="1:7" ht="21.9" customHeight="1" x14ac:dyDescent="0.3">
      <c r="A65" s="329"/>
      <c r="B65" s="329"/>
      <c r="C65" s="329"/>
      <c r="D65" s="329"/>
      <c r="E65" s="329"/>
      <c r="F65" s="329"/>
      <c r="G65" s="329"/>
    </row>
    <row r="66" spans="1:7" ht="21.9" customHeight="1" x14ac:dyDescent="0.3">
      <c r="A66" s="329"/>
      <c r="B66" s="329"/>
      <c r="C66" s="329"/>
      <c r="D66" s="329"/>
      <c r="E66" s="329"/>
      <c r="F66" s="329"/>
      <c r="G66" s="329"/>
    </row>
    <row r="67" spans="1:7" ht="21.9" customHeight="1" x14ac:dyDescent="0.3">
      <c r="C67" s="329"/>
      <c r="D67" s="329"/>
      <c r="E67" s="329"/>
      <c r="F67" s="329"/>
      <c r="G67" s="329"/>
    </row>
  </sheetData>
  <mergeCells count="2">
    <mergeCell ref="A1:G1"/>
    <mergeCell ref="A2:G2"/>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indexed="11"/>
  </sheetPr>
  <dimension ref="A1:AK41"/>
  <sheetViews>
    <sheetView workbookViewId="0">
      <selection sqref="A1:F1"/>
    </sheetView>
  </sheetViews>
  <sheetFormatPr defaultColWidth="9.109375" defaultRowHeight="13.2" x14ac:dyDescent="0.25"/>
  <cols>
    <col min="1" max="1" width="5.44140625" style="48" customWidth="1"/>
    <col min="2" max="2" width="4.44140625" style="48" customWidth="1"/>
    <col min="3" max="3" width="8.33203125" style="48" customWidth="1"/>
    <col min="4" max="4" width="7.109375" style="48" customWidth="1"/>
    <col min="5" max="5" width="9.33203125" style="48" customWidth="1"/>
    <col min="6" max="6" width="7.109375" style="48" customWidth="1"/>
    <col min="7" max="7" width="9.33203125" style="48" customWidth="1"/>
    <col min="8" max="8" width="7.109375" style="48" customWidth="1"/>
    <col min="9" max="9" width="9.33203125" style="48" customWidth="1"/>
    <col min="10" max="10" width="8.44140625" style="48" customWidth="1"/>
    <col min="11" max="13" width="8.5546875" style="48" customWidth="1"/>
    <col min="14" max="14" width="9.109375" style="48"/>
    <col min="15" max="15" width="5.5546875" style="48" customWidth="1"/>
    <col min="16" max="16" width="4.5546875" style="48" customWidth="1"/>
    <col min="17" max="17" width="11.6640625" style="48" customWidth="1"/>
    <col min="18" max="24" width="9.109375" style="48"/>
    <col min="25" max="25" width="10.33203125" style="48" hidden="1" customWidth="1"/>
    <col min="26" max="37" width="0" style="48" hidden="1" customWidth="1"/>
    <col min="38" max="16384" width="9.109375" style="48"/>
  </cols>
  <sheetData>
    <row r="1" spans="1:37" ht="24.6" x14ac:dyDescent="0.25">
      <c r="A1" s="342" t="s">
        <v>16</v>
      </c>
      <c r="B1" s="342"/>
      <c r="C1" s="342"/>
      <c r="D1" s="342"/>
      <c r="E1" s="342"/>
      <c r="F1" s="342"/>
      <c r="G1" s="159"/>
      <c r="H1" s="158" t="s">
        <v>79</v>
      </c>
      <c r="I1" s="157"/>
      <c r="J1" s="156"/>
      <c r="L1" s="145"/>
      <c r="M1" s="155"/>
      <c r="N1" s="153"/>
      <c r="O1" s="153" t="s">
        <v>78</v>
      </c>
      <c r="P1" s="153"/>
      <c r="Q1" s="154"/>
      <c r="R1" s="153"/>
      <c r="AB1" s="152" t="e">
        <f>IF(Y5=1,CONCATENATE(VLOOKUP(Y3,AA16:AH27,2)),CONCATENATE(VLOOKUP(Y3,AA2:AK13,2)))</f>
        <v>#REF!</v>
      </c>
      <c r="AC1" s="152" t="e">
        <f>IF(Y5=1,CONCATENATE(VLOOKUP(Y3,AA16:AK27,3)),CONCATENATE(VLOOKUP(Y3,AA2:AK13,3)))</f>
        <v>#REF!</v>
      </c>
      <c r="AD1" s="152" t="e">
        <f>IF(Y5=1,CONCATENATE(VLOOKUP(Y3,AA16:AK27,4)),CONCATENATE(VLOOKUP(Y3,AA2:AK13,4)))</f>
        <v>#REF!</v>
      </c>
      <c r="AE1" s="152" t="e">
        <f>IF(Y5=1,CONCATENATE(VLOOKUP(Y3,AA16:AK27,5)),CONCATENATE(VLOOKUP(Y3,AA2:AK13,5)))</f>
        <v>#REF!</v>
      </c>
      <c r="AF1" s="152" t="e">
        <f>IF(Y5=1,CONCATENATE(VLOOKUP(Y3,AA16:AK27,6)),CONCATENATE(VLOOKUP(Y3,AA2:AK13,6)))</f>
        <v>#REF!</v>
      </c>
      <c r="AG1" s="152" t="e">
        <f>IF(Y5=1,CONCATENATE(VLOOKUP(Y3,AA16:AK27,7)),CONCATENATE(VLOOKUP(Y3,AA2:AK13,7)))</f>
        <v>#REF!</v>
      </c>
      <c r="AH1" s="152" t="e">
        <f>IF(Y5=1,CONCATENATE(VLOOKUP(Y3,AA16:AK27,8)),CONCATENATE(VLOOKUP(Y3,AA2:AK13,8)))</f>
        <v>#REF!</v>
      </c>
      <c r="AI1" s="152" t="e">
        <f>IF(Y5=1,CONCATENATE(VLOOKUP(Y3,AA16:AK27,9)),CONCATENATE(VLOOKUP(Y3,AA2:AK13,9)))</f>
        <v>#REF!</v>
      </c>
      <c r="AJ1" s="152" t="e">
        <f>IF(Y5=1,CONCATENATE(VLOOKUP(Y3,AA16:AK27,10)),CONCATENATE(VLOOKUP(Y3,AA2:AK13,10)))</f>
        <v>#REF!</v>
      </c>
      <c r="AK1" s="152" t="e">
        <f>IF(Y5=1,CONCATENATE(VLOOKUP(Y3,AA16:AK27,11)),CONCATENATE(VLOOKUP(Y3,AA2:AK13,11)))</f>
        <v>#REF!</v>
      </c>
    </row>
    <row r="2" spans="1:37" x14ac:dyDescent="0.25">
      <c r="A2" s="151" t="s">
        <v>77</v>
      </c>
      <c r="B2" s="149"/>
      <c r="C2" s="149"/>
      <c r="D2" s="149"/>
      <c r="E2" s="173" t="s">
        <v>145</v>
      </c>
      <c r="F2" s="149"/>
      <c r="G2" s="148"/>
      <c r="H2" s="147"/>
      <c r="I2" s="147"/>
      <c r="J2" s="146"/>
      <c r="K2" s="145"/>
      <c r="L2" s="145"/>
      <c r="M2" s="145"/>
      <c r="N2" s="143"/>
      <c r="O2" s="144"/>
      <c r="P2" s="143"/>
      <c r="Q2" s="144"/>
      <c r="R2" s="143"/>
      <c r="Y2" s="142"/>
      <c r="Z2" s="111"/>
      <c r="AA2" s="111" t="s">
        <v>50</v>
      </c>
      <c r="AB2" s="114">
        <v>150</v>
      </c>
      <c r="AC2" s="114">
        <v>120</v>
      </c>
      <c r="AD2" s="114">
        <v>100</v>
      </c>
      <c r="AE2" s="114">
        <v>80</v>
      </c>
      <c r="AF2" s="114">
        <v>70</v>
      </c>
      <c r="AG2" s="114">
        <v>60</v>
      </c>
      <c r="AH2" s="114">
        <v>55</v>
      </c>
      <c r="AI2" s="114">
        <v>50</v>
      </c>
      <c r="AJ2" s="114">
        <v>45</v>
      </c>
      <c r="AK2" s="114">
        <v>40</v>
      </c>
    </row>
    <row r="3" spans="1:37" x14ac:dyDescent="0.25">
      <c r="A3" s="139" t="s">
        <v>75</v>
      </c>
      <c r="B3" s="139"/>
      <c r="C3" s="139"/>
      <c r="D3" s="139"/>
      <c r="E3" s="139" t="s">
        <v>4</v>
      </c>
      <c r="F3" s="139"/>
      <c r="G3" s="139"/>
      <c r="H3" s="139" t="s">
        <v>74</v>
      </c>
      <c r="I3" s="139"/>
      <c r="J3" s="141"/>
      <c r="K3" s="139"/>
      <c r="L3" s="140" t="s">
        <v>73</v>
      </c>
      <c r="M3" s="139"/>
      <c r="N3" s="137"/>
      <c r="O3" s="138"/>
      <c r="P3" s="137"/>
      <c r="Q3" s="136" t="s">
        <v>72</v>
      </c>
      <c r="R3" s="114" t="s">
        <v>71</v>
      </c>
      <c r="Y3" s="111">
        <f>IF(H4="OB","A",IF(H4="IX","W",H4))</f>
        <v>0</v>
      </c>
      <c r="Z3" s="111"/>
      <c r="AA3" s="111" t="s">
        <v>52</v>
      </c>
      <c r="AB3" s="114">
        <v>120</v>
      </c>
      <c r="AC3" s="114">
        <v>90</v>
      </c>
      <c r="AD3" s="114">
        <v>65</v>
      </c>
      <c r="AE3" s="114">
        <v>55</v>
      </c>
      <c r="AF3" s="114">
        <v>50</v>
      </c>
      <c r="AG3" s="114">
        <v>45</v>
      </c>
      <c r="AH3" s="114">
        <v>40</v>
      </c>
      <c r="AI3" s="114">
        <v>35</v>
      </c>
      <c r="AJ3" s="114">
        <v>25</v>
      </c>
      <c r="AK3" s="114">
        <v>20</v>
      </c>
    </row>
    <row r="4" spans="1:37" ht="13.8" thickBot="1" x14ac:dyDescent="0.3">
      <c r="A4" s="343" t="s">
        <v>17</v>
      </c>
      <c r="B4" s="343"/>
      <c r="C4" s="343"/>
      <c r="D4" s="135"/>
      <c r="E4" s="134" t="s">
        <v>18</v>
      </c>
      <c r="F4" s="134"/>
      <c r="G4" s="134"/>
      <c r="H4" s="131"/>
      <c r="I4" s="134"/>
      <c r="J4" s="133"/>
      <c r="K4" s="131"/>
      <c r="L4" s="132" t="e">
        <f>[1]Altalanos!$E$10</f>
        <v>#REF!</v>
      </c>
      <c r="M4" s="131"/>
      <c r="N4" s="129"/>
      <c r="O4" s="130"/>
      <c r="P4" s="129"/>
      <c r="Q4" s="128" t="s">
        <v>70</v>
      </c>
      <c r="R4" s="127" t="s">
        <v>69</v>
      </c>
      <c r="Y4" s="111"/>
      <c r="Z4" s="111"/>
      <c r="AA4" s="111" t="s">
        <v>51</v>
      </c>
      <c r="AB4" s="114">
        <v>90</v>
      </c>
      <c r="AC4" s="114">
        <v>60</v>
      </c>
      <c r="AD4" s="114">
        <v>45</v>
      </c>
      <c r="AE4" s="114">
        <v>34</v>
      </c>
      <c r="AF4" s="114">
        <v>27</v>
      </c>
      <c r="AG4" s="114">
        <v>22</v>
      </c>
      <c r="AH4" s="114">
        <v>18</v>
      </c>
      <c r="AI4" s="114">
        <v>15</v>
      </c>
      <c r="AJ4" s="114">
        <v>12</v>
      </c>
      <c r="AK4" s="114">
        <v>9</v>
      </c>
    </row>
    <row r="5" spans="1:37" x14ac:dyDescent="0.25">
      <c r="A5" s="102"/>
      <c r="B5" s="102" t="s">
        <v>68</v>
      </c>
      <c r="C5" s="102" t="s">
        <v>67</v>
      </c>
      <c r="D5" s="102" t="s">
        <v>38</v>
      </c>
      <c r="E5" s="102" t="s">
        <v>66</v>
      </c>
      <c r="F5" s="102"/>
      <c r="G5" s="102" t="s">
        <v>65</v>
      </c>
      <c r="H5" s="102"/>
      <c r="I5" s="102" t="s">
        <v>64</v>
      </c>
      <c r="J5" s="102"/>
      <c r="K5" s="126" t="s">
        <v>63</v>
      </c>
      <c r="L5" s="126" t="s">
        <v>62</v>
      </c>
      <c r="M5" s="126" t="s">
        <v>61</v>
      </c>
      <c r="Q5" s="125" t="s">
        <v>60</v>
      </c>
      <c r="R5" s="124" t="s">
        <v>59</v>
      </c>
      <c r="Y5" s="111" t="e">
        <f>IF(OR([1]Altalanos!$A$8="F1",[1]Altalanos!$A$8="F2",[1]Altalanos!$A$8="N1",[1]Altalanos!$A$8="N2"),1,2)</f>
        <v>#REF!</v>
      </c>
      <c r="Z5" s="111"/>
      <c r="AA5" s="111" t="s">
        <v>49</v>
      </c>
      <c r="AB5" s="114">
        <v>60</v>
      </c>
      <c r="AC5" s="114">
        <v>40</v>
      </c>
      <c r="AD5" s="114">
        <v>30</v>
      </c>
      <c r="AE5" s="114">
        <v>20</v>
      </c>
      <c r="AF5" s="114">
        <v>18</v>
      </c>
      <c r="AG5" s="114">
        <v>15</v>
      </c>
      <c r="AH5" s="114">
        <v>12</v>
      </c>
      <c r="AI5" s="114">
        <v>10</v>
      </c>
      <c r="AJ5" s="114">
        <v>8</v>
      </c>
      <c r="AK5" s="114">
        <v>6</v>
      </c>
    </row>
    <row r="6" spans="1:37" x14ac:dyDescent="0.25">
      <c r="A6" s="65"/>
      <c r="B6" s="65"/>
      <c r="C6" s="65"/>
      <c r="D6" s="65"/>
      <c r="E6" s="65"/>
      <c r="F6" s="65"/>
      <c r="G6" s="65"/>
      <c r="H6" s="65"/>
      <c r="I6" s="65"/>
      <c r="J6" s="65"/>
      <c r="K6" s="65"/>
      <c r="L6" s="65"/>
      <c r="M6" s="65"/>
      <c r="Y6" s="111"/>
      <c r="Z6" s="111"/>
      <c r="AA6" s="111" t="s">
        <v>47</v>
      </c>
      <c r="AB6" s="114">
        <v>40</v>
      </c>
      <c r="AC6" s="114">
        <v>25</v>
      </c>
      <c r="AD6" s="114">
        <v>18</v>
      </c>
      <c r="AE6" s="114">
        <v>13</v>
      </c>
      <c r="AF6" s="114">
        <v>10</v>
      </c>
      <c r="AG6" s="114">
        <v>8</v>
      </c>
      <c r="AH6" s="114">
        <v>6</v>
      </c>
      <c r="AI6" s="114">
        <v>5</v>
      </c>
      <c r="AJ6" s="114">
        <v>4</v>
      </c>
      <c r="AK6" s="114">
        <v>3</v>
      </c>
    </row>
    <row r="7" spans="1:37" x14ac:dyDescent="0.25">
      <c r="A7" s="121" t="s">
        <v>50</v>
      </c>
      <c r="B7" s="120">
        <v>3</v>
      </c>
      <c r="C7" s="119">
        <v>0</v>
      </c>
      <c r="D7" s="119">
        <v>0</v>
      </c>
      <c r="E7" s="118" t="s">
        <v>554</v>
      </c>
      <c r="F7" s="53"/>
      <c r="G7" s="118">
        <v>0</v>
      </c>
      <c r="H7" s="53"/>
      <c r="I7" s="118">
        <v>0</v>
      </c>
      <c r="J7" s="65"/>
      <c r="K7" s="117"/>
      <c r="L7" s="116" t="str">
        <f>IF(K7="","",CONCATENATE(VLOOKUP($Y$3,$AB$1:$AK$1,K7)," pont"))</f>
        <v/>
      </c>
      <c r="M7" s="115"/>
      <c r="Y7" s="111"/>
      <c r="Z7" s="111"/>
      <c r="AA7" s="111" t="s">
        <v>45</v>
      </c>
      <c r="AB7" s="114">
        <v>25</v>
      </c>
      <c r="AC7" s="114">
        <v>15</v>
      </c>
      <c r="AD7" s="114">
        <v>13</v>
      </c>
      <c r="AE7" s="114">
        <v>8</v>
      </c>
      <c r="AF7" s="114">
        <v>6</v>
      </c>
      <c r="AG7" s="114">
        <v>4</v>
      </c>
      <c r="AH7" s="114">
        <v>3</v>
      </c>
      <c r="AI7" s="114">
        <v>2</v>
      </c>
      <c r="AJ7" s="114">
        <v>1</v>
      </c>
      <c r="AK7" s="114">
        <v>0</v>
      </c>
    </row>
    <row r="8" spans="1:37" x14ac:dyDescent="0.25">
      <c r="A8" s="121"/>
      <c r="B8" s="123"/>
      <c r="C8" s="65"/>
      <c r="D8" s="65"/>
      <c r="E8" s="65"/>
      <c r="F8" s="65"/>
      <c r="G8" s="65"/>
      <c r="H8" s="65"/>
      <c r="I8" s="65"/>
      <c r="J8" s="65"/>
      <c r="K8" s="121"/>
      <c r="L8" s="121"/>
      <c r="M8" s="122"/>
      <c r="Y8" s="111"/>
      <c r="Z8" s="111"/>
      <c r="AA8" s="111" t="s">
        <v>44</v>
      </c>
      <c r="AB8" s="114">
        <v>15</v>
      </c>
      <c r="AC8" s="114">
        <v>10</v>
      </c>
      <c r="AD8" s="114">
        <v>7</v>
      </c>
      <c r="AE8" s="114">
        <v>5</v>
      </c>
      <c r="AF8" s="114">
        <v>4</v>
      </c>
      <c r="AG8" s="114">
        <v>3</v>
      </c>
      <c r="AH8" s="114">
        <v>2</v>
      </c>
      <c r="AI8" s="114">
        <v>1</v>
      </c>
      <c r="AJ8" s="114">
        <v>0</v>
      </c>
      <c r="AK8" s="114">
        <v>0</v>
      </c>
    </row>
    <row r="9" spans="1:37" x14ac:dyDescent="0.25">
      <c r="A9" s="121" t="s">
        <v>48</v>
      </c>
      <c r="B9" s="120">
        <v>2</v>
      </c>
      <c r="C9" s="119">
        <v>0</v>
      </c>
      <c r="D9" s="119">
        <v>0</v>
      </c>
      <c r="E9" s="118" t="s">
        <v>555</v>
      </c>
      <c r="F9" s="53"/>
      <c r="G9" s="118">
        <v>0</v>
      </c>
      <c r="H9" s="53"/>
      <c r="I9" s="118">
        <v>0</v>
      </c>
      <c r="J9" s="65"/>
      <c r="K9" s="117"/>
      <c r="L9" s="116" t="str">
        <f>IF(K9="","",CONCATENATE(VLOOKUP($Y$3,$AB$1:$AK$1,K9)," pont"))</f>
        <v/>
      </c>
      <c r="M9" s="115"/>
      <c r="Y9" s="111"/>
      <c r="Z9" s="111"/>
      <c r="AA9" s="111" t="s">
        <v>43</v>
      </c>
      <c r="AB9" s="114">
        <v>10</v>
      </c>
      <c r="AC9" s="114">
        <v>6</v>
      </c>
      <c r="AD9" s="114">
        <v>4</v>
      </c>
      <c r="AE9" s="114">
        <v>2</v>
      </c>
      <c r="AF9" s="114">
        <v>1</v>
      </c>
      <c r="AG9" s="114">
        <v>0</v>
      </c>
      <c r="AH9" s="114">
        <v>0</v>
      </c>
      <c r="AI9" s="114">
        <v>0</v>
      </c>
      <c r="AJ9" s="114">
        <v>0</v>
      </c>
      <c r="AK9" s="114">
        <v>0</v>
      </c>
    </row>
    <row r="10" spans="1:37" x14ac:dyDescent="0.25">
      <c r="A10" s="121"/>
      <c r="B10" s="123"/>
      <c r="C10" s="65"/>
      <c r="D10" s="65"/>
      <c r="E10" s="65"/>
      <c r="F10" s="65"/>
      <c r="G10" s="65"/>
      <c r="H10" s="65"/>
      <c r="I10" s="65"/>
      <c r="J10" s="65"/>
      <c r="K10" s="121"/>
      <c r="L10" s="121"/>
      <c r="M10" s="122"/>
      <c r="Y10" s="111"/>
      <c r="Z10" s="111"/>
      <c r="AA10" s="111" t="s">
        <v>42</v>
      </c>
      <c r="AB10" s="114">
        <v>6</v>
      </c>
      <c r="AC10" s="114">
        <v>3</v>
      </c>
      <c r="AD10" s="114">
        <v>2</v>
      </c>
      <c r="AE10" s="114">
        <v>1</v>
      </c>
      <c r="AF10" s="114">
        <v>0</v>
      </c>
      <c r="AG10" s="114">
        <v>0</v>
      </c>
      <c r="AH10" s="114">
        <v>0</v>
      </c>
      <c r="AI10" s="114">
        <v>0</v>
      </c>
      <c r="AJ10" s="114">
        <v>0</v>
      </c>
      <c r="AK10" s="114">
        <v>0</v>
      </c>
    </row>
    <row r="11" spans="1:37" x14ac:dyDescent="0.25">
      <c r="A11" s="121" t="s">
        <v>46</v>
      </c>
      <c r="B11" s="120">
        <v>1</v>
      </c>
      <c r="C11" s="119">
        <v>0</v>
      </c>
      <c r="D11" s="119">
        <v>0</v>
      </c>
      <c r="E11" s="118" t="s">
        <v>556</v>
      </c>
      <c r="F11" s="53"/>
      <c r="G11" s="118">
        <v>0</v>
      </c>
      <c r="H11" s="53"/>
      <c r="I11" s="118">
        <v>0</v>
      </c>
      <c r="J11" s="65"/>
      <c r="K11" s="117"/>
      <c r="L11" s="116" t="str">
        <f>IF(K11="","",CONCATENATE(VLOOKUP($Y$3,$AB$1:$AK$1,K11)," pont"))</f>
        <v/>
      </c>
      <c r="M11" s="115"/>
      <c r="Y11" s="111"/>
      <c r="Z11" s="111"/>
      <c r="AA11" s="111" t="s">
        <v>41</v>
      </c>
      <c r="AB11" s="114">
        <v>3</v>
      </c>
      <c r="AC11" s="114">
        <v>2</v>
      </c>
      <c r="AD11" s="114">
        <v>1</v>
      </c>
      <c r="AE11" s="114">
        <v>0</v>
      </c>
      <c r="AF11" s="114">
        <v>0</v>
      </c>
      <c r="AG11" s="114">
        <v>0</v>
      </c>
      <c r="AH11" s="114">
        <v>0</v>
      </c>
      <c r="AI11" s="114">
        <v>0</v>
      </c>
      <c r="AJ11" s="114">
        <v>0</v>
      </c>
      <c r="AK11" s="114">
        <v>0</v>
      </c>
    </row>
    <row r="12" spans="1:37" x14ac:dyDescent="0.25">
      <c r="A12" s="65"/>
      <c r="B12" s="65"/>
      <c r="C12" s="65"/>
      <c r="D12" s="65"/>
      <c r="E12" s="65"/>
      <c r="F12" s="65"/>
      <c r="G12" s="65"/>
      <c r="H12" s="65"/>
      <c r="I12" s="65"/>
      <c r="J12" s="65"/>
      <c r="K12" s="65"/>
      <c r="L12" s="65"/>
      <c r="M12" s="65"/>
      <c r="Y12" s="111"/>
      <c r="Z12" s="111"/>
      <c r="AA12" s="111" t="s">
        <v>40</v>
      </c>
      <c r="AB12" s="113">
        <v>0</v>
      </c>
      <c r="AC12" s="113">
        <v>0</v>
      </c>
      <c r="AD12" s="113">
        <v>0</v>
      </c>
      <c r="AE12" s="113">
        <v>0</v>
      </c>
      <c r="AF12" s="113">
        <v>0</v>
      </c>
      <c r="AG12" s="113">
        <v>0</v>
      </c>
      <c r="AH12" s="113">
        <v>0</v>
      </c>
      <c r="AI12" s="113">
        <v>0</v>
      </c>
      <c r="AJ12" s="113">
        <v>0</v>
      </c>
      <c r="AK12" s="113">
        <v>0</v>
      </c>
    </row>
    <row r="13" spans="1:37" x14ac:dyDescent="0.25">
      <c r="A13" s="65"/>
      <c r="B13" s="65"/>
      <c r="C13" s="65"/>
      <c r="D13" s="65"/>
      <c r="E13" s="65"/>
      <c r="F13" s="65"/>
      <c r="G13" s="65"/>
      <c r="H13" s="65"/>
      <c r="I13" s="65"/>
      <c r="J13" s="65"/>
      <c r="K13" s="65"/>
      <c r="L13" s="65"/>
      <c r="M13" s="65"/>
      <c r="Y13" s="111"/>
      <c r="Z13" s="111"/>
      <c r="AA13" s="111" t="s">
        <v>39</v>
      </c>
      <c r="AB13" s="113">
        <v>0</v>
      </c>
      <c r="AC13" s="113">
        <v>0</v>
      </c>
      <c r="AD13" s="113">
        <v>0</v>
      </c>
      <c r="AE13" s="113">
        <v>0</v>
      </c>
      <c r="AF13" s="113">
        <v>0</v>
      </c>
      <c r="AG13" s="113">
        <v>0</v>
      </c>
      <c r="AH13" s="113">
        <v>0</v>
      </c>
      <c r="AI13" s="113">
        <v>0</v>
      </c>
      <c r="AJ13" s="113">
        <v>0</v>
      </c>
      <c r="AK13" s="113">
        <v>0</v>
      </c>
    </row>
    <row r="14" spans="1:37" x14ac:dyDescent="0.25">
      <c r="A14" s="65"/>
      <c r="B14" s="65"/>
      <c r="C14" s="65"/>
      <c r="D14" s="65"/>
      <c r="E14" s="65"/>
      <c r="F14" s="65"/>
      <c r="G14" s="65"/>
      <c r="H14" s="65"/>
      <c r="I14" s="65"/>
      <c r="J14" s="65"/>
      <c r="K14" s="65"/>
      <c r="L14" s="65"/>
      <c r="M14" s="65"/>
      <c r="Y14" s="111"/>
      <c r="Z14" s="111"/>
      <c r="AA14" s="111"/>
      <c r="AB14" s="111"/>
      <c r="AC14" s="111"/>
      <c r="AD14" s="111"/>
      <c r="AE14" s="111"/>
      <c r="AF14" s="111"/>
      <c r="AG14" s="111"/>
      <c r="AH14" s="111"/>
      <c r="AI14" s="111"/>
      <c r="AJ14" s="111"/>
      <c r="AK14" s="111"/>
    </row>
    <row r="15" spans="1:37" x14ac:dyDescent="0.25">
      <c r="A15" s="65"/>
      <c r="B15" s="65"/>
      <c r="C15" s="65"/>
      <c r="D15" s="65"/>
      <c r="E15" s="65"/>
      <c r="F15" s="65"/>
      <c r="G15" s="65"/>
      <c r="H15" s="65"/>
      <c r="I15" s="65"/>
      <c r="J15" s="65"/>
      <c r="K15" s="65"/>
      <c r="L15" s="65"/>
      <c r="M15" s="65"/>
      <c r="Y15" s="111"/>
      <c r="Z15" s="111"/>
      <c r="AA15" s="111"/>
      <c r="AB15" s="111"/>
      <c r="AC15" s="111"/>
      <c r="AD15" s="111"/>
      <c r="AE15" s="111"/>
      <c r="AF15" s="111"/>
      <c r="AG15" s="111"/>
      <c r="AH15" s="111"/>
      <c r="AI15" s="111"/>
      <c r="AJ15" s="111"/>
      <c r="AK15" s="111"/>
    </row>
    <row r="16" spans="1:37" x14ac:dyDescent="0.25">
      <c r="A16" s="65"/>
      <c r="B16" s="65"/>
      <c r="C16" s="65"/>
      <c r="D16" s="65"/>
      <c r="E16" s="65"/>
      <c r="F16" s="65"/>
      <c r="G16" s="65"/>
      <c r="H16" s="65"/>
      <c r="I16" s="65"/>
      <c r="J16" s="65"/>
      <c r="K16" s="65"/>
      <c r="L16" s="65"/>
      <c r="M16" s="65"/>
      <c r="Y16" s="111"/>
      <c r="Z16" s="111"/>
      <c r="AA16" s="111" t="s">
        <v>50</v>
      </c>
      <c r="AB16" s="111">
        <v>300</v>
      </c>
      <c r="AC16" s="111">
        <v>250</v>
      </c>
      <c r="AD16" s="111">
        <v>220</v>
      </c>
      <c r="AE16" s="111">
        <v>180</v>
      </c>
      <c r="AF16" s="111">
        <v>160</v>
      </c>
      <c r="AG16" s="111">
        <v>150</v>
      </c>
      <c r="AH16" s="111">
        <v>140</v>
      </c>
      <c r="AI16" s="111">
        <v>130</v>
      </c>
      <c r="AJ16" s="111">
        <v>120</v>
      </c>
      <c r="AK16" s="111">
        <v>110</v>
      </c>
    </row>
    <row r="17" spans="1:37" x14ac:dyDescent="0.25">
      <c r="A17" s="65"/>
      <c r="B17" s="65"/>
      <c r="C17" s="65"/>
      <c r="D17" s="65"/>
      <c r="E17" s="65"/>
      <c r="F17" s="65"/>
      <c r="G17" s="65"/>
      <c r="H17" s="65"/>
      <c r="I17" s="65"/>
      <c r="J17" s="65"/>
      <c r="K17" s="65"/>
      <c r="L17" s="65"/>
      <c r="M17" s="65"/>
      <c r="Y17" s="111"/>
      <c r="Z17" s="111"/>
      <c r="AA17" s="111" t="s">
        <v>52</v>
      </c>
      <c r="AB17" s="111">
        <v>250</v>
      </c>
      <c r="AC17" s="111">
        <v>200</v>
      </c>
      <c r="AD17" s="111">
        <v>160</v>
      </c>
      <c r="AE17" s="111">
        <v>140</v>
      </c>
      <c r="AF17" s="111">
        <v>120</v>
      </c>
      <c r="AG17" s="111">
        <v>110</v>
      </c>
      <c r="AH17" s="111">
        <v>100</v>
      </c>
      <c r="AI17" s="111">
        <v>90</v>
      </c>
      <c r="AJ17" s="111">
        <v>80</v>
      </c>
      <c r="AK17" s="111">
        <v>70</v>
      </c>
    </row>
    <row r="18" spans="1:37" ht="18.75" customHeight="1" x14ac:dyDescent="0.25">
      <c r="A18" s="65"/>
      <c r="B18" s="344"/>
      <c r="C18" s="344"/>
      <c r="D18" s="341" t="s">
        <v>554</v>
      </c>
      <c r="E18" s="341"/>
      <c r="F18" s="341" t="s">
        <v>555</v>
      </c>
      <c r="G18" s="341"/>
      <c r="H18" s="341" t="s">
        <v>556</v>
      </c>
      <c r="I18" s="341"/>
      <c r="J18" s="65"/>
      <c r="K18" s="65"/>
      <c r="L18" s="65"/>
      <c r="M18" s="65"/>
      <c r="Y18" s="111"/>
      <c r="Z18" s="111"/>
      <c r="AA18" s="111" t="s">
        <v>51</v>
      </c>
      <c r="AB18" s="111">
        <v>200</v>
      </c>
      <c r="AC18" s="111">
        <v>150</v>
      </c>
      <c r="AD18" s="111">
        <v>130</v>
      </c>
      <c r="AE18" s="111">
        <v>110</v>
      </c>
      <c r="AF18" s="111">
        <v>95</v>
      </c>
      <c r="AG18" s="111">
        <v>80</v>
      </c>
      <c r="AH18" s="111">
        <v>70</v>
      </c>
      <c r="AI18" s="111">
        <v>60</v>
      </c>
      <c r="AJ18" s="111">
        <v>55</v>
      </c>
      <c r="AK18" s="111">
        <v>50</v>
      </c>
    </row>
    <row r="19" spans="1:37" ht="18.75" customHeight="1" x14ac:dyDescent="0.25">
      <c r="A19" s="112" t="s">
        <v>50</v>
      </c>
      <c r="B19" s="346" t="s">
        <v>554</v>
      </c>
      <c r="C19" s="346"/>
      <c r="D19" s="347"/>
      <c r="E19" s="347"/>
      <c r="F19" s="348"/>
      <c r="G19" s="348"/>
      <c r="H19" s="348"/>
      <c r="I19" s="348"/>
      <c r="J19" s="65"/>
      <c r="K19" s="65"/>
      <c r="L19" s="65"/>
      <c r="M19" s="65"/>
      <c r="Y19" s="111"/>
      <c r="Z19" s="111"/>
      <c r="AA19" s="111" t="s">
        <v>49</v>
      </c>
      <c r="AB19" s="111">
        <v>150</v>
      </c>
      <c r="AC19" s="111">
        <v>120</v>
      </c>
      <c r="AD19" s="111">
        <v>100</v>
      </c>
      <c r="AE19" s="111">
        <v>80</v>
      </c>
      <c r="AF19" s="111">
        <v>70</v>
      </c>
      <c r="AG19" s="111">
        <v>60</v>
      </c>
      <c r="AH19" s="111">
        <v>55</v>
      </c>
      <c r="AI19" s="111">
        <v>50</v>
      </c>
      <c r="AJ19" s="111">
        <v>45</v>
      </c>
      <c r="AK19" s="111">
        <v>40</v>
      </c>
    </row>
    <row r="20" spans="1:37" ht="18.75" customHeight="1" x14ac:dyDescent="0.25">
      <c r="A20" s="112" t="s">
        <v>48</v>
      </c>
      <c r="B20" s="346" t="s">
        <v>555</v>
      </c>
      <c r="C20" s="346"/>
      <c r="D20" s="348"/>
      <c r="E20" s="348"/>
      <c r="F20" s="347"/>
      <c r="G20" s="347"/>
      <c r="H20" s="348"/>
      <c r="I20" s="348"/>
      <c r="J20" s="65"/>
      <c r="K20" s="65"/>
      <c r="L20" s="65"/>
      <c r="M20" s="65"/>
      <c r="Y20" s="111"/>
      <c r="Z20" s="111"/>
      <c r="AA20" s="111" t="s">
        <v>47</v>
      </c>
      <c r="AB20" s="111">
        <v>120</v>
      </c>
      <c r="AC20" s="111">
        <v>90</v>
      </c>
      <c r="AD20" s="111">
        <v>65</v>
      </c>
      <c r="AE20" s="111">
        <v>55</v>
      </c>
      <c r="AF20" s="111">
        <v>50</v>
      </c>
      <c r="AG20" s="111">
        <v>45</v>
      </c>
      <c r="AH20" s="111">
        <v>40</v>
      </c>
      <c r="AI20" s="111">
        <v>35</v>
      </c>
      <c r="AJ20" s="111">
        <v>25</v>
      </c>
      <c r="AK20" s="111">
        <v>20</v>
      </c>
    </row>
    <row r="21" spans="1:37" ht="18.75" customHeight="1" x14ac:dyDescent="0.25">
      <c r="A21" s="112" t="s">
        <v>46</v>
      </c>
      <c r="B21" s="346" t="s">
        <v>556</v>
      </c>
      <c r="C21" s="346"/>
      <c r="D21" s="348"/>
      <c r="E21" s="348"/>
      <c r="F21" s="348"/>
      <c r="G21" s="348"/>
      <c r="H21" s="347"/>
      <c r="I21" s="347"/>
      <c r="J21" s="65"/>
      <c r="K21" s="65"/>
      <c r="L21" s="65"/>
      <c r="M21" s="65"/>
      <c r="Y21" s="111"/>
      <c r="Z21" s="111"/>
      <c r="AA21" s="111" t="s">
        <v>45</v>
      </c>
      <c r="AB21" s="111">
        <v>90</v>
      </c>
      <c r="AC21" s="111">
        <v>60</v>
      </c>
      <c r="AD21" s="111">
        <v>45</v>
      </c>
      <c r="AE21" s="111">
        <v>34</v>
      </c>
      <c r="AF21" s="111">
        <v>27</v>
      </c>
      <c r="AG21" s="111">
        <v>22</v>
      </c>
      <c r="AH21" s="111">
        <v>18</v>
      </c>
      <c r="AI21" s="111">
        <v>15</v>
      </c>
      <c r="AJ21" s="111">
        <v>12</v>
      </c>
      <c r="AK21" s="111">
        <v>9</v>
      </c>
    </row>
    <row r="22" spans="1:37" x14ac:dyDescent="0.25">
      <c r="A22" s="65"/>
      <c r="B22" s="65"/>
      <c r="C22" s="65"/>
      <c r="D22" s="65"/>
      <c r="E22" s="65"/>
      <c r="F22" s="65"/>
      <c r="G22" s="65"/>
      <c r="H22" s="65"/>
      <c r="I22" s="65"/>
      <c r="J22" s="65"/>
      <c r="K22" s="65"/>
      <c r="L22" s="65"/>
      <c r="M22" s="65"/>
      <c r="Y22" s="111"/>
      <c r="Z22" s="111"/>
      <c r="AA22" s="111" t="s">
        <v>44</v>
      </c>
      <c r="AB22" s="111">
        <v>60</v>
      </c>
      <c r="AC22" s="111">
        <v>40</v>
      </c>
      <c r="AD22" s="111">
        <v>30</v>
      </c>
      <c r="AE22" s="111">
        <v>20</v>
      </c>
      <c r="AF22" s="111">
        <v>18</v>
      </c>
      <c r="AG22" s="111">
        <v>15</v>
      </c>
      <c r="AH22" s="111">
        <v>12</v>
      </c>
      <c r="AI22" s="111">
        <v>10</v>
      </c>
      <c r="AJ22" s="111">
        <v>8</v>
      </c>
      <c r="AK22" s="111">
        <v>6</v>
      </c>
    </row>
    <row r="23" spans="1:37" x14ac:dyDescent="0.25">
      <c r="A23" s="65"/>
      <c r="B23" s="65"/>
      <c r="C23" s="65"/>
      <c r="D23" s="65"/>
      <c r="E23" s="65"/>
      <c r="F23" s="65"/>
      <c r="G23" s="65"/>
      <c r="H23" s="65"/>
      <c r="I23" s="65"/>
      <c r="J23" s="65"/>
      <c r="K23" s="65"/>
      <c r="L23" s="65"/>
      <c r="M23" s="65"/>
      <c r="Y23" s="111"/>
      <c r="Z23" s="111"/>
      <c r="AA23" s="111" t="s">
        <v>43</v>
      </c>
      <c r="AB23" s="111">
        <v>40</v>
      </c>
      <c r="AC23" s="111">
        <v>25</v>
      </c>
      <c r="AD23" s="111">
        <v>18</v>
      </c>
      <c r="AE23" s="111">
        <v>13</v>
      </c>
      <c r="AF23" s="111">
        <v>8</v>
      </c>
      <c r="AG23" s="111">
        <v>7</v>
      </c>
      <c r="AH23" s="111">
        <v>6</v>
      </c>
      <c r="AI23" s="111">
        <v>5</v>
      </c>
      <c r="AJ23" s="111">
        <v>4</v>
      </c>
      <c r="AK23" s="111">
        <v>3</v>
      </c>
    </row>
    <row r="24" spans="1:37" x14ac:dyDescent="0.25">
      <c r="A24" s="65"/>
      <c r="B24" s="65"/>
      <c r="C24" s="65"/>
      <c r="D24" s="65"/>
      <c r="E24" s="65"/>
      <c r="F24" s="65"/>
      <c r="G24" s="65"/>
      <c r="H24" s="65"/>
      <c r="I24" s="65"/>
      <c r="J24" s="65"/>
      <c r="K24" s="65"/>
      <c r="L24" s="65"/>
      <c r="M24" s="65"/>
      <c r="Y24" s="111"/>
      <c r="Z24" s="111"/>
      <c r="AA24" s="111" t="s">
        <v>42</v>
      </c>
      <c r="AB24" s="111">
        <v>25</v>
      </c>
      <c r="AC24" s="111">
        <v>15</v>
      </c>
      <c r="AD24" s="111">
        <v>13</v>
      </c>
      <c r="AE24" s="111">
        <v>7</v>
      </c>
      <c r="AF24" s="111">
        <v>6</v>
      </c>
      <c r="AG24" s="111">
        <v>5</v>
      </c>
      <c r="AH24" s="111">
        <v>4</v>
      </c>
      <c r="AI24" s="111">
        <v>3</v>
      </c>
      <c r="AJ24" s="111">
        <v>2</v>
      </c>
      <c r="AK24" s="111">
        <v>1</v>
      </c>
    </row>
    <row r="25" spans="1:37" x14ac:dyDescent="0.25">
      <c r="A25" s="65"/>
      <c r="B25" s="65"/>
      <c r="C25" s="65"/>
      <c r="D25" s="65"/>
      <c r="E25" s="65"/>
      <c r="F25" s="65"/>
      <c r="G25" s="65"/>
      <c r="H25" s="65"/>
      <c r="I25" s="65"/>
      <c r="J25" s="65"/>
      <c r="K25" s="65"/>
      <c r="L25" s="65"/>
      <c r="M25" s="65"/>
      <c r="Y25" s="111"/>
      <c r="Z25" s="111"/>
      <c r="AA25" s="111" t="s">
        <v>41</v>
      </c>
      <c r="AB25" s="111">
        <v>15</v>
      </c>
      <c r="AC25" s="111">
        <v>10</v>
      </c>
      <c r="AD25" s="111">
        <v>8</v>
      </c>
      <c r="AE25" s="111">
        <v>4</v>
      </c>
      <c r="AF25" s="111">
        <v>3</v>
      </c>
      <c r="AG25" s="111">
        <v>2</v>
      </c>
      <c r="AH25" s="111">
        <v>1</v>
      </c>
      <c r="AI25" s="111">
        <v>0</v>
      </c>
      <c r="AJ25" s="111">
        <v>0</v>
      </c>
      <c r="AK25" s="111">
        <v>0</v>
      </c>
    </row>
    <row r="26" spans="1:37" x14ac:dyDescent="0.25">
      <c r="A26" s="65"/>
      <c r="B26" s="65"/>
      <c r="C26" s="65"/>
      <c r="D26" s="65"/>
      <c r="E26" s="65"/>
      <c r="F26" s="65"/>
      <c r="G26" s="65"/>
      <c r="H26" s="65"/>
      <c r="I26" s="65"/>
      <c r="J26" s="65"/>
      <c r="K26" s="65"/>
      <c r="L26" s="65"/>
      <c r="M26" s="65"/>
      <c r="Y26" s="111"/>
      <c r="Z26" s="111"/>
      <c r="AA26" s="111" t="s">
        <v>40</v>
      </c>
      <c r="AB26" s="111">
        <v>10</v>
      </c>
      <c r="AC26" s="111">
        <v>6</v>
      </c>
      <c r="AD26" s="111">
        <v>4</v>
      </c>
      <c r="AE26" s="111">
        <v>2</v>
      </c>
      <c r="AF26" s="111">
        <v>1</v>
      </c>
      <c r="AG26" s="111">
        <v>0</v>
      </c>
      <c r="AH26" s="111">
        <v>0</v>
      </c>
      <c r="AI26" s="111">
        <v>0</v>
      </c>
      <c r="AJ26" s="111">
        <v>0</v>
      </c>
      <c r="AK26" s="111">
        <v>0</v>
      </c>
    </row>
    <row r="27" spans="1:37" x14ac:dyDescent="0.25">
      <c r="A27" s="65"/>
      <c r="B27" s="65"/>
      <c r="C27" s="65"/>
      <c r="D27" s="65"/>
      <c r="E27" s="65"/>
      <c r="F27" s="65"/>
      <c r="G27" s="65"/>
      <c r="H27" s="65"/>
      <c r="I27" s="65"/>
      <c r="J27" s="65"/>
      <c r="K27" s="65"/>
      <c r="L27" s="65"/>
      <c r="M27" s="65"/>
      <c r="Y27" s="111"/>
      <c r="Z27" s="111"/>
      <c r="AA27" s="111" t="s">
        <v>39</v>
      </c>
      <c r="AB27" s="111">
        <v>3</v>
      </c>
      <c r="AC27" s="111">
        <v>2</v>
      </c>
      <c r="AD27" s="111">
        <v>1</v>
      </c>
      <c r="AE27" s="111">
        <v>0</v>
      </c>
      <c r="AF27" s="111">
        <v>0</v>
      </c>
      <c r="AG27" s="111">
        <v>0</v>
      </c>
      <c r="AH27" s="111">
        <v>0</v>
      </c>
      <c r="AI27" s="111">
        <v>0</v>
      </c>
      <c r="AJ27" s="111">
        <v>0</v>
      </c>
      <c r="AK27" s="111">
        <v>0</v>
      </c>
    </row>
    <row r="28" spans="1:37" x14ac:dyDescent="0.25">
      <c r="A28" s="65"/>
      <c r="B28" s="65"/>
      <c r="C28" s="65"/>
      <c r="D28" s="65"/>
      <c r="E28" s="65"/>
      <c r="F28" s="65"/>
      <c r="G28" s="65"/>
      <c r="H28" s="65"/>
      <c r="I28" s="65"/>
      <c r="J28" s="65"/>
      <c r="K28" s="65"/>
      <c r="L28" s="65"/>
      <c r="M28" s="65"/>
    </row>
    <row r="29" spans="1:37" x14ac:dyDescent="0.25">
      <c r="A29" s="65"/>
      <c r="B29" s="65"/>
      <c r="C29" s="65"/>
      <c r="D29" s="65"/>
      <c r="E29" s="65"/>
      <c r="F29" s="65"/>
      <c r="G29" s="65"/>
      <c r="H29" s="65"/>
      <c r="I29" s="65"/>
      <c r="J29" s="65"/>
      <c r="K29" s="65"/>
      <c r="L29" s="65"/>
      <c r="M29" s="65"/>
    </row>
    <row r="30" spans="1:37" x14ac:dyDescent="0.25">
      <c r="A30" s="65"/>
      <c r="B30" s="65"/>
      <c r="C30" s="65"/>
      <c r="D30" s="65"/>
      <c r="E30" s="65"/>
      <c r="F30" s="65"/>
      <c r="G30" s="65"/>
      <c r="H30" s="65"/>
      <c r="I30" s="65"/>
      <c r="J30" s="65"/>
      <c r="K30" s="65"/>
      <c r="L30" s="65"/>
      <c r="M30" s="65"/>
    </row>
    <row r="31" spans="1:37" x14ac:dyDescent="0.25">
      <c r="A31" s="65"/>
      <c r="B31" s="65"/>
      <c r="C31" s="65"/>
      <c r="D31" s="65"/>
      <c r="E31" s="65"/>
      <c r="F31" s="65"/>
      <c r="G31" s="65"/>
      <c r="H31" s="65"/>
      <c r="I31" s="65"/>
      <c r="J31" s="65"/>
      <c r="K31" s="65"/>
      <c r="L31" s="65"/>
      <c r="M31" s="65"/>
    </row>
    <row r="32" spans="1:37" x14ac:dyDescent="0.25">
      <c r="A32" s="65"/>
      <c r="B32" s="65"/>
      <c r="C32" s="65"/>
      <c r="D32" s="65"/>
      <c r="E32" s="65"/>
      <c r="F32" s="65"/>
      <c r="G32" s="65"/>
      <c r="H32" s="65"/>
      <c r="I32" s="65"/>
      <c r="J32" s="65"/>
      <c r="K32" s="65"/>
      <c r="L32" s="53"/>
      <c r="M32" s="53"/>
    </row>
    <row r="33" spans="1:18" x14ac:dyDescent="0.25">
      <c r="A33" s="110" t="s">
        <v>38</v>
      </c>
      <c r="B33" s="109"/>
      <c r="C33" s="108"/>
      <c r="D33" s="106" t="s">
        <v>36</v>
      </c>
      <c r="E33" s="104" t="s">
        <v>37</v>
      </c>
      <c r="F33" s="107"/>
      <c r="G33" s="106" t="s">
        <v>36</v>
      </c>
      <c r="H33" s="104" t="s">
        <v>35</v>
      </c>
      <c r="I33" s="105"/>
      <c r="J33" s="104" t="s">
        <v>34</v>
      </c>
      <c r="K33" s="103" t="s">
        <v>33</v>
      </c>
      <c r="L33" s="102"/>
      <c r="M33" s="101"/>
      <c r="N33" s="100"/>
      <c r="P33" s="99"/>
      <c r="Q33" s="99"/>
      <c r="R33" s="98"/>
    </row>
    <row r="34" spans="1:18" x14ac:dyDescent="0.25">
      <c r="A34" s="97" t="s">
        <v>32</v>
      </c>
      <c r="B34" s="93"/>
      <c r="C34" s="96"/>
      <c r="D34" s="95"/>
      <c r="E34" s="349"/>
      <c r="F34" s="349"/>
      <c r="G34" s="94" t="s">
        <v>31</v>
      </c>
      <c r="H34" s="93"/>
      <c r="I34" s="92"/>
      <c r="J34" s="91"/>
      <c r="K34" s="79" t="s">
        <v>30</v>
      </c>
      <c r="L34" s="78"/>
      <c r="M34" s="64"/>
      <c r="P34" s="76"/>
      <c r="Q34" s="76"/>
      <c r="R34" s="51"/>
    </row>
    <row r="35" spans="1:18" x14ac:dyDescent="0.25">
      <c r="A35" s="54" t="s">
        <v>29</v>
      </c>
      <c r="B35" s="57"/>
      <c r="C35" s="90"/>
      <c r="D35" s="72"/>
      <c r="E35" s="345"/>
      <c r="F35" s="345"/>
      <c r="G35" s="70" t="s">
        <v>28</v>
      </c>
      <c r="H35" s="69"/>
      <c r="I35" s="68"/>
      <c r="J35" s="67"/>
      <c r="K35" s="89"/>
      <c r="L35" s="53"/>
      <c r="M35" s="52"/>
      <c r="P35" s="51"/>
      <c r="Q35" s="50"/>
      <c r="R35" s="51"/>
    </row>
    <row r="36" spans="1:18" x14ac:dyDescent="0.25">
      <c r="A36" s="88"/>
      <c r="B36" s="87"/>
      <c r="C36" s="86"/>
      <c r="D36" s="72"/>
      <c r="E36" s="71"/>
      <c r="F36" s="65"/>
      <c r="G36" s="70" t="s">
        <v>27</v>
      </c>
      <c r="H36" s="69"/>
      <c r="I36" s="68"/>
      <c r="J36" s="67"/>
      <c r="K36" s="79" t="s">
        <v>26</v>
      </c>
      <c r="L36" s="78"/>
      <c r="M36" s="77"/>
      <c r="P36" s="76"/>
      <c r="Q36" s="76"/>
      <c r="R36" s="51"/>
    </row>
    <row r="37" spans="1:18" x14ac:dyDescent="0.25">
      <c r="A37" s="85"/>
      <c r="B37" s="84"/>
      <c r="C37" s="80"/>
      <c r="D37" s="72"/>
      <c r="E37" s="71"/>
      <c r="F37" s="65"/>
      <c r="G37" s="70" t="s">
        <v>25</v>
      </c>
      <c r="H37" s="69"/>
      <c r="I37" s="68"/>
      <c r="J37" s="67"/>
      <c r="K37" s="66"/>
      <c r="L37" s="65"/>
      <c r="M37" s="64"/>
      <c r="P37" s="51"/>
      <c r="Q37" s="50"/>
      <c r="R37" s="51"/>
    </row>
    <row r="38" spans="1:18" x14ac:dyDescent="0.25">
      <c r="A38" s="83"/>
      <c r="B38" s="82"/>
      <c r="C38" s="81"/>
      <c r="D38" s="72"/>
      <c r="E38" s="71"/>
      <c r="F38" s="65"/>
      <c r="G38" s="70" t="s">
        <v>24</v>
      </c>
      <c r="H38" s="69"/>
      <c r="I38" s="68"/>
      <c r="J38" s="67"/>
      <c r="K38" s="54"/>
      <c r="L38" s="53"/>
      <c r="M38" s="52"/>
      <c r="P38" s="51"/>
      <c r="Q38" s="50"/>
      <c r="R38" s="51"/>
    </row>
    <row r="39" spans="1:18" x14ac:dyDescent="0.25">
      <c r="A39" s="75"/>
      <c r="B39" s="74"/>
      <c r="C39" s="80"/>
      <c r="D39" s="72"/>
      <c r="E39" s="71"/>
      <c r="F39" s="65"/>
      <c r="G39" s="70" t="s">
        <v>23</v>
      </c>
      <c r="H39" s="69"/>
      <c r="I39" s="68"/>
      <c r="J39" s="67"/>
      <c r="K39" s="79" t="s">
        <v>22</v>
      </c>
      <c r="L39" s="78"/>
      <c r="M39" s="77"/>
      <c r="P39" s="76"/>
      <c r="Q39" s="76"/>
      <c r="R39" s="51"/>
    </row>
    <row r="40" spans="1:18" x14ac:dyDescent="0.25">
      <c r="A40" s="75"/>
      <c r="B40" s="74"/>
      <c r="C40" s="73"/>
      <c r="D40" s="72"/>
      <c r="E40" s="71"/>
      <c r="F40" s="65"/>
      <c r="G40" s="70" t="s">
        <v>21</v>
      </c>
      <c r="H40" s="69"/>
      <c r="I40" s="68"/>
      <c r="J40" s="67"/>
      <c r="K40" s="66"/>
      <c r="L40" s="65"/>
      <c r="M40" s="64"/>
      <c r="P40" s="51"/>
      <c r="Q40" s="50"/>
      <c r="R40" s="51"/>
    </row>
    <row r="41" spans="1:18" x14ac:dyDescent="0.25">
      <c r="A41" s="63"/>
      <c r="B41" s="62"/>
      <c r="C41" s="61"/>
      <c r="D41" s="60"/>
      <c r="E41" s="59"/>
      <c r="F41" s="53"/>
      <c r="G41" s="58" t="s">
        <v>20</v>
      </c>
      <c r="H41" s="57"/>
      <c r="I41" s="56"/>
      <c r="J41" s="55"/>
      <c r="K41" s="54" t="e">
        <f>L4</f>
        <v>#REF!</v>
      </c>
      <c r="L41" s="53"/>
      <c r="M41" s="52"/>
      <c r="P41" s="51"/>
      <c r="Q41" s="50"/>
      <c r="R41" s="49"/>
    </row>
  </sheetData>
  <mergeCells count="20">
    <mergeCell ref="E35:F35"/>
    <mergeCell ref="B19:C19"/>
    <mergeCell ref="D19:E19"/>
    <mergeCell ref="F19:G19"/>
    <mergeCell ref="H19:I19"/>
    <mergeCell ref="B20:C20"/>
    <mergeCell ref="D20:E20"/>
    <mergeCell ref="F20:G20"/>
    <mergeCell ref="H20:I20"/>
    <mergeCell ref="B21:C21"/>
    <mergeCell ref="D21:E21"/>
    <mergeCell ref="F21:G21"/>
    <mergeCell ref="H21:I21"/>
    <mergeCell ref="E34:F34"/>
    <mergeCell ref="H18:I18"/>
    <mergeCell ref="A1:F1"/>
    <mergeCell ref="A4:C4"/>
    <mergeCell ref="B18:C18"/>
    <mergeCell ref="D18:E18"/>
    <mergeCell ref="F18:G18"/>
  </mergeCells>
  <conditionalFormatting sqref="E7 E9 E11">
    <cfRule type="cellIs" dxfId="1" priority="2" stopIfTrue="1" operator="equal">
      <formula>"Bye"</formula>
    </cfRule>
  </conditionalFormatting>
  <conditionalFormatting sqref="R41">
    <cfRule type="expression" dxfId="0"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7"/>
  <sheetViews>
    <sheetView workbookViewId="0">
      <selection sqref="A1:G1"/>
    </sheetView>
  </sheetViews>
  <sheetFormatPr defaultRowHeight="14.4" x14ac:dyDescent="0.3"/>
  <cols>
    <col min="1" max="1" width="5.6640625" style="336" customWidth="1"/>
    <col min="2" max="2" width="0.109375" style="336" customWidth="1"/>
    <col min="3" max="3" width="8.5546875" style="336" customWidth="1"/>
    <col min="4" max="4" width="5.6640625" style="336" customWidth="1"/>
    <col min="5" max="5" width="26.5546875" style="336" customWidth="1"/>
    <col min="6" max="6" width="26" style="336" customWidth="1"/>
    <col min="7" max="7" width="12" style="336" customWidth="1"/>
    <col min="8" max="256" width="9.109375" style="326"/>
    <col min="257" max="257" width="5.6640625" style="326" customWidth="1"/>
    <col min="258" max="258" width="0.109375" style="326" customWidth="1"/>
    <col min="259" max="259" width="8.5546875" style="326" customWidth="1"/>
    <col min="260" max="260" width="5.6640625" style="326" customWidth="1"/>
    <col min="261" max="261" width="26.5546875" style="326" customWidth="1"/>
    <col min="262" max="262" width="26" style="326" customWidth="1"/>
    <col min="263" max="263" width="12" style="326" customWidth="1"/>
    <col min="264" max="512" width="9.109375" style="326"/>
    <col min="513" max="513" width="5.6640625" style="326" customWidth="1"/>
    <col min="514" max="514" width="0.109375" style="326" customWidth="1"/>
    <col min="515" max="515" width="8.5546875" style="326" customWidth="1"/>
    <col min="516" max="516" width="5.6640625" style="326" customWidth="1"/>
    <col min="517" max="517" width="26.5546875" style="326" customWidth="1"/>
    <col min="518" max="518" width="26" style="326" customWidth="1"/>
    <col min="519" max="519" width="12" style="326" customWidth="1"/>
    <col min="520" max="768" width="9.109375" style="326"/>
    <col min="769" max="769" width="5.6640625" style="326" customWidth="1"/>
    <col min="770" max="770" width="0.109375" style="326" customWidth="1"/>
    <col min="771" max="771" width="8.5546875" style="326" customWidth="1"/>
    <col min="772" max="772" width="5.6640625" style="326" customWidth="1"/>
    <col min="773" max="773" width="26.5546875" style="326" customWidth="1"/>
    <col min="774" max="774" width="26" style="326" customWidth="1"/>
    <col min="775" max="775" width="12" style="326" customWidth="1"/>
    <col min="776" max="1024" width="9.109375" style="326"/>
    <col min="1025" max="1025" width="5.6640625" style="326" customWidth="1"/>
    <col min="1026" max="1026" width="0.109375" style="326" customWidth="1"/>
    <col min="1027" max="1027" width="8.5546875" style="326" customWidth="1"/>
    <col min="1028" max="1028" width="5.6640625" style="326" customWidth="1"/>
    <col min="1029" max="1029" width="26.5546875" style="326" customWidth="1"/>
    <col min="1030" max="1030" width="26" style="326" customWidth="1"/>
    <col min="1031" max="1031" width="12" style="326" customWidth="1"/>
    <col min="1032" max="1280" width="9.109375" style="326"/>
    <col min="1281" max="1281" width="5.6640625" style="326" customWidth="1"/>
    <col min="1282" max="1282" width="0.109375" style="326" customWidth="1"/>
    <col min="1283" max="1283" width="8.5546875" style="326" customWidth="1"/>
    <col min="1284" max="1284" width="5.6640625" style="326" customWidth="1"/>
    <col min="1285" max="1285" width="26.5546875" style="326" customWidth="1"/>
    <col min="1286" max="1286" width="26" style="326" customWidth="1"/>
    <col min="1287" max="1287" width="12" style="326" customWidth="1"/>
    <col min="1288" max="1536" width="9.109375" style="326"/>
    <col min="1537" max="1537" width="5.6640625" style="326" customWidth="1"/>
    <col min="1538" max="1538" width="0.109375" style="326" customWidth="1"/>
    <col min="1539" max="1539" width="8.5546875" style="326" customWidth="1"/>
    <col min="1540" max="1540" width="5.6640625" style="326" customWidth="1"/>
    <col min="1541" max="1541" width="26.5546875" style="326" customWidth="1"/>
    <col min="1542" max="1542" width="26" style="326" customWidth="1"/>
    <col min="1543" max="1543" width="12" style="326" customWidth="1"/>
    <col min="1544" max="1792" width="9.109375" style="326"/>
    <col min="1793" max="1793" width="5.6640625" style="326" customWidth="1"/>
    <col min="1794" max="1794" width="0.109375" style="326" customWidth="1"/>
    <col min="1795" max="1795" width="8.5546875" style="326" customWidth="1"/>
    <col min="1796" max="1796" width="5.6640625" style="326" customWidth="1"/>
    <col min="1797" max="1797" width="26.5546875" style="326" customWidth="1"/>
    <col min="1798" max="1798" width="26" style="326" customWidth="1"/>
    <col min="1799" max="1799" width="12" style="326" customWidth="1"/>
    <col min="1800" max="2048" width="9.109375" style="326"/>
    <col min="2049" max="2049" width="5.6640625" style="326" customWidth="1"/>
    <col min="2050" max="2050" width="0.109375" style="326" customWidth="1"/>
    <col min="2051" max="2051" width="8.5546875" style="326" customWidth="1"/>
    <col min="2052" max="2052" width="5.6640625" style="326" customWidth="1"/>
    <col min="2053" max="2053" width="26.5546875" style="326" customWidth="1"/>
    <col min="2054" max="2054" width="26" style="326" customWidth="1"/>
    <col min="2055" max="2055" width="12" style="326" customWidth="1"/>
    <col min="2056" max="2304" width="9.109375" style="326"/>
    <col min="2305" max="2305" width="5.6640625" style="326" customWidth="1"/>
    <col min="2306" max="2306" width="0.109375" style="326" customWidth="1"/>
    <col min="2307" max="2307" width="8.5546875" style="326" customWidth="1"/>
    <col min="2308" max="2308" width="5.6640625" style="326" customWidth="1"/>
    <col min="2309" max="2309" width="26.5546875" style="326" customWidth="1"/>
    <col min="2310" max="2310" width="26" style="326" customWidth="1"/>
    <col min="2311" max="2311" width="12" style="326" customWidth="1"/>
    <col min="2312" max="2560" width="9.109375" style="326"/>
    <col min="2561" max="2561" width="5.6640625" style="326" customWidth="1"/>
    <col min="2562" max="2562" width="0.109375" style="326" customWidth="1"/>
    <col min="2563" max="2563" width="8.5546875" style="326" customWidth="1"/>
    <col min="2564" max="2564" width="5.6640625" style="326" customWidth="1"/>
    <col min="2565" max="2565" width="26.5546875" style="326" customWidth="1"/>
    <col min="2566" max="2566" width="26" style="326" customWidth="1"/>
    <col min="2567" max="2567" width="12" style="326" customWidth="1"/>
    <col min="2568" max="2816" width="9.109375" style="326"/>
    <col min="2817" max="2817" width="5.6640625" style="326" customWidth="1"/>
    <col min="2818" max="2818" width="0.109375" style="326" customWidth="1"/>
    <col min="2819" max="2819" width="8.5546875" style="326" customWidth="1"/>
    <col min="2820" max="2820" width="5.6640625" style="326" customWidth="1"/>
    <col min="2821" max="2821" width="26.5546875" style="326" customWidth="1"/>
    <col min="2822" max="2822" width="26" style="326" customWidth="1"/>
    <col min="2823" max="2823" width="12" style="326" customWidth="1"/>
    <col min="2824" max="3072" width="9.109375" style="326"/>
    <col min="3073" max="3073" width="5.6640625" style="326" customWidth="1"/>
    <col min="3074" max="3074" width="0.109375" style="326" customWidth="1"/>
    <col min="3075" max="3075" width="8.5546875" style="326" customWidth="1"/>
    <col min="3076" max="3076" width="5.6640625" style="326" customWidth="1"/>
    <col min="3077" max="3077" width="26.5546875" style="326" customWidth="1"/>
    <col min="3078" max="3078" width="26" style="326" customWidth="1"/>
    <col min="3079" max="3079" width="12" style="326" customWidth="1"/>
    <col min="3080" max="3328" width="9.109375" style="326"/>
    <col min="3329" max="3329" width="5.6640625" style="326" customWidth="1"/>
    <col min="3330" max="3330" width="0.109375" style="326" customWidth="1"/>
    <col min="3331" max="3331" width="8.5546875" style="326" customWidth="1"/>
    <col min="3332" max="3332" width="5.6640625" style="326" customWidth="1"/>
    <col min="3333" max="3333" width="26.5546875" style="326" customWidth="1"/>
    <col min="3334" max="3334" width="26" style="326" customWidth="1"/>
    <col min="3335" max="3335" width="12" style="326" customWidth="1"/>
    <col min="3336" max="3584" width="9.109375" style="326"/>
    <col min="3585" max="3585" width="5.6640625" style="326" customWidth="1"/>
    <col min="3586" max="3586" width="0.109375" style="326" customWidth="1"/>
    <col min="3587" max="3587" width="8.5546875" style="326" customWidth="1"/>
    <col min="3588" max="3588" width="5.6640625" style="326" customWidth="1"/>
    <col min="3589" max="3589" width="26.5546875" style="326" customWidth="1"/>
    <col min="3590" max="3590" width="26" style="326" customWidth="1"/>
    <col min="3591" max="3591" width="12" style="326" customWidth="1"/>
    <col min="3592" max="3840" width="9.109375" style="326"/>
    <col min="3841" max="3841" width="5.6640625" style="326" customWidth="1"/>
    <col min="3842" max="3842" width="0.109375" style="326" customWidth="1"/>
    <col min="3843" max="3843" width="8.5546875" style="326" customWidth="1"/>
    <col min="3844" max="3844" width="5.6640625" style="326" customWidth="1"/>
    <col min="3845" max="3845" width="26.5546875" style="326" customWidth="1"/>
    <col min="3846" max="3846" width="26" style="326" customWidth="1"/>
    <col min="3847" max="3847" width="12" style="326" customWidth="1"/>
    <col min="3848" max="4096" width="9.109375" style="326"/>
    <col min="4097" max="4097" width="5.6640625" style="326" customWidth="1"/>
    <col min="4098" max="4098" width="0.109375" style="326" customWidth="1"/>
    <col min="4099" max="4099" width="8.5546875" style="326" customWidth="1"/>
    <col min="4100" max="4100" width="5.6640625" style="326" customWidth="1"/>
    <col min="4101" max="4101" width="26.5546875" style="326" customWidth="1"/>
    <col min="4102" max="4102" width="26" style="326" customWidth="1"/>
    <col min="4103" max="4103" width="12" style="326" customWidth="1"/>
    <col min="4104" max="4352" width="9.109375" style="326"/>
    <col min="4353" max="4353" width="5.6640625" style="326" customWidth="1"/>
    <col min="4354" max="4354" width="0.109375" style="326" customWidth="1"/>
    <col min="4355" max="4355" width="8.5546875" style="326" customWidth="1"/>
    <col min="4356" max="4356" width="5.6640625" style="326" customWidth="1"/>
    <col min="4357" max="4357" width="26.5546875" style="326" customWidth="1"/>
    <col min="4358" max="4358" width="26" style="326" customWidth="1"/>
    <col min="4359" max="4359" width="12" style="326" customWidth="1"/>
    <col min="4360" max="4608" width="9.109375" style="326"/>
    <col min="4609" max="4609" width="5.6640625" style="326" customWidth="1"/>
    <col min="4610" max="4610" width="0.109375" style="326" customWidth="1"/>
    <col min="4611" max="4611" width="8.5546875" style="326" customWidth="1"/>
    <col min="4612" max="4612" width="5.6640625" style="326" customWidth="1"/>
    <col min="4613" max="4613" width="26.5546875" style="326" customWidth="1"/>
    <col min="4614" max="4614" width="26" style="326" customWidth="1"/>
    <col min="4615" max="4615" width="12" style="326" customWidth="1"/>
    <col min="4616" max="4864" width="9.109375" style="326"/>
    <col min="4865" max="4865" width="5.6640625" style="326" customWidth="1"/>
    <col min="4866" max="4866" width="0.109375" style="326" customWidth="1"/>
    <col min="4867" max="4867" width="8.5546875" style="326" customWidth="1"/>
    <col min="4868" max="4868" width="5.6640625" style="326" customWidth="1"/>
    <col min="4869" max="4869" width="26.5546875" style="326" customWidth="1"/>
    <col min="4870" max="4870" width="26" style="326" customWidth="1"/>
    <col min="4871" max="4871" width="12" style="326" customWidth="1"/>
    <col min="4872" max="5120" width="9.109375" style="326"/>
    <col min="5121" max="5121" width="5.6640625" style="326" customWidth="1"/>
    <col min="5122" max="5122" width="0.109375" style="326" customWidth="1"/>
    <col min="5123" max="5123" width="8.5546875" style="326" customWidth="1"/>
    <col min="5124" max="5124" width="5.6640625" style="326" customWidth="1"/>
    <col min="5125" max="5125" width="26.5546875" style="326" customWidth="1"/>
    <col min="5126" max="5126" width="26" style="326" customWidth="1"/>
    <col min="5127" max="5127" width="12" style="326" customWidth="1"/>
    <col min="5128" max="5376" width="9.109375" style="326"/>
    <col min="5377" max="5377" width="5.6640625" style="326" customWidth="1"/>
    <col min="5378" max="5378" width="0.109375" style="326" customWidth="1"/>
    <col min="5379" max="5379" width="8.5546875" style="326" customWidth="1"/>
    <col min="5380" max="5380" width="5.6640625" style="326" customWidth="1"/>
    <col min="5381" max="5381" width="26.5546875" style="326" customWidth="1"/>
    <col min="5382" max="5382" width="26" style="326" customWidth="1"/>
    <col min="5383" max="5383" width="12" style="326" customWidth="1"/>
    <col min="5384" max="5632" width="9.109375" style="326"/>
    <col min="5633" max="5633" width="5.6640625" style="326" customWidth="1"/>
    <col min="5634" max="5634" width="0.109375" style="326" customWidth="1"/>
    <col min="5635" max="5635" width="8.5546875" style="326" customWidth="1"/>
    <col min="5636" max="5636" width="5.6640625" style="326" customWidth="1"/>
    <col min="5637" max="5637" width="26.5546875" style="326" customWidth="1"/>
    <col min="5638" max="5638" width="26" style="326" customWidth="1"/>
    <col min="5639" max="5639" width="12" style="326" customWidth="1"/>
    <col min="5640" max="5888" width="9.109375" style="326"/>
    <col min="5889" max="5889" width="5.6640625" style="326" customWidth="1"/>
    <col min="5890" max="5890" width="0.109375" style="326" customWidth="1"/>
    <col min="5891" max="5891" width="8.5546875" style="326" customWidth="1"/>
    <col min="5892" max="5892" width="5.6640625" style="326" customWidth="1"/>
    <col min="5893" max="5893" width="26.5546875" style="326" customWidth="1"/>
    <col min="5894" max="5894" width="26" style="326" customWidth="1"/>
    <col min="5895" max="5895" width="12" style="326" customWidth="1"/>
    <col min="5896" max="6144" width="9.109375" style="326"/>
    <col min="6145" max="6145" width="5.6640625" style="326" customWidth="1"/>
    <col min="6146" max="6146" width="0.109375" style="326" customWidth="1"/>
    <col min="6147" max="6147" width="8.5546875" style="326" customWidth="1"/>
    <col min="6148" max="6148" width="5.6640625" style="326" customWidth="1"/>
    <col min="6149" max="6149" width="26.5546875" style="326" customWidth="1"/>
    <col min="6150" max="6150" width="26" style="326" customWidth="1"/>
    <col min="6151" max="6151" width="12" style="326" customWidth="1"/>
    <col min="6152" max="6400" width="9.109375" style="326"/>
    <col min="6401" max="6401" width="5.6640625" style="326" customWidth="1"/>
    <col min="6402" max="6402" width="0.109375" style="326" customWidth="1"/>
    <col min="6403" max="6403" width="8.5546875" style="326" customWidth="1"/>
    <col min="6404" max="6404" width="5.6640625" style="326" customWidth="1"/>
    <col min="6405" max="6405" width="26.5546875" style="326" customWidth="1"/>
    <col min="6406" max="6406" width="26" style="326" customWidth="1"/>
    <col min="6407" max="6407" width="12" style="326" customWidth="1"/>
    <col min="6408" max="6656" width="9.109375" style="326"/>
    <col min="6657" max="6657" width="5.6640625" style="326" customWidth="1"/>
    <col min="6658" max="6658" width="0.109375" style="326" customWidth="1"/>
    <col min="6659" max="6659" width="8.5546875" style="326" customWidth="1"/>
    <col min="6660" max="6660" width="5.6640625" style="326" customWidth="1"/>
    <col min="6661" max="6661" width="26.5546875" style="326" customWidth="1"/>
    <col min="6662" max="6662" width="26" style="326" customWidth="1"/>
    <col min="6663" max="6663" width="12" style="326" customWidth="1"/>
    <col min="6664" max="6912" width="9.109375" style="326"/>
    <col min="6913" max="6913" width="5.6640625" style="326" customWidth="1"/>
    <col min="6914" max="6914" width="0.109375" style="326" customWidth="1"/>
    <col min="6915" max="6915" width="8.5546875" style="326" customWidth="1"/>
    <col min="6916" max="6916" width="5.6640625" style="326" customWidth="1"/>
    <col min="6917" max="6917" width="26.5546875" style="326" customWidth="1"/>
    <col min="6918" max="6918" width="26" style="326" customWidth="1"/>
    <col min="6919" max="6919" width="12" style="326" customWidth="1"/>
    <col min="6920" max="7168" width="9.109375" style="326"/>
    <col min="7169" max="7169" width="5.6640625" style="326" customWidth="1"/>
    <col min="7170" max="7170" width="0.109375" style="326" customWidth="1"/>
    <col min="7171" max="7171" width="8.5546875" style="326" customWidth="1"/>
    <col min="7172" max="7172" width="5.6640625" style="326" customWidth="1"/>
    <col min="7173" max="7173" width="26.5546875" style="326" customWidth="1"/>
    <col min="7174" max="7174" width="26" style="326" customWidth="1"/>
    <col min="7175" max="7175" width="12" style="326" customWidth="1"/>
    <col min="7176" max="7424" width="9.109375" style="326"/>
    <col min="7425" max="7425" width="5.6640625" style="326" customWidth="1"/>
    <col min="7426" max="7426" width="0.109375" style="326" customWidth="1"/>
    <col min="7427" max="7427" width="8.5546875" style="326" customWidth="1"/>
    <col min="7428" max="7428" width="5.6640625" style="326" customWidth="1"/>
    <col min="7429" max="7429" width="26.5546875" style="326" customWidth="1"/>
    <col min="7430" max="7430" width="26" style="326" customWidth="1"/>
    <col min="7431" max="7431" width="12" style="326" customWidth="1"/>
    <col min="7432" max="7680" width="9.109375" style="326"/>
    <col min="7681" max="7681" width="5.6640625" style="326" customWidth="1"/>
    <col min="7682" max="7682" width="0.109375" style="326" customWidth="1"/>
    <col min="7683" max="7683" width="8.5546875" style="326" customWidth="1"/>
    <col min="7684" max="7684" width="5.6640625" style="326" customWidth="1"/>
    <col min="7685" max="7685" width="26.5546875" style="326" customWidth="1"/>
    <col min="7686" max="7686" width="26" style="326" customWidth="1"/>
    <col min="7687" max="7687" width="12" style="326" customWidth="1"/>
    <col min="7688" max="7936" width="9.109375" style="326"/>
    <col min="7937" max="7937" width="5.6640625" style="326" customWidth="1"/>
    <col min="7938" max="7938" width="0.109375" style="326" customWidth="1"/>
    <col min="7939" max="7939" width="8.5546875" style="326" customWidth="1"/>
    <col min="7940" max="7940" width="5.6640625" style="326" customWidth="1"/>
    <col min="7941" max="7941" width="26.5546875" style="326" customWidth="1"/>
    <col min="7942" max="7942" width="26" style="326" customWidth="1"/>
    <col min="7943" max="7943" width="12" style="326" customWidth="1"/>
    <col min="7944" max="8192" width="9.109375" style="326"/>
    <col min="8193" max="8193" width="5.6640625" style="326" customWidth="1"/>
    <col min="8194" max="8194" width="0.109375" style="326" customWidth="1"/>
    <col min="8195" max="8195" width="8.5546875" style="326" customWidth="1"/>
    <col min="8196" max="8196" width="5.6640625" style="326" customWidth="1"/>
    <col min="8197" max="8197" width="26.5546875" style="326" customWidth="1"/>
    <col min="8198" max="8198" width="26" style="326" customWidth="1"/>
    <col min="8199" max="8199" width="12" style="326" customWidth="1"/>
    <col min="8200" max="8448" width="9.109375" style="326"/>
    <col min="8449" max="8449" width="5.6640625" style="326" customWidth="1"/>
    <col min="8450" max="8450" width="0.109375" style="326" customWidth="1"/>
    <col min="8451" max="8451" width="8.5546875" style="326" customWidth="1"/>
    <col min="8452" max="8452" width="5.6640625" style="326" customWidth="1"/>
    <col min="8453" max="8453" width="26.5546875" style="326" customWidth="1"/>
    <col min="8454" max="8454" width="26" style="326" customWidth="1"/>
    <col min="8455" max="8455" width="12" style="326" customWidth="1"/>
    <col min="8456" max="8704" width="9.109375" style="326"/>
    <col min="8705" max="8705" width="5.6640625" style="326" customWidth="1"/>
    <col min="8706" max="8706" width="0.109375" style="326" customWidth="1"/>
    <col min="8707" max="8707" width="8.5546875" style="326" customWidth="1"/>
    <col min="8708" max="8708" width="5.6640625" style="326" customWidth="1"/>
    <col min="8709" max="8709" width="26.5546875" style="326" customWidth="1"/>
    <col min="8710" max="8710" width="26" style="326" customWidth="1"/>
    <col min="8711" max="8711" width="12" style="326" customWidth="1"/>
    <col min="8712" max="8960" width="9.109375" style="326"/>
    <col min="8961" max="8961" width="5.6640625" style="326" customWidth="1"/>
    <col min="8962" max="8962" width="0.109375" style="326" customWidth="1"/>
    <col min="8963" max="8963" width="8.5546875" style="326" customWidth="1"/>
    <col min="8964" max="8964" width="5.6640625" style="326" customWidth="1"/>
    <col min="8965" max="8965" width="26.5546875" style="326" customWidth="1"/>
    <col min="8966" max="8966" width="26" style="326" customWidth="1"/>
    <col min="8967" max="8967" width="12" style="326" customWidth="1"/>
    <col min="8968" max="9216" width="9.109375" style="326"/>
    <col min="9217" max="9217" width="5.6640625" style="326" customWidth="1"/>
    <col min="9218" max="9218" width="0.109375" style="326" customWidth="1"/>
    <col min="9219" max="9219" width="8.5546875" style="326" customWidth="1"/>
    <col min="9220" max="9220" width="5.6640625" style="326" customWidth="1"/>
    <col min="9221" max="9221" width="26.5546875" style="326" customWidth="1"/>
    <col min="9222" max="9222" width="26" style="326" customWidth="1"/>
    <col min="9223" max="9223" width="12" style="326" customWidth="1"/>
    <col min="9224" max="9472" width="9.109375" style="326"/>
    <col min="9473" max="9473" width="5.6640625" style="326" customWidth="1"/>
    <col min="9474" max="9474" width="0.109375" style="326" customWidth="1"/>
    <col min="9475" max="9475" width="8.5546875" style="326" customWidth="1"/>
    <col min="9476" max="9476" width="5.6640625" style="326" customWidth="1"/>
    <col min="9477" max="9477" width="26.5546875" style="326" customWidth="1"/>
    <col min="9478" max="9478" width="26" style="326" customWidth="1"/>
    <col min="9479" max="9479" width="12" style="326" customWidth="1"/>
    <col min="9480" max="9728" width="9.109375" style="326"/>
    <col min="9729" max="9729" width="5.6640625" style="326" customWidth="1"/>
    <col min="9730" max="9730" width="0.109375" style="326" customWidth="1"/>
    <col min="9731" max="9731" width="8.5546875" style="326" customWidth="1"/>
    <col min="9732" max="9732" width="5.6640625" style="326" customWidth="1"/>
    <col min="9733" max="9733" width="26.5546875" style="326" customWidth="1"/>
    <col min="9734" max="9734" width="26" style="326" customWidth="1"/>
    <col min="9735" max="9735" width="12" style="326" customWidth="1"/>
    <col min="9736" max="9984" width="9.109375" style="326"/>
    <col min="9985" max="9985" width="5.6640625" style="326" customWidth="1"/>
    <col min="9986" max="9986" width="0.109375" style="326" customWidth="1"/>
    <col min="9987" max="9987" width="8.5546875" style="326" customWidth="1"/>
    <col min="9988" max="9988" width="5.6640625" style="326" customWidth="1"/>
    <col min="9989" max="9989" width="26.5546875" style="326" customWidth="1"/>
    <col min="9990" max="9990" width="26" style="326" customWidth="1"/>
    <col min="9991" max="9991" width="12" style="326" customWidth="1"/>
    <col min="9992" max="10240" width="9.109375" style="326"/>
    <col min="10241" max="10241" width="5.6640625" style="326" customWidth="1"/>
    <col min="10242" max="10242" width="0.109375" style="326" customWidth="1"/>
    <col min="10243" max="10243" width="8.5546875" style="326" customWidth="1"/>
    <col min="10244" max="10244" width="5.6640625" style="326" customWidth="1"/>
    <col min="10245" max="10245" width="26.5546875" style="326" customWidth="1"/>
    <col min="10246" max="10246" width="26" style="326" customWidth="1"/>
    <col min="10247" max="10247" width="12" style="326" customWidth="1"/>
    <col min="10248" max="10496" width="9.109375" style="326"/>
    <col min="10497" max="10497" width="5.6640625" style="326" customWidth="1"/>
    <col min="10498" max="10498" width="0.109375" style="326" customWidth="1"/>
    <col min="10499" max="10499" width="8.5546875" style="326" customWidth="1"/>
    <col min="10500" max="10500" width="5.6640625" style="326" customWidth="1"/>
    <col min="10501" max="10501" width="26.5546875" style="326" customWidth="1"/>
    <col min="10502" max="10502" width="26" style="326" customWidth="1"/>
    <col min="10503" max="10503" width="12" style="326" customWidth="1"/>
    <col min="10504" max="10752" width="9.109375" style="326"/>
    <col min="10753" max="10753" width="5.6640625" style="326" customWidth="1"/>
    <col min="10754" max="10754" width="0.109375" style="326" customWidth="1"/>
    <col min="10755" max="10755" width="8.5546875" style="326" customWidth="1"/>
    <col min="10756" max="10756" width="5.6640625" style="326" customWidth="1"/>
    <col min="10757" max="10757" width="26.5546875" style="326" customWidth="1"/>
    <col min="10758" max="10758" width="26" style="326" customWidth="1"/>
    <col min="10759" max="10759" width="12" style="326" customWidth="1"/>
    <col min="10760" max="11008" width="9.109375" style="326"/>
    <col min="11009" max="11009" width="5.6640625" style="326" customWidth="1"/>
    <col min="11010" max="11010" width="0.109375" style="326" customWidth="1"/>
    <col min="11011" max="11011" width="8.5546875" style="326" customWidth="1"/>
    <col min="11012" max="11012" width="5.6640625" style="326" customWidth="1"/>
    <col min="11013" max="11013" width="26.5546875" style="326" customWidth="1"/>
    <col min="11014" max="11014" width="26" style="326" customWidth="1"/>
    <col min="11015" max="11015" width="12" style="326" customWidth="1"/>
    <col min="11016" max="11264" width="9.109375" style="326"/>
    <col min="11265" max="11265" width="5.6640625" style="326" customWidth="1"/>
    <col min="11266" max="11266" width="0.109375" style="326" customWidth="1"/>
    <col min="11267" max="11267" width="8.5546875" style="326" customWidth="1"/>
    <col min="11268" max="11268" width="5.6640625" style="326" customWidth="1"/>
    <col min="11269" max="11269" width="26.5546875" style="326" customWidth="1"/>
    <col min="11270" max="11270" width="26" style="326" customWidth="1"/>
    <col min="11271" max="11271" width="12" style="326" customWidth="1"/>
    <col min="11272" max="11520" width="9.109375" style="326"/>
    <col min="11521" max="11521" width="5.6640625" style="326" customWidth="1"/>
    <col min="11522" max="11522" width="0.109375" style="326" customWidth="1"/>
    <col min="11523" max="11523" width="8.5546875" style="326" customWidth="1"/>
    <col min="11524" max="11524" width="5.6640625" style="326" customWidth="1"/>
    <col min="11525" max="11525" width="26.5546875" style="326" customWidth="1"/>
    <col min="11526" max="11526" width="26" style="326" customWidth="1"/>
    <col min="11527" max="11527" width="12" style="326" customWidth="1"/>
    <col min="11528" max="11776" width="9.109375" style="326"/>
    <col min="11777" max="11777" width="5.6640625" style="326" customWidth="1"/>
    <col min="11778" max="11778" width="0.109375" style="326" customWidth="1"/>
    <col min="11779" max="11779" width="8.5546875" style="326" customWidth="1"/>
    <col min="11780" max="11780" width="5.6640625" style="326" customWidth="1"/>
    <col min="11781" max="11781" width="26.5546875" style="326" customWidth="1"/>
    <col min="11782" max="11782" width="26" style="326" customWidth="1"/>
    <col min="11783" max="11783" width="12" style="326" customWidth="1"/>
    <col min="11784" max="12032" width="9.109375" style="326"/>
    <col min="12033" max="12033" width="5.6640625" style="326" customWidth="1"/>
    <col min="12034" max="12034" width="0.109375" style="326" customWidth="1"/>
    <col min="12035" max="12035" width="8.5546875" style="326" customWidth="1"/>
    <col min="12036" max="12036" width="5.6640625" style="326" customWidth="1"/>
    <col min="12037" max="12037" width="26.5546875" style="326" customWidth="1"/>
    <col min="12038" max="12038" width="26" style="326" customWidth="1"/>
    <col min="12039" max="12039" width="12" style="326" customWidth="1"/>
    <col min="12040" max="12288" width="9.109375" style="326"/>
    <col min="12289" max="12289" width="5.6640625" style="326" customWidth="1"/>
    <col min="12290" max="12290" width="0.109375" style="326" customWidth="1"/>
    <col min="12291" max="12291" width="8.5546875" style="326" customWidth="1"/>
    <col min="12292" max="12292" width="5.6640625" style="326" customWidth="1"/>
    <col min="12293" max="12293" width="26.5546875" style="326" customWidth="1"/>
    <col min="12294" max="12294" width="26" style="326" customWidth="1"/>
    <col min="12295" max="12295" width="12" style="326" customWidth="1"/>
    <col min="12296" max="12544" width="9.109375" style="326"/>
    <col min="12545" max="12545" width="5.6640625" style="326" customWidth="1"/>
    <col min="12546" max="12546" width="0.109375" style="326" customWidth="1"/>
    <col min="12547" max="12547" width="8.5546875" style="326" customWidth="1"/>
    <col min="12548" max="12548" width="5.6640625" style="326" customWidth="1"/>
    <col min="12549" max="12549" width="26.5546875" style="326" customWidth="1"/>
    <col min="12550" max="12550" width="26" style="326" customWidth="1"/>
    <col min="12551" max="12551" width="12" style="326" customWidth="1"/>
    <col min="12552" max="12800" width="9.109375" style="326"/>
    <col min="12801" max="12801" width="5.6640625" style="326" customWidth="1"/>
    <col min="12802" max="12802" width="0.109375" style="326" customWidth="1"/>
    <col min="12803" max="12803" width="8.5546875" style="326" customWidth="1"/>
    <col min="12804" max="12804" width="5.6640625" style="326" customWidth="1"/>
    <col min="12805" max="12805" width="26.5546875" style="326" customWidth="1"/>
    <col min="12806" max="12806" width="26" style="326" customWidth="1"/>
    <col min="12807" max="12807" width="12" style="326" customWidth="1"/>
    <col min="12808" max="13056" width="9.109375" style="326"/>
    <col min="13057" max="13057" width="5.6640625" style="326" customWidth="1"/>
    <col min="13058" max="13058" width="0.109375" style="326" customWidth="1"/>
    <col min="13059" max="13059" width="8.5546875" style="326" customWidth="1"/>
    <col min="13060" max="13060" width="5.6640625" style="326" customWidth="1"/>
    <col min="13061" max="13061" width="26.5546875" style="326" customWidth="1"/>
    <col min="13062" max="13062" width="26" style="326" customWidth="1"/>
    <col min="13063" max="13063" width="12" style="326" customWidth="1"/>
    <col min="13064" max="13312" width="9.109375" style="326"/>
    <col min="13313" max="13313" width="5.6640625" style="326" customWidth="1"/>
    <col min="13314" max="13314" width="0.109375" style="326" customWidth="1"/>
    <col min="13315" max="13315" width="8.5546875" style="326" customWidth="1"/>
    <col min="13316" max="13316" width="5.6640625" style="326" customWidth="1"/>
    <col min="13317" max="13317" width="26.5546875" style="326" customWidth="1"/>
    <col min="13318" max="13318" width="26" style="326" customWidth="1"/>
    <col min="13319" max="13319" width="12" style="326" customWidth="1"/>
    <col min="13320" max="13568" width="9.109375" style="326"/>
    <col min="13569" max="13569" width="5.6640625" style="326" customWidth="1"/>
    <col min="13570" max="13570" width="0.109375" style="326" customWidth="1"/>
    <col min="13571" max="13571" width="8.5546875" style="326" customWidth="1"/>
    <col min="13572" max="13572" width="5.6640625" style="326" customWidth="1"/>
    <col min="13573" max="13573" width="26.5546875" style="326" customWidth="1"/>
    <col min="13574" max="13574" width="26" style="326" customWidth="1"/>
    <col min="13575" max="13575" width="12" style="326" customWidth="1"/>
    <col min="13576" max="13824" width="9.109375" style="326"/>
    <col min="13825" max="13825" width="5.6640625" style="326" customWidth="1"/>
    <col min="13826" max="13826" width="0.109375" style="326" customWidth="1"/>
    <col min="13827" max="13827" width="8.5546875" style="326" customWidth="1"/>
    <col min="13828" max="13828" width="5.6640625" style="326" customWidth="1"/>
    <col min="13829" max="13829" width="26.5546875" style="326" customWidth="1"/>
    <col min="13830" max="13830" width="26" style="326" customWidth="1"/>
    <col min="13831" max="13831" width="12" style="326" customWidth="1"/>
    <col min="13832" max="14080" width="9.109375" style="326"/>
    <col min="14081" max="14081" width="5.6640625" style="326" customWidth="1"/>
    <col min="14082" max="14082" width="0.109375" style="326" customWidth="1"/>
    <col min="14083" max="14083" width="8.5546875" style="326" customWidth="1"/>
    <col min="14084" max="14084" width="5.6640625" style="326" customWidth="1"/>
    <col min="14085" max="14085" width="26.5546875" style="326" customWidth="1"/>
    <col min="14086" max="14086" width="26" style="326" customWidth="1"/>
    <col min="14087" max="14087" width="12" style="326" customWidth="1"/>
    <col min="14088" max="14336" width="9.109375" style="326"/>
    <col min="14337" max="14337" width="5.6640625" style="326" customWidth="1"/>
    <col min="14338" max="14338" width="0.109375" style="326" customWidth="1"/>
    <col min="14339" max="14339" width="8.5546875" style="326" customWidth="1"/>
    <col min="14340" max="14340" width="5.6640625" style="326" customWidth="1"/>
    <col min="14341" max="14341" width="26.5546875" style="326" customWidth="1"/>
    <col min="14342" max="14342" width="26" style="326" customWidth="1"/>
    <col min="14343" max="14343" width="12" style="326" customWidth="1"/>
    <col min="14344" max="14592" width="9.109375" style="326"/>
    <col min="14593" max="14593" width="5.6640625" style="326" customWidth="1"/>
    <col min="14594" max="14594" width="0.109375" style="326" customWidth="1"/>
    <col min="14595" max="14595" width="8.5546875" style="326" customWidth="1"/>
    <col min="14596" max="14596" width="5.6640625" style="326" customWidth="1"/>
    <col min="14597" max="14597" width="26.5546875" style="326" customWidth="1"/>
    <col min="14598" max="14598" width="26" style="326" customWidth="1"/>
    <col min="14599" max="14599" width="12" style="326" customWidth="1"/>
    <col min="14600" max="14848" width="9.109375" style="326"/>
    <col min="14849" max="14849" width="5.6640625" style="326" customWidth="1"/>
    <col min="14850" max="14850" width="0.109375" style="326" customWidth="1"/>
    <col min="14851" max="14851" width="8.5546875" style="326" customWidth="1"/>
    <col min="14852" max="14852" width="5.6640625" style="326" customWidth="1"/>
    <col min="14853" max="14853" width="26.5546875" style="326" customWidth="1"/>
    <col min="14854" max="14854" width="26" style="326" customWidth="1"/>
    <col min="14855" max="14855" width="12" style="326" customWidth="1"/>
    <col min="14856" max="15104" width="9.109375" style="326"/>
    <col min="15105" max="15105" width="5.6640625" style="326" customWidth="1"/>
    <col min="15106" max="15106" width="0.109375" style="326" customWidth="1"/>
    <col min="15107" max="15107" width="8.5546875" style="326" customWidth="1"/>
    <col min="15108" max="15108" width="5.6640625" style="326" customWidth="1"/>
    <col min="15109" max="15109" width="26.5546875" style="326" customWidth="1"/>
    <col min="15110" max="15110" width="26" style="326" customWidth="1"/>
    <col min="15111" max="15111" width="12" style="326" customWidth="1"/>
    <col min="15112" max="15360" width="9.109375" style="326"/>
    <col min="15361" max="15361" width="5.6640625" style="326" customWidth="1"/>
    <col min="15362" max="15362" width="0.109375" style="326" customWidth="1"/>
    <col min="15363" max="15363" width="8.5546875" style="326" customWidth="1"/>
    <col min="15364" max="15364" width="5.6640625" style="326" customWidth="1"/>
    <col min="15365" max="15365" width="26.5546875" style="326" customWidth="1"/>
    <col min="15366" max="15366" width="26" style="326" customWidth="1"/>
    <col min="15367" max="15367" width="12" style="326" customWidth="1"/>
    <col min="15368" max="15616" width="9.109375" style="326"/>
    <col min="15617" max="15617" width="5.6640625" style="326" customWidth="1"/>
    <col min="15618" max="15618" width="0.109375" style="326" customWidth="1"/>
    <col min="15619" max="15619" width="8.5546875" style="326" customWidth="1"/>
    <col min="15620" max="15620" width="5.6640625" style="326" customWidth="1"/>
    <col min="15621" max="15621" width="26.5546875" style="326" customWidth="1"/>
    <col min="15622" max="15622" width="26" style="326" customWidth="1"/>
    <col min="15623" max="15623" width="12" style="326" customWidth="1"/>
    <col min="15624" max="15872" width="9.109375" style="326"/>
    <col min="15873" max="15873" width="5.6640625" style="326" customWidth="1"/>
    <col min="15874" max="15874" width="0.109375" style="326" customWidth="1"/>
    <col min="15875" max="15875" width="8.5546875" style="326" customWidth="1"/>
    <col min="15876" max="15876" width="5.6640625" style="326" customWidth="1"/>
    <col min="15877" max="15877" width="26.5546875" style="326" customWidth="1"/>
    <col min="15878" max="15878" width="26" style="326" customWidth="1"/>
    <col min="15879" max="15879" width="12" style="326" customWidth="1"/>
    <col min="15880" max="16128" width="9.109375" style="326"/>
    <col min="16129" max="16129" width="5.6640625" style="326" customWidth="1"/>
    <col min="16130" max="16130" width="0.109375" style="326" customWidth="1"/>
    <col min="16131" max="16131" width="8.5546875" style="326" customWidth="1"/>
    <col min="16132" max="16132" width="5.6640625" style="326" customWidth="1"/>
    <col min="16133" max="16133" width="26.5546875" style="326" customWidth="1"/>
    <col min="16134" max="16134" width="26" style="326" customWidth="1"/>
    <col min="16135" max="16135" width="12" style="326" customWidth="1"/>
    <col min="16136" max="16384" width="9.109375" style="326"/>
  </cols>
  <sheetData>
    <row r="1" spans="1:7" ht="25.8" x14ac:dyDescent="0.3">
      <c r="A1" s="350" t="s">
        <v>861</v>
      </c>
      <c r="B1" s="351"/>
      <c r="C1" s="351"/>
      <c r="D1" s="351"/>
      <c r="E1" s="351"/>
      <c r="F1" s="351"/>
      <c r="G1" s="352"/>
    </row>
    <row r="2" spans="1:7" ht="21" x14ac:dyDescent="0.3">
      <c r="A2" s="353" t="s">
        <v>860</v>
      </c>
      <c r="B2" s="354"/>
      <c r="C2" s="354"/>
      <c r="D2" s="354"/>
      <c r="E2" s="354"/>
      <c r="F2" s="354"/>
      <c r="G2" s="355"/>
    </row>
    <row r="3" spans="1:7" ht="48" customHeight="1" x14ac:dyDescent="0.3">
      <c r="A3" s="327" t="s">
        <v>146</v>
      </c>
      <c r="B3" s="327" t="s">
        <v>147</v>
      </c>
      <c r="C3" s="327" t="s">
        <v>148</v>
      </c>
      <c r="D3" s="328" t="s">
        <v>149</v>
      </c>
      <c r="E3" s="329"/>
      <c r="F3" s="329"/>
      <c r="G3" s="329" t="s">
        <v>150</v>
      </c>
    </row>
    <row r="4" spans="1:7" ht="21.9" customHeight="1" x14ac:dyDescent="0.3">
      <c r="A4" s="330" t="s">
        <v>151</v>
      </c>
      <c r="B4" s="331"/>
      <c r="C4" s="330" t="s">
        <v>137</v>
      </c>
      <c r="D4" s="332"/>
      <c r="E4" s="329" t="s">
        <v>212</v>
      </c>
      <c r="F4" s="329" t="s">
        <v>213</v>
      </c>
      <c r="G4" s="333"/>
    </row>
    <row r="5" spans="1:7" ht="21.9" customHeight="1" x14ac:dyDescent="0.3">
      <c r="A5" s="330"/>
      <c r="B5" s="331"/>
      <c r="C5" s="329"/>
      <c r="D5" s="332"/>
      <c r="E5" s="329" t="s">
        <v>214</v>
      </c>
      <c r="F5" s="329" t="s">
        <v>215</v>
      </c>
      <c r="G5" s="333"/>
    </row>
    <row r="6" spans="1:7" ht="21.9" customHeight="1" x14ac:dyDescent="0.3">
      <c r="A6" s="330"/>
      <c r="B6" s="331"/>
      <c r="C6" s="329"/>
      <c r="D6" s="332"/>
      <c r="E6" s="329" t="s">
        <v>216</v>
      </c>
      <c r="F6" s="329" t="s">
        <v>217</v>
      </c>
      <c r="G6" s="333"/>
    </row>
    <row r="7" spans="1:7" ht="21.9" customHeight="1" x14ac:dyDescent="0.3">
      <c r="A7" s="330"/>
      <c r="B7" s="331"/>
      <c r="C7" s="329"/>
      <c r="D7" s="332"/>
      <c r="E7" s="329" t="s">
        <v>218</v>
      </c>
      <c r="F7" s="329" t="s">
        <v>219</v>
      </c>
      <c r="G7" s="333"/>
    </row>
    <row r="8" spans="1:7" ht="21.9" customHeight="1" x14ac:dyDescent="0.3">
      <c r="A8" s="330"/>
      <c r="B8" s="331"/>
      <c r="C8" s="329"/>
      <c r="D8" s="332"/>
      <c r="E8" s="329" t="s">
        <v>220</v>
      </c>
      <c r="F8" s="329" t="s">
        <v>221</v>
      </c>
      <c r="G8" s="333"/>
    </row>
    <row r="9" spans="1:7" ht="21.9" customHeight="1" x14ac:dyDescent="0.3">
      <c r="A9" s="330"/>
      <c r="B9" s="331"/>
      <c r="C9" s="329"/>
      <c r="D9" s="332"/>
      <c r="E9" s="329" t="s">
        <v>222</v>
      </c>
      <c r="F9" s="329" t="s">
        <v>223</v>
      </c>
      <c r="G9" s="333"/>
    </row>
    <row r="10" spans="1:7" ht="21.9" customHeight="1" x14ac:dyDescent="0.3">
      <c r="A10" s="330"/>
      <c r="B10" s="334"/>
      <c r="C10" s="329"/>
      <c r="D10" s="332"/>
      <c r="E10" s="329" t="s">
        <v>224</v>
      </c>
      <c r="F10" s="329" t="s">
        <v>225</v>
      </c>
      <c r="G10" s="333"/>
    </row>
    <row r="11" spans="1:7" ht="21.9" customHeight="1" x14ac:dyDescent="0.3">
      <c r="A11" s="330"/>
      <c r="B11" s="331"/>
      <c r="C11" s="329"/>
      <c r="D11" s="332"/>
      <c r="E11" s="329" t="s">
        <v>226</v>
      </c>
      <c r="F11" s="329" t="s">
        <v>227</v>
      </c>
      <c r="G11" s="333"/>
    </row>
    <row r="12" spans="1:7" ht="21.9" customHeight="1" x14ac:dyDescent="0.3">
      <c r="A12" s="330" t="s">
        <v>151</v>
      </c>
      <c r="B12" s="329"/>
      <c r="C12" s="330" t="s">
        <v>141</v>
      </c>
      <c r="D12" s="332"/>
      <c r="E12" s="329" t="s">
        <v>228</v>
      </c>
      <c r="F12" s="329" t="s">
        <v>229</v>
      </c>
      <c r="G12" s="333"/>
    </row>
    <row r="13" spans="1:7" ht="21.9" customHeight="1" x14ac:dyDescent="0.3">
      <c r="A13" s="330"/>
      <c r="B13" s="334"/>
      <c r="C13" s="329"/>
      <c r="D13" s="332"/>
      <c r="E13" s="329" t="s">
        <v>230</v>
      </c>
      <c r="F13" s="329" t="s">
        <v>231</v>
      </c>
      <c r="G13" s="333"/>
    </row>
    <row r="14" spans="1:7" ht="21.9" customHeight="1" x14ac:dyDescent="0.3">
      <c r="A14" s="330" t="s">
        <v>232</v>
      </c>
      <c r="B14" s="331"/>
      <c r="C14" s="330" t="s">
        <v>104</v>
      </c>
      <c r="D14" s="335"/>
      <c r="E14" s="329" t="s">
        <v>233</v>
      </c>
      <c r="F14" s="329" t="s">
        <v>234</v>
      </c>
      <c r="G14" s="333"/>
    </row>
    <row r="15" spans="1:7" ht="21.9" customHeight="1" x14ac:dyDescent="0.3">
      <c r="A15" s="330"/>
      <c r="B15" s="331"/>
      <c r="C15" s="330"/>
      <c r="D15" s="335"/>
      <c r="E15" s="329" t="s">
        <v>235</v>
      </c>
      <c r="F15" s="329" t="s">
        <v>236</v>
      </c>
      <c r="G15" s="333"/>
    </row>
    <row r="16" spans="1:7" ht="21.9" customHeight="1" x14ac:dyDescent="0.3">
      <c r="A16" s="330"/>
      <c r="B16" s="331"/>
      <c r="C16" s="330" t="s">
        <v>131</v>
      </c>
      <c r="D16" s="335"/>
      <c r="E16" s="329" t="s">
        <v>237</v>
      </c>
      <c r="F16" s="336" t="s">
        <v>238</v>
      </c>
      <c r="G16" s="333"/>
    </row>
    <row r="17" spans="1:7" ht="21.9" customHeight="1" x14ac:dyDescent="0.3">
      <c r="A17" s="330"/>
      <c r="B17" s="337"/>
      <c r="C17" s="330"/>
      <c r="D17" s="335"/>
      <c r="E17" s="329" t="s">
        <v>239</v>
      </c>
      <c r="F17" s="329" t="s">
        <v>240</v>
      </c>
      <c r="G17" s="333"/>
    </row>
    <row r="18" spans="1:7" ht="21.9" customHeight="1" x14ac:dyDescent="0.3">
      <c r="A18" s="338"/>
      <c r="B18" s="338"/>
      <c r="C18" s="330" t="s">
        <v>241</v>
      </c>
      <c r="D18" s="330"/>
      <c r="E18" s="329" t="s">
        <v>242</v>
      </c>
      <c r="F18" s="329" t="s">
        <v>243</v>
      </c>
      <c r="G18" s="333"/>
    </row>
    <row r="19" spans="1:7" ht="21.9" customHeight="1" x14ac:dyDescent="0.3">
      <c r="A19" s="338" t="s">
        <v>244</v>
      </c>
      <c r="B19" s="338"/>
      <c r="C19" s="330" t="s">
        <v>140</v>
      </c>
      <c r="D19" s="330"/>
      <c r="E19" s="329" t="s">
        <v>245</v>
      </c>
      <c r="F19" s="329" t="s">
        <v>246</v>
      </c>
      <c r="G19" s="333"/>
    </row>
    <row r="20" spans="1:7" ht="21.9" customHeight="1" x14ac:dyDescent="0.3">
      <c r="A20" s="330"/>
      <c r="B20" s="339"/>
      <c r="C20" s="330"/>
      <c r="D20" s="340"/>
      <c r="E20" s="329" t="s">
        <v>247</v>
      </c>
      <c r="F20" s="329" t="s">
        <v>248</v>
      </c>
      <c r="G20" s="333"/>
    </row>
    <row r="21" spans="1:7" ht="21.9" customHeight="1" x14ac:dyDescent="0.3">
      <c r="A21" s="330"/>
      <c r="B21" s="331"/>
      <c r="C21" s="329"/>
      <c r="D21" s="332"/>
      <c r="E21" s="329" t="s">
        <v>249</v>
      </c>
      <c r="F21" s="329" t="s">
        <v>250</v>
      </c>
      <c r="G21" s="333"/>
    </row>
    <row r="22" spans="1:7" ht="21.9" customHeight="1" x14ac:dyDescent="0.3">
      <c r="A22" s="330"/>
      <c r="B22" s="331"/>
      <c r="C22" s="329"/>
      <c r="D22" s="332"/>
      <c r="E22" s="329" t="s">
        <v>251</v>
      </c>
      <c r="F22" s="329" t="s">
        <v>252</v>
      </c>
      <c r="G22" s="333"/>
    </row>
    <row r="23" spans="1:7" ht="21.9" customHeight="1" x14ac:dyDescent="0.3">
      <c r="A23" s="330"/>
      <c r="B23" s="331"/>
      <c r="C23" s="330"/>
      <c r="D23" s="332"/>
      <c r="E23" s="329" t="s">
        <v>253</v>
      </c>
      <c r="F23" s="329" t="s">
        <v>254</v>
      </c>
      <c r="G23" s="333"/>
    </row>
    <row r="24" spans="1:7" ht="21.9" customHeight="1" x14ac:dyDescent="0.3">
      <c r="A24" s="330" t="s">
        <v>186</v>
      </c>
      <c r="B24" s="331"/>
      <c r="C24" s="330" t="s">
        <v>137</v>
      </c>
      <c r="D24" s="332"/>
      <c r="E24" s="329"/>
      <c r="F24" s="329"/>
      <c r="G24" s="333"/>
    </row>
    <row r="25" spans="1:7" ht="21.9" customHeight="1" x14ac:dyDescent="0.3">
      <c r="A25" s="330"/>
      <c r="B25" s="331"/>
      <c r="C25" s="329"/>
      <c r="D25" s="332"/>
      <c r="E25" s="329"/>
      <c r="F25" s="329"/>
      <c r="G25" s="333"/>
    </row>
    <row r="26" spans="1:7" ht="21.9" customHeight="1" x14ac:dyDescent="0.3">
      <c r="A26" s="330"/>
      <c r="B26" s="331"/>
      <c r="C26" s="329"/>
      <c r="D26" s="332"/>
      <c r="E26" s="329"/>
      <c r="F26" s="329"/>
      <c r="G26" s="333"/>
    </row>
    <row r="27" spans="1:7" ht="21.9" customHeight="1" x14ac:dyDescent="0.3">
      <c r="A27" s="330"/>
      <c r="B27" s="331"/>
      <c r="C27" s="329"/>
      <c r="D27" s="332"/>
      <c r="E27" s="329"/>
      <c r="F27" s="329"/>
      <c r="G27" s="333"/>
    </row>
    <row r="28" spans="1:7" ht="21.9" customHeight="1" x14ac:dyDescent="0.3">
      <c r="A28" s="330"/>
      <c r="B28" s="334"/>
      <c r="C28" s="330" t="s">
        <v>141</v>
      </c>
      <c r="D28" s="332"/>
      <c r="E28" s="329" t="s">
        <v>229</v>
      </c>
      <c r="F28" s="329" t="s">
        <v>230</v>
      </c>
      <c r="G28" s="333"/>
    </row>
    <row r="29" spans="1:7" ht="21.9" customHeight="1" x14ac:dyDescent="0.3">
      <c r="A29" s="330"/>
      <c r="B29" s="331"/>
      <c r="C29" s="329"/>
      <c r="D29" s="332"/>
      <c r="E29" s="329" t="s">
        <v>228</v>
      </c>
      <c r="F29" s="329" t="s">
        <v>255</v>
      </c>
      <c r="G29" s="333"/>
    </row>
    <row r="30" spans="1:7" ht="21.9" customHeight="1" x14ac:dyDescent="0.3">
      <c r="A30" s="330"/>
      <c r="B30" s="329"/>
      <c r="C30" s="330" t="s">
        <v>104</v>
      </c>
      <c r="D30" s="332"/>
      <c r="E30" s="329" t="s">
        <v>236</v>
      </c>
      <c r="F30" s="329" t="s">
        <v>233</v>
      </c>
      <c r="G30" s="333"/>
    </row>
    <row r="31" spans="1:7" ht="21.9" customHeight="1" x14ac:dyDescent="0.3">
      <c r="A31" s="330"/>
      <c r="B31" s="331"/>
      <c r="C31" s="330"/>
      <c r="D31" s="330"/>
      <c r="E31" s="329" t="s">
        <v>234</v>
      </c>
      <c r="F31" s="329" t="s">
        <v>256</v>
      </c>
      <c r="G31" s="333"/>
    </row>
    <row r="32" spans="1:7" ht="21.9" customHeight="1" x14ac:dyDescent="0.3">
      <c r="A32" s="330"/>
      <c r="B32" s="339"/>
      <c r="C32" s="330" t="s">
        <v>131</v>
      </c>
      <c r="D32" s="340"/>
      <c r="E32" s="336" t="s">
        <v>238</v>
      </c>
      <c r="F32" s="329" t="s">
        <v>257</v>
      </c>
      <c r="G32" s="333"/>
    </row>
    <row r="33" spans="1:7" ht="21.9" customHeight="1" x14ac:dyDescent="0.3">
      <c r="A33" s="330"/>
      <c r="B33" s="331"/>
      <c r="C33" s="329"/>
      <c r="D33" s="332"/>
      <c r="E33" s="329" t="s">
        <v>240</v>
      </c>
      <c r="F33" s="329" t="s">
        <v>258</v>
      </c>
      <c r="G33" s="333"/>
    </row>
    <row r="34" spans="1:7" ht="21.9" customHeight="1" x14ac:dyDescent="0.3">
      <c r="A34" s="330" t="s">
        <v>202</v>
      </c>
      <c r="B34" s="331"/>
      <c r="C34" s="330" t="s">
        <v>241</v>
      </c>
      <c r="D34" s="332"/>
      <c r="E34" s="329" t="s">
        <v>259</v>
      </c>
      <c r="F34" s="329" t="s">
        <v>260</v>
      </c>
      <c r="G34" s="333"/>
    </row>
    <row r="35" spans="1:7" ht="21.9" customHeight="1" x14ac:dyDescent="0.3">
      <c r="A35" s="330"/>
      <c r="B35" s="331"/>
      <c r="C35" s="329"/>
      <c r="D35" s="332"/>
      <c r="E35" s="329" t="s">
        <v>261</v>
      </c>
      <c r="F35" s="329" t="s">
        <v>262</v>
      </c>
      <c r="G35" s="333"/>
    </row>
    <row r="36" spans="1:7" ht="21.9" customHeight="1" x14ac:dyDescent="0.3">
      <c r="A36" s="330"/>
      <c r="B36" s="331"/>
      <c r="C36" s="329"/>
      <c r="D36" s="332"/>
      <c r="E36" s="329" t="s">
        <v>263</v>
      </c>
      <c r="F36" s="329" t="s">
        <v>264</v>
      </c>
      <c r="G36" s="333"/>
    </row>
    <row r="37" spans="1:7" ht="21.9" customHeight="1" x14ac:dyDescent="0.3">
      <c r="A37" s="330"/>
      <c r="B37" s="331"/>
      <c r="C37" s="329"/>
      <c r="D37" s="332"/>
      <c r="E37" s="329" t="s">
        <v>265</v>
      </c>
      <c r="F37" s="329" t="s">
        <v>266</v>
      </c>
      <c r="G37" s="333"/>
    </row>
    <row r="38" spans="1:7" ht="21.9" customHeight="1" x14ac:dyDescent="0.3">
      <c r="A38" s="330"/>
      <c r="B38" s="331"/>
      <c r="C38" s="330" t="s">
        <v>140</v>
      </c>
      <c r="D38" s="332"/>
      <c r="E38" s="329" t="s">
        <v>267</v>
      </c>
      <c r="F38" s="329" t="s">
        <v>268</v>
      </c>
      <c r="G38" s="333"/>
    </row>
    <row r="39" spans="1:7" ht="21.9" customHeight="1" x14ac:dyDescent="0.3">
      <c r="A39" s="330"/>
      <c r="B39" s="331"/>
      <c r="C39" s="329"/>
      <c r="D39" s="332"/>
      <c r="E39" s="329" t="s">
        <v>269</v>
      </c>
      <c r="F39" s="329" t="s">
        <v>270</v>
      </c>
      <c r="G39" s="333"/>
    </row>
    <row r="40" spans="1:7" ht="21.9" customHeight="1" x14ac:dyDescent="0.3">
      <c r="A40" s="330"/>
      <c r="B40" s="331"/>
      <c r="C40" s="329"/>
      <c r="D40" s="332"/>
      <c r="E40" s="329" t="s">
        <v>271</v>
      </c>
      <c r="F40" s="329" t="s">
        <v>272</v>
      </c>
      <c r="G40" s="333"/>
    </row>
    <row r="41" spans="1:7" ht="21.9" customHeight="1" x14ac:dyDescent="0.3">
      <c r="A41" s="330"/>
      <c r="B41" s="334"/>
      <c r="C41" s="330"/>
      <c r="D41" s="335"/>
      <c r="E41" s="329" t="s">
        <v>273</v>
      </c>
      <c r="F41" s="329" t="s">
        <v>274</v>
      </c>
      <c r="G41" s="333"/>
    </row>
    <row r="42" spans="1:7" ht="21.9" customHeight="1" x14ac:dyDescent="0.3">
      <c r="A42" s="330" t="s">
        <v>206</v>
      </c>
      <c r="B42" s="331"/>
      <c r="C42" s="330" t="s">
        <v>137</v>
      </c>
      <c r="D42" s="335" t="s">
        <v>205</v>
      </c>
      <c r="E42" s="329"/>
      <c r="F42" s="329"/>
      <c r="G42" s="333"/>
    </row>
    <row r="43" spans="1:7" ht="21.9" customHeight="1" x14ac:dyDescent="0.3">
      <c r="A43" s="330"/>
      <c r="B43" s="329"/>
      <c r="C43" s="329"/>
      <c r="D43" s="335" t="s">
        <v>205</v>
      </c>
      <c r="E43" s="329"/>
      <c r="F43" s="329"/>
      <c r="G43" s="333"/>
    </row>
    <row r="44" spans="1:7" ht="21.9" customHeight="1" x14ac:dyDescent="0.3">
      <c r="A44" s="329"/>
      <c r="B44" s="329"/>
      <c r="C44" s="330" t="s">
        <v>141</v>
      </c>
      <c r="D44" s="329"/>
      <c r="E44" s="329" t="s">
        <v>230</v>
      </c>
      <c r="F44" s="329" t="s">
        <v>228</v>
      </c>
      <c r="G44" s="333"/>
    </row>
    <row r="45" spans="1:7" ht="21.9" customHeight="1" x14ac:dyDescent="0.3">
      <c r="A45" s="329"/>
      <c r="B45" s="329"/>
      <c r="C45" s="329"/>
      <c r="D45" s="329"/>
      <c r="E45" s="329" t="s">
        <v>229</v>
      </c>
      <c r="F45" s="329" t="s">
        <v>255</v>
      </c>
      <c r="G45" s="333"/>
    </row>
    <row r="46" spans="1:7" ht="21.9" customHeight="1" x14ac:dyDescent="0.3">
      <c r="A46" s="329"/>
      <c r="B46" s="329"/>
      <c r="C46" s="330" t="s">
        <v>104</v>
      </c>
      <c r="D46" s="329"/>
      <c r="E46" s="329" t="s">
        <v>256</v>
      </c>
      <c r="F46" s="329" t="s">
        <v>236</v>
      </c>
      <c r="G46" s="333"/>
    </row>
    <row r="47" spans="1:7" ht="21.9" customHeight="1" x14ac:dyDescent="0.3">
      <c r="A47" s="329"/>
      <c r="B47" s="329"/>
      <c r="C47" s="329"/>
      <c r="D47" s="329"/>
      <c r="E47" s="329" t="s">
        <v>233</v>
      </c>
      <c r="F47" s="329" t="s">
        <v>235</v>
      </c>
      <c r="G47" s="333"/>
    </row>
    <row r="48" spans="1:7" ht="21.9" customHeight="1" x14ac:dyDescent="0.3">
      <c r="A48" s="330"/>
      <c r="B48" s="329"/>
      <c r="C48" s="330" t="s">
        <v>131</v>
      </c>
      <c r="D48" s="329"/>
      <c r="E48" s="329" t="s">
        <v>257</v>
      </c>
      <c r="F48" s="329" t="s">
        <v>237</v>
      </c>
      <c r="G48" s="333"/>
    </row>
    <row r="49" spans="1:7" ht="21.9" customHeight="1" x14ac:dyDescent="0.3">
      <c r="A49" s="329"/>
      <c r="B49" s="329"/>
      <c r="C49" s="329"/>
      <c r="D49" s="329"/>
      <c r="E49" s="329" t="s">
        <v>258</v>
      </c>
      <c r="F49" s="329" t="s">
        <v>240</v>
      </c>
      <c r="G49" s="333"/>
    </row>
    <row r="50" spans="1:7" ht="21.9" customHeight="1" x14ac:dyDescent="0.3">
      <c r="A50" s="330"/>
      <c r="B50" s="329"/>
      <c r="C50" s="330" t="s">
        <v>241</v>
      </c>
      <c r="D50" s="330" t="s">
        <v>205</v>
      </c>
      <c r="E50" s="329"/>
      <c r="F50" s="329"/>
      <c r="G50" s="333"/>
    </row>
    <row r="51" spans="1:7" ht="21.9" customHeight="1" x14ac:dyDescent="0.3">
      <c r="A51" s="330"/>
      <c r="B51" s="329"/>
      <c r="C51" s="329"/>
      <c r="D51" s="330" t="s">
        <v>205</v>
      </c>
      <c r="E51" s="329"/>
      <c r="F51" s="329"/>
      <c r="G51" s="333"/>
    </row>
    <row r="52" spans="1:7" ht="21.9" customHeight="1" x14ac:dyDescent="0.3">
      <c r="A52" s="330" t="s">
        <v>209</v>
      </c>
      <c r="B52" s="329"/>
      <c r="C52" s="330" t="s">
        <v>140</v>
      </c>
      <c r="D52" s="330" t="s">
        <v>205</v>
      </c>
      <c r="E52" s="329"/>
      <c r="F52" s="329"/>
      <c r="G52" s="333"/>
    </row>
    <row r="53" spans="1:7" ht="21.9" customHeight="1" x14ac:dyDescent="0.3">
      <c r="A53" s="330"/>
      <c r="B53" s="329"/>
      <c r="C53" s="329"/>
      <c r="D53" s="330" t="s">
        <v>205</v>
      </c>
      <c r="E53" s="329"/>
      <c r="F53" s="329"/>
      <c r="G53" s="333"/>
    </row>
    <row r="54" spans="1:7" ht="21.9" customHeight="1" x14ac:dyDescent="0.3">
      <c r="A54" s="330"/>
      <c r="B54" s="329"/>
      <c r="C54" s="330"/>
      <c r="D54" s="330"/>
      <c r="E54" s="330" t="s">
        <v>275</v>
      </c>
      <c r="F54" s="329"/>
      <c r="G54" s="333"/>
    </row>
    <row r="55" spans="1:7" ht="21.9" customHeight="1" x14ac:dyDescent="0.3">
      <c r="A55" s="330" t="s">
        <v>276</v>
      </c>
      <c r="B55" s="329"/>
      <c r="C55" s="330" t="s">
        <v>104</v>
      </c>
      <c r="D55" s="330"/>
      <c r="E55" s="329" t="s">
        <v>235</v>
      </c>
      <c r="F55" s="329" t="s">
        <v>256</v>
      </c>
      <c r="G55" s="333"/>
    </row>
    <row r="56" spans="1:7" ht="21.9" customHeight="1" x14ac:dyDescent="0.3">
      <c r="A56" s="330"/>
      <c r="B56" s="329"/>
      <c r="C56" s="330"/>
      <c r="D56" s="330"/>
      <c r="E56" s="329" t="s">
        <v>236</v>
      </c>
      <c r="F56" s="329" t="s">
        <v>234</v>
      </c>
      <c r="G56" s="333"/>
    </row>
    <row r="57" spans="1:7" ht="21.9" customHeight="1" x14ac:dyDescent="0.3">
      <c r="A57" s="330"/>
      <c r="B57" s="329"/>
      <c r="C57" s="330"/>
      <c r="D57" s="329"/>
      <c r="E57" s="330" t="s">
        <v>275</v>
      </c>
      <c r="F57" s="329"/>
      <c r="G57" s="333"/>
    </row>
    <row r="58" spans="1:7" ht="21.9" customHeight="1" x14ac:dyDescent="0.3">
      <c r="A58" s="330" t="s">
        <v>277</v>
      </c>
      <c r="B58" s="329"/>
      <c r="C58" s="330" t="s">
        <v>104</v>
      </c>
      <c r="D58" s="329"/>
      <c r="E58" s="329" t="s">
        <v>256</v>
      </c>
      <c r="F58" s="329" t="s">
        <v>233</v>
      </c>
      <c r="G58" s="333"/>
    </row>
    <row r="59" spans="1:7" ht="21.9" customHeight="1" x14ac:dyDescent="0.3">
      <c r="A59" s="329"/>
      <c r="B59" s="329"/>
      <c r="C59" s="329"/>
      <c r="D59" s="329"/>
      <c r="E59" s="329" t="s">
        <v>234</v>
      </c>
      <c r="F59" s="329" t="s">
        <v>235</v>
      </c>
      <c r="G59" s="333"/>
    </row>
    <row r="60" spans="1:7" ht="21.9" customHeight="1" x14ac:dyDescent="0.3">
      <c r="A60" s="329"/>
      <c r="B60" s="329"/>
      <c r="C60" s="329"/>
      <c r="D60" s="329"/>
      <c r="E60" s="329"/>
      <c r="F60" s="329"/>
      <c r="G60" s="329"/>
    </row>
    <row r="61" spans="1:7" ht="21.9" customHeight="1" x14ac:dyDescent="0.3">
      <c r="A61" s="329"/>
      <c r="B61" s="329"/>
      <c r="C61" s="329"/>
      <c r="D61" s="329"/>
      <c r="E61" s="329"/>
      <c r="F61" s="329"/>
      <c r="G61" s="329"/>
    </row>
    <row r="62" spans="1:7" ht="21.9" customHeight="1" x14ac:dyDescent="0.3">
      <c r="A62" s="329"/>
      <c r="B62" s="329"/>
      <c r="C62" s="329"/>
      <c r="D62" s="329"/>
      <c r="E62" s="329"/>
      <c r="F62" s="329"/>
      <c r="G62" s="329"/>
    </row>
    <row r="63" spans="1:7" ht="21.9" customHeight="1" x14ac:dyDescent="0.3">
      <c r="A63" s="329"/>
      <c r="B63" s="329"/>
      <c r="C63" s="329"/>
      <c r="D63" s="329"/>
      <c r="E63" s="329"/>
      <c r="F63" s="329"/>
      <c r="G63" s="329"/>
    </row>
    <row r="64" spans="1:7" ht="21.9" customHeight="1" x14ac:dyDescent="0.3">
      <c r="A64" s="329"/>
      <c r="B64" s="329"/>
      <c r="C64" s="329"/>
      <c r="D64" s="329"/>
      <c r="E64" s="329"/>
      <c r="F64" s="329"/>
      <c r="G64" s="329"/>
    </row>
    <row r="65" spans="1:7" ht="21.9" customHeight="1" x14ac:dyDescent="0.3">
      <c r="A65" s="329"/>
      <c r="B65" s="329"/>
      <c r="C65" s="329"/>
      <c r="D65" s="329"/>
      <c r="E65" s="329"/>
      <c r="F65" s="329"/>
      <c r="G65" s="329"/>
    </row>
    <row r="66" spans="1:7" ht="21.9" customHeight="1" x14ac:dyDescent="0.3">
      <c r="A66" s="329"/>
      <c r="B66" s="329"/>
      <c r="C66" s="329"/>
      <c r="D66" s="329"/>
      <c r="E66" s="329"/>
      <c r="F66" s="329"/>
      <c r="G66" s="329"/>
    </row>
    <row r="67" spans="1:7" ht="21.9" customHeight="1" x14ac:dyDescent="0.3">
      <c r="C67" s="329"/>
      <c r="D67" s="329"/>
      <c r="E67" s="329"/>
      <c r="F67" s="329"/>
      <c r="G67" s="329"/>
    </row>
  </sheetData>
  <mergeCells count="2">
    <mergeCell ref="A1:G1"/>
    <mergeCell ref="A2:G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67"/>
  <sheetViews>
    <sheetView workbookViewId="0">
      <selection sqref="A1:G1"/>
    </sheetView>
  </sheetViews>
  <sheetFormatPr defaultRowHeight="14.4" x14ac:dyDescent="0.3"/>
  <cols>
    <col min="1" max="1" width="5.6640625" style="336" customWidth="1"/>
    <col min="2" max="2" width="0.109375" style="336" customWidth="1"/>
    <col min="3" max="3" width="10.88671875" style="336" customWidth="1"/>
    <col min="4" max="4" width="6.44140625" style="336" customWidth="1"/>
    <col min="5" max="5" width="26.5546875" style="336" customWidth="1"/>
    <col min="6" max="6" width="26" style="336" customWidth="1"/>
    <col min="7" max="7" width="12" style="336" customWidth="1"/>
    <col min="8" max="256" width="9.109375" style="326"/>
    <col min="257" max="257" width="5.6640625" style="326" customWidth="1"/>
    <col min="258" max="258" width="0.109375" style="326" customWidth="1"/>
    <col min="259" max="259" width="10.88671875" style="326" customWidth="1"/>
    <col min="260" max="260" width="6.44140625" style="326" customWidth="1"/>
    <col min="261" max="261" width="26.5546875" style="326" customWidth="1"/>
    <col min="262" max="262" width="26" style="326" customWidth="1"/>
    <col min="263" max="263" width="12" style="326" customWidth="1"/>
    <col min="264" max="512" width="9.109375" style="326"/>
    <col min="513" max="513" width="5.6640625" style="326" customWidth="1"/>
    <col min="514" max="514" width="0.109375" style="326" customWidth="1"/>
    <col min="515" max="515" width="10.88671875" style="326" customWidth="1"/>
    <col min="516" max="516" width="6.44140625" style="326" customWidth="1"/>
    <col min="517" max="517" width="26.5546875" style="326" customWidth="1"/>
    <col min="518" max="518" width="26" style="326" customWidth="1"/>
    <col min="519" max="519" width="12" style="326" customWidth="1"/>
    <col min="520" max="768" width="9.109375" style="326"/>
    <col min="769" max="769" width="5.6640625" style="326" customWidth="1"/>
    <col min="770" max="770" width="0.109375" style="326" customWidth="1"/>
    <col min="771" max="771" width="10.88671875" style="326" customWidth="1"/>
    <col min="772" max="772" width="6.44140625" style="326" customWidth="1"/>
    <col min="773" max="773" width="26.5546875" style="326" customWidth="1"/>
    <col min="774" max="774" width="26" style="326" customWidth="1"/>
    <col min="775" max="775" width="12" style="326" customWidth="1"/>
    <col min="776" max="1024" width="9.109375" style="326"/>
    <col min="1025" max="1025" width="5.6640625" style="326" customWidth="1"/>
    <col min="1026" max="1026" width="0.109375" style="326" customWidth="1"/>
    <col min="1027" max="1027" width="10.88671875" style="326" customWidth="1"/>
    <col min="1028" max="1028" width="6.44140625" style="326" customWidth="1"/>
    <col min="1029" max="1029" width="26.5546875" style="326" customWidth="1"/>
    <col min="1030" max="1030" width="26" style="326" customWidth="1"/>
    <col min="1031" max="1031" width="12" style="326" customWidth="1"/>
    <col min="1032" max="1280" width="9.109375" style="326"/>
    <col min="1281" max="1281" width="5.6640625" style="326" customWidth="1"/>
    <col min="1282" max="1282" width="0.109375" style="326" customWidth="1"/>
    <col min="1283" max="1283" width="10.88671875" style="326" customWidth="1"/>
    <col min="1284" max="1284" width="6.44140625" style="326" customWidth="1"/>
    <col min="1285" max="1285" width="26.5546875" style="326" customWidth="1"/>
    <col min="1286" max="1286" width="26" style="326" customWidth="1"/>
    <col min="1287" max="1287" width="12" style="326" customWidth="1"/>
    <col min="1288" max="1536" width="9.109375" style="326"/>
    <col min="1537" max="1537" width="5.6640625" style="326" customWidth="1"/>
    <col min="1538" max="1538" width="0.109375" style="326" customWidth="1"/>
    <col min="1539" max="1539" width="10.88671875" style="326" customWidth="1"/>
    <col min="1540" max="1540" width="6.44140625" style="326" customWidth="1"/>
    <col min="1541" max="1541" width="26.5546875" style="326" customWidth="1"/>
    <col min="1542" max="1542" width="26" style="326" customWidth="1"/>
    <col min="1543" max="1543" width="12" style="326" customWidth="1"/>
    <col min="1544" max="1792" width="9.109375" style="326"/>
    <col min="1793" max="1793" width="5.6640625" style="326" customWidth="1"/>
    <col min="1794" max="1794" width="0.109375" style="326" customWidth="1"/>
    <col min="1795" max="1795" width="10.88671875" style="326" customWidth="1"/>
    <col min="1796" max="1796" width="6.44140625" style="326" customWidth="1"/>
    <col min="1797" max="1797" width="26.5546875" style="326" customWidth="1"/>
    <col min="1798" max="1798" width="26" style="326" customWidth="1"/>
    <col min="1799" max="1799" width="12" style="326" customWidth="1"/>
    <col min="1800" max="2048" width="9.109375" style="326"/>
    <col min="2049" max="2049" width="5.6640625" style="326" customWidth="1"/>
    <col min="2050" max="2050" width="0.109375" style="326" customWidth="1"/>
    <col min="2051" max="2051" width="10.88671875" style="326" customWidth="1"/>
    <col min="2052" max="2052" width="6.44140625" style="326" customWidth="1"/>
    <col min="2053" max="2053" width="26.5546875" style="326" customWidth="1"/>
    <col min="2054" max="2054" width="26" style="326" customWidth="1"/>
    <col min="2055" max="2055" width="12" style="326" customWidth="1"/>
    <col min="2056" max="2304" width="9.109375" style="326"/>
    <col min="2305" max="2305" width="5.6640625" style="326" customWidth="1"/>
    <col min="2306" max="2306" width="0.109375" style="326" customWidth="1"/>
    <col min="2307" max="2307" width="10.88671875" style="326" customWidth="1"/>
    <col min="2308" max="2308" width="6.44140625" style="326" customWidth="1"/>
    <col min="2309" max="2309" width="26.5546875" style="326" customWidth="1"/>
    <col min="2310" max="2310" width="26" style="326" customWidth="1"/>
    <col min="2311" max="2311" width="12" style="326" customWidth="1"/>
    <col min="2312" max="2560" width="9.109375" style="326"/>
    <col min="2561" max="2561" width="5.6640625" style="326" customWidth="1"/>
    <col min="2562" max="2562" width="0.109375" style="326" customWidth="1"/>
    <col min="2563" max="2563" width="10.88671875" style="326" customWidth="1"/>
    <col min="2564" max="2564" width="6.44140625" style="326" customWidth="1"/>
    <col min="2565" max="2565" width="26.5546875" style="326" customWidth="1"/>
    <col min="2566" max="2566" width="26" style="326" customWidth="1"/>
    <col min="2567" max="2567" width="12" style="326" customWidth="1"/>
    <col min="2568" max="2816" width="9.109375" style="326"/>
    <col min="2817" max="2817" width="5.6640625" style="326" customWidth="1"/>
    <col min="2818" max="2818" width="0.109375" style="326" customWidth="1"/>
    <col min="2819" max="2819" width="10.88671875" style="326" customWidth="1"/>
    <col min="2820" max="2820" width="6.44140625" style="326" customWidth="1"/>
    <col min="2821" max="2821" width="26.5546875" style="326" customWidth="1"/>
    <col min="2822" max="2822" width="26" style="326" customWidth="1"/>
    <col min="2823" max="2823" width="12" style="326" customWidth="1"/>
    <col min="2824" max="3072" width="9.109375" style="326"/>
    <col min="3073" max="3073" width="5.6640625" style="326" customWidth="1"/>
    <col min="3074" max="3074" width="0.109375" style="326" customWidth="1"/>
    <col min="3075" max="3075" width="10.88671875" style="326" customWidth="1"/>
    <col min="3076" max="3076" width="6.44140625" style="326" customWidth="1"/>
    <col min="3077" max="3077" width="26.5546875" style="326" customWidth="1"/>
    <col min="3078" max="3078" width="26" style="326" customWidth="1"/>
    <col min="3079" max="3079" width="12" style="326" customWidth="1"/>
    <col min="3080" max="3328" width="9.109375" style="326"/>
    <col min="3329" max="3329" width="5.6640625" style="326" customWidth="1"/>
    <col min="3330" max="3330" width="0.109375" style="326" customWidth="1"/>
    <col min="3331" max="3331" width="10.88671875" style="326" customWidth="1"/>
    <col min="3332" max="3332" width="6.44140625" style="326" customWidth="1"/>
    <col min="3333" max="3333" width="26.5546875" style="326" customWidth="1"/>
    <col min="3334" max="3334" width="26" style="326" customWidth="1"/>
    <col min="3335" max="3335" width="12" style="326" customWidth="1"/>
    <col min="3336" max="3584" width="9.109375" style="326"/>
    <col min="3585" max="3585" width="5.6640625" style="326" customWidth="1"/>
    <col min="3586" max="3586" width="0.109375" style="326" customWidth="1"/>
    <col min="3587" max="3587" width="10.88671875" style="326" customWidth="1"/>
    <col min="3588" max="3588" width="6.44140625" style="326" customWidth="1"/>
    <col min="3589" max="3589" width="26.5546875" style="326" customWidth="1"/>
    <col min="3590" max="3590" width="26" style="326" customWidth="1"/>
    <col min="3591" max="3591" width="12" style="326" customWidth="1"/>
    <col min="3592" max="3840" width="9.109375" style="326"/>
    <col min="3841" max="3841" width="5.6640625" style="326" customWidth="1"/>
    <col min="3842" max="3842" width="0.109375" style="326" customWidth="1"/>
    <col min="3843" max="3843" width="10.88671875" style="326" customWidth="1"/>
    <col min="3844" max="3844" width="6.44140625" style="326" customWidth="1"/>
    <col min="3845" max="3845" width="26.5546875" style="326" customWidth="1"/>
    <col min="3846" max="3846" width="26" style="326" customWidth="1"/>
    <col min="3847" max="3847" width="12" style="326" customWidth="1"/>
    <col min="3848" max="4096" width="9.109375" style="326"/>
    <col min="4097" max="4097" width="5.6640625" style="326" customWidth="1"/>
    <col min="4098" max="4098" width="0.109375" style="326" customWidth="1"/>
    <col min="4099" max="4099" width="10.88671875" style="326" customWidth="1"/>
    <col min="4100" max="4100" width="6.44140625" style="326" customWidth="1"/>
    <col min="4101" max="4101" width="26.5546875" style="326" customWidth="1"/>
    <col min="4102" max="4102" width="26" style="326" customWidth="1"/>
    <col min="4103" max="4103" width="12" style="326" customWidth="1"/>
    <col min="4104" max="4352" width="9.109375" style="326"/>
    <col min="4353" max="4353" width="5.6640625" style="326" customWidth="1"/>
    <col min="4354" max="4354" width="0.109375" style="326" customWidth="1"/>
    <col min="4355" max="4355" width="10.88671875" style="326" customWidth="1"/>
    <col min="4356" max="4356" width="6.44140625" style="326" customWidth="1"/>
    <col min="4357" max="4357" width="26.5546875" style="326" customWidth="1"/>
    <col min="4358" max="4358" width="26" style="326" customWidth="1"/>
    <col min="4359" max="4359" width="12" style="326" customWidth="1"/>
    <col min="4360" max="4608" width="9.109375" style="326"/>
    <col min="4609" max="4609" width="5.6640625" style="326" customWidth="1"/>
    <col min="4610" max="4610" width="0.109375" style="326" customWidth="1"/>
    <col min="4611" max="4611" width="10.88671875" style="326" customWidth="1"/>
    <col min="4612" max="4612" width="6.44140625" style="326" customWidth="1"/>
    <col min="4613" max="4613" width="26.5546875" style="326" customWidth="1"/>
    <col min="4614" max="4614" width="26" style="326" customWidth="1"/>
    <col min="4615" max="4615" width="12" style="326" customWidth="1"/>
    <col min="4616" max="4864" width="9.109375" style="326"/>
    <col min="4865" max="4865" width="5.6640625" style="326" customWidth="1"/>
    <col min="4866" max="4866" width="0.109375" style="326" customWidth="1"/>
    <col min="4867" max="4867" width="10.88671875" style="326" customWidth="1"/>
    <col min="4868" max="4868" width="6.44140625" style="326" customWidth="1"/>
    <col min="4869" max="4869" width="26.5546875" style="326" customWidth="1"/>
    <col min="4870" max="4870" width="26" style="326" customWidth="1"/>
    <col min="4871" max="4871" width="12" style="326" customWidth="1"/>
    <col min="4872" max="5120" width="9.109375" style="326"/>
    <col min="5121" max="5121" width="5.6640625" style="326" customWidth="1"/>
    <col min="5122" max="5122" width="0.109375" style="326" customWidth="1"/>
    <col min="5123" max="5123" width="10.88671875" style="326" customWidth="1"/>
    <col min="5124" max="5124" width="6.44140625" style="326" customWidth="1"/>
    <col min="5125" max="5125" width="26.5546875" style="326" customWidth="1"/>
    <col min="5126" max="5126" width="26" style="326" customWidth="1"/>
    <col min="5127" max="5127" width="12" style="326" customWidth="1"/>
    <col min="5128" max="5376" width="9.109375" style="326"/>
    <col min="5377" max="5377" width="5.6640625" style="326" customWidth="1"/>
    <col min="5378" max="5378" width="0.109375" style="326" customWidth="1"/>
    <col min="5379" max="5379" width="10.88671875" style="326" customWidth="1"/>
    <col min="5380" max="5380" width="6.44140625" style="326" customWidth="1"/>
    <col min="5381" max="5381" width="26.5546875" style="326" customWidth="1"/>
    <col min="5382" max="5382" width="26" style="326" customWidth="1"/>
    <col min="5383" max="5383" width="12" style="326" customWidth="1"/>
    <col min="5384" max="5632" width="9.109375" style="326"/>
    <col min="5633" max="5633" width="5.6640625" style="326" customWidth="1"/>
    <col min="5634" max="5634" width="0.109375" style="326" customWidth="1"/>
    <col min="5635" max="5635" width="10.88671875" style="326" customWidth="1"/>
    <col min="5636" max="5636" width="6.44140625" style="326" customWidth="1"/>
    <col min="5637" max="5637" width="26.5546875" style="326" customWidth="1"/>
    <col min="5638" max="5638" width="26" style="326" customWidth="1"/>
    <col min="5639" max="5639" width="12" style="326" customWidth="1"/>
    <col min="5640" max="5888" width="9.109375" style="326"/>
    <col min="5889" max="5889" width="5.6640625" style="326" customWidth="1"/>
    <col min="5890" max="5890" width="0.109375" style="326" customWidth="1"/>
    <col min="5891" max="5891" width="10.88671875" style="326" customWidth="1"/>
    <col min="5892" max="5892" width="6.44140625" style="326" customWidth="1"/>
    <col min="5893" max="5893" width="26.5546875" style="326" customWidth="1"/>
    <col min="5894" max="5894" width="26" style="326" customWidth="1"/>
    <col min="5895" max="5895" width="12" style="326" customWidth="1"/>
    <col min="5896" max="6144" width="9.109375" style="326"/>
    <col min="6145" max="6145" width="5.6640625" style="326" customWidth="1"/>
    <col min="6146" max="6146" width="0.109375" style="326" customWidth="1"/>
    <col min="6147" max="6147" width="10.88671875" style="326" customWidth="1"/>
    <col min="6148" max="6148" width="6.44140625" style="326" customWidth="1"/>
    <col min="6149" max="6149" width="26.5546875" style="326" customWidth="1"/>
    <col min="6150" max="6150" width="26" style="326" customWidth="1"/>
    <col min="6151" max="6151" width="12" style="326" customWidth="1"/>
    <col min="6152" max="6400" width="9.109375" style="326"/>
    <col min="6401" max="6401" width="5.6640625" style="326" customWidth="1"/>
    <col min="6402" max="6402" width="0.109375" style="326" customWidth="1"/>
    <col min="6403" max="6403" width="10.88671875" style="326" customWidth="1"/>
    <col min="6404" max="6404" width="6.44140625" style="326" customWidth="1"/>
    <col min="6405" max="6405" width="26.5546875" style="326" customWidth="1"/>
    <col min="6406" max="6406" width="26" style="326" customWidth="1"/>
    <col min="6407" max="6407" width="12" style="326" customWidth="1"/>
    <col min="6408" max="6656" width="9.109375" style="326"/>
    <col min="6657" max="6657" width="5.6640625" style="326" customWidth="1"/>
    <col min="6658" max="6658" width="0.109375" style="326" customWidth="1"/>
    <col min="6659" max="6659" width="10.88671875" style="326" customWidth="1"/>
    <col min="6660" max="6660" width="6.44140625" style="326" customWidth="1"/>
    <col min="6661" max="6661" width="26.5546875" style="326" customWidth="1"/>
    <col min="6662" max="6662" width="26" style="326" customWidth="1"/>
    <col min="6663" max="6663" width="12" style="326" customWidth="1"/>
    <col min="6664" max="6912" width="9.109375" style="326"/>
    <col min="6913" max="6913" width="5.6640625" style="326" customWidth="1"/>
    <col min="6914" max="6914" width="0.109375" style="326" customWidth="1"/>
    <col min="6915" max="6915" width="10.88671875" style="326" customWidth="1"/>
    <col min="6916" max="6916" width="6.44140625" style="326" customWidth="1"/>
    <col min="6917" max="6917" width="26.5546875" style="326" customWidth="1"/>
    <col min="6918" max="6918" width="26" style="326" customWidth="1"/>
    <col min="6919" max="6919" width="12" style="326" customWidth="1"/>
    <col min="6920" max="7168" width="9.109375" style="326"/>
    <col min="7169" max="7169" width="5.6640625" style="326" customWidth="1"/>
    <col min="7170" max="7170" width="0.109375" style="326" customWidth="1"/>
    <col min="7171" max="7171" width="10.88671875" style="326" customWidth="1"/>
    <col min="7172" max="7172" width="6.44140625" style="326" customWidth="1"/>
    <col min="7173" max="7173" width="26.5546875" style="326" customWidth="1"/>
    <col min="7174" max="7174" width="26" style="326" customWidth="1"/>
    <col min="7175" max="7175" width="12" style="326" customWidth="1"/>
    <col min="7176" max="7424" width="9.109375" style="326"/>
    <col min="7425" max="7425" width="5.6640625" style="326" customWidth="1"/>
    <col min="7426" max="7426" width="0.109375" style="326" customWidth="1"/>
    <col min="7427" max="7427" width="10.88671875" style="326" customWidth="1"/>
    <col min="7428" max="7428" width="6.44140625" style="326" customWidth="1"/>
    <col min="7429" max="7429" width="26.5546875" style="326" customWidth="1"/>
    <col min="7430" max="7430" width="26" style="326" customWidth="1"/>
    <col min="7431" max="7431" width="12" style="326" customWidth="1"/>
    <col min="7432" max="7680" width="9.109375" style="326"/>
    <col min="7681" max="7681" width="5.6640625" style="326" customWidth="1"/>
    <col min="7682" max="7682" width="0.109375" style="326" customWidth="1"/>
    <col min="7683" max="7683" width="10.88671875" style="326" customWidth="1"/>
    <col min="7684" max="7684" width="6.44140625" style="326" customWidth="1"/>
    <col min="7685" max="7685" width="26.5546875" style="326" customWidth="1"/>
    <col min="7686" max="7686" width="26" style="326" customWidth="1"/>
    <col min="7687" max="7687" width="12" style="326" customWidth="1"/>
    <col min="7688" max="7936" width="9.109375" style="326"/>
    <col min="7937" max="7937" width="5.6640625" style="326" customWidth="1"/>
    <col min="7938" max="7938" width="0.109375" style="326" customWidth="1"/>
    <col min="7939" max="7939" width="10.88671875" style="326" customWidth="1"/>
    <col min="7940" max="7940" width="6.44140625" style="326" customWidth="1"/>
    <col min="7941" max="7941" width="26.5546875" style="326" customWidth="1"/>
    <col min="7942" max="7942" width="26" style="326" customWidth="1"/>
    <col min="7943" max="7943" width="12" style="326" customWidth="1"/>
    <col min="7944" max="8192" width="9.109375" style="326"/>
    <col min="8193" max="8193" width="5.6640625" style="326" customWidth="1"/>
    <col min="8194" max="8194" width="0.109375" style="326" customWidth="1"/>
    <col min="8195" max="8195" width="10.88671875" style="326" customWidth="1"/>
    <col min="8196" max="8196" width="6.44140625" style="326" customWidth="1"/>
    <col min="8197" max="8197" width="26.5546875" style="326" customWidth="1"/>
    <col min="8198" max="8198" width="26" style="326" customWidth="1"/>
    <col min="8199" max="8199" width="12" style="326" customWidth="1"/>
    <col min="8200" max="8448" width="9.109375" style="326"/>
    <col min="8449" max="8449" width="5.6640625" style="326" customWidth="1"/>
    <col min="8450" max="8450" width="0.109375" style="326" customWidth="1"/>
    <col min="8451" max="8451" width="10.88671875" style="326" customWidth="1"/>
    <col min="8452" max="8452" width="6.44140625" style="326" customWidth="1"/>
    <col min="8453" max="8453" width="26.5546875" style="326" customWidth="1"/>
    <col min="8454" max="8454" width="26" style="326" customWidth="1"/>
    <col min="8455" max="8455" width="12" style="326" customWidth="1"/>
    <col min="8456" max="8704" width="9.109375" style="326"/>
    <col min="8705" max="8705" width="5.6640625" style="326" customWidth="1"/>
    <col min="8706" max="8706" width="0.109375" style="326" customWidth="1"/>
    <col min="8707" max="8707" width="10.88671875" style="326" customWidth="1"/>
    <col min="8708" max="8708" width="6.44140625" style="326" customWidth="1"/>
    <col min="8709" max="8709" width="26.5546875" style="326" customWidth="1"/>
    <col min="8710" max="8710" width="26" style="326" customWidth="1"/>
    <col min="8711" max="8711" width="12" style="326" customWidth="1"/>
    <col min="8712" max="8960" width="9.109375" style="326"/>
    <col min="8961" max="8961" width="5.6640625" style="326" customWidth="1"/>
    <col min="8962" max="8962" width="0.109375" style="326" customWidth="1"/>
    <col min="8963" max="8963" width="10.88671875" style="326" customWidth="1"/>
    <col min="8964" max="8964" width="6.44140625" style="326" customWidth="1"/>
    <col min="8965" max="8965" width="26.5546875" style="326" customWidth="1"/>
    <col min="8966" max="8966" width="26" style="326" customWidth="1"/>
    <col min="8967" max="8967" width="12" style="326" customWidth="1"/>
    <col min="8968" max="9216" width="9.109375" style="326"/>
    <col min="9217" max="9217" width="5.6640625" style="326" customWidth="1"/>
    <col min="9218" max="9218" width="0.109375" style="326" customWidth="1"/>
    <col min="9219" max="9219" width="10.88671875" style="326" customWidth="1"/>
    <col min="9220" max="9220" width="6.44140625" style="326" customWidth="1"/>
    <col min="9221" max="9221" width="26.5546875" style="326" customWidth="1"/>
    <col min="9222" max="9222" width="26" style="326" customWidth="1"/>
    <col min="9223" max="9223" width="12" style="326" customWidth="1"/>
    <col min="9224" max="9472" width="9.109375" style="326"/>
    <col min="9473" max="9473" width="5.6640625" style="326" customWidth="1"/>
    <col min="9474" max="9474" width="0.109375" style="326" customWidth="1"/>
    <col min="9475" max="9475" width="10.88671875" style="326" customWidth="1"/>
    <col min="9476" max="9476" width="6.44140625" style="326" customWidth="1"/>
    <col min="9477" max="9477" width="26.5546875" style="326" customWidth="1"/>
    <col min="9478" max="9478" width="26" style="326" customWidth="1"/>
    <col min="9479" max="9479" width="12" style="326" customWidth="1"/>
    <col min="9480" max="9728" width="9.109375" style="326"/>
    <col min="9729" max="9729" width="5.6640625" style="326" customWidth="1"/>
    <col min="9730" max="9730" width="0.109375" style="326" customWidth="1"/>
    <col min="9731" max="9731" width="10.88671875" style="326" customWidth="1"/>
    <col min="9732" max="9732" width="6.44140625" style="326" customWidth="1"/>
    <col min="9733" max="9733" width="26.5546875" style="326" customWidth="1"/>
    <col min="9734" max="9734" width="26" style="326" customWidth="1"/>
    <col min="9735" max="9735" width="12" style="326" customWidth="1"/>
    <col min="9736" max="9984" width="9.109375" style="326"/>
    <col min="9985" max="9985" width="5.6640625" style="326" customWidth="1"/>
    <col min="9986" max="9986" width="0.109375" style="326" customWidth="1"/>
    <col min="9987" max="9987" width="10.88671875" style="326" customWidth="1"/>
    <col min="9988" max="9988" width="6.44140625" style="326" customWidth="1"/>
    <col min="9989" max="9989" width="26.5546875" style="326" customWidth="1"/>
    <col min="9990" max="9990" width="26" style="326" customWidth="1"/>
    <col min="9991" max="9991" width="12" style="326" customWidth="1"/>
    <col min="9992" max="10240" width="9.109375" style="326"/>
    <col min="10241" max="10241" width="5.6640625" style="326" customWidth="1"/>
    <col min="10242" max="10242" width="0.109375" style="326" customWidth="1"/>
    <col min="10243" max="10243" width="10.88671875" style="326" customWidth="1"/>
    <col min="10244" max="10244" width="6.44140625" style="326" customWidth="1"/>
    <col min="10245" max="10245" width="26.5546875" style="326" customWidth="1"/>
    <col min="10246" max="10246" width="26" style="326" customWidth="1"/>
    <col min="10247" max="10247" width="12" style="326" customWidth="1"/>
    <col min="10248" max="10496" width="9.109375" style="326"/>
    <col min="10497" max="10497" width="5.6640625" style="326" customWidth="1"/>
    <col min="10498" max="10498" width="0.109375" style="326" customWidth="1"/>
    <col min="10499" max="10499" width="10.88671875" style="326" customWidth="1"/>
    <col min="10500" max="10500" width="6.44140625" style="326" customWidth="1"/>
    <col min="10501" max="10501" width="26.5546875" style="326" customWidth="1"/>
    <col min="10502" max="10502" width="26" style="326" customWidth="1"/>
    <col min="10503" max="10503" width="12" style="326" customWidth="1"/>
    <col min="10504" max="10752" width="9.109375" style="326"/>
    <col min="10753" max="10753" width="5.6640625" style="326" customWidth="1"/>
    <col min="10754" max="10754" width="0.109375" style="326" customWidth="1"/>
    <col min="10755" max="10755" width="10.88671875" style="326" customWidth="1"/>
    <col min="10756" max="10756" width="6.44140625" style="326" customWidth="1"/>
    <col min="10757" max="10757" width="26.5546875" style="326" customWidth="1"/>
    <col min="10758" max="10758" width="26" style="326" customWidth="1"/>
    <col min="10759" max="10759" width="12" style="326" customWidth="1"/>
    <col min="10760" max="11008" width="9.109375" style="326"/>
    <col min="11009" max="11009" width="5.6640625" style="326" customWidth="1"/>
    <col min="11010" max="11010" width="0.109375" style="326" customWidth="1"/>
    <col min="11011" max="11011" width="10.88671875" style="326" customWidth="1"/>
    <col min="11012" max="11012" width="6.44140625" style="326" customWidth="1"/>
    <col min="11013" max="11013" width="26.5546875" style="326" customWidth="1"/>
    <col min="11014" max="11014" width="26" style="326" customWidth="1"/>
    <col min="11015" max="11015" width="12" style="326" customWidth="1"/>
    <col min="11016" max="11264" width="9.109375" style="326"/>
    <col min="11265" max="11265" width="5.6640625" style="326" customWidth="1"/>
    <col min="11266" max="11266" width="0.109375" style="326" customWidth="1"/>
    <col min="11267" max="11267" width="10.88671875" style="326" customWidth="1"/>
    <col min="11268" max="11268" width="6.44140625" style="326" customWidth="1"/>
    <col min="11269" max="11269" width="26.5546875" style="326" customWidth="1"/>
    <col min="11270" max="11270" width="26" style="326" customWidth="1"/>
    <col min="11271" max="11271" width="12" style="326" customWidth="1"/>
    <col min="11272" max="11520" width="9.109375" style="326"/>
    <col min="11521" max="11521" width="5.6640625" style="326" customWidth="1"/>
    <col min="11522" max="11522" width="0.109375" style="326" customWidth="1"/>
    <col min="11523" max="11523" width="10.88671875" style="326" customWidth="1"/>
    <col min="11524" max="11524" width="6.44140625" style="326" customWidth="1"/>
    <col min="11525" max="11525" width="26.5546875" style="326" customWidth="1"/>
    <col min="11526" max="11526" width="26" style="326" customWidth="1"/>
    <col min="11527" max="11527" width="12" style="326" customWidth="1"/>
    <col min="11528" max="11776" width="9.109375" style="326"/>
    <col min="11777" max="11777" width="5.6640625" style="326" customWidth="1"/>
    <col min="11778" max="11778" width="0.109375" style="326" customWidth="1"/>
    <col min="11779" max="11779" width="10.88671875" style="326" customWidth="1"/>
    <col min="11780" max="11780" width="6.44140625" style="326" customWidth="1"/>
    <col min="11781" max="11781" width="26.5546875" style="326" customWidth="1"/>
    <col min="11782" max="11782" width="26" style="326" customWidth="1"/>
    <col min="11783" max="11783" width="12" style="326" customWidth="1"/>
    <col min="11784" max="12032" width="9.109375" style="326"/>
    <col min="12033" max="12033" width="5.6640625" style="326" customWidth="1"/>
    <col min="12034" max="12034" width="0.109375" style="326" customWidth="1"/>
    <col min="12035" max="12035" width="10.88671875" style="326" customWidth="1"/>
    <col min="12036" max="12036" width="6.44140625" style="326" customWidth="1"/>
    <col min="12037" max="12037" width="26.5546875" style="326" customWidth="1"/>
    <col min="12038" max="12038" width="26" style="326" customWidth="1"/>
    <col min="12039" max="12039" width="12" style="326" customWidth="1"/>
    <col min="12040" max="12288" width="9.109375" style="326"/>
    <col min="12289" max="12289" width="5.6640625" style="326" customWidth="1"/>
    <col min="12290" max="12290" width="0.109375" style="326" customWidth="1"/>
    <col min="12291" max="12291" width="10.88671875" style="326" customWidth="1"/>
    <col min="12292" max="12292" width="6.44140625" style="326" customWidth="1"/>
    <col min="12293" max="12293" width="26.5546875" style="326" customWidth="1"/>
    <col min="12294" max="12294" width="26" style="326" customWidth="1"/>
    <col min="12295" max="12295" width="12" style="326" customWidth="1"/>
    <col min="12296" max="12544" width="9.109375" style="326"/>
    <col min="12545" max="12545" width="5.6640625" style="326" customWidth="1"/>
    <col min="12546" max="12546" width="0.109375" style="326" customWidth="1"/>
    <col min="12547" max="12547" width="10.88671875" style="326" customWidth="1"/>
    <col min="12548" max="12548" width="6.44140625" style="326" customWidth="1"/>
    <col min="12549" max="12549" width="26.5546875" style="326" customWidth="1"/>
    <col min="12550" max="12550" width="26" style="326" customWidth="1"/>
    <col min="12551" max="12551" width="12" style="326" customWidth="1"/>
    <col min="12552" max="12800" width="9.109375" style="326"/>
    <col min="12801" max="12801" width="5.6640625" style="326" customWidth="1"/>
    <col min="12802" max="12802" width="0.109375" style="326" customWidth="1"/>
    <col min="12803" max="12803" width="10.88671875" style="326" customWidth="1"/>
    <col min="12804" max="12804" width="6.44140625" style="326" customWidth="1"/>
    <col min="12805" max="12805" width="26.5546875" style="326" customWidth="1"/>
    <col min="12806" max="12806" width="26" style="326" customWidth="1"/>
    <col min="12807" max="12807" width="12" style="326" customWidth="1"/>
    <col min="12808" max="13056" width="9.109375" style="326"/>
    <col min="13057" max="13057" width="5.6640625" style="326" customWidth="1"/>
    <col min="13058" max="13058" width="0.109375" style="326" customWidth="1"/>
    <col min="13059" max="13059" width="10.88671875" style="326" customWidth="1"/>
    <col min="13060" max="13060" width="6.44140625" style="326" customWidth="1"/>
    <col min="13061" max="13061" width="26.5546875" style="326" customWidth="1"/>
    <col min="13062" max="13062" width="26" style="326" customWidth="1"/>
    <col min="13063" max="13063" width="12" style="326" customWidth="1"/>
    <col min="13064" max="13312" width="9.109375" style="326"/>
    <col min="13313" max="13313" width="5.6640625" style="326" customWidth="1"/>
    <col min="13314" max="13314" width="0.109375" style="326" customWidth="1"/>
    <col min="13315" max="13315" width="10.88671875" style="326" customWidth="1"/>
    <col min="13316" max="13316" width="6.44140625" style="326" customWidth="1"/>
    <col min="13317" max="13317" width="26.5546875" style="326" customWidth="1"/>
    <col min="13318" max="13318" width="26" style="326" customWidth="1"/>
    <col min="13319" max="13319" width="12" style="326" customWidth="1"/>
    <col min="13320" max="13568" width="9.109375" style="326"/>
    <col min="13569" max="13569" width="5.6640625" style="326" customWidth="1"/>
    <col min="13570" max="13570" width="0.109375" style="326" customWidth="1"/>
    <col min="13571" max="13571" width="10.88671875" style="326" customWidth="1"/>
    <col min="13572" max="13572" width="6.44140625" style="326" customWidth="1"/>
    <col min="13573" max="13573" width="26.5546875" style="326" customWidth="1"/>
    <col min="13574" max="13574" width="26" style="326" customWidth="1"/>
    <col min="13575" max="13575" width="12" style="326" customWidth="1"/>
    <col min="13576" max="13824" width="9.109375" style="326"/>
    <col min="13825" max="13825" width="5.6640625" style="326" customWidth="1"/>
    <col min="13826" max="13826" width="0.109375" style="326" customWidth="1"/>
    <col min="13827" max="13827" width="10.88671875" style="326" customWidth="1"/>
    <col min="13828" max="13828" width="6.44140625" style="326" customWidth="1"/>
    <col min="13829" max="13829" width="26.5546875" style="326" customWidth="1"/>
    <col min="13830" max="13830" width="26" style="326" customWidth="1"/>
    <col min="13831" max="13831" width="12" style="326" customWidth="1"/>
    <col min="13832" max="14080" width="9.109375" style="326"/>
    <col min="14081" max="14081" width="5.6640625" style="326" customWidth="1"/>
    <col min="14082" max="14082" width="0.109375" style="326" customWidth="1"/>
    <col min="14083" max="14083" width="10.88671875" style="326" customWidth="1"/>
    <col min="14084" max="14084" width="6.44140625" style="326" customWidth="1"/>
    <col min="14085" max="14085" width="26.5546875" style="326" customWidth="1"/>
    <col min="14086" max="14086" width="26" style="326" customWidth="1"/>
    <col min="14087" max="14087" width="12" style="326" customWidth="1"/>
    <col min="14088" max="14336" width="9.109375" style="326"/>
    <col min="14337" max="14337" width="5.6640625" style="326" customWidth="1"/>
    <col min="14338" max="14338" width="0.109375" style="326" customWidth="1"/>
    <col min="14339" max="14339" width="10.88671875" style="326" customWidth="1"/>
    <col min="14340" max="14340" width="6.44140625" style="326" customWidth="1"/>
    <col min="14341" max="14341" width="26.5546875" style="326" customWidth="1"/>
    <col min="14342" max="14342" width="26" style="326" customWidth="1"/>
    <col min="14343" max="14343" width="12" style="326" customWidth="1"/>
    <col min="14344" max="14592" width="9.109375" style="326"/>
    <col min="14593" max="14593" width="5.6640625" style="326" customWidth="1"/>
    <col min="14594" max="14594" width="0.109375" style="326" customWidth="1"/>
    <col min="14595" max="14595" width="10.88671875" style="326" customWidth="1"/>
    <col min="14596" max="14596" width="6.44140625" style="326" customWidth="1"/>
    <col min="14597" max="14597" width="26.5546875" style="326" customWidth="1"/>
    <col min="14598" max="14598" width="26" style="326" customWidth="1"/>
    <col min="14599" max="14599" width="12" style="326" customWidth="1"/>
    <col min="14600" max="14848" width="9.109375" style="326"/>
    <col min="14849" max="14849" width="5.6640625" style="326" customWidth="1"/>
    <col min="14850" max="14850" width="0.109375" style="326" customWidth="1"/>
    <col min="14851" max="14851" width="10.88671875" style="326" customWidth="1"/>
    <col min="14852" max="14852" width="6.44140625" style="326" customWidth="1"/>
    <col min="14853" max="14853" width="26.5546875" style="326" customWidth="1"/>
    <col min="14854" max="14854" width="26" style="326" customWidth="1"/>
    <col min="14855" max="14855" width="12" style="326" customWidth="1"/>
    <col min="14856" max="15104" width="9.109375" style="326"/>
    <col min="15105" max="15105" width="5.6640625" style="326" customWidth="1"/>
    <col min="15106" max="15106" width="0.109375" style="326" customWidth="1"/>
    <col min="15107" max="15107" width="10.88671875" style="326" customWidth="1"/>
    <col min="15108" max="15108" width="6.44140625" style="326" customWidth="1"/>
    <col min="15109" max="15109" width="26.5546875" style="326" customWidth="1"/>
    <col min="15110" max="15110" width="26" style="326" customWidth="1"/>
    <col min="15111" max="15111" width="12" style="326" customWidth="1"/>
    <col min="15112" max="15360" width="9.109375" style="326"/>
    <col min="15361" max="15361" width="5.6640625" style="326" customWidth="1"/>
    <col min="15362" max="15362" width="0.109375" style="326" customWidth="1"/>
    <col min="15363" max="15363" width="10.88671875" style="326" customWidth="1"/>
    <col min="15364" max="15364" width="6.44140625" style="326" customWidth="1"/>
    <col min="15365" max="15365" width="26.5546875" style="326" customWidth="1"/>
    <col min="15366" max="15366" width="26" style="326" customWidth="1"/>
    <col min="15367" max="15367" width="12" style="326" customWidth="1"/>
    <col min="15368" max="15616" width="9.109375" style="326"/>
    <col min="15617" max="15617" width="5.6640625" style="326" customWidth="1"/>
    <col min="15618" max="15618" width="0.109375" style="326" customWidth="1"/>
    <col min="15619" max="15619" width="10.88671875" style="326" customWidth="1"/>
    <col min="15620" max="15620" width="6.44140625" style="326" customWidth="1"/>
    <col min="15621" max="15621" width="26.5546875" style="326" customWidth="1"/>
    <col min="15622" max="15622" width="26" style="326" customWidth="1"/>
    <col min="15623" max="15623" width="12" style="326" customWidth="1"/>
    <col min="15624" max="15872" width="9.109375" style="326"/>
    <col min="15873" max="15873" width="5.6640625" style="326" customWidth="1"/>
    <col min="15874" max="15874" width="0.109375" style="326" customWidth="1"/>
    <col min="15875" max="15875" width="10.88671875" style="326" customWidth="1"/>
    <col min="15876" max="15876" width="6.44140625" style="326" customWidth="1"/>
    <col min="15877" max="15877" width="26.5546875" style="326" customWidth="1"/>
    <col min="15878" max="15878" width="26" style="326" customWidth="1"/>
    <col min="15879" max="15879" width="12" style="326" customWidth="1"/>
    <col min="15880" max="16128" width="9.109375" style="326"/>
    <col min="16129" max="16129" width="5.6640625" style="326" customWidth="1"/>
    <col min="16130" max="16130" width="0.109375" style="326" customWidth="1"/>
    <col min="16131" max="16131" width="10.88671875" style="326" customWidth="1"/>
    <col min="16132" max="16132" width="6.44140625" style="326" customWidth="1"/>
    <col min="16133" max="16133" width="26.5546875" style="326" customWidth="1"/>
    <col min="16134" max="16134" width="26" style="326" customWidth="1"/>
    <col min="16135" max="16135" width="12" style="326" customWidth="1"/>
    <col min="16136" max="16384" width="9.109375" style="326"/>
  </cols>
  <sheetData>
    <row r="1" spans="1:7" ht="25.8" x14ac:dyDescent="0.3">
      <c r="A1" s="350" t="s">
        <v>278</v>
      </c>
      <c r="B1" s="351"/>
      <c r="C1" s="351"/>
      <c r="D1" s="351"/>
      <c r="E1" s="351"/>
      <c r="F1" s="351"/>
      <c r="G1" s="352"/>
    </row>
    <row r="2" spans="1:7" ht="21" x14ac:dyDescent="0.3">
      <c r="A2" s="362" t="s">
        <v>860</v>
      </c>
      <c r="B2" s="354"/>
      <c r="C2" s="354"/>
      <c r="D2" s="354"/>
      <c r="E2" s="354"/>
      <c r="F2" s="354"/>
      <c r="G2" s="355"/>
    </row>
    <row r="3" spans="1:7" ht="48" customHeight="1" x14ac:dyDescent="0.3">
      <c r="A3" s="327" t="s">
        <v>146</v>
      </c>
      <c r="B3" s="327" t="s">
        <v>147</v>
      </c>
      <c r="C3" s="327" t="s">
        <v>148</v>
      </c>
      <c r="D3" s="328" t="s">
        <v>149</v>
      </c>
      <c r="E3" s="329"/>
      <c r="F3" s="329"/>
      <c r="G3" s="329" t="s">
        <v>150</v>
      </c>
    </row>
    <row r="4" spans="1:7" ht="21.9" customHeight="1" x14ac:dyDescent="0.3">
      <c r="A4" s="330" t="s">
        <v>151</v>
      </c>
      <c r="B4" s="331"/>
      <c r="C4" s="330" t="s">
        <v>143</v>
      </c>
      <c r="D4" s="335"/>
      <c r="E4" s="329" t="s">
        <v>279</v>
      </c>
      <c r="F4" s="329" t="s">
        <v>280</v>
      </c>
      <c r="G4" s="333"/>
    </row>
    <row r="5" spans="1:7" ht="21.9" customHeight="1" x14ac:dyDescent="0.3">
      <c r="A5" s="330"/>
      <c r="B5" s="331"/>
      <c r="C5" s="330"/>
      <c r="D5" s="335"/>
      <c r="E5" s="329" t="s">
        <v>281</v>
      </c>
      <c r="F5" s="329" t="s">
        <v>282</v>
      </c>
      <c r="G5" s="333"/>
    </row>
    <row r="6" spans="1:7" ht="21.9" customHeight="1" x14ac:dyDescent="0.3">
      <c r="A6" s="330"/>
      <c r="B6" s="331"/>
      <c r="C6" s="330" t="s">
        <v>142</v>
      </c>
      <c r="D6" s="332"/>
      <c r="E6" s="329" t="s">
        <v>283</v>
      </c>
      <c r="F6" s="329" t="s">
        <v>284</v>
      </c>
      <c r="G6" s="333"/>
    </row>
    <row r="7" spans="1:7" ht="21.9" customHeight="1" x14ac:dyDescent="0.3">
      <c r="A7" s="330"/>
      <c r="B7" s="331"/>
      <c r="C7" s="329"/>
      <c r="D7" s="332"/>
      <c r="E7" s="329" t="s">
        <v>285</v>
      </c>
      <c r="F7" s="329" t="s">
        <v>286</v>
      </c>
      <c r="G7" s="333"/>
    </row>
    <row r="8" spans="1:7" ht="21.9" customHeight="1" x14ac:dyDescent="0.3">
      <c r="A8" s="330"/>
      <c r="B8" s="331"/>
      <c r="C8" s="329"/>
      <c r="D8" s="332"/>
      <c r="E8" s="329" t="s">
        <v>287</v>
      </c>
      <c r="F8" s="329" t="s">
        <v>288</v>
      </c>
      <c r="G8" s="333"/>
    </row>
    <row r="9" spans="1:7" ht="21.9" customHeight="1" x14ac:dyDescent="0.3">
      <c r="A9" s="330"/>
      <c r="B9" s="331"/>
      <c r="C9" s="329"/>
      <c r="D9" s="332"/>
      <c r="E9" s="329" t="s">
        <v>289</v>
      </c>
      <c r="F9" s="329" t="s">
        <v>290</v>
      </c>
      <c r="G9" s="333"/>
    </row>
    <row r="10" spans="1:7" ht="21.9" customHeight="1" x14ac:dyDescent="0.3">
      <c r="A10" s="330"/>
      <c r="B10" s="331"/>
      <c r="C10" s="329"/>
      <c r="D10" s="332"/>
      <c r="E10" s="329" t="s">
        <v>291</v>
      </c>
      <c r="F10" s="329" t="s">
        <v>292</v>
      </c>
      <c r="G10" s="333"/>
    </row>
    <row r="11" spans="1:7" ht="21.9" customHeight="1" x14ac:dyDescent="0.3">
      <c r="A11" s="330"/>
      <c r="B11" s="331"/>
      <c r="C11" s="330" t="s">
        <v>138</v>
      </c>
      <c r="D11" s="332"/>
      <c r="E11" s="329" t="s">
        <v>293</v>
      </c>
      <c r="F11" s="329" t="s">
        <v>294</v>
      </c>
      <c r="G11" s="333"/>
    </row>
    <row r="12" spans="1:7" ht="21.9" customHeight="1" x14ac:dyDescent="0.3">
      <c r="A12" s="330"/>
      <c r="B12" s="334"/>
      <c r="C12" s="329"/>
      <c r="D12" s="332"/>
      <c r="E12" s="329" t="s">
        <v>295</v>
      </c>
      <c r="F12" s="329" t="s">
        <v>296</v>
      </c>
      <c r="G12" s="333"/>
    </row>
    <row r="13" spans="1:7" ht="21.9" customHeight="1" x14ac:dyDescent="0.3">
      <c r="A13" s="330"/>
      <c r="B13" s="331"/>
      <c r="C13" s="329"/>
      <c r="D13" s="332"/>
      <c r="E13" s="329" t="s">
        <v>297</v>
      </c>
      <c r="F13" s="329" t="s">
        <v>298</v>
      </c>
      <c r="G13" s="333"/>
    </row>
    <row r="14" spans="1:7" ht="21.9" customHeight="1" x14ac:dyDescent="0.3">
      <c r="A14" s="330" t="s">
        <v>232</v>
      </c>
      <c r="B14" s="329"/>
      <c r="C14" s="330"/>
      <c r="D14" s="332"/>
      <c r="E14" s="329" t="s">
        <v>299</v>
      </c>
      <c r="F14" s="329" t="s">
        <v>300</v>
      </c>
      <c r="G14" s="333"/>
    </row>
    <row r="15" spans="1:7" ht="21.9" customHeight="1" x14ac:dyDescent="0.3">
      <c r="A15" s="330"/>
      <c r="B15" s="334"/>
      <c r="C15" s="329"/>
      <c r="D15" s="332"/>
      <c r="E15" s="329" t="s">
        <v>301</v>
      </c>
      <c r="F15" s="329" t="s">
        <v>302</v>
      </c>
      <c r="G15" s="333"/>
    </row>
    <row r="16" spans="1:7" ht="21.9" customHeight="1" x14ac:dyDescent="0.3">
      <c r="A16" s="330"/>
      <c r="B16" s="331"/>
      <c r="C16" s="330" t="s">
        <v>143</v>
      </c>
      <c r="D16" s="335"/>
      <c r="E16" s="329" t="s">
        <v>279</v>
      </c>
      <c r="F16" s="329" t="s">
        <v>280</v>
      </c>
      <c r="G16" s="333"/>
    </row>
    <row r="17" spans="1:7" ht="21.9" customHeight="1" x14ac:dyDescent="0.3">
      <c r="A17" s="330"/>
      <c r="B17" s="331"/>
      <c r="C17" s="330"/>
      <c r="D17" s="335"/>
      <c r="E17" s="329" t="s">
        <v>281</v>
      </c>
      <c r="F17" s="329" t="s">
        <v>282</v>
      </c>
      <c r="G17" s="333"/>
    </row>
    <row r="18" spans="1:7" ht="21.9" customHeight="1" x14ac:dyDescent="0.3">
      <c r="A18" s="330"/>
      <c r="B18" s="331"/>
      <c r="C18" s="330" t="s">
        <v>303</v>
      </c>
      <c r="D18" s="335"/>
      <c r="E18" s="329" t="s">
        <v>304</v>
      </c>
      <c r="F18" s="336" t="s">
        <v>305</v>
      </c>
      <c r="G18" s="333"/>
    </row>
    <row r="19" spans="1:7" ht="21.9" customHeight="1" x14ac:dyDescent="0.3">
      <c r="A19" s="330" t="s">
        <v>244</v>
      </c>
      <c r="B19" s="337"/>
      <c r="C19" s="330"/>
      <c r="D19" s="335"/>
      <c r="E19" s="329" t="s">
        <v>306</v>
      </c>
      <c r="F19" s="329" t="s">
        <v>307</v>
      </c>
      <c r="G19" s="333"/>
    </row>
    <row r="20" spans="1:7" ht="21.9" customHeight="1" x14ac:dyDescent="0.3">
      <c r="A20" s="338"/>
      <c r="B20" s="338"/>
      <c r="C20" s="330" t="s">
        <v>143</v>
      </c>
      <c r="D20" s="330"/>
      <c r="E20" s="329" t="s">
        <v>282</v>
      </c>
      <c r="F20" s="329" t="s">
        <v>279</v>
      </c>
      <c r="G20" s="333"/>
    </row>
    <row r="21" spans="1:7" ht="21.9" customHeight="1" x14ac:dyDescent="0.3">
      <c r="A21" s="338"/>
      <c r="B21" s="338"/>
      <c r="C21" s="330"/>
      <c r="D21" s="335"/>
      <c r="E21" s="329" t="s">
        <v>280</v>
      </c>
      <c r="F21" s="329" t="s">
        <v>308</v>
      </c>
      <c r="G21" s="333"/>
    </row>
    <row r="22" spans="1:7" ht="21.9" customHeight="1" x14ac:dyDescent="0.3">
      <c r="A22" s="330"/>
      <c r="B22" s="339"/>
      <c r="C22" s="330" t="s">
        <v>309</v>
      </c>
      <c r="D22" s="330"/>
      <c r="E22" s="329"/>
      <c r="F22" s="329"/>
      <c r="G22" s="333"/>
    </row>
    <row r="23" spans="1:7" ht="21.9" customHeight="1" x14ac:dyDescent="0.3">
      <c r="A23" s="330"/>
      <c r="B23" s="331"/>
      <c r="C23" s="330"/>
      <c r="D23" s="330" t="s">
        <v>310</v>
      </c>
      <c r="E23" s="329"/>
      <c r="F23" s="329"/>
      <c r="G23" s="333"/>
    </row>
    <row r="24" spans="1:7" ht="21.9" customHeight="1" x14ac:dyDescent="0.3">
      <c r="A24" s="330" t="s">
        <v>186</v>
      </c>
      <c r="B24" s="331"/>
      <c r="C24" s="330" t="s">
        <v>144</v>
      </c>
      <c r="D24" s="340"/>
      <c r="E24" s="329" t="s">
        <v>311</v>
      </c>
      <c r="F24" s="329" t="s">
        <v>312</v>
      </c>
      <c r="G24" s="333"/>
    </row>
    <row r="25" spans="1:7" ht="21.9" customHeight="1" x14ac:dyDescent="0.3">
      <c r="A25" s="330"/>
      <c r="B25" s="331"/>
      <c r="C25" s="330" t="s">
        <v>145</v>
      </c>
      <c r="D25" s="335"/>
      <c r="E25" s="329" t="s">
        <v>313</v>
      </c>
      <c r="F25" s="329" t="s">
        <v>314</v>
      </c>
      <c r="G25" s="333"/>
    </row>
    <row r="26" spans="1:7" ht="21.9" customHeight="1" x14ac:dyDescent="0.3">
      <c r="A26" s="330"/>
      <c r="B26" s="331"/>
      <c r="C26" s="330" t="s">
        <v>142</v>
      </c>
      <c r="D26" s="332"/>
      <c r="E26" s="329" t="s">
        <v>315</v>
      </c>
      <c r="F26" s="329" t="s">
        <v>316</v>
      </c>
      <c r="G26" s="333"/>
    </row>
    <row r="27" spans="1:7" ht="21.9" customHeight="1" x14ac:dyDescent="0.3">
      <c r="A27" s="330"/>
      <c r="B27" s="331"/>
      <c r="C27" s="329"/>
      <c r="D27" s="332"/>
      <c r="E27" s="329" t="s">
        <v>317</v>
      </c>
      <c r="F27" s="329" t="s">
        <v>318</v>
      </c>
      <c r="G27" s="333"/>
    </row>
    <row r="28" spans="1:7" ht="21.9" customHeight="1" x14ac:dyDescent="0.3">
      <c r="A28" s="330"/>
      <c r="B28" s="334"/>
      <c r="C28" s="330"/>
      <c r="D28" s="332"/>
      <c r="E28" s="329" t="s">
        <v>319</v>
      </c>
      <c r="F28" s="329" t="s">
        <v>320</v>
      </c>
      <c r="G28" s="333"/>
    </row>
    <row r="29" spans="1:7" ht="21.9" customHeight="1" x14ac:dyDescent="0.3">
      <c r="A29" s="330"/>
      <c r="B29" s="331"/>
      <c r="C29" s="329"/>
      <c r="D29" s="332"/>
      <c r="E29" s="329" t="s">
        <v>321</v>
      </c>
      <c r="F29" s="329" t="s">
        <v>322</v>
      </c>
      <c r="G29" s="333"/>
    </row>
    <row r="30" spans="1:7" ht="21.9" customHeight="1" x14ac:dyDescent="0.3">
      <c r="A30" s="330"/>
      <c r="B30" s="329"/>
      <c r="C30" s="330" t="s">
        <v>138</v>
      </c>
      <c r="D30" s="332"/>
      <c r="E30" s="329" t="s">
        <v>323</v>
      </c>
      <c r="F30" s="329" t="s">
        <v>324</v>
      </c>
      <c r="G30" s="333"/>
    </row>
    <row r="31" spans="1:7" ht="21.9" customHeight="1" x14ac:dyDescent="0.3">
      <c r="A31" s="330"/>
      <c r="B31" s="331"/>
      <c r="C31" s="330"/>
      <c r="D31" s="330"/>
      <c r="E31" s="329" t="s">
        <v>325</v>
      </c>
      <c r="F31" s="329" t="s">
        <v>326</v>
      </c>
      <c r="G31" s="333"/>
    </row>
    <row r="32" spans="1:7" ht="21.9" customHeight="1" x14ac:dyDescent="0.3">
      <c r="A32" s="330"/>
      <c r="B32" s="339"/>
      <c r="C32" s="330"/>
      <c r="D32" s="340"/>
      <c r="E32" s="336" t="s">
        <v>327</v>
      </c>
      <c r="F32" s="329" t="s">
        <v>328</v>
      </c>
      <c r="G32" s="333"/>
    </row>
    <row r="33" spans="1:7" ht="21.9" customHeight="1" x14ac:dyDescent="0.3">
      <c r="A33" s="330"/>
      <c r="B33" s="331"/>
      <c r="C33" s="329"/>
      <c r="D33" s="332"/>
      <c r="E33" s="329" t="s">
        <v>329</v>
      </c>
      <c r="F33" s="329" t="s">
        <v>330</v>
      </c>
      <c r="G33" s="333"/>
    </row>
    <row r="34" spans="1:7" ht="21.9" customHeight="1" x14ac:dyDescent="0.3">
      <c r="A34" s="330" t="s">
        <v>202</v>
      </c>
      <c r="B34" s="331"/>
      <c r="C34" s="330" t="s">
        <v>143</v>
      </c>
      <c r="D34" s="332"/>
      <c r="E34" s="329" t="s">
        <v>308</v>
      </c>
      <c r="F34" s="329" t="s">
        <v>282</v>
      </c>
      <c r="G34" s="333"/>
    </row>
    <row r="35" spans="1:7" ht="21.9" customHeight="1" x14ac:dyDescent="0.3">
      <c r="A35" s="330"/>
      <c r="B35" s="331"/>
      <c r="C35" s="329"/>
      <c r="D35" s="332"/>
      <c r="E35" s="329" t="s">
        <v>279</v>
      </c>
      <c r="F35" s="329" t="s">
        <v>281</v>
      </c>
      <c r="G35" s="333"/>
    </row>
    <row r="36" spans="1:7" ht="21.9" customHeight="1" x14ac:dyDescent="0.3">
      <c r="A36" s="330"/>
      <c r="B36" s="331"/>
      <c r="C36" s="330" t="s">
        <v>303</v>
      </c>
      <c r="D36" s="332"/>
      <c r="E36" s="336" t="s">
        <v>305</v>
      </c>
      <c r="F36" s="329" t="s">
        <v>306</v>
      </c>
      <c r="G36" s="333"/>
    </row>
    <row r="37" spans="1:7" ht="21.9" customHeight="1" x14ac:dyDescent="0.3">
      <c r="A37" s="330"/>
      <c r="B37" s="331"/>
      <c r="C37" s="329"/>
      <c r="D37" s="332"/>
      <c r="E37" s="329" t="s">
        <v>304</v>
      </c>
      <c r="F37" s="329" t="s">
        <v>307</v>
      </c>
      <c r="G37" s="333"/>
    </row>
    <row r="38" spans="1:7" ht="21.9" customHeight="1" x14ac:dyDescent="0.3">
      <c r="A38" s="330"/>
      <c r="B38" s="331"/>
      <c r="C38" s="330" t="s">
        <v>144</v>
      </c>
      <c r="D38" s="332"/>
      <c r="E38" s="329" t="s">
        <v>312</v>
      </c>
      <c r="F38" s="329" t="s">
        <v>331</v>
      </c>
      <c r="G38" s="333"/>
    </row>
    <row r="39" spans="1:7" ht="21.9" customHeight="1" x14ac:dyDescent="0.3">
      <c r="A39" s="330"/>
      <c r="B39" s="331"/>
      <c r="C39" s="330" t="s">
        <v>145</v>
      </c>
      <c r="D39" s="332"/>
      <c r="E39" s="329" t="s">
        <v>314</v>
      </c>
      <c r="F39" s="329" t="s">
        <v>332</v>
      </c>
      <c r="G39" s="333"/>
    </row>
    <row r="40" spans="1:7" ht="21.9" customHeight="1" x14ac:dyDescent="0.3">
      <c r="A40" s="330"/>
      <c r="B40" s="331"/>
      <c r="C40" s="330" t="s">
        <v>333</v>
      </c>
      <c r="D40" s="335"/>
      <c r="E40" s="330"/>
      <c r="F40" s="329"/>
      <c r="G40" s="333"/>
    </row>
    <row r="41" spans="1:7" ht="21.9" customHeight="1" x14ac:dyDescent="0.3">
      <c r="A41" s="330"/>
      <c r="B41" s="334"/>
      <c r="C41" s="330" t="s">
        <v>334</v>
      </c>
      <c r="D41" s="335"/>
      <c r="E41" s="329"/>
      <c r="F41" s="329"/>
      <c r="G41" s="333"/>
    </row>
    <row r="42" spans="1:7" ht="21.9" customHeight="1" x14ac:dyDescent="0.3">
      <c r="A42" s="330"/>
      <c r="B42" s="331"/>
      <c r="C42" s="330" t="s">
        <v>335</v>
      </c>
      <c r="D42" s="335"/>
      <c r="E42" s="329"/>
      <c r="F42" s="329"/>
      <c r="G42" s="333"/>
    </row>
    <row r="43" spans="1:7" ht="21.9" customHeight="1" x14ac:dyDescent="0.3">
      <c r="A43" s="330" t="s">
        <v>206</v>
      </c>
      <c r="B43" s="329"/>
      <c r="C43" s="330" t="s">
        <v>142</v>
      </c>
      <c r="D43" s="335" t="s">
        <v>205</v>
      </c>
      <c r="E43" s="329"/>
      <c r="F43" s="329"/>
      <c r="G43" s="333"/>
    </row>
    <row r="44" spans="1:7" ht="21.9" customHeight="1" x14ac:dyDescent="0.3">
      <c r="A44" s="329"/>
      <c r="B44" s="329"/>
      <c r="C44" s="330"/>
      <c r="D44" s="335" t="s">
        <v>205</v>
      </c>
      <c r="E44" s="329"/>
      <c r="F44" s="329"/>
      <c r="G44" s="333"/>
    </row>
    <row r="45" spans="1:7" ht="21.9" customHeight="1" x14ac:dyDescent="0.3">
      <c r="A45" s="329"/>
      <c r="B45" s="329"/>
      <c r="C45" s="330" t="s">
        <v>138</v>
      </c>
      <c r="D45" s="335" t="s">
        <v>205</v>
      </c>
      <c r="E45" s="329"/>
      <c r="F45" s="329"/>
      <c r="G45" s="333"/>
    </row>
    <row r="46" spans="1:7" ht="21.9" customHeight="1" x14ac:dyDescent="0.3">
      <c r="A46" s="329"/>
      <c r="B46" s="329"/>
      <c r="C46" s="330"/>
      <c r="D46" s="335" t="s">
        <v>205</v>
      </c>
      <c r="E46" s="329"/>
      <c r="F46" s="329"/>
      <c r="G46" s="333"/>
    </row>
    <row r="47" spans="1:7" ht="21.9" customHeight="1" x14ac:dyDescent="0.3">
      <c r="A47" s="329"/>
      <c r="B47" s="329"/>
      <c r="C47" s="330" t="s">
        <v>303</v>
      </c>
      <c r="D47" s="332"/>
      <c r="E47" s="329" t="s">
        <v>306</v>
      </c>
      <c r="F47" s="329" t="s">
        <v>304</v>
      </c>
      <c r="G47" s="333"/>
    </row>
    <row r="48" spans="1:7" ht="21.9" customHeight="1" x14ac:dyDescent="0.3">
      <c r="A48" s="330"/>
      <c r="B48" s="329"/>
      <c r="C48" s="330"/>
      <c r="D48" s="329"/>
      <c r="E48" s="336" t="s">
        <v>305</v>
      </c>
      <c r="F48" s="329" t="s">
        <v>307</v>
      </c>
      <c r="G48" s="333"/>
    </row>
    <row r="49" spans="1:7" ht="21.9" customHeight="1" x14ac:dyDescent="0.3">
      <c r="A49" s="330" t="s">
        <v>336</v>
      </c>
      <c r="B49" s="329"/>
      <c r="C49" s="330" t="s">
        <v>144</v>
      </c>
      <c r="D49" s="329"/>
      <c r="E49" s="329" t="s">
        <v>331</v>
      </c>
      <c r="F49" s="329" t="s">
        <v>311</v>
      </c>
      <c r="G49" s="333"/>
    </row>
    <row r="50" spans="1:7" ht="21.9" customHeight="1" x14ac:dyDescent="0.3">
      <c r="A50" s="330"/>
      <c r="B50" s="329"/>
      <c r="C50" s="330" t="s">
        <v>145</v>
      </c>
      <c r="D50" s="330"/>
      <c r="E50" s="329" t="s">
        <v>332</v>
      </c>
      <c r="F50" s="329" t="s">
        <v>313</v>
      </c>
      <c r="G50" s="333"/>
    </row>
    <row r="51" spans="1:7" ht="21.9" customHeight="1" x14ac:dyDescent="0.3">
      <c r="A51" s="330"/>
      <c r="B51" s="329"/>
      <c r="C51" s="330" t="s">
        <v>143</v>
      </c>
      <c r="D51" s="330"/>
      <c r="E51" s="329" t="s">
        <v>281</v>
      </c>
      <c r="F51" s="329" t="s">
        <v>308</v>
      </c>
      <c r="G51" s="333"/>
    </row>
    <row r="52" spans="1:7" ht="21.9" customHeight="1" x14ac:dyDescent="0.3">
      <c r="A52" s="330"/>
      <c r="B52" s="329"/>
      <c r="C52" s="330"/>
      <c r="D52" s="330"/>
      <c r="E52" s="329" t="s">
        <v>282</v>
      </c>
      <c r="F52" s="329" t="s">
        <v>280</v>
      </c>
      <c r="G52" s="333"/>
    </row>
    <row r="53" spans="1:7" ht="21.9" customHeight="1" x14ac:dyDescent="0.3">
      <c r="A53" s="330" t="s">
        <v>276</v>
      </c>
      <c r="B53" s="329"/>
      <c r="C53" s="330" t="s">
        <v>138</v>
      </c>
      <c r="D53" s="330" t="s">
        <v>337</v>
      </c>
      <c r="E53" s="329"/>
      <c r="F53" s="329"/>
      <c r="G53" s="333"/>
    </row>
    <row r="54" spans="1:7" ht="21.9" customHeight="1" x14ac:dyDescent="0.3">
      <c r="A54" s="330"/>
      <c r="B54" s="329"/>
      <c r="C54" s="330" t="s">
        <v>142</v>
      </c>
      <c r="D54" s="329" t="s">
        <v>337</v>
      </c>
      <c r="E54" s="330"/>
      <c r="F54" s="329"/>
      <c r="G54" s="333"/>
    </row>
    <row r="55" spans="1:7" ht="21.9" customHeight="1" x14ac:dyDescent="0.3">
      <c r="A55" s="330" t="s">
        <v>211</v>
      </c>
      <c r="B55" s="329"/>
      <c r="C55" s="330" t="s">
        <v>143</v>
      </c>
      <c r="D55" s="329"/>
      <c r="E55" s="329" t="s">
        <v>308</v>
      </c>
      <c r="F55" s="329" t="s">
        <v>279</v>
      </c>
      <c r="G55" s="333"/>
    </row>
    <row r="56" spans="1:7" ht="21.9" customHeight="1" x14ac:dyDescent="0.3">
      <c r="A56" s="330"/>
      <c r="B56" s="329"/>
      <c r="C56" s="330"/>
      <c r="D56" s="329"/>
      <c r="E56" s="329" t="s">
        <v>280</v>
      </c>
      <c r="F56" s="329" t="s">
        <v>281</v>
      </c>
      <c r="G56" s="333"/>
    </row>
    <row r="57" spans="1:7" ht="21.9" customHeight="1" x14ac:dyDescent="0.3">
      <c r="A57" s="330"/>
      <c r="B57" s="329"/>
      <c r="C57" s="329"/>
      <c r="D57" s="329"/>
      <c r="E57" s="329"/>
      <c r="F57" s="329"/>
      <c r="G57" s="333"/>
    </row>
    <row r="58" spans="1:7" ht="21.9" customHeight="1" x14ac:dyDescent="0.3">
      <c r="A58" s="330"/>
      <c r="B58" s="329"/>
      <c r="C58" s="330"/>
      <c r="D58" s="329"/>
      <c r="E58" s="329"/>
      <c r="F58" s="329"/>
      <c r="G58" s="333"/>
    </row>
    <row r="59" spans="1:7" ht="21.9" customHeight="1" x14ac:dyDescent="0.3">
      <c r="A59" s="329"/>
      <c r="B59" s="329"/>
      <c r="C59" s="329"/>
      <c r="D59" s="329"/>
      <c r="E59" s="329"/>
      <c r="F59" s="329"/>
      <c r="G59" s="333"/>
    </row>
    <row r="60" spans="1:7" ht="21.9" customHeight="1" x14ac:dyDescent="0.3">
      <c r="A60" s="329"/>
      <c r="B60" s="329"/>
      <c r="C60" s="329"/>
      <c r="D60" s="329"/>
      <c r="E60" s="329"/>
      <c r="F60" s="329"/>
      <c r="G60" s="329"/>
    </row>
    <row r="61" spans="1:7" ht="21.9" customHeight="1" x14ac:dyDescent="0.3">
      <c r="A61" s="329"/>
      <c r="B61" s="329"/>
      <c r="C61" s="329"/>
      <c r="D61" s="329"/>
      <c r="E61" s="329"/>
      <c r="F61" s="329"/>
      <c r="G61" s="329"/>
    </row>
    <row r="62" spans="1:7" ht="21.9" customHeight="1" x14ac:dyDescent="0.3">
      <c r="A62" s="329"/>
      <c r="B62" s="329"/>
      <c r="C62" s="329"/>
      <c r="D62" s="329"/>
      <c r="E62" s="329"/>
      <c r="F62" s="329"/>
      <c r="G62" s="329"/>
    </row>
    <row r="63" spans="1:7" ht="21.9" customHeight="1" x14ac:dyDescent="0.3">
      <c r="A63" s="329"/>
      <c r="B63" s="329"/>
      <c r="C63" s="329"/>
      <c r="D63" s="329"/>
      <c r="E63" s="329"/>
      <c r="F63" s="329"/>
      <c r="G63" s="329"/>
    </row>
    <row r="64" spans="1:7" ht="21.9" customHeight="1" x14ac:dyDescent="0.3">
      <c r="A64" s="329"/>
      <c r="B64" s="329"/>
      <c r="C64" s="329"/>
      <c r="D64" s="329"/>
      <c r="E64" s="329"/>
      <c r="F64" s="329"/>
      <c r="G64" s="329"/>
    </row>
    <row r="65" spans="1:7" ht="21.9" customHeight="1" x14ac:dyDescent="0.3">
      <c r="A65" s="329"/>
      <c r="B65" s="329"/>
      <c r="C65" s="329"/>
      <c r="D65" s="329"/>
      <c r="E65" s="329"/>
      <c r="F65" s="329"/>
      <c r="G65" s="329"/>
    </row>
    <row r="66" spans="1:7" ht="21.9" customHeight="1" x14ac:dyDescent="0.3">
      <c r="A66" s="329"/>
      <c r="B66" s="329"/>
      <c r="C66" s="329"/>
      <c r="D66" s="329"/>
      <c r="E66" s="329"/>
      <c r="F66" s="329"/>
      <c r="G66" s="329"/>
    </row>
    <row r="67" spans="1:7" ht="21.9" customHeight="1" x14ac:dyDescent="0.3">
      <c r="C67" s="329"/>
      <c r="D67" s="329"/>
      <c r="E67" s="329"/>
      <c r="F67" s="329"/>
      <c r="G67" s="329"/>
    </row>
  </sheetData>
  <mergeCells count="2">
    <mergeCell ref="A1:G1"/>
    <mergeCell ref="A2:G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7"/>
  <sheetViews>
    <sheetView workbookViewId="0">
      <selection sqref="A1:G1"/>
    </sheetView>
  </sheetViews>
  <sheetFormatPr defaultRowHeight="14.4" x14ac:dyDescent="0.3"/>
  <cols>
    <col min="1" max="1" width="5.6640625" style="336" customWidth="1"/>
    <col min="2" max="2" width="0.109375" style="336" customWidth="1"/>
    <col min="3" max="3" width="8.5546875" style="336" customWidth="1"/>
    <col min="4" max="4" width="5.6640625" style="336" customWidth="1"/>
    <col min="5" max="5" width="26.5546875" style="336" customWidth="1"/>
    <col min="6" max="6" width="26" style="336" customWidth="1"/>
    <col min="7" max="7" width="12" style="336" customWidth="1"/>
    <col min="8" max="256" width="9.109375" style="326"/>
    <col min="257" max="257" width="5.6640625" style="326" customWidth="1"/>
    <col min="258" max="258" width="0.109375" style="326" customWidth="1"/>
    <col min="259" max="259" width="8.5546875" style="326" customWidth="1"/>
    <col min="260" max="260" width="5.6640625" style="326" customWidth="1"/>
    <col min="261" max="261" width="26.5546875" style="326" customWidth="1"/>
    <col min="262" max="262" width="26" style="326" customWidth="1"/>
    <col min="263" max="263" width="12" style="326" customWidth="1"/>
    <col min="264" max="512" width="9.109375" style="326"/>
    <col min="513" max="513" width="5.6640625" style="326" customWidth="1"/>
    <col min="514" max="514" width="0.109375" style="326" customWidth="1"/>
    <col min="515" max="515" width="8.5546875" style="326" customWidth="1"/>
    <col min="516" max="516" width="5.6640625" style="326" customWidth="1"/>
    <col min="517" max="517" width="26.5546875" style="326" customWidth="1"/>
    <col min="518" max="518" width="26" style="326" customWidth="1"/>
    <col min="519" max="519" width="12" style="326" customWidth="1"/>
    <col min="520" max="768" width="9.109375" style="326"/>
    <col min="769" max="769" width="5.6640625" style="326" customWidth="1"/>
    <col min="770" max="770" width="0.109375" style="326" customWidth="1"/>
    <col min="771" max="771" width="8.5546875" style="326" customWidth="1"/>
    <col min="772" max="772" width="5.6640625" style="326" customWidth="1"/>
    <col min="773" max="773" width="26.5546875" style="326" customWidth="1"/>
    <col min="774" max="774" width="26" style="326" customWidth="1"/>
    <col min="775" max="775" width="12" style="326" customWidth="1"/>
    <col min="776" max="1024" width="9.109375" style="326"/>
    <col min="1025" max="1025" width="5.6640625" style="326" customWidth="1"/>
    <col min="1026" max="1026" width="0.109375" style="326" customWidth="1"/>
    <col min="1027" max="1027" width="8.5546875" style="326" customWidth="1"/>
    <col min="1028" max="1028" width="5.6640625" style="326" customWidth="1"/>
    <col min="1029" max="1029" width="26.5546875" style="326" customWidth="1"/>
    <col min="1030" max="1030" width="26" style="326" customWidth="1"/>
    <col min="1031" max="1031" width="12" style="326" customWidth="1"/>
    <col min="1032" max="1280" width="9.109375" style="326"/>
    <col min="1281" max="1281" width="5.6640625" style="326" customWidth="1"/>
    <col min="1282" max="1282" width="0.109375" style="326" customWidth="1"/>
    <col min="1283" max="1283" width="8.5546875" style="326" customWidth="1"/>
    <col min="1284" max="1284" width="5.6640625" style="326" customWidth="1"/>
    <col min="1285" max="1285" width="26.5546875" style="326" customWidth="1"/>
    <col min="1286" max="1286" width="26" style="326" customWidth="1"/>
    <col min="1287" max="1287" width="12" style="326" customWidth="1"/>
    <col min="1288" max="1536" width="9.109375" style="326"/>
    <col min="1537" max="1537" width="5.6640625" style="326" customWidth="1"/>
    <col min="1538" max="1538" width="0.109375" style="326" customWidth="1"/>
    <col min="1539" max="1539" width="8.5546875" style="326" customWidth="1"/>
    <col min="1540" max="1540" width="5.6640625" style="326" customWidth="1"/>
    <col min="1541" max="1541" width="26.5546875" style="326" customWidth="1"/>
    <col min="1542" max="1542" width="26" style="326" customWidth="1"/>
    <col min="1543" max="1543" width="12" style="326" customWidth="1"/>
    <col min="1544" max="1792" width="9.109375" style="326"/>
    <col min="1793" max="1793" width="5.6640625" style="326" customWidth="1"/>
    <col min="1794" max="1794" width="0.109375" style="326" customWidth="1"/>
    <col min="1795" max="1795" width="8.5546875" style="326" customWidth="1"/>
    <col min="1796" max="1796" width="5.6640625" style="326" customWidth="1"/>
    <col min="1797" max="1797" width="26.5546875" style="326" customWidth="1"/>
    <col min="1798" max="1798" width="26" style="326" customWidth="1"/>
    <col min="1799" max="1799" width="12" style="326" customWidth="1"/>
    <col min="1800" max="2048" width="9.109375" style="326"/>
    <col min="2049" max="2049" width="5.6640625" style="326" customWidth="1"/>
    <col min="2050" max="2050" width="0.109375" style="326" customWidth="1"/>
    <col min="2051" max="2051" width="8.5546875" style="326" customWidth="1"/>
    <col min="2052" max="2052" width="5.6640625" style="326" customWidth="1"/>
    <col min="2053" max="2053" width="26.5546875" style="326" customWidth="1"/>
    <col min="2054" max="2054" width="26" style="326" customWidth="1"/>
    <col min="2055" max="2055" width="12" style="326" customWidth="1"/>
    <col min="2056" max="2304" width="9.109375" style="326"/>
    <col min="2305" max="2305" width="5.6640625" style="326" customWidth="1"/>
    <col min="2306" max="2306" width="0.109375" style="326" customWidth="1"/>
    <col min="2307" max="2307" width="8.5546875" style="326" customWidth="1"/>
    <col min="2308" max="2308" width="5.6640625" style="326" customWidth="1"/>
    <col min="2309" max="2309" width="26.5546875" style="326" customWidth="1"/>
    <col min="2310" max="2310" width="26" style="326" customWidth="1"/>
    <col min="2311" max="2311" width="12" style="326" customWidth="1"/>
    <col min="2312" max="2560" width="9.109375" style="326"/>
    <col min="2561" max="2561" width="5.6640625" style="326" customWidth="1"/>
    <col min="2562" max="2562" width="0.109375" style="326" customWidth="1"/>
    <col min="2563" max="2563" width="8.5546875" style="326" customWidth="1"/>
    <col min="2564" max="2564" width="5.6640625" style="326" customWidth="1"/>
    <col min="2565" max="2565" width="26.5546875" style="326" customWidth="1"/>
    <col min="2566" max="2566" width="26" style="326" customWidth="1"/>
    <col min="2567" max="2567" width="12" style="326" customWidth="1"/>
    <col min="2568" max="2816" width="9.109375" style="326"/>
    <col min="2817" max="2817" width="5.6640625" style="326" customWidth="1"/>
    <col min="2818" max="2818" width="0.109375" style="326" customWidth="1"/>
    <col min="2819" max="2819" width="8.5546875" style="326" customWidth="1"/>
    <col min="2820" max="2820" width="5.6640625" style="326" customWidth="1"/>
    <col min="2821" max="2821" width="26.5546875" style="326" customWidth="1"/>
    <col min="2822" max="2822" width="26" style="326" customWidth="1"/>
    <col min="2823" max="2823" width="12" style="326" customWidth="1"/>
    <col min="2824" max="3072" width="9.109375" style="326"/>
    <col min="3073" max="3073" width="5.6640625" style="326" customWidth="1"/>
    <col min="3074" max="3074" width="0.109375" style="326" customWidth="1"/>
    <col min="3075" max="3075" width="8.5546875" style="326" customWidth="1"/>
    <col min="3076" max="3076" width="5.6640625" style="326" customWidth="1"/>
    <col min="3077" max="3077" width="26.5546875" style="326" customWidth="1"/>
    <col min="3078" max="3078" width="26" style="326" customWidth="1"/>
    <col min="3079" max="3079" width="12" style="326" customWidth="1"/>
    <col min="3080" max="3328" width="9.109375" style="326"/>
    <col min="3329" max="3329" width="5.6640625" style="326" customWidth="1"/>
    <col min="3330" max="3330" width="0.109375" style="326" customWidth="1"/>
    <col min="3331" max="3331" width="8.5546875" style="326" customWidth="1"/>
    <col min="3332" max="3332" width="5.6640625" style="326" customWidth="1"/>
    <col min="3333" max="3333" width="26.5546875" style="326" customWidth="1"/>
    <col min="3334" max="3334" width="26" style="326" customWidth="1"/>
    <col min="3335" max="3335" width="12" style="326" customWidth="1"/>
    <col min="3336" max="3584" width="9.109375" style="326"/>
    <col min="3585" max="3585" width="5.6640625" style="326" customWidth="1"/>
    <col min="3586" max="3586" width="0.109375" style="326" customWidth="1"/>
    <col min="3587" max="3587" width="8.5546875" style="326" customWidth="1"/>
    <col min="3588" max="3588" width="5.6640625" style="326" customWidth="1"/>
    <col min="3589" max="3589" width="26.5546875" style="326" customWidth="1"/>
    <col min="3590" max="3590" width="26" style="326" customWidth="1"/>
    <col min="3591" max="3591" width="12" style="326" customWidth="1"/>
    <col min="3592" max="3840" width="9.109375" style="326"/>
    <col min="3841" max="3841" width="5.6640625" style="326" customWidth="1"/>
    <col min="3842" max="3842" width="0.109375" style="326" customWidth="1"/>
    <col min="3843" max="3843" width="8.5546875" style="326" customWidth="1"/>
    <col min="3844" max="3844" width="5.6640625" style="326" customWidth="1"/>
    <col min="3845" max="3845" width="26.5546875" style="326" customWidth="1"/>
    <col min="3846" max="3846" width="26" style="326" customWidth="1"/>
    <col min="3847" max="3847" width="12" style="326" customWidth="1"/>
    <col min="3848" max="4096" width="9.109375" style="326"/>
    <col min="4097" max="4097" width="5.6640625" style="326" customWidth="1"/>
    <col min="4098" max="4098" width="0.109375" style="326" customWidth="1"/>
    <col min="4099" max="4099" width="8.5546875" style="326" customWidth="1"/>
    <col min="4100" max="4100" width="5.6640625" style="326" customWidth="1"/>
    <col min="4101" max="4101" width="26.5546875" style="326" customWidth="1"/>
    <col min="4102" max="4102" width="26" style="326" customWidth="1"/>
    <col min="4103" max="4103" width="12" style="326" customWidth="1"/>
    <col min="4104" max="4352" width="9.109375" style="326"/>
    <col min="4353" max="4353" width="5.6640625" style="326" customWidth="1"/>
    <col min="4354" max="4354" width="0.109375" style="326" customWidth="1"/>
    <col min="4355" max="4355" width="8.5546875" style="326" customWidth="1"/>
    <col min="4356" max="4356" width="5.6640625" style="326" customWidth="1"/>
    <col min="4357" max="4357" width="26.5546875" style="326" customWidth="1"/>
    <col min="4358" max="4358" width="26" style="326" customWidth="1"/>
    <col min="4359" max="4359" width="12" style="326" customWidth="1"/>
    <col min="4360" max="4608" width="9.109375" style="326"/>
    <col min="4609" max="4609" width="5.6640625" style="326" customWidth="1"/>
    <col min="4610" max="4610" width="0.109375" style="326" customWidth="1"/>
    <col min="4611" max="4611" width="8.5546875" style="326" customWidth="1"/>
    <col min="4612" max="4612" width="5.6640625" style="326" customWidth="1"/>
    <col min="4613" max="4613" width="26.5546875" style="326" customWidth="1"/>
    <col min="4614" max="4614" width="26" style="326" customWidth="1"/>
    <col min="4615" max="4615" width="12" style="326" customWidth="1"/>
    <col min="4616" max="4864" width="9.109375" style="326"/>
    <col min="4865" max="4865" width="5.6640625" style="326" customWidth="1"/>
    <col min="4866" max="4866" width="0.109375" style="326" customWidth="1"/>
    <col min="4867" max="4867" width="8.5546875" style="326" customWidth="1"/>
    <col min="4868" max="4868" width="5.6640625" style="326" customWidth="1"/>
    <col min="4869" max="4869" width="26.5546875" style="326" customWidth="1"/>
    <col min="4870" max="4870" width="26" style="326" customWidth="1"/>
    <col min="4871" max="4871" width="12" style="326" customWidth="1"/>
    <col min="4872" max="5120" width="9.109375" style="326"/>
    <col min="5121" max="5121" width="5.6640625" style="326" customWidth="1"/>
    <col min="5122" max="5122" width="0.109375" style="326" customWidth="1"/>
    <col min="5123" max="5123" width="8.5546875" style="326" customWidth="1"/>
    <col min="5124" max="5124" width="5.6640625" style="326" customWidth="1"/>
    <col min="5125" max="5125" width="26.5546875" style="326" customWidth="1"/>
    <col min="5126" max="5126" width="26" style="326" customWidth="1"/>
    <col min="5127" max="5127" width="12" style="326" customWidth="1"/>
    <col min="5128" max="5376" width="9.109375" style="326"/>
    <col min="5377" max="5377" width="5.6640625" style="326" customWidth="1"/>
    <col min="5378" max="5378" width="0.109375" style="326" customWidth="1"/>
    <col min="5379" max="5379" width="8.5546875" style="326" customWidth="1"/>
    <col min="5380" max="5380" width="5.6640625" style="326" customWidth="1"/>
    <col min="5381" max="5381" width="26.5546875" style="326" customWidth="1"/>
    <col min="5382" max="5382" width="26" style="326" customWidth="1"/>
    <col min="5383" max="5383" width="12" style="326" customWidth="1"/>
    <col min="5384" max="5632" width="9.109375" style="326"/>
    <col min="5633" max="5633" width="5.6640625" style="326" customWidth="1"/>
    <col min="5634" max="5634" width="0.109375" style="326" customWidth="1"/>
    <col min="5635" max="5635" width="8.5546875" style="326" customWidth="1"/>
    <col min="5636" max="5636" width="5.6640625" style="326" customWidth="1"/>
    <col min="5637" max="5637" width="26.5546875" style="326" customWidth="1"/>
    <col min="5638" max="5638" width="26" style="326" customWidth="1"/>
    <col min="5639" max="5639" width="12" style="326" customWidth="1"/>
    <col min="5640" max="5888" width="9.109375" style="326"/>
    <col min="5889" max="5889" width="5.6640625" style="326" customWidth="1"/>
    <col min="5890" max="5890" width="0.109375" style="326" customWidth="1"/>
    <col min="5891" max="5891" width="8.5546875" style="326" customWidth="1"/>
    <col min="5892" max="5892" width="5.6640625" style="326" customWidth="1"/>
    <col min="5893" max="5893" width="26.5546875" style="326" customWidth="1"/>
    <col min="5894" max="5894" width="26" style="326" customWidth="1"/>
    <col min="5895" max="5895" width="12" style="326" customWidth="1"/>
    <col min="5896" max="6144" width="9.109375" style="326"/>
    <col min="6145" max="6145" width="5.6640625" style="326" customWidth="1"/>
    <col min="6146" max="6146" width="0.109375" style="326" customWidth="1"/>
    <col min="6147" max="6147" width="8.5546875" style="326" customWidth="1"/>
    <col min="6148" max="6148" width="5.6640625" style="326" customWidth="1"/>
    <col min="6149" max="6149" width="26.5546875" style="326" customWidth="1"/>
    <col min="6150" max="6150" width="26" style="326" customWidth="1"/>
    <col min="6151" max="6151" width="12" style="326" customWidth="1"/>
    <col min="6152" max="6400" width="9.109375" style="326"/>
    <col min="6401" max="6401" width="5.6640625" style="326" customWidth="1"/>
    <col min="6402" max="6402" width="0.109375" style="326" customWidth="1"/>
    <col min="6403" max="6403" width="8.5546875" style="326" customWidth="1"/>
    <col min="6404" max="6404" width="5.6640625" style="326" customWidth="1"/>
    <col min="6405" max="6405" width="26.5546875" style="326" customWidth="1"/>
    <col min="6406" max="6406" width="26" style="326" customWidth="1"/>
    <col min="6407" max="6407" width="12" style="326" customWidth="1"/>
    <col min="6408" max="6656" width="9.109375" style="326"/>
    <col min="6657" max="6657" width="5.6640625" style="326" customWidth="1"/>
    <col min="6658" max="6658" width="0.109375" style="326" customWidth="1"/>
    <col min="6659" max="6659" width="8.5546875" style="326" customWidth="1"/>
    <col min="6660" max="6660" width="5.6640625" style="326" customWidth="1"/>
    <col min="6661" max="6661" width="26.5546875" style="326" customWidth="1"/>
    <col min="6662" max="6662" width="26" style="326" customWidth="1"/>
    <col min="6663" max="6663" width="12" style="326" customWidth="1"/>
    <col min="6664" max="6912" width="9.109375" style="326"/>
    <col min="6913" max="6913" width="5.6640625" style="326" customWidth="1"/>
    <col min="6914" max="6914" width="0.109375" style="326" customWidth="1"/>
    <col min="6915" max="6915" width="8.5546875" style="326" customWidth="1"/>
    <col min="6916" max="6916" width="5.6640625" style="326" customWidth="1"/>
    <col min="6917" max="6917" width="26.5546875" style="326" customWidth="1"/>
    <col min="6918" max="6918" width="26" style="326" customWidth="1"/>
    <col min="6919" max="6919" width="12" style="326" customWidth="1"/>
    <col min="6920" max="7168" width="9.109375" style="326"/>
    <col min="7169" max="7169" width="5.6640625" style="326" customWidth="1"/>
    <col min="7170" max="7170" width="0.109375" style="326" customWidth="1"/>
    <col min="7171" max="7171" width="8.5546875" style="326" customWidth="1"/>
    <col min="7172" max="7172" width="5.6640625" style="326" customWidth="1"/>
    <col min="7173" max="7173" width="26.5546875" style="326" customWidth="1"/>
    <col min="7174" max="7174" width="26" style="326" customWidth="1"/>
    <col min="7175" max="7175" width="12" style="326" customWidth="1"/>
    <col min="7176" max="7424" width="9.109375" style="326"/>
    <col min="7425" max="7425" width="5.6640625" style="326" customWidth="1"/>
    <col min="7426" max="7426" width="0.109375" style="326" customWidth="1"/>
    <col min="7427" max="7427" width="8.5546875" style="326" customWidth="1"/>
    <col min="7428" max="7428" width="5.6640625" style="326" customWidth="1"/>
    <col min="7429" max="7429" width="26.5546875" style="326" customWidth="1"/>
    <col min="7430" max="7430" width="26" style="326" customWidth="1"/>
    <col min="7431" max="7431" width="12" style="326" customWidth="1"/>
    <col min="7432" max="7680" width="9.109375" style="326"/>
    <col min="7681" max="7681" width="5.6640625" style="326" customWidth="1"/>
    <col min="7682" max="7682" width="0.109375" style="326" customWidth="1"/>
    <col min="7683" max="7683" width="8.5546875" style="326" customWidth="1"/>
    <col min="7684" max="7684" width="5.6640625" style="326" customWidth="1"/>
    <col min="7685" max="7685" width="26.5546875" style="326" customWidth="1"/>
    <col min="7686" max="7686" width="26" style="326" customWidth="1"/>
    <col min="7687" max="7687" width="12" style="326" customWidth="1"/>
    <col min="7688" max="7936" width="9.109375" style="326"/>
    <col min="7937" max="7937" width="5.6640625" style="326" customWidth="1"/>
    <col min="7938" max="7938" width="0.109375" style="326" customWidth="1"/>
    <col min="7939" max="7939" width="8.5546875" style="326" customWidth="1"/>
    <col min="7940" max="7940" width="5.6640625" style="326" customWidth="1"/>
    <col min="7941" max="7941" width="26.5546875" style="326" customWidth="1"/>
    <col min="7942" max="7942" width="26" style="326" customWidth="1"/>
    <col min="7943" max="7943" width="12" style="326" customWidth="1"/>
    <col min="7944" max="8192" width="9.109375" style="326"/>
    <col min="8193" max="8193" width="5.6640625" style="326" customWidth="1"/>
    <col min="8194" max="8194" width="0.109375" style="326" customWidth="1"/>
    <col min="8195" max="8195" width="8.5546875" style="326" customWidth="1"/>
    <col min="8196" max="8196" width="5.6640625" style="326" customWidth="1"/>
    <col min="8197" max="8197" width="26.5546875" style="326" customWidth="1"/>
    <col min="8198" max="8198" width="26" style="326" customWidth="1"/>
    <col min="8199" max="8199" width="12" style="326" customWidth="1"/>
    <col min="8200" max="8448" width="9.109375" style="326"/>
    <col min="8449" max="8449" width="5.6640625" style="326" customWidth="1"/>
    <col min="8450" max="8450" width="0.109375" style="326" customWidth="1"/>
    <col min="8451" max="8451" width="8.5546875" style="326" customWidth="1"/>
    <col min="8452" max="8452" width="5.6640625" style="326" customWidth="1"/>
    <col min="8453" max="8453" width="26.5546875" style="326" customWidth="1"/>
    <col min="8454" max="8454" width="26" style="326" customWidth="1"/>
    <col min="8455" max="8455" width="12" style="326" customWidth="1"/>
    <col min="8456" max="8704" width="9.109375" style="326"/>
    <col min="8705" max="8705" width="5.6640625" style="326" customWidth="1"/>
    <col min="8706" max="8706" width="0.109375" style="326" customWidth="1"/>
    <col min="8707" max="8707" width="8.5546875" style="326" customWidth="1"/>
    <col min="8708" max="8708" width="5.6640625" style="326" customWidth="1"/>
    <col min="8709" max="8709" width="26.5546875" style="326" customWidth="1"/>
    <col min="8710" max="8710" width="26" style="326" customWidth="1"/>
    <col min="8711" max="8711" width="12" style="326" customWidth="1"/>
    <col min="8712" max="8960" width="9.109375" style="326"/>
    <col min="8961" max="8961" width="5.6640625" style="326" customWidth="1"/>
    <col min="8962" max="8962" width="0.109375" style="326" customWidth="1"/>
    <col min="8963" max="8963" width="8.5546875" style="326" customWidth="1"/>
    <col min="8964" max="8964" width="5.6640625" style="326" customWidth="1"/>
    <col min="8965" max="8965" width="26.5546875" style="326" customWidth="1"/>
    <col min="8966" max="8966" width="26" style="326" customWidth="1"/>
    <col min="8967" max="8967" width="12" style="326" customWidth="1"/>
    <col min="8968" max="9216" width="9.109375" style="326"/>
    <col min="9217" max="9217" width="5.6640625" style="326" customWidth="1"/>
    <col min="9218" max="9218" width="0.109375" style="326" customWidth="1"/>
    <col min="9219" max="9219" width="8.5546875" style="326" customWidth="1"/>
    <col min="9220" max="9220" width="5.6640625" style="326" customWidth="1"/>
    <col min="9221" max="9221" width="26.5546875" style="326" customWidth="1"/>
    <col min="9222" max="9222" width="26" style="326" customWidth="1"/>
    <col min="9223" max="9223" width="12" style="326" customWidth="1"/>
    <col min="9224" max="9472" width="9.109375" style="326"/>
    <col min="9473" max="9473" width="5.6640625" style="326" customWidth="1"/>
    <col min="9474" max="9474" width="0.109375" style="326" customWidth="1"/>
    <col min="9475" max="9475" width="8.5546875" style="326" customWidth="1"/>
    <col min="9476" max="9476" width="5.6640625" style="326" customWidth="1"/>
    <col min="9477" max="9477" width="26.5546875" style="326" customWidth="1"/>
    <col min="9478" max="9478" width="26" style="326" customWidth="1"/>
    <col min="9479" max="9479" width="12" style="326" customWidth="1"/>
    <col min="9480" max="9728" width="9.109375" style="326"/>
    <col min="9729" max="9729" width="5.6640625" style="326" customWidth="1"/>
    <col min="9730" max="9730" width="0.109375" style="326" customWidth="1"/>
    <col min="9731" max="9731" width="8.5546875" style="326" customWidth="1"/>
    <col min="9732" max="9732" width="5.6640625" style="326" customWidth="1"/>
    <col min="9733" max="9733" width="26.5546875" style="326" customWidth="1"/>
    <col min="9734" max="9734" width="26" style="326" customWidth="1"/>
    <col min="9735" max="9735" width="12" style="326" customWidth="1"/>
    <col min="9736" max="9984" width="9.109375" style="326"/>
    <col min="9985" max="9985" width="5.6640625" style="326" customWidth="1"/>
    <col min="9986" max="9986" width="0.109375" style="326" customWidth="1"/>
    <col min="9987" max="9987" width="8.5546875" style="326" customWidth="1"/>
    <col min="9988" max="9988" width="5.6640625" style="326" customWidth="1"/>
    <col min="9989" max="9989" width="26.5546875" style="326" customWidth="1"/>
    <col min="9990" max="9990" width="26" style="326" customWidth="1"/>
    <col min="9991" max="9991" width="12" style="326" customWidth="1"/>
    <col min="9992" max="10240" width="9.109375" style="326"/>
    <col min="10241" max="10241" width="5.6640625" style="326" customWidth="1"/>
    <col min="10242" max="10242" width="0.109375" style="326" customWidth="1"/>
    <col min="10243" max="10243" width="8.5546875" style="326" customWidth="1"/>
    <col min="10244" max="10244" width="5.6640625" style="326" customWidth="1"/>
    <col min="10245" max="10245" width="26.5546875" style="326" customWidth="1"/>
    <col min="10246" max="10246" width="26" style="326" customWidth="1"/>
    <col min="10247" max="10247" width="12" style="326" customWidth="1"/>
    <col min="10248" max="10496" width="9.109375" style="326"/>
    <col min="10497" max="10497" width="5.6640625" style="326" customWidth="1"/>
    <col min="10498" max="10498" width="0.109375" style="326" customWidth="1"/>
    <col min="10499" max="10499" width="8.5546875" style="326" customWidth="1"/>
    <col min="10500" max="10500" width="5.6640625" style="326" customWidth="1"/>
    <col min="10501" max="10501" width="26.5546875" style="326" customWidth="1"/>
    <col min="10502" max="10502" width="26" style="326" customWidth="1"/>
    <col min="10503" max="10503" width="12" style="326" customWidth="1"/>
    <col min="10504" max="10752" width="9.109375" style="326"/>
    <col min="10753" max="10753" width="5.6640625" style="326" customWidth="1"/>
    <col min="10754" max="10754" width="0.109375" style="326" customWidth="1"/>
    <col min="10755" max="10755" width="8.5546875" style="326" customWidth="1"/>
    <col min="10756" max="10756" width="5.6640625" style="326" customWidth="1"/>
    <col min="10757" max="10757" width="26.5546875" style="326" customWidth="1"/>
    <col min="10758" max="10758" width="26" style="326" customWidth="1"/>
    <col min="10759" max="10759" width="12" style="326" customWidth="1"/>
    <col min="10760" max="11008" width="9.109375" style="326"/>
    <col min="11009" max="11009" width="5.6640625" style="326" customWidth="1"/>
    <col min="11010" max="11010" width="0.109375" style="326" customWidth="1"/>
    <col min="11011" max="11011" width="8.5546875" style="326" customWidth="1"/>
    <col min="11012" max="11012" width="5.6640625" style="326" customWidth="1"/>
    <col min="11013" max="11013" width="26.5546875" style="326" customWidth="1"/>
    <col min="11014" max="11014" width="26" style="326" customWidth="1"/>
    <col min="11015" max="11015" width="12" style="326" customWidth="1"/>
    <col min="11016" max="11264" width="9.109375" style="326"/>
    <col min="11265" max="11265" width="5.6640625" style="326" customWidth="1"/>
    <col min="11266" max="11266" width="0.109375" style="326" customWidth="1"/>
    <col min="11267" max="11267" width="8.5546875" style="326" customWidth="1"/>
    <col min="11268" max="11268" width="5.6640625" style="326" customWidth="1"/>
    <col min="11269" max="11269" width="26.5546875" style="326" customWidth="1"/>
    <col min="11270" max="11270" width="26" style="326" customWidth="1"/>
    <col min="11271" max="11271" width="12" style="326" customWidth="1"/>
    <col min="11272" max="11520" width="9.109375" style="326"/>
    <col min="11521" max="11521" width="5.6640625" style="326" customWidth="1"/>
    <col min="11522" max="11522" width="0.109375" style="326" customWidth="1"/>
    <col min="11523" max="11523" width="8.5546875" style="326" customWidth="1"/>
    <col min="11524" max="11524" width="5.6640625" style="326" customWidth="1"/>
    <col min="11525" max="11525" width="26.5546875" style="326" customWidth="1"/>
    <col min="11526" max="11526" width="26" style="326" customWidth="1"/>
    <col min="11527" max="11527" width="12" style="326" customWidth="1"/>
    <col min="11528" max="11776" width="9.109375" style="326"/>
    <col min="11777" max="11777" width="5.6640625" style="326" customWidth="1"/>
    <col min="11778" max="11778" width="0.109375" style="326" customWidth="1"/>
    <col min="11779" max="11779" width="8.5546875" style="326" customWidth="1"/>
    <col min="11780" max="11780" width="5.6640625" style="326" customWidth="1"/>
    <col min="11781" max="11781" width="26.5546875" style="326" customWidth="1"/>
    <col min="11782" max="11782" width="26" style="326" customWidth="1"/>
    <col min="11783" max="11783" width="12" style="326" customWidth="1"/>
    <col min="11784" max="12032" width="9.109375" style="326"/>
    <col min="12033" max="12033" width="5.6640625" style="326" customWidth="1"/>
    <col min="12034" max="12034" width="0.109375" style="326" customWidth="1"/>
    <col min="12035" max="12035" width="8.5546875" style="326" customWidth="1"/>
    <col min="12036" max="12036" width="5.6640625" style="326" customWidth="1"/>
    <col min="12037" max="12037" width="26.5546875" style="326" customWidth="1"/>
    <col min="12038" max="12038" width="26" style="326" customWidth="1"/>
    <col min="12039" max="12039" width="12" style="326" customWidth="1"/>
    <col min="12040" max="12288" width="9.109375" style="326"/>
    <col min="12289" max="12289" width="5.6640625" style="326" customWidth="1"/>
    <col min="12290" max="12290" width="0.109375" style="326" customWidth="1"/>
    <col min="12291" max="12291" width="8.5546875" style="326" customWidth="1"/>
    <col min="12292" max="12292" width="5.6640625" style="326" customWidth="1"/>
    <col min="12293" max="12293" width="26.5546875" style="326" customWidth="1"/>
    <col min="12294" max="12294" width="26" style="326" customWidth="1"/>
    <col min="12295" max="12295" width="12" style="326" customWidth="1"/>
    <col min="12296" max="12544" width="9.109375" style="326"/>
    <col min="12545" max="12545" width="5.6640625" style="326" customWidth="1"/>
    <col min="12546" max="12546" width="0.109375" style="326" customWidth="1"/>
    <col min="12547" max="12547" width="8.5546875" style="326" customWidth="1"/>
    <col min="12548" max="12548" width="5.6640625" style="326" customWidth="1"/>
    <col min="12549" max="12549" width="26.5546875" style="326" customWidth="1"/>
    <col min="12550" max="12550" width="26" style="326" customWidth="1"/>
    <col min="12551" max="12551" width="12" style="326" customWidth="1"/>
    <col min="12552" max="12800" width="9.109375" style="326"/>
    <col min="12801" max="12801" width="5.6640625" style="326" customWidth="1"/>
    <col min="12802" max="12802" width="0.109375" style="326" customWidth="1"/>
    <col min="12803" max="12803" width="8.5546875" style="326" customWidth="1"/>
    <col min="12804" max="12804" width="5.6640625" style="326" customWidth="1"/>
    <col min="12805" max="12805" width="26.5546875" style="326" customWidth="1"/>
    <col min="12806" max="12806" width="26" style="326" customWidth="1"/>
    <col min="12807" max="12807" width="12" style="326" customWidth="1"/>
    <col min="12808" max="13056" width="9.109375" style="326"/>
    <col min="13057" max="13057" width="5.6640625" style="326" customWidth="1"/>
    <col min="13058" max="13058" width="0.109375" style="326" customWidth="1"/>
    <col min="13059" max="13059" width="8.5546875" style="326" customWidth="1"/>
    <col min="13060" max="13060" width="5.6640625" style="326" customWidth="1"/>
    <col min="13061" max="13061" width="26.5546875" style="326" customWidth="1"/>
    <col min="13062" max="13062" width="26" style="326" customWidth="1"/>
    <col min="13063" max="13063" width="12" style="326" customWidth="1"/>
    <col min="13064" max="13312" width="9.109375" style="326"/>
    <col min="13313" max="13313" width="5.6640625" style="326" customWidth="1"/>
    <col min="13314" max="13314" width="0.109375" style="326" customWidth="1"/>
    <col min="13315" max="13315" width="8.5546875" style="326" customWidth="1"/>
    <col min="13316" max="13316" width="5.6640625" style="326" customWidth="1"/>
    <col min="13317" max="13317" width="26.5546875" style="326" customWidth="1"/>
    <col min="13318" max="13318" width="26" style="326" customWidth="1"/>
    <col min="13319" max="13319" width="12" style="326" customWidth="1"/>
    <col min="13320" max="13568" width="9.109375" style="326"/>
    <col min="13569" max="13569" width="5.6640625" style="326" customWidth="1"/>
    <col min="13570" max="13570" width="0.109375" style="326" customWidth="1"/>
    <col min="13571" max="13571" width="8.5546875" style="326" customWidth="1"/>
    <col min="13572" max="13572" width="5.6640625" style="326" customWidth="1"/>
    <col min="13573" max="13573" width="26.5546875" style="326" customWidth="1"/>
    <col min="13574" max="13574" width="26" style="326" customWidth="1"/>
    <col min="13575" max="13575" width="12" style="326" customWidth="1"/>
    <col min="13576" max="13824" width="9.109375" style="326"/>
    <col min="13825" max="13825" width="5.6640625" style="326" customWidth="1"/>
    <col min="13826" max="13826" width="0.109375" style="326" customWidth="1"/>
    <col min="13827" max="13827" width="8.5546875" style="326" customWidth="1"/>
    <col min="13828" max="13828" width="5.6640625" style="326" customWidth="1"/>
    <col min="13829" max="13829" width="26.5546875" style="326" customWidth="1"/>
    <col min="13830" max="13830" width="26" style="326" customWidth="1"/>
    <col min="13831" max="13831" width="12" style="326" customWidth="1"/>
    <col min="13832" max="14080" width="9.109375" style="326"/>
    <col min="14081" max="14081" width="5.6640625" style="326" customWidth="1"/>
    <col min="14082" max="14082" width="0.109375" style="326" customWidth="1"/>
    <col min="14083" max="14083" width="8.5546875" style="326" customWidth="1"/>
    <col min="14084" max="14084" width="5.6640625" style="326" customWidth="1"/>
    <col min="14085" max="14085" width="26.5546875" style="326" customWidth="1"/>
    <col min="14086" max="14086" width="26" style="326" customWidth="1"/>
    <col min="14087" max="14087" width="12" style="326" customWidth="1"/>
    <col min="14088" max="14336" width="9.109375" style="326"/>
    <col min="14337" max="14337" width="5.6640625" style="326" customWidth="1"/>
    <col min="14338" max="14338" width="0.109375" style="326" customWidth="1"/>
    <col min="14339" max="14339" width="8.5546875" style="326" customWidth="1"/>
    <col min="14340" max="14340" width="5.6640625" style="326" customWidth="1"/>
    <col min="14341" max="14341" width="26.5546875" style="326" customWidth="1"/>
    <col min="14342" max="14342" width="26" style="326" customWidth="1"/>
    <col min="14343" max="14343" width="12" style="326" customWidth="1"/>
    <col min="14344" max="14592" width="9.109375" style="326"/>
    <col min="14593" max="14593" width="5.6640625" style="326" customWidth="1"/>
    <col min="14594" max="14594" width="0.109375" style="326" customWidth="1"/>
    <col min="14595" max="14595" width="8.5546875" style="326" customWidth="1"/>
    <col min="14596" max="14596" width="5.6640625" style="326" customWidth="1"/>
    <col min="14597" max="14597" width="26.5546875" style="326" customWidth="1"/>
    <col min="14598" max="14598" width="26" style="326" customWidth="1"/>
    <col min="14599" max="14599" width="12" style="326" customWidth="1"/>
    <col min="14600" max="14848" width="9.109375" style="326"/>
    <col min="14849" max="14849" width="5.6640625" style="326" customWidth="1"/>
    <col min="14850" max="14850" width="0.109375" style="326" customWidth="1"/>
    <col min="14851" max="14851" width="8.5546875" style="326" customWidth="1"/>
    <col min="14852" max="14852" width="5.6640625" style="326" customWidth="1"/>
    <col min="14853" max="14853" width="26.5546875" style="326" customWidth="1"/>
    <col min="14854" max="14854" width="26" style="326" customWidth="1"/>
    <col min="14855" max="14855" width="12" style="326" customWidth="1"/>
    <col min="14856" max="15104" width="9.109375" style="326"/>
    <col min="15105" max="15105" width="5.6640625" style="326" customWidth="1"/>
    <col min="15106" max="15106" width="0.109375" style="326" customWidth="1"/>
    <col min="15107" max="15107" width="8.5546875" style="326" customWidth="1"/>
    <col min="15108" max="15108" width="5.6640625" style="326" customWidth="1"/>
    <col min="15109" max="15109" width="26.5546875" style="326" customWidth="1"/>
    <col min="15110" max="15110" width="26" style="326" customWidth="1"/>
    <col min="15111" max="15111" width="12" style="326" customWidth="1"/>
    <col min="15112" max="15360" width="9.109375" style="326"/>
    <col min="15361" max="15361" width="5.6640625" style="326" customWidth="1"/>
    <col min="15362" max="15362" width="0.109375" style="326" customWidth="1"/>
    <col min="15363" max="15363" width="8.5546875" style="326" customWidth="1"/>
    <col min="15364" max="15364" width="5.6640625" style="326" customWidth="1"/>
    <col min="15365" max="15365" width="26.5546875" style="326" customWidth="1"/>
    <col min="15366" max="15366" width="26" style="326" customWidth="1"/>
    <col min="15367" max="15367" width="12" style="326" customWidth="1"/>
    <col min="15368" max="15616" width="9.109375" style="326"/>
    <col min="15617" max="15617" width="5.6640625" style="326" customWidth="1"/>
    <col min="15618" max="15618" width="0.109375" style="326" customWidth="1"/>
    <col min="15619" max="15619" width="8.5546875" style="326" customWidth="1"/>
    <col min="15620" max="15620" width="5.6640625" style="326" customWidth="1"/>
    <col min="15621" max="15621" width="26.5546875" style="326" customWidth="1"/>
    <col min="15622" max="15622" width="26" style="326" customWidth="1"/>
    <col min="15623" max="15623" width="12" style="326" customWidth="1"/>
    <col min="15624" max="15872" width="9.109375" style="326"/>
    <col min="15873" max="15873" width="5.6640625" style="326" customWidth="1"/>
    <col min="15874" max="15874" width="0.109375" style="326" customWidth="1"/>
    <col min="15875" max="15875" width="8.5546875" style="326" customWidth="1"/>
    <col min="15876" max="15876" width="5.6640625" style="326" customWidth="1"/>
    <col min="15877" max="15877" width="26.5546875" style="326" customWidth="1"/>
    <col min="15878" max="15878" width="26" style="326" customWidth="1"/>
    <col min="15879" max="15879" width="12" style="326" customWidth="1"/>
    <col min="15880" max="16128" width="9.109375" style="326"/>
    <col min="16129" max="16129" width="5.6640625" style="326" customWidth="1"/>
    <col min="16130" max="16130" width="0.109375" style="326" customWidth="1"/>
    <col min="16131" max="16131" width="8.5546875" style="326" customWidth="1"/>
    <col min="16132" max="16132" width="5.6640625" style="326" customWidth="1"/>
    <col min="16133" max="16133" width="26.5546875" style="326" customWidth="1"/>
    <col min="16134" max="16134" width="26" style="326" customWidth="1"/>
    <col min="16135" max="16135" width="12" style="326" customWidth="1"/>
    <col min="16136" max="16384" width="9.109375" style="326"/>
  </cols>
  <sheetData>
    <row r="1" spans="1:7" ht="25.8" x14ac:dyDescent="0.3">
      <c r="A1" s="350" t="s">
        <v>338</v>
      </c>
      <c r="B1" s="351"/>
      <c r="C1" s="351"/>
      <c r="D1" s="351"/>
      <c r="E1" s="351"/>
      <c r="F1" s="351"/>
      <c r="G1" s="352"/>
    </row>
    <row r="2" spans="1:7" ht="21" x14ac:dyDescent="0.3">
      <c r="A2" s="362" t="s">
        <v>860</v>
      </c>
      <c r="B2" s="354"/>
      <c r="C2" s="354"/>
      <c r="D2" s="354"/>
      <c r="E2" s="354"/>
      <c r="F2" s="354"/>
      <c r="G2" s="355"/>
    </row>
    <row r="3" spans="1:7" ht="48" customHeight="1" x14ac:dyDescent="0.3">
      <c r="A3" s="327" t="s">
        <v>146</v>
      </c>
      <c r="B3" s="327" t="s">
        <v>147</v>
      </c>
      <c r="C3" s="327" t="s">
        <v>148</v>
      </c>
      <c r="D3" s="328" t="s">
        <v>149</v>
      </c>
      <c r="E3" s="329"/>
      <c r="F3" s="329"/>
      <c r="G3" s="329" t="s">
        <v>150</v>
      </c>
    </row>
    <row r="4" spans="1:7" ht="21.9" customHeight="1" x14ac:dyDescent="0.3">
      <c r="A4" s="330" t="s">
        <v>151</v>
      </c>
      <c r="B4" s="331"/>
      <c r="C4" s="330" t="s">
        <v>339</v>
      </c>
      <c r="D4" s="332"/>
      <c r="E4" s="329" t="s">
        <v>340</v>
      </c>
      <c r="F4" s="329" t="s">
        <v>341</v>
      </c>
      <c r="G4" s="333"/>
    </row>
    <row r="5" spans="1:7" ht="21.9" customHeight="1" x14ac:dyDescent="0.3">
      <c r="A5" s="330"/>
      <c r="B5" s="331"/>
      <c r="C5" s="329"/>
      <c r="D5" s="332"/>
      <c r="E5" s="329" t="s">
        <v>342</v>
      </c>
      <c r="F5" s="329" t="s">
        <v>343</v>
      </c>
      <c r="G5" s="333"/>
    </row>
    <row r="6" spans="1:7" ht="21.9" customHeight="1" x14ac:dyDescent="0.3">
      <c r="A6" s="330"/>
      <c r="B6" s="331"/>
      <c r="C6" s="329"/>
      <c r="D6" s="332"/>
      <c r="E6" s="329" t="s">
        <v>344</v>
      </c>
      <c r="F6" s="329" t="s">
        <v>345</v>
      </c>
      <c r="G6" s="333"/>
    </row>
    <row r="7" spans="1:7" ht="21.9" customHeight="1" x14ac:dyDescent="0.3">
      <c r="A7" s="330"/>
      <c r="B7" s="331"/>
      <c r="C7" s="329"/>
      <c r="D7" s="332"/>
      <c r="E7" s="329" t="s">
        <v>346</v>
      </c>
      <c r="F7" s="329" t="s">
        <v>347</v>
      </c>
      <c r="G7" s="333"/>
    </row>
    <row r="8" spans="1:7" ht="21.9" customHeight="1" x14ac:dyDescent="0.3">
      <c r="A8" s="330"/>
      <c r="B8" s="331"/>
      <c r="C8" s="329" t="s">
        <v>348</v>
      </c>
      <c r="D8" s="332"/>
      <c r="E8" s="329" t="s">
        <v>341</v>
      </c>
      <c r="F8" s="329" t="s">
        <v>349</v>
      </c>
      <c r="G8" s="333"/>
    </row>
    <row r="9" spans="1:7" ht="21.9" customHeight="1" x14ac:dyDescent="0.3">
      <c r="A9" s="330"/>
      <c r="B9" s="331"/>
      <c r="C9" s="329"/>
      <c r="D9" s="332"/>
      <c r="E9" s="329" t="s">
        <v>343</v>
      </c>
      <c r="F9" s="329" t="s">
        <v>350</v>
      </c>
      <c r="G9" s="333"/>
    </row>
    <row r="10" spans="1:7" ht="21.9" customHeight="1" x14ac:dyDescent="0.3">
      <c r="A10" s="330"/>
      <c r="B10" s="334"/>
      <c r="C10" s="329"/>
      <c r="D10" s="332"/>
      <c r="E10" s="329" t="s">
        <v>346</v>
      </c>
      <c r="F10" s="329" t="s">
        <v>345</v>
      </c>
      <c r="G10" s="333"/>
    </row>
    <row r="11" spans="1:7" ht="21.9" customHeight="1" x14ac:dyDescent="0.3">
      <c r="A11" s="330"/>
      <c r="B11" s="331"/>
      <c r="C11" s="329"/>
      <c r="D11" s="332"/>
      <c r="E11" s="329" t="s">
        <v>344</v>
      </c>
      <c r="F11" s="329" t="s">
        <v>347</v>
      </c>
      <c r="G11" s="333"/>
    </row>
    <row r="12" spans="1:7" ht="21.9" customHeight="1" x14ac:dyDescent="0.3">
      <c r="A12" s="330"/>
      <c r="B12" s="329"/>
      <c r="C12" s="329" t="s">
        <v>351</v>
      </c>
      <c r="D12" s="332"/>
      <c r="E12" s="329" t="s">
        <v>349</v>
      </c>
      <c r="F12" s="329" t="s">
        <v>340</v>
      </c>
      <c r="G12" s="333"/>
    </row>
    <row r="13" spans="1:7" ht="21.9" customHeight="1" x14ac:dyDescent="0.3">
      <c r="A13" s="330"/>
      <c r="B13" s="334"/>
      <c r="C13" s="329"/>
      <c r="D13" s="332"/>
      <c r="E13" s="329" t="s">
        <v>350</v>
      </c>
      <c r="F13" s="329" t="s">
        <v>342</v>
      </c>
      <c r="G13" s="333"/>
    </row>
    <row r="14" spans="1:7" ht="21.9" customHeight="1" x14ac:dyDescent="0.3">
      <c r="A14" s="330"/>
      <c r="B14" s="331"/>
      <c r="C14" s="330"/>
      <c r="D14" s="335"/>
      <c r="E14" s="329" t="s">
        <v>346</v>
      </c>
      <c r="F14" s="329" t="s">
        <v>344</v>
      </c>
      <c r="G14" s="333"/>
    </row>
    <row r="15" spans="1:7" ht="21.9" customHeight="1" x14ac:dyDescent="0.3">
      <c r="A15" s="330"/>
      <c r="B15" s="331"/>
      <c r="C15" s="330"/>
      <c r="D15" s="335"/>
      <c r="E15" s="329" t="s">
        <v>345</v>
      </c>
      <c r="F15" s="329" t="s">
        <v>347</v>
      </c>
      <c r="G15" s="333"/>
    </row>
    <row r="16" spans="1:7" ht="21.9" customHeight="1" x14ac:dyDescent="0.3">
      <c r="A16" s="330"/>
      <c r="B16" s="331"/>
      <c r="C16" s="330" t="s">
        <v>352</v>
      </c>
      <c r="D16" s="335"/>
      <c r="E16" s="329"/>
      <c r="G16" s="333"/>
    </row>
    <row r="17" spans="1:7" ht="21.9" customHeight="1" x14ac:dyDescent="0.3">
      <c r="A17" s="330"/>
      <c r="B17" s="337"/>
      <c r="C17" s="330" t="s">
        <v>352</v>
      </c>
      <c r="D17" s="335"/>
      <c r="E17" s="329"/>
      <c r="F17" s="329"/>
      <c r="G17" s="333"/>
    </row>
    <row r="18" spans="1:7" ht="21.9" customHeight="1" x14ac:dyDescent="0.3">
      <c r="A18" s="338"/>
      <c r="B18" s="338"/>
      <c r="C18" s="330" t="s">
        <v>352</v>
      </c>
      <c r="D18" s="330"/>
      <c r="E18" s="329"/>
      <c r="F18" s="329"/>
      <c r="G18" s="333"/>
    </row>
    <row r="19" spans="1:7" ht="21.9" customHeight="1" x14ac:dyDescent="0.3">
      <c r="A19" s="330" t="s">
        <v>168</v>
      </c>
      <c r="B19" s="339"/>
      <c r="C19" s="330" t="s">
        <v>353</v>
      </c>
      <c r="D19" s="340"/>
      <c r="E19" s="329" t="s">
        <v>354</v>
      </c>
      <c r="F19" s="329" t="s">
        <v>355</v>
      </c>
      <c r="G19" s="333"/>
    </row>
    <row r="20" spans="1:7" ht="21.9" customHeight="1" x14ac:dyDescent="0.3">
      <c r="A20" s="330"/>
      <c r="B20" s="331"/>
      <c r="C20" s="329" t="s">
        <v>356</v>
      </c>
      <c r="D20" s="332"/>
      <c r="E20" s="329" t="s">
        <v>355</v>
      </c>
      <c r="F20" s="329" t="s">
        <v>357</v>
      </c>
      <c r="G20" s="333"/>
    </row>
    <row r="21" spans="1:7" ht="21.9" customHeight="1" x14ac:dyDescent="0.3">
      <c r="A21" s="330"/>
      <c r="B21" s="331"/>
      <c r="C21" s="329" t="s">
        <v>232</v>
      </c>
      <c r="D21" s="332"/>
      <c r="E21" s="329" t="s">
        <v>357</v>
      </c>
      <c r="F21" s="329" t="s">
        <v>354</v>
      </c>
      <c r="G21" s="333"/>
    </row>
    <row r="22" spans="1:7" ht="21.9" customHeight="1" x14ac:dyDescent="0.3">
      <c r="A22" s="330" t="s">
        <v>168</v>
      </c>
      <c r="B22" s="331"/>
      <c r="C22" s="330" t="s">
        <v>130</v>
      </c>
      <c r="D22" s="332"/>
      <c r="E22" s="329" t="s">
        <v>358</v>
      </c>
      <c r="F22" s="329" t="s">
        <v>359</v>
      </c>
      <c r="G22" s="333"/>
    </row>
    <row r="23" spans="1:7" ht="21.9" customHeight="1" x14ac:dyDescent="0.3">
      <c r="A23" s="330"/>
      <c r="B23" s="331"/>
      <c r="C23" s="329"/>
      <c r="D23" s="332"/>
      <c r="E23" s="329" t="s">
        <v>360</v>
      </c>
      <c r="F23" s="329" t="s">
        <v>361</v>
      </c>
      <c r="G23" s="333"/>
    </row>
    <row r="24" spans="1:7" ht="21.9" customHeight="1" x14ac:dyDescent="0.3">
      <c r="A24" s="330"/>
      <c r="B24" s="331"/>
      <c r="C24" s="329" t="s">
        <v>356</v>
      </c>
      <c r="D24" s="332"/>
      <c r="E24" s="329" t="s">
        <v>359</v>
      </c>
      <c r="F24" s="329" t="s">
        <v>362</v>
      </c>
      <c r="G24" s="333"/>
    </row>
    <row r="25" spans="1:7" ht="21.9" customHeight="1" x14ac:dyDescent="0.3">
      <c r="A25" s="330"/>
      <c r="B25" s="331"/>
      <c r="C25" s="329"/>
      <c r="D25" s="332"/>
      <c r="E25" s="329" t="s">
        <v>361</v>
      </c>
      <c r="F25" s="329" t="s">
        <v>363</v>
      </c>
      <c r="G25" s="333"/>
    </row>
    <row r="26" spans="1:7" ht="21.9" customHeight="1" x14ac:dyDescent="0.3">
      <c r="A26" s="330"/>
      <c r="B26" s="331"/>
      <c r="C26" s="329" t="s">
        <v>232</v>
      </c>
      <c r="D26" s="332"/>
      <c r="E26" s="329" t="s">
        <v>362</v>
      </c>
      <c r="F26" s="329" t="s">
        <v>358</v>
      </c>
      <c r="G26" s="333"/>
    </row>
    <row r="27" spans="1:7" ht="21.9" customHeight="1" x14ac:dyDescent="0.3">
      <c r="A27" s="330"/>
      <c r="B27" s="331"/>
      <c r="C27" s="329"/>
      <c r="D27" s="332"/>
      <c r="E27" s="329" t="s">
        <v>363</v>
      </c>
      <c r="F27" s="329" t="s">
        <v>360</v>
      </c>
      <c r="G27" s="333"/>
    </row>
    <row r="28" spans="1:7" ht="21.9" customHeight="1" x14ac:dyDescent="0.3">
      <c r="A28" s="330" t="s">
        <v>364</v>
      </c>
      <c r="B28" s="334"/>
      <c r="C28" s="329" t="s">
        <v>365</v>
      </c>
      <c r="D28" s="332"/>
      <c r="E28" s="329"/>
      <c r="F28" s="329"/>
      <c r="G28" s="333"/>
    </row>
    <row r="29" spans="1:7" ht="21.9" customHeight="1" x14ac:dyDescent="0.3">
      <c r="A29" s="330"/>
      <c r="B29" s="331"/>
      <c r="C29" s="329" t="s">
        <v>366</v>
      </c>
      <c r="D29" s="332"/>
      <c r="E29" s="329"/>
      <c r="F29" s="329"/>
      <c r="G29" s="333"/>
    </row>
    <row r="30" spans="1:7" ht="21.9" customHeight="1" x14ac:dyDescent="0.3">
      <c r="A30" s="330"/>
      <c r="B30" s="329"/>
      <c r="C30" s="329" t="s">
        <v>367</v>
      </c>
      <c r="D30" s="332"/>
      <c r="E30" s="329"/>
      <c r="F30" s="329"/>
      <c r="G30" s="333"/>
    </row>
    <row r="31" spans="1:7" ht="21.9" customHeight="1" x14ac:dyDescent="0.3">
      <c r="A31" s="330" t="s">
        <v>177</v>
      </c>
      <c r="B31" s="331"/>
      <c r="C31" s="330" t="s">
        <v>368</v>
      </c>
      <c r="D31" s="330"/>
      <c r="E31" s="329" t="s">
        <v>369</v>
      </c>
      <c r="F31" s="329" t="s">
        <v>370</v>
      </c>
      <c r="G31" s="333"/>
    </row>
    <row r="32" spans="1:7" ht="21.9" customHeight="1" x14ac:dyDescent="0.3">
      <c r="A32" s="330"/>
      <c r="B32" s="339"/>
      <c r="C32" s="330"/>
      <c r="D32" s="340"/>
      <c r="E32" s="329" t="s">
        <v>371</v>
      </c>
      <c r="F32" s="329" t="s">
        <v>372</v>
      </c>
      <c r="G32" s="333"/>
    </row>
    <row r="33" spans="1:7" ht="21.9" customHeight="1" x14ac:dyDescent="0.3">
      <c r="A33" s="330"/>
      <c r="B33" s="331"/>
      <c r="C33" s="329" t="s">
        <v>373</v>
      </c>
      <c r="D33" s="332"/>
      <c r="E33" s="329" t="s">
        <v>372</v>
      </c>
      <c r="F33" s="329" t="s">
        <v>369</v>
      </c>
      <c r="G33" s="333"/>
    </row>
    <row r="34" spans="1:7" ht="21.9" customHeight="1" x14ac:dyDescent="0.3">
      <c r="A34" s="330"/>
      <c r="B34" s="331"/>
      <c r="C34" s="329"/>
      <c r="D34" s="332"/>
      <c r="E34" s="329" t="s">
        <v>370</v>
      </c>
      <c r="F34" s="329" t="s">
        <v>374</v>
      </c>
      <c r="G34" s="333"/>
    </row>
    <row r="35" spans="1:7" ht="21.9" customHeight="1" x14ac:dyDescent="0.3">
      <c r="A35" s="330"/>
      <c r="B35" s="331"/>
      <c r="C35" s="329" t="s">
        <v>244</v>
      </c>
      <c r="D35" s="332"/>
      <c r="E35" s="329" t="s">
        <v>372</v>
      </c>
      <c r="F35" s="329" t="s">
        <v>374</v>
      </c>
      <c r="G35" s="333"/>
    </row>
    <row r="36" spans="1:7" ht="21.9" customHeight="1" x14ac:dyDescent="0.3">
      <c r="A36" s="330"/>
      <c r="B36" s="331"/>
      <c r="C36" s="329"/>
      <c r="D36" s="332"/>
      <c r="E36" s="329" t="s">
        <v>369</v>
      </c>
      <c r="F36" s="329" t="s">
        <v>371</v>
      </c>
      <c r="G36" s="333"/>
    </row>
    <row r="37" spans="1:7" ht="21.9" customHeight="1" x14ac:dyDescent="0.3">
      <c r="A37" s="330"/>
      <c r="B37" s="331"/>
      <c r="C37" s="329" t="s">
        <v>375</v>
      </c>
      <c r="D37" s="332"/>
      <c r="E37" s="329" t="s">
        <v>371</v>
      </c>
      <c r="F37" s="329" t="s">
        <v>374</v>
      </c>
      <c r="G37" s="333"/>
    </row>
    <row r="38" spans="1:7" ht="21.9" customHeight="1" x14ac:dyDescent="0.3">
      <c r="A38" s="330"/>
      <c r="B38" s="331"/>
      <c r="C38" s="329"/>
      <c r="D38" s="332"/>
      <c r="E38" s="329" t="s">
        <v>372</v>
      </c>
      <c r="F38" s="329" t="s">
        <v>370</v>
      </c>
      <c r="G38" s="333"/>
    </row>
    <row r="39" spans="1:7" ht="21.9" customHeight="1" x14ac:dyDescent="0.3">
      <c r="A39" s="330"/>
      <c r="B39" s="331"/>
      <c r="C39" s="329" t="s">
        <v>376</v>
      </c>
      <c r="D39" s="332"/>
      <c r="E39" s="329" t="s">
        <v>374</v>
      </c>
      <c r="F39" s="329" t="s">
        <v>369</v>
      </c>
      <c r="G39" s="333"/>
    </row>
    <row r="40" spans="1:7" ht="21.9" customHeight="1" x14ac:dyDescent="0.3">
      <c r="A40" s="330"/>
      <c r="B40" s="331"/>
      <c r="C40" s="329"/>
      <c r="D40" s="332"/>
      <c r="E40" s="329" t="s">
        <v>370</v>
      </c>
      <c r="F40" s="329" t="s">
        <v>371</v>
      </c>
      <c r="G40" s="333"/>
    </row>
    <row r="41" spans="1:7" ht="21.9" customHeight="1" x14ac:dyDescent="0.3">
      <c r="A41" s="330" t="s">
        <v>177</v>
      </c>
      <c r="B41" s="334"/>
      <c r="C41" s="330" t="s">
        <v>377</v>
      </c>
      <c r="D41" s="335"/>
      <c r="E41" s="329" t="s">
        <v>378</v>
      </c>
      <c r="F41" s="329" t="s">
        <v>379</v>
      </c>
      <c r="G41" s="333"/>
    </row>
    <row r="42" spans="1:7" ht="21.9" customHeight="1" x14ac:dyDescent="0.3">
      <c r="A42" s="330"/>
      <c r="B42" s="331"/>
      <c r="C42" s="329"/>
      <c r="D42" s="332"/>
      <c r="E42" s="329" t="s">
        <v>380</v>
      </c>
      <c r="F42" s="329" t="s">
        <v>381</v>
      </c>
      <c r="G42" s="333"/>
    </row>
    <row r="43" spans="1:7" ht="21.9" customHeight="1" x14ac:dyDescent="0.3">
      <c r="A43" s="330"/>
      <c r="B43" s="329"/>
      <c r="C43" s="329" t="s">
        <v>373</v>
      </c>
      <c r="D43" s="332"/>
      <c r="E43" s="329" t="s">
        <v>379</v>
      </c>
      <c r="F43" s="329" t="s">
        <v>380</v>
      </c>
      <c r="G43" s="333"/>
    </row>
    <row r="44" spans="1:7" ht="21.9" customHeight="1" x14ac:dyDescent="0.3">
      <c r="A44" s="329"/>
      <c r="B44" s="329"/>
      <c r="C44" s="329"/>
      <c r="D44" s="329"/>
      <c r="E44" s="329" t="s">
        <v>378</v>
      </c>
      <c r="F44" s="329" t="s">
        <v>381</v>
      </c>
      <c r="G44" s="333"/>
    </row>
    <row r="45" spans="1:7" ht="21.9" customHeight="1" x14ac:dyDescent="0.3">
      <c r="A45" s="329"/>
      <c r="B45" s="329"/>
      <c r="C45" s="329"/>
      <c r="D45" s="329"/>
      <c r="E45" s="329" t="s">
        <v>380</v>
      </c>
      <c r="F45" s="329" t="s">
        <v>378</v>
      </c>
      <c r="G45" s="333"/>
    </row>
    <row r="46" spans="1:7" ht="21.9" customHeight="1" x14ac:dyDescent="0.3">
      <c r="A46" s="329"/>
      <c r="B46" s="329"/>
      <c r="C46" s="329" t="s">
        <v>244</v>
      </c>
      <c r="D46" s="329"/>
      <c r="E46" s="329" t="s">
        <v>379</v>
      </c>
      <c r="F46" s="329" t="s">
        <v>381</v>
      </c>
      <c r="G46" s="333"/>
    </row>
    <row r="47" spans="1:7" ht="21.9" customHeight="1" x14ac:dyDescent="0.3">
      <c r="A47" s="329"/>
      <c r="B47" s="329"/>
      <c r="C47" s="329"/>
      <c r="D47" s="329"/>
      <c r="E47" s="329"/>
      <c r="F47" s="329"/>
      <c r="G47" s="333"/>
    </row>
    <row r="48" spans="1:7" ht="21.9" customHeight="1" x14ac:dyDescent="0.3">
      <c r="A48" s="330" t="s">
        <v>151</v>
      </c>
      <c r="B48" s="329"/>
      <c r="C48" s="330" t="s">
        <v>102</v>
      </c>
      <c r="D48" s="329"/>
      <c r="E48" s="329" t="s">
        <v>382</v>
      </c>
      <c r="F48" s="329" t="s">
        <v>383</v>
      </c>
      <c r="G48" s="333"/>
    </row>
    <row r="49" spans="1:7" ht="21.9" customHeight="1" x14ac:dyDescent="0.3">
      <c r="A49" s="329"/>
      <c r="B49" s="329"/>
      <c r="C49" s="329"/>
      <c r="D49" s="329"/>
      <c r="E49" s="329" t="s">
        <v>384</v>
      </c>
      <c r="F49" s="329" t="s">
        <v>385</v>
      </c>
      <c r="G49" s="333"/>
    </row>
    <row r="50" spans="1:7" ht="21.9" customHeight="1" x14ac:dyDescent="0.3">
      <c r="A50" s="330" t="s">
        <v>351</v>
      </c>
      <c r="B50" s="329"/>
      <c r="C50" s="330" t="s">
        <v>103</v>
      </c>
      <c r="D50" s="330"/>
      <c r="E50" s="329" t="s">
        <v>386</v>
      </c>
      <c r="F50" s="329" t="s">
        <v>387</v>
      </c>
      <c r="G50" s="333"/>
    </row>
    <row r="51" spans="1:7" ht="21.9" customHeight="1" x14ac:dyDescent="0.3">
      <c r="A51" s="330"/>
      <c r="B51" s="329"/>
      <c r="C51" s="329"/>
      <c r="D51" s="329"/>
      <c r="E51" s="329" t="s">
        <v>388</v>
      </c>
      <c r="F51" s="329" t="s">
        <v>389</v>
      </c>
      <c r="G51" s="333"/>
    </row>
    <row r="52" spans="1:7" ht="21.9" customHeight="1" x14ac:dyDescent="0.3">
      <c r="A52" s="330" t="s">
        <v>168</v>
      </c>
      <c r="B52" s="329"/>
      <c r="C52" s="330" t="s">
        <v>102</v>
      </c>
      <c r="D52" s="329"/>
      <c r="E52" s="329" t="s">
        <v>383</v>
      </c>
      <c r="F52" s="329" t="s">
        <v>384</v>
      </c>
      <c r="G52" s="333"/>
    </row>
    <row r="53" spans="1:7" ht="21.9" customHeight="1" x14ac:dyDescent="0.3">
      <c r="A53" s="330"/>
      <c r="B53" s="329"/>
      <c r="C53" s="329"/>
      <c r="D53" s="329"/>
      <c r="E53" s="329" t="s">
        <v>382</v>
      </c>
      <c r="F53" s="329" t="s">
        <v>385</v>
      </c>
      <c r="G53" s="333"/>
    </row>
    <row r="54" spans="1:7" ht="21.9" customHeight="1" x14ac:dyDescent="0.3">
      <c r="A54" s="330" t="s">
        <v>232</v>
      </c>
      <c r="B54" s="329"/>
      <c r="C54" s="330" t="s">
        <v>103</v>
      </c>
      <c r="D54" s="329"/>
      <c r="E54" s="329" t="s">
        <v>387</v>
      </c>
      <c r="F54" s="329" t="s">
        <v>388</v>
      </c>
      <c r="G54" s="333"/>
    </row>
    <row r="55" spans="1:7" ht="21.9" customHeight="1" x14ac:dyDescent="0.3">
      <c r="A55" s="330"/>
      <c r="B55" s="329"/>
      <c r="C55" s="329"/>
      <c r="D55" s="329"/>
      <c r="E55" s="329" t="s">
        <v>386</v>
      </c>
      <c r="F55" s="329" t="s">
        <v>387</v>
      </c>
      <c r="G55" s="333"/>
    </row>
    <row r="56" spans="1:7" ht="21.9" customHeight="1" x14ac:dyDescent="0.3">
      <c r="A56" s="330" t="s">
        <v>177</v>
      </c>
      <c r="B56" s="329"/>
      <c r="C56" s="330" t="s">
        <v>102</v>
      </c>
      <c r="D56" s="329"/>
      <c r="E56" s="329" t="s">
        <v>384</v>
      </c>
      <c r="F56" s="329" t="s">
        <v>382</v>
      </c>
      <c r="G56" s="333"/>
    </row>
    <row r="57" spans="1:7" ht="21.9" customHeight="1" x14ac:dyDescent="0.3">
      <c r="A57" s="330"/>
      <c r="B57" s="329"/>
      <c r="C57" s="329"/>
      <c r="D57" s="329"/>
      <c r="E57" s="329" t="s">
        <v>383</v>
      </c>
      <c r="F57" s="329" t="s">
        <v>385</v>
      </c>
      <c r="G57" s="333"/>
    </row>
    <row r="58" spans="1:7" ht="21.9" customHeight="1" x14ac:dyDescent="0.3">
      <c r="A58" s="330" t="s">
        <v>244</v>
      </c>
      <c r="B58" s="329"/>
      <c r="C58" s="330" t="s">
        <v>103</v>
      </c>
      <c r="D58" s="329"/>
      <c r="E58" s="329" t="s">
        <v>388</v>
      </c>
      <c r="F58" s="329" t="s">
        <v>386</v>
      </c>
      <c r="G58" s="333"/>
    </row>
    <row r="59" spans="1:7" ht="21.9" customHeight="1" x14ac:dyDescent="0.3">
      <c r="A59" s="329"/>
      <c r="B59" s="329"/>
      <c r="C59" s="329"/>
      <c r="D59" s="329"/>
      <c r="E59" s="329" t="s">
        <v>387</v>
      </c>
      <c r="F59" s="329" t="s">
        <v>387</v>
      </c>
      <c r="G59" s="333"/>
    </row>
    <row r="60" spans="1:7" ht="21.9" customHeight="1" x14ac:dyDescent="0.3">
      <c r="A60" s="329"/>
      <c r="B60" s="329"/>
      <c r="C60" s="329"/>
      <c r="D60" s="329"/>
      <c r="E60" s="329"/>
      <c r="F60" s="329"/>
      <c r="G60" s="329"/>
    </row>
    <row r="61" spans="1:7" ht="21.9" customHeight="1" x14ac:dyDescent="0.3">
      <c r="A61" s="329"/>
      <c r="B61" s="329"/>
      <c r="C61" s="329"/>
      <c r="D61" s="329"/>
      <c r="E61" s="329"/>
      <c r="F61" s="329"/>
      <c r="G61" s="329"/>
    </row>
    <row r="62" spans="1:7" ht="21.9" customHeight="1" x14ac:dyDescent="0.3">
      <c r="A62" s="329"/>
      <c r="B62" s="329"/>
      <c r="C62" s="329"/>
      <c r="D62" s="329"/>
      <c r="E62" s="329"/>
      <c r="F62" s="329"/>
      <c r="G62" s="329"/>
    </row>
    <row r="63" spans="1:7" ht="21.9" customHeight="1" x14ac:dyDescent="0.3">
      <c r="A63" s="329"/>
      <c r="B63" s="329"/>
      <c r="C63" s="329"/>
      <c r="D63" s="329"/>
      <c r="E63" s="329"/>
      <c r="F63" s="329"/>
      <c r="G63" s="329"/>
    </row>
    <row r="64" spans="1:7" ht="21.9" customHeight="1" x14ac:dyDescent="0.3">
      <c r="A64" s="329"/>
      <c r="B64" s="329"/>
      <c r="C64" s="329"/>
      <c r="D64" s="329"/>
      <c r="E64" s="329"/>
      <c r="F64" s="329"/>
      <c r="G64" s="329"/>
    </row>
    <row r="65" spans="1:7" ht="21.9" customHeight="1" x14ac:dyDescent="0.3">
      <c r="A65" s="329"/>
      <c r="B65" s="329"/>
      <c r="C65" s="329"/>
      <c r="D65" s="329"/>
      <c r="E65" s="329"/>
      <c r="F65" s="329"/>
      <c r="G65" s="329"/>
    </row>
    <row r="66" spans="1:7" ht="21.9" customHeight="1" x14ac:dyDescent="0.3">
      <c r="A66" s="329"/>
      <c r="B66" s="329"/>
      <c r="C66" s="329"/>
      <c r="D66" s="329"/>
      <c r="E66" s="329"/>
      <c r="F66" s="329"/>
      <c r="G66" s="329"/>
    </row>
    <row r="67" spans="1:7" ht="21.9" customHeight="1" x14ac:dyDescent="0.3">
      <c r="C67" s="329"/>
      <c r="D67" s="329"/>
      <c r="E67" s="329"/>
      <c r="F67" s="329"/>
      <c r="G67" s="329"/>
    </row>
  </sheetData>
  <mergeCells count="2">
    <mergeCell ref="A1:G1"/>
    <mergeCell ref="A2:G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1"/>
  </sheetPr>
  <dimension ref="A1:AK41"/>
  <sheetViews>
    <sheetView workbookViewId="0">
      <selection activeCell="K17" sqref="K17"/>
    </sheetView>
  </sheetViews>
  <sheetFormatPr defaultColWidth="9.109375" defaultRowHeight="13.2" x14ac:dyDescent="0.25"/>
  <cols>
    <col min="1" max="1" width="5.44140625" style="48" customWidth="1"/>
    <col min="2" max="2" width="4.44140625" style="48" customWidth="1"/>
    <col min="3" max="3" width="8.33203125" style="48" customWidth="1"/>
    <col min="4" max="4" width="7.109375" style="48" customWidth="1"/>
    <col min="5" max="5" width="9.33203125" style="48" customWidth="1"/>
    <col min="6" max="6" width="7.109375" style="48" customWidth="1"/>
    <col min="7" max="7" width="9.33203125" style="48" customWidth="1"/>
    <col min="8" max="8" width="7.109375" style="48" customWidth="1"/>
    <col min="9" max="9" width="9.33203125" style="48" customWidth="1"/>
    <col min="10" max="10" width="8.44140625" style="48" customWidth="1"/>
    <col min="11" max="13" width="8.5546875" style="48" customWidth="1"/>
    <col min="14" max="14" width="9.109375" style="48"/>
    <col min="15" max="15" width="5.5546875" style="48" customWidth="1"/>
    <col min="16" max="16" width="4.5546875" style="48" customWidth="1"/>
    <col min="17" max="17" width="11.6640625" style="48" customWidth="1"/>
    <col min="18" max="24" width="9.109375" style="48"/>
    <col min="25" max="25" width="10.33203125" style="48" hidden="1" customWidth="1"/>
    <col min="26" max="37" width="0" style="48" hidden="1" customWidth="1"/>
    <col min="38" max="16384" width="9.109375" style="48"/>
  </cols>
  <sheetData>
    <row r="1" spans="1:37" ht="24.6" x14ac:dyDescent="0.25">
      <c r="A1" s="342" t="e">
        <f>[2]Altalanos!$A$6</f>
        <v>#REF!</v>
      </c>
      <c r="B1" s="342"/>
      <c r="C1" s="342"/>
      <c r="D1" s="342"/>
      <c r="E1" s="342"/>
      <c r="F1" s="342"/>
      <c r="G1" s="159"/>
      <c r="H1" s="158" t="s">
        <v>79</v>
      </c>
      <c r="I1" s="157"/>
      <c r="J1" s="156"/>
      <c r="L1" s="145"/>
      <c r="M1" s="155"/>
      <c r="N1" s="153"/>
      <c r="O1" s="153" t="s">
        <v>78</v>
      </c>
      <c r="P1" s="153"/>
      <c r="Q1" s="154"/>
      <c r="R1" s="153"/>
      <c r="AB1" s="152" t="e">
        <f>IF(Y5=1,CONCATENATE(VLOOKUP(Y3,AA16:AH27,2)),CONCATENATE(VLOOKUP(Y3,AA2:AK13,2)))</f>
        <v>#REF!</v>
      </c>
      <c r="AC1" s="152" t="e">
        <f>IF(Y5=1,CONCATENATE(VLOOKUP(Y3,AA16:AK27,3)),CONCATENATE(VLOOKUP(Y3,AA2:AK13,3)))</f>
        <v>#REF!</v>
      </c>
      <c r="AD1" s="152" t="e">
        <f>IF(Y5=1,CONCATENATE(VLOOKUP(Y3,AA16:AK27,4)),CONCATENATE(VLOOKUP(Y3,AA2:AK13,4)))</f>
        <v>#REF!</v>
      </c>
      <c r="AE1" s="152" t="e">
        <f>IF(Y5=1,CONCATENATE(VLOOKUP(Y3,AA16:AK27,5)),CONCATENATE(VLOOKUP(Y3,AA2:AK13,5)))</f>
        <v>#REF!</v>
      </c>
      <c r="AF1" s="152" t="e">
        <f>IF(Y5=1,CONCATENATE(VLOOKUP(Y3,AA16:AK27,6)),CONCATENATE(VLOOKUP(Y3,AA2:AK13,6)))</f>
        <v>#REF!</v>
      </c>
      <c r="AG1" s="152" t="e">
        <f>IF(Y5=1,CONCATENATE(VLOOKUP(Y3,AA16:AK27,7)),CONCATENATE(VLOOKUP(Y3,AA2:AK13,7)))</f>
        <v>#REF!</v>
      </c>
      <c r="AH1" s="152" t="e">
        <f>IF(Y5=1,CONCATENATE(VLOOKUP(Y3,AA16:AK27,8)),CONCATENATE(VLOOKUP(Y3,AA2:AK13,8)))</f>
        <v>#REF!</v>
      </c>
      <c r="AI1" s="152" t="e">
        <f>IF(Y5=1,CONCATENATE(VLOOKUP(Y3,AA16:AK27,9)),CONCATENATE(VLOOKUP(Y3,AA2:AK13,9)))</f>
        <v>#REF!</v>
      </c>
      <c r="AJ1" s="152" t="e">
        <f>IF(Y5=1,CONCATENATE(VLOOKUP(Y3,AA16:AK27,10)),CONCATENATE(VLOOKUP(Y3,AA2:AK13,10)))</f>
        <v>#REF!</v>
      </c>
      <c r="AK1" s="152" t="e">
        <f>IF(Y5=1,CONCATENATE(VLOOKUP(Y3,AA16:AK27,11)),CONCATENATE(VLOOKUP(Y3,AA2:AK13,11)))</f>
        <v>#REF!</v>
      </c>
    </row>
    <row r="2" spans="1:37" x14ac:dyDescent="0.25">
      <c r="A2" s="151" t="s">
        <v>77</v>
      </c>
      <c r="B2" s="149"/>
      <c r="C2" s="149"/>
      <c r="D2" s="149"/>
      <c r="E2" s="150" t="s">
        <v>76</v>
      </c>
      <c r="F2" s="149"/>
      <c r="G2" s="148"/>
      <c r="H2" s="147"/>
      <c r="I2" s="147"/>
      <c r="J2" s="146"/>
      <c r="K2" s="145"/>
      <c r="L2" s="145"/>
      <c r="M2" s="145"/>
      <c r="N2" s="143"/>
      <c r="O2" s="144"/>
      <c r="P2" s="143"/>
      <c r="Q2" s="144"/>
      <c r="R2" s="143"/>
      <c r="Y2" s="142"/>
      <c r="Z2" s="111"/>
      <c r="AA2" s="111" t="s">
        <v>50</v>
      </c>
      <c r="AB2" s="114">
        <v>150</v>
      </c>
      <c r="AC2" s="114">
        <v>120</v>
      </c>
      <c r="AD2" s="114">
        <v>100</v>
      </c>
      <c r="AE2" s="114">
        <v>80</v>
      </c>
      <c r="AF2" s="114">
        <v>70</v>
      </c>
      <c r="AG2" s="114">
        <v>60</v>
      </c>
      <c r="AH2" s="114">
        <v>55</v>
      </c>
      <c r="AI2" s="114">
        <v>50</v>
      </c>
      <c r="AJ2" s="114">
        <v>45</v>
      </c>
      <c r="AK2" s="114">
        <v>40</v>
      </c>
    </row>
    <row r="3" spans="1:37" x14ac:dyDescent="0.25">
      <c r="A3" s="139" t="s">
        <v>75</v>
      </c>
      <c r="B3" s="139"/>
      <c r="C3" s="139"/>
      <c r="D3" s="139"/>
      <c r="E3" s="139" t="s">
        <v>4</v>
      </c>
      <c r="F3" s="139"/>
      <c r="G3" s="139"/>
      <c r="H3" s="139" t="s">
        <v>74</v>
      </c>
      <c r="I3" s="139"/>
      <c r="J3" s="141"/>
      <c r="K3" s="139"/>
      <c r="L3" s="140" t="s">
        <v>73</v>
      </c>
      <c r="M3" s="139"/>
      <c r="N3" s="137"/>
      <c r="O3" s="138"/>
      <c r="P3" s="137"/>
      <c r="Q3" s="136" t="s">
        <v>72</v>
      </c>
      <c r="R3" s="114" t="s">
        <v>71</v>
      </c>
      <c r="Y3" s="111">
        <f>IF(H4="OB","A",IF(H4="IX","W",H4))</f>
        <v>0</v>
      </c>
      <c r="Z3" s="111"/>
      <c r="AA3" s="111" t="s">
        <v>52</v>
      </c>
      <c r="AB3" s="114">
        <v>120</v>
      </c>
      <c r="AC3" s="114">
        <v>90</v>
      </c>
      <c r="AD3" s="114">
        <v>65</v>
      </c>
      <c r="AE3" s="114">
        <v>55</v>
      </c>
      <c r="AF3" s="114">
        <v>50</v>
      </c>
      <c r="AG3" s="114">
        <v>45</v>
      </c>
      <c r="AH3" s="114">
        <v>40</v>
      </c>
      <c r="AI3" s="114">
        <v>35</v>
      </c>
      <c r="AJ3" s="114">
        <v>25</v>
      </c>
      <c r="AK3" s="114">
        <v>20</v>
      </c>
    </row>
    <row r="4" spans="1:37" ht="13.8" thickBot="1" x14ac:dyDescent="0.3">
      <c r="A4" s="343" t="e">
        <f>[2]Altalanos!$A$10</f>
        <v>#REF!</v>
      </c>
      <c r="B4" s="343"/>
      <c r="C4" s="343"/>
      <c r="D4" s="135"/>
      <c r="E4" s="134" t="e">
        <f>[2]Altalanos!$C$10</f>
        <v>#REF!</v>
      </c>
      <c r="F4" s="134"/>
      <c r="G4" s="134"/>
      <c r="H4" s="131"/>
      <c r="I4" s="134"/>
      <c r="J4" s="133"/>
      <c r="K4" s="131"/>
      <c r="L4" s="132" t="e">
        <f>[2]Altalanos!$E$10</f>
        <v>#REF!</v>
      </c>
      <c r="M4" s="131"/>
      <c r="N4" s="129"/>
      <c r="O4" s="130"/>
      <c r="P4" s="129"/>
      <c r="Q4" s="128" t="s">
        <v>70</v>
      </c>
      <c r="R4" s="127" t="s">
        <v>69</v>
      </c>
      <c r="Y4" s="111"/>
      <c r="Z4" s="111"/>
      <c r="AA4" s="111" t="s">
        <v>51</v>
      </c>
      <c r="AB4" s="114">
        <v>90</v>
      </c>
      <c r="AC4" s="114">
        <v>60</v>
      </c>
      <c r="AD4" s="114">
        <v>45</v>
      </c>
      <c r="AE4" s="114">
        <v>34</v>
      </c>
      <c r="AF4" s="114">
        <v>27</v>
      </c>
      <c r="AG4" s="114">
        <v>22</v>
      </c>
      <c r="AH4" s="114">
        <v>18</v>
      </c>
      <c r="AI4" s="114">
        <v>15</v>
      </c>
      <c r="AJ4" s="114">
        <v>12</v>
      </c>
      <c r="AK4" s="114">
        <v>9</v>
      </c>
    </row>
    <row r="5" spans="1:37" x14ac:dyDescent="0.25">
      <c r="A5" s="102"/>
      <c r="B5" s="102" t="s">
        <v>68</v>
      </c>
      <c r="C5" s="102" t="s">
        <v>67</v>
      </c>
      <c r="D5" s="102" t="s">
        <v>38</v>
      </c>
      <c r="E5" s="102" t="s">
        <v>66</v>
      </c>
      <c r="F5" s="102"/>
      <c r="G5" s="102" t="s">
        <v>65</v>
      </c>
      <c r="H5" s="102"/>
      <c r="I5" s="102" t="s">
        <v>64</v>
      </c>
      <c r="J5" s="102"/>
      <c r="K5" s="126" t="s">
        <v>63</v>
      </c>
      <c r="L5" s="126" t="s">
        <v>62</v>
      </c>
      <c r="M5" s="126" t="s">
        <v>61</v>
      </c>
      <c r="Q5" s="125" t="s">
        <v>60</v>
      </c>
      <c r="R5" s="124" t="s">
        <v>59</v>
      </c>
      <c r="Y5" s="111" t="e">
        <f>IF(OR([2]Altalanos!$A$8="F1",[2]Altalanos!$A$8="F2",[2]Altalanos!$A$8="N1",[2]Altalanos!$A$8="N2"),1,2)</f>
        <v>#REF!</v>
      </c>
      <c r="Z5" s="111"/>
      <c r="AA5" s="111" t="s">
        <v>49</v>
      </c>
      <c r="AB5" s="114">
        <v>60</v>
      </c>
      <c r="AC5" s="114">
        <v>40</v>
      </c>
      <c r="AD5" s="114">
        <v>30</v>
      </c>
      <c r="AE5" s="114">
        <v>20</v>
      </c>
      <c r="AF5" s="114">
        <v>18</v>
      </c>
      <c r="AG5" s="114">
        <v>15</v>
      </c>
      <c r="AH5" s="114">
        <v>12</v>
      </c>
      <c r="AI5" s="114">
        <v>10</v>
      </c>
      <c r="AJ5" s="114">
        <v>8</v>
      </c>
      <c r="AK5" s="114">
        <v>6</v>
      </c>
    </row>
    <row r="6" spans="1:37" x14ac:dyDescent="0.25">
      <c r="A6" s="65"/>
      <c r="B6" s="65"/>
      <c r="C6" s="65"/>
      <c r="D6" s="65"/>
      <c r="E6" s="65"/>
      <c r="F6" s="65"/>
      <c r="G6" s="65"/>
      <c r="H6" s="65"/>
      <c r="I6" s="65"/>
      <c r="J6" s="65"/>
      <c r="K6" s="65"/>
      <c r="L6" s="65"/>
      <c r="M6" s="65"/>
      <c r="Y6" s="111"/>
      <c r="Z6" s="111"/>
      <c r="AA6" s="111" t="s">
        <v>47</v>
      </c>
      <c r="AB6" s="114">
        <v>40</v>
      </c>
      <c r="AC6" s="114">
        <v>25</v>
      </c>
      <c r="AD6" s="114">
        <v>18</v>
      </c>
      <c r="AE6" s="114">
        <v>13</v>
      </c>
      <c r="AF6" s="114">
        <v>10</v>
      </c>
      <c r="AG6" s="114">
        <v>8</v>
      </c>
      <c r="AH6" s="114">
        <v>6</v>
      </c>
      <c r="AI6" s="114">
        <v>5</v>
      </c>
      <c r="AJ6" s="114">
        <v>4</v>
      </c>
      <c r="AK6" s="114">
        <v>3</v>
      </c>
    </row>
    <row r="7" spans="1:37" x14ac:dyDescent="0.25">
      <c r="A7" s="121" t="s">
        <v>50</v>
      </c>
      <c r="B7" s="120"/>
      <c r="C7" s="119" t="s">
        <v>78</v>
      </c>
      <c r="D7" s="119" t="s">
        <v>78</v>
      </c>
      <c r="E7" s="118" t="s">
        <v>58</v>
      </c>
      <c r="F7" s="53"/>
      <c r="G7" s="118" t="s">
        <v>57</v>
      </c>
      <c r="H7" s="53"/>
      <c r="I7" s="118" t="s">
        <v>78</v>
      </c>
      <c r="J7" s="65"/>
      <c r="K7" s="117"/>
      <c r="L7" s="116" t="str">
        <f>IF(K7="","",CONCATENATE(VLOOKUP($Y$3,$AB$1:$AK$1,K7)," pont"))</f>
        <v/>
      </c>
      <c r="M7" s="115"/>
      <c r="Y7" s="111"/>
      <c r="Z7" s="111"/>
      <c r="AA7" s="111" t="s">
        <v>45</v>
      </c>
      <c r="AB7" s="114">
        <v>25</v>
      </c>
      <c r="AC7" s="114">
        <v>15</v>
      </c>
      <c r="AD7" s="114">
        <v>13</v>
      </c>
      <c r="AE7" s="114">
        <v>8</v>
      </c>
      <c r="AF7" s="114">
        <v>6</v>
      </c>
      <c r="AG7" s="114">
        <v>4</v>
      </c>
      <c r="AH7" s="114">
        <v>3</v>
      </c>
      <c r="AI7" s="114">
        <v>2</v>
      </c>
      <c r="AJ7" s="114">
        <v>1</v>
      </c>
      <c r="AK7" s="114">
        <v>0</v>
      </c>
    </row>
    <row r="8" spans="1:37" x14ac:dyDescent="0.25">
      <c r="A8" s="121"/>
      <c r="B8" s="123"/>
      <c r="C8" s="65"/>
      <c r="D8" s="65"/>
      <c r="E8" s="65"/>
      <c r="F8" s="65"/>
      <c r="G8" s="65"/>
      <c r="H8" s="65"/>
      <c r="I8" s="65"/>
      <c r="J8" s="65"/>
      <c r="K8" s="121"/>
      <c r="L8" s="121"/>
      <c r="M8" s="122"/>
      <c r="Y8" s="111"/>
      <c r="Z8" s="111"/>
      <c r="AA8" s="111" t="s">
        <v>44</v>
      </c>
      <c r="AB8" s="114">
        <v>15</v>
      </c>
      <c r="AC8" s="114">
        <v>10</v>
      </c>
      <c r="AD8" s="114">
        <v>7</v>
      </c>
      <c r="AE8" s="114">
        <v>5</v>
      </c>
      <c r="AF8" s="114">
        <v>4</v>
      </c>
      <c r="AG8" s="114">
        <v>3</v>
      </c>
      <c r="AH8" s="114">
        <v>2</v>
      </c>
      <c r="AI8" s="114">
        <v>1</v>
      </c>
      <c r="AJ8" s="114">
        <v>0</v>
      </c>
      <c r="AK8" s="114">
        <v>0</v>
      </c>
    </row>
    <row r="9" spans="1:37" x14ac:dyDescent="0.25">
      <c r="A9" s="121" t="s">
        <v>48</v>
      </c>
      <c r="B9" s="120"/>
      <c r="C9" s="119" t="s">
        <v>78</v>
      </c>
      <c r="D9" s="119" t="s">
        <v>78</v>
      </c>
      <c r="E9" s="118" t="s">
        <v>56</v>
      </c>
      <c r="F9" s="53"/>
      <c r="G9" s="118" t="s">
        <v>55</v>
      </c>
      <c r="H9" s="53"/>
      <c r="I9" s="118" t="s">
        <v>78</v>
      </c>
      <c r="J9" s="65"/>
      <c r="K9" s="117"/>
      <c r="L9" s="116" t="str">
        <f>IF(K9="","",CONCATENATE(VLOOKUP($Y$3,$AB$1:$AK$1,K9)," pont"))</f>
        <v/>
      </c>
      <c r="M9" s="115"/>
      <c r="Y9" s="111"/>
      <c r="Z9" s="111"/>
      <c r="AA9" s="111" t="s">
        <v>43</v>
      </c>
      <c r="AB9" s="114">
        <v>10</v>
      </c>
      <c r="AC9" s="114">
        <v>6</v>
      </c>
      <c r="AD9" s="114">
        <v>4</v>
      </c>
      <c r="AE9" s="114">
        <v>2</v>
      </c>
      <c r="AF9" s="114">
        <v>1</v>
      </c>
      <c r="AG9" s="114">
        <v>0</v>
      </c>
      <c r="AH9" s="114">
        <v>0</v>
      </c>
      <c r="AI9" s="114">
        <v>0</v>
      </c>
      <c r="AJ9" s="114">
        <v>0</v>
      </c>
      <c r="AK9" s="114">
        <v>0</v>
      </c>
    </row>
    <row r="10" spans="1:37" x14ac:dyDescent="0.25">
      <c r="A10" s="121"/>
      <c r="B10" s="123"/>
      <c r="C10" s="65"/>
      <c r="D10" s="65"/>
      <c r="E10" s="65"/>
      <c r="F10" s="65"/>
      <c r="G10" s="65"/>
      <c r="H10" s="65"/>
      <c r="I10" s="65"/>
      <c r="J10" s="65"/>
      <c r="K10" s="121"/>
      <c r="L10" s="121"/>
      <c r="M10" s="122"/>
      <c r="Y10" s="111"/>
      <c r="Z10" s="111"/>
      <c r="AA10" s="111" t="s">
        <v>42</v>
      </c>
      <c r="AB10" s="114">
        <v>6</v>
      </c>
      <c r="AC10" s="114">
        <v>3</v>
      </c>
      <c r="AD10" s="114">
        <v>2</v>
      </c>
      <c r="AE10" s="114">
        <v>1</v>
      </c>
      <c r="AF10" s="114">
        <v>0</v>
      </c>
      <c r="AG10" s="114">
        <v>0</v>
      </c>
      <c r="AH10" s="114">
        <v>0</v>
      </c>
      <c r="AI10" s="114">
        <v>0</v>
      </c>
      <c r="AJ10" s="114">
        <v>0</v>
      </c>
      <c r="AK10" s="114">
        <v>0</v>
      </c>
    </row>
    <row r="11" spans="1:37" x14ac:dyDescent="0.25">
      <c r="A11" s="121" t="s">
        <v>46</v>
      </c>
      <c r="B11" s="120"/>
      <c r="C11" s="119" t="s">
        <v>78</v>
      </c>
      <c r="D11" s="119" t="s">
        <v>78</v>
      </c>
      <c r="E11" s="118" t="s">
        <v>54</v>
      </c>
      <c r="F11" s="53"/>
      <c r="G11" s="118" t="s">
        <v>53</v>
      </c>
      <c r="H11" s="53"/>
      <c r="I11" s="118" t="s">
        <v>78</v>
      </c>
      <c r="J11" s="65"/>
      <c r="K11" s="117"/>
      <c r="L11" s="116" t="str">
        <f>IF(K11="","",CONCATENATE(VLOOKUP($Y$3,$AB$1:$AK$1,K11)," pont"))</f>
        <v/>
      </c>
      <c r="M11" s="115"/>
      <c r="Y11" s="111"/>
      <c r="Z11" s="111"/>
      <c r="AA11" s="111" t="s">
        <v>41</v>
      </c>
      <c r="AB11" s="114">
        <v>3</v>
      </c>
      <c r="AC11" s="114">
        <v>2</v>
      </c>
      <c r="AD11" s="114">
        <v>1</v>
      </c>
      <c r="AE11" s="114">
        <v>0</v>
      </c>
      <c r="AF11" s="114">
        <v>0</v>
      </c>
      <c r="AG11" s="114">
        <v>0</v>
      </c>
      <c r="AH11" s="114">
        <v>0</v>
      </c>
      <c r="AI11" s="114">
        <v>0</v>
      </c>
      <c r="AJ11" s="114">
        <v>0</v>
      </c>
      <c r="AK11" s="114">
        <v>0</v>
      </c>
    </row>
    <row r="12" spans="1:37" x14ac:dyDescent="0.25">
      <c r="A12" s="65"/>
      <c r="B12" s="65"/>
      <c r="C12" s="65"/>
      <c r="D12" s="65"/>
      <c r="E12" s="65"/>
      <c r="F12" s="65"/>
      <c r="G12" s="65"/>
      <c r="H12" s="65"/>
      <c r="I12" s="65"/>
      <c r="J12" s="65"/>
      <c r="K12" s="65"/>
      <c r="L12" s="65"/>
      <c r="M12" s="65"/>
      <c r="Y12" s="111"/>
      <c r="Z12" s="111"/>
      <c r="AA12" s="111" t="s">
        <v>40</v>
      </c>
      <c r="AB12" s="113">
        <v>0</v>
      </c>
      <c r="AC12" s="113">
        <v>0</v>
      </c>
      <c r="AD12" s="113">
        <v>0</v>
      </c>
      <c r="AE12" s="113">
        <v>0</v>
      </c>
      <c r="AF12" s="113">
        <v>0</v>
      </c>
      <c r="AG12" s="113">
        <v>0</v>
      </c>
      <c r="AH12" s="113">
        <v>0</v>
      </c>
      <c r="AI12" s="113">
        <v>0</v>
      </c>
      <c r="AJ12" s="113">
        <v>0</v>
      </c>
      <c r="AK12" s="113">
        <v>0</v>
      </c>
    </row>
    <row r="13" spans="1:37" x14ac:dyDescent="0.25">
      <c r="A13" s="65"/>
      <c r="B13" s="65"/>
      <c r="C13" s="65"/>
      <c r="D13" s="65"/>
      <c r="E13" s="65"/>
      <c r="F13" s="65"/>
      <c r="G13" s="65"/>
      <c r="H13" s="65"/>
      <c r="I13" s="65"/>
      <c r="J13" s="65"/>
      <c r="K13" s="65"/>
      <c r="L13" s="65"/>
      <c r="M13" s="65"/>
      <c r="Y13" s="111"/>
      <c r="Z13" s="111"/>
      <c r="AA13" s="111" t="s">
        <v>39</v>
      </c>
      <c r="AB13" s="113">
        <v>0</v>
      </c>
      <c r="AC13" s="113">
        <v>0</v>
      </c>
      <c r="AD13" s="113">
        <v>0</v>
      </c>
      <c r="AE13" s="113">
        <v>0</v>
      </c>
      <c r="AF13" s="113">
        <v>0</v>
      </c>
      <c r="AG13" s="113">
        <v>0</v>
      </c>
      <c r="AH13" s="113">
        <v>0</v>
      </c>
      <c r="AI13" s="113">
        <v>0</v>
      </c>
      <c r="AJ13" s="113">
        <v>0</v>
      </c>
      <c r="AK13" s="113">
        <v>0</v>
      </c>
    </row>
    <row r="14" spans="1:37" x14ac:dyDescent="0.25">
      <c r="A14" s="65"/>
      <c r="B14" s="65"/>
      <c r="C14" s="65"/>
      <c r="D14" s="65"/>
      <c r="E14" s="65"/>
      <c r="F14" s="65"/>
      <c r="G14" s="65"/>
      <c r="H14" s="65"/>
      <c r="I14" s="65"/>
      <c r="J14" s="65"/>
      <c r="K14" s="65"/>
      <c r="L14" s="65"/>
      <c r="M14" s="65"/>
      <c r="Y14" s="111"/>
      <c r="Z14" s="111"/>
      <c r="AA14" s="111"/>
      <c r="AB14" s="111"/>
      <c r="AC14" s="111"/>
      <c r="AD14" s="111"/>
      <c r="AE14" s="111"/>
      <c r="AF14" s="111"/>
      <c r="AG14" s="111"/>
      <c r="AH14" s="111"/>
      <c r="AI14" s="111"/>
      <c r="AJ14" s="111"/>
      <c r="AK14" s="111"/>
    </row>
    <row r="15" spans="1:37" x14ac:dyDescent="0.25">
      <c r="A15" s="65"/>
      <c r="B15" s="65"/>
      <c r="C15" s="65"/>
      <c r="D15" s="65"/>
      <c r="E15" s="65"/>
      <c r="F15" s="65"/>
      <c r="G15" s="65"/>
      <c r="H15" s="65"/>
      <c r="I15" s="65"/>
      <c r="J15" s="65"/>
      <c r="K15" s="65"/>
      <c r="L15" s="65"/>
      <c r="M15" s="65"/>
      <c r="Y15" s="111"/>
      <c r="Z15" s="111"/>
      <c r="AA15" s="111"/>
      <c r="AB15" s="111"/>
      <c r="AC15" s="111"/>
      <c r="AD15" s="111"/>
      <c r="AE15" s="111"/>
      <c r="AF15" s="111"/>
      <c r="AG15" s="111"/>
      <c r="AH15" s="111"/>
      <c r="AI15" s="111"/>
      <c r="AJ15" s="111"/>
      <c r="AK15" s="111"/>
    </row>
    <row r="16" spans="1:37" x14ac:dyDescent="0.25">
      <c r="A16" s="65"/>
      <c r="B16" s="65"/>
      <c r="C16" s="65"/>
      <c r="D16" s="65"/>
      <c r="E16" s="65"/>
      <c r="F16" s="65"/>
      <c r="G16" s="65"/>
      <c r="H16" s="65"/>
      <c r="I16" s="65"/>
      <c r="J16" s="65"/>
      <c r="K16" s="65"/>
      <c r="L16" s="65"/>
      <c r="M16" s="65"/>
      <c r="Y16" s="111"/>
      <c r="Z16" s="111"/>
      <c r="AA16" s="111" t="s">
        <v>50</v>
      </c>
      <c r="AB16" s="111">
        <v>300</v>
      </c>
      <c r="AC16" s="111">
        <v>250</v>
      </c>
      <c r="AD16" s="111">
        <v>220</v>
      </c>
      <c r="AE16" s="111">
        <v>180</v>
      </c>
      <c r="AF16" s="111">
        <v>160</v>
      </c>
      <c r="AG16" s="111">
        <v>150</v>
      </c>
      <c r="AH16" s="111">
        <v>140</v>
      </c>
      <c r="AI16" s="111">
        <v>130</v>
      </c>
      <c r="AJ16" s="111">
        <v>120</v>
      </c>
      <c r="AK16" s="111">
        <v>110</v>
      </c>
    </row>
    <row r="17" spans="1:37" x14ac:dyDescent="0.25">
      <c r="A17" s="65"/>
      <c r="B17" s="65"/>
      <c r="C17" s="65"/>
      <c r="D17" s="65"/>
      <c r="E17" s="65"/>
      <c r="F17" s="65"/>
      <c r="G17" s="65"/>
      <c r="H17" s="65"/>
      <c r="I17" s="65"/>
      <c r="J17" s="65"/>
      <c r="K17" s="65"/>
      <c r="L17" s="65"/>
      <c r="M17" s="65"/>
      <c r="Y17" s="111"/>
      <c r="Z17" s="111"/>
      <c r="AA17" s="111" t="s">
        <v>52</v>
      </c>
      <c r="AB17" s="111">
        <v>250</v>
      </c>
      <c r="AC17" s="111">
        <v>200</v>
      </c>
      <c r="AD17" s="111">
        <v>160</v>
      </c>
      <c r="AE17" s="111">
        <v>140</v>
      </c>
      <c r="AF17" s="111">
        <v>120</v>
      </c>
      <c r="AG17" s="111">
        <v>110</v>
      </c>
      <c r="AH17" s="111">
        <v>100</v>
      </c>
      <c r="AI17" s="111">
        <v>90</v>
      </c>
      <c r="AJ17" s="111">
        <v>80</v>
      </c>
      <c r="AK17" s="111">
        <v>70</v>
      </c>
    </row>
    <row r="18" spans="1:37" ht="18.75" customHeight="1" x14ac:dyDescent="0.25">
      <c r="A18" s="65"/>
      <c r="B18" s="325"/>
      <c r="C18" s="325"/>
      <c r="D18" s="321" t="s">
        <v>58</v>
      </c>
      <c r="E18" s="321"/>
      <c r="F18" s="321" t="s">
        <v>56</v>
      </c>
      <c r="G18" s="321"/>
      <c r="H18" s="321" t="s">
        <v>54</v>
      </c>
      <c r="I18" s="321"/>
      <c r="J18" s="65"/>
      <c r="K18" s="65"/>
      <c r="L18" s="65"/>
      <c r="M18" s="65"/>
      <c r="Y18" s="111"/>
      <c r="Z18" s="111"/>
      <c r="AA18" s="111" t="s">
        <v>51</v>
      </c>
      <c r="AB18" s="111">
        <v>200</v>
      </c>
      <c r="AC18" s="111">
        <v>150</v>
      </c>
      <c r="AD18" s="111">
        <v>130</v>
      </c>
      <c r="AE18" s="111">
        <v>110</v>
      </c>
      <c r="AF18" s="111">
        <v>95</v>
      </c>
      <c r="AG18" s="111">
        <v>80</v>
      </c>
      <c r="AH18" s="111">
        <v>70</v>
      </c>
      <c r="AI18" s="111">
        <v>60</v>
      </c>
      <c r="AJ18" s="111">
        <v>55</v>
      </c>
      <c r="AK18" s="111">
        <v>50</v>
      </c>
    </row>
    <row r="19" spans="1:37" ht="18.75" customHeight="1" x14ac:dyDescent="0.25">
      <c r="A19" s="112" t="s">
        <v>50</v>
      </c>
      <c r="B19" s="322" t="s">
        <v>58</v>
      </c>
      <c r="C19" s="322"/>
      <c r="D19" s="323"/>
      <c r="E19" s="323"/>
      <c r="F19" s="324"/>
      <c r="G19" s="324"/>
      <c r="H19" s="324"/>
      <c r="I19" s="324"/>
      <c r="J19" s="65"/>
      <c r="K19" s="65"/>
      <c r="L19" s="65"/>
      <c r="M19" s="65"/>
      <c r="Y19" s="111"/>
      <c r="Z19" s="111"/>
      <c r="AA19" s="111" t="s">
        <v>49</v>
      </c>
      <c r="AB19" s="111">
        <v>150</v>
      </c>
      <c r="AC19" s="111">
        <v>120</v>
      </c>
      <c r="AD19" s="111">
        <v>100</v>
      </c>
      <c r="AE19" s="111">
        <v>80</v>
      </c>
      <c r="AF19" s="111">
        <v>70</v>
      </c>
      <c r="AG19" s="111">
        <v>60</v>
      </c>
      <c r="AH19" s="111">
        <v>55</v>
      </c>
      <c r="AI19" s="111">
        <v>50</v>
      </c>
      <c r="AJ19" s="111">
        <v>45</v>
      </c>
      <c r="AK19" s="111">
        <v>40</v>
      </c>
    </row>
    <row r="20" spans="1:37" ht="18.75" customHeight="1" x14ac:dyDescent="0.25">
      <c r="A20" s="112" t="s">
        <v>48</v>
      </c>
      <c r="B20" s="322" t="s">
        <v>56</v>
      </c>
      <c r="C20" s="322"/>
      <c r="D20" s="324"/>
      <c r="E20" s="324"/>
      <c r="F20" s="323"/>
      <c r="G20" s="323"/>
      <c r="H20" s="324"/>
      <c r="I20" s="324"/>
      <c r="J20" s="65"/>
      <c r="K20" s="65"/>
      <c r="L20" s="65"/>
      <c r="M20" s="65"/>
      <c r="Y20" s="111"/>
      <c r="Z20" s="111"/>
      <c r="AA20" s="111" t="s">
        <v>47</v>
      </c>
      <c r="AB20" s="111">
        <v>120</v>
      </c>
      <c r="AC20" s="111">
        <v>90</v>
      </c>
      <c r="AD20" s="111">
        <v>65</v>
      </c>
      <c r="AE20" s="111">
        <v>55</v>
      </c>
      <c r="AF20" s="111">
        <v>50</v>
      </c>
      <c r="AG20" s="111">
        <v>45</v>
      </c>
      <c r="AH20" s="111">
        <v>40</v>
      </c>
      <c r="AI20" s="111">
        <v>35</v>
      </c>
      <c r="AJ20" s="111">
        <v>25</v>
      </c>
      <c r="AK20" s="111">
        <v>20</v>
      </c>
    </row>
    <row r="21" spans="1:37" ht="18.75" customHeight="1" x14ac:dyDescent="0.25">
      <c r="A21" s="112" t="s">
        <v>46</v>
      </c>
      <c r="B21" s="322" t="s">
        <v>54</v>
      </c>
      <c r="C21" s="322"/>
      <c r="D21" s="324"/>
      <c r="E21" s="324"/>
      <c r="F21" s="324"/>
      <c r="G21" s="324"/>
      <c r="H21" s="323"/>
      <c r="I21" s="323"/>
      <c r="J21" s="65"/>
      <c r="K21" s="65"/>
      <c r="L21" s="65"/>
      <c r="M21" s="65"/>
      <c r="Y21" s="111"/>
      <c r="Z21" s="111"/>
      <c r="AA21" s="111" t="s">
        <v>45</v>
      </c>
      <c r="AB21" s="111">
        <v>90</v>
      </c>
      <c r="AC21" s="111">
        <v>60</v>
      </c>
      <c r="AD21" s="111">
        <v>45</v>
      </c>
      <c r="AE21" s="111">
        <v>34</v>
      </c>
      <c r="AF21" s="111">
        <v>27</v>
      </c>
      <c r="AG21" s="111">
        <v>22</v>
      </c>
      <c r="AH21" s="111">
        <v>18</v>
      </c>
      <c r="AI21" s="111">
        <v>15</v>
      </c>
      <c r="AJ21" s="111">
        <v>12</v>
      </c>
      <c r="AK21" s="111">
        <v>9</v>
      </c>
    </row>
    <row r="22" spans="1:37" x14ac:dyDescent="0.25">
      <c r="A22" s="65"/>
      <c r="B22" s="65"/>
      <c r="C22" s="65"/>
      <c r="D22" s="65"/>
      <c r="E22" s="65"/>
      <c r="F22" s="65"/>
      <c r="G22" s="65"/>
      <c r="H22" s="65"/>
      <c r="I22" s="65"/>
      <c r="J22" s="65"/>
      <c r="K22" s="65"/>
      <c r="L22" s="65"/>
      <c r="M22" s="65"/>
      <c r="Y22" s="111"/>
      <c r="Z22" s="111"/>
      <c r="AA22" s="111" t="s">
        <v>44</v>
      </c>
      <c r="AB22" s="111">
        <v>60</v>
      </c>
      <c r="AC22" s="111">
        <v>40</v>
      </c>
      <c r="AD22" s="111">
        <v>30</v>
      </c>
      <c r="AE22" s="111">
        <v>20</v>
      </c>
      <c r="AF22" s="111">
        <v>18</v>
      </c>
      <c r="AG22" s="111">
        <v>15</v>
      </c>
      <c r="AH22" s="111">
        <v>12</v>
      </c>
      <c r="AI22" s="111">
        <v>10</v>
      </c>
      <c r="AJ22" s="111">
        <v>8</v>
      </c>
      <c r="AK22" s="111">
        <v>6</v>
      </c>
    </row>
    <row r="23" spans="1:37" x14ac:dyDescent="0.25">
      <c r="A23" s="65"/>
      <c r="B23" s="65"/>
      <c r="C23" s="65"/>
      <c r="D23" s="65"/>
      <c r="E23" s="65"/>
      <c r="F23" s="65"/>
      <c r="G23" s="65"/>
      <c r="H23" s="65"/>
      <c r="I23" s="65"/>
      <c r="J23" s="65"/>
      <c r="K23" s="65"/>
      <c r="L23" s="65"/>
      <c r="M23" s="65"/>
      <c r="Y23" s="111"/>
      <c r="Z23" s="111"/>
      <c r="AA23" s="111" t="s">
        <v>43</v>
      </c>
      <c r="AB23" s="111">
        <v>40</v>
      </c>
      <c r="AC23" s="111">
        <v>25</v>
      </c>
      <c r="AD23" s="111">
        <v>18</v>
      </c>
      <c r="AE23" s="111">
        <v>13</v>
      </c>
      <c r="AF23" s="111">
        <v>8</v>
      </c>
      <c r="AG23" s="111">
        <v>7</v>
      </c>
      <c r="AH23" s="111">
        <v>6</v>
      </c>
      <c r="AI23" s="111">
        <v>5</v>
      </c>
      <c r="AJ23" s="111">
        <v>4</v>
      </c>
      <c r="AK23" s="111">
        <v>3</v>
      </c>
    </row>
    <row r="24" spans="1:37" x14ac:dyDescent="0.25">
      <c r="A24" s="65"/>
      <c r="B24" s="65"/>
      <c r="C24" s="65"/>
      <c r="D24" s="65"/>
      <c r="E24" s="65"/>
      <c r="F24" s="65"/>
      <c r="G24" s="65"/>
      <c r="H24" s="65"/>
      <c r="I24" s="65"/>
      <c r="J24" s="65"/>
      <c r="K24" s="65"/>
      <c r="L24" s="65"/>
      <c r="M24" s="65"/>
      <c r="Y24" s="111"/>
      <c r="Z24" s="111"/>
      <c r="AA24" s="111" t="s">
        <v>42</v>
      </c>
      <c r="AB24" s="111">
        <v>25</v>
      </c>
      <c r="AC24" s="111">
        <v>15</v>
      </c>
      <c r="AD24" s="111">
        <v>13</v>
      </c>
      <c r="AE24" s="111">
        <v>7</v>
      </c>
      <c r="AF24" s="111">
        <v>6</v>
      </c>
      <c r="AG24" s="111">
        <v>5</v>
      </c>
      <c r="AH24" s="111">
        <v>4</v>
      </c>
      <c r="AI24" s="111">
        <v>3</v>
      </c>
      <c r="AJ24" s="111">
        <v>2</v>
      </c>
      <c r="AK24" s="111">
        <v>1</v>
      </c>
    </row>
    <row r="25" spans="1:37" x14ac:dyDescent="0.25">
      <c r="A25" s="65"/>
      <c r="B25" s="65"/>
      <c r="C25" s="65"/>
      <c r="D25" s="65"/>
      <c r="E25" s="65"/>
      <c r="F25" s="65"/>
      <c r="G25" s="65"/>
      <c r="H25" s="65"/>
      <c r="I25" s="65"/>
      <c r="J25" s="65"/>
      <c r="K25" s="65"/>
      <c r="L25" s="65"/>
      <c r="M25" s="65"/>
      <c r="Y25" s="111"/>
      <c r="Z25" s="111"/>
      <c r="AA25" s="111" t="s">
        <v>41</v>
      </c>
      <c r="AB25" s="111">
        <v>15</v>
      </c>
      <c r="AC25" s="111">
        <v>10</v>
      </c>
      <c r="AD25" s="111">
        <v>8</v>
      </c>
      <c r="AE25" s="111">
        <v>4</v>
      </c>
      <c r="AF25" s="111">
        <v>3</v>
      </c>
      <c r="AG25" s="111">
        <v>2</v>
      </c>
      <c r="AH25" s="111">
        <v>1</v>
      </c>
      <c r="AI25" s="111">
        <v>0</v>
      </c>
      <c r="AJ25" s="111">
        <v>0</v>
      </c>
      <c r="AK25" s="111">
        <v>0</v>
      </c>
    </row>
    <row r="26" spans="1:37" x14ac:dyDescent="0.25">
      <c r="A26" s="65"/>
      <c r="B26" s="65"/>
      <c r="C26" s="65"/>
      <c r="D26" s="65"/>
      <c r="E26" s="65"/>
      <c r="F26" s="65"/>
      <c r="G26" s="65"/>
      <c r="H26" s="65"/>
      <c r="I26" s="65"/>
      <c r="J26" s="65"/>
      <c r="K26" s="65"/>
      <c r="L26" s="65"/>
      <c r="M26" s="65"/>
      <c r="Y26" s="111"/>
      <c r="Z26" s="111"/>
      <c r="AA26" s="111" t="s">
        <v>40</v>
      </c>
      <c r="AB26" s="111">
        <v>10</v>
      </c>
      <c r="AC26" s="111">
        <v>6</v>
      </c>
      <c r="AD26" s="111">
        <v>4</v>
      </c>
      <c r="AE26" s="111">
        <v>2</v>
      </c>
      <c r="AF26" s="111">
        <v>1</v>
      </c>
      <c r="AG26" s="111">
        <v>0</v>
      </c>
      <c r="AH26" s="111">
        <v>0</v>
      </c>
      <c r="AI26" s="111">
        <v>0</v>
      </c>
      <c r="AJ26" s="111">
        <v>0</v>
      </c>
      <c r="AK26" s="111">
        <v>0</v>
      </c>
    </row>
    <row r="27" spans="1:37" x14ac:dyDescent="0.25">
      <c r="A27" s="65"/>
      <c r="B27" s="65"/>
      <c r="C27" s="65"/>
      <c r="D27" s="65"/>
      <c r="E27" s="65"/>
      <c r="F27" s="65"/>
      <c r="G27" s="65"/>
      <c r="H27" s="65"/>
      <c r="I27" s="65"/>
      <c r="J27" s="65"/>
      <c r="K27" s="65"/>
      <c r="L27" s="65"/>
      <c r="M27" s="65"/>
      <c r="Y27" s="111"/>
      <c r="Z27" s="111"/>
      <c r="AA27" s="111" t="s">
        <v>39</v>
      </c>
      <c r="AB27" s="111">
        <v>3</v>
      </c>
      <c r="AC27" s="111">
        <v>2</v>
      </c>
      <c r="AD27" s="111">
        <v>1</v>
      </c>
      <c r="AE27" s="111">
        <v>0</v>
      </c>
      <c r="AF27" s="111">
        <v>0</v>
      </c>
      <c r="AG27" s="111">
        <v>0</v>
      </c>
      <c r="AH27" s="111">
        <v>0</v>
      </c>
      <c r="AI27" s="111">
        <v>0</v>
      </c>
      <c r="AJ27" s="111">
        <v>0</v>
      </c>
      <c r="AK27" s="111">
        <v>0</v>
      </c>
    </row>
    <row r="28" spans="1:37" x14ac:dyDescent="0.25">
      <c r="A28" s="65"/>
      <c r="B28" s="65"/>
      <c r="C28" s="65"/>
      <c r="D28" s="65"/>
      <c r="E28" s="65"/>
      <c r="F28" s="65"/>
      <c r="G28" s="65"/>
      <c r="H28" s="65"/>
      <c r="I28" s="65"/>
      <c r="J28" s="65"/>
      <c r="K28" s="65"/>
      <c r="L28" s="65"/>
      <c r="M28" s="65"/>
    </row>
    <row r="29" spans="1:37" x14ac:dyDescent="0.25">
      <c r="A29" s="65"/>
      <c r="B29" s="65"/>
      <c r="C29" s="65"/>
      <c r="D29" s="65"/>
      <c r="E29" s="65"/>
      <c r="F29" s="65"/>
      <c r="G29" s="65"/>
      <c r="H29" s="65"/>
      <c r="I29" s="65"/>
      <c r="J29" s="65"/>
      <c r="K29" s="65"/>
      <c r="L29" s="65"/>
      <c r="M29" s="65"/>
    </row>
    <row r="30" spans="1:37" x14ac:dyDescent="0.25">
      <c r="A30" s="65"/>
      <c r="B30" s="65"/>
      <c r="C30" s="65"/>
      <c r="D30" s="65"/>
      <c r="E30" s="65"/>
      <c r="F30" s="65"/>
      <c r="G30" s="65"/>
      <c r="H30" s="65"/>
      <c r="I30" s="65"/>
      <c r="J30" s="65"/>
      <c r="K30" s="65"/>
      <c r="L30" s="65"/>
      <c r="M30" s="65"/>
    </row>
    <row r="31" spans="1:37" x14ac:dyDescent="0.25">
      <c r="A31" s="65"/>
      <c r="B31" s="65"/>
      <c r="C31" s="65"/>
      <c r="D31" s="65"/>
      <c r="E31" s="65"/>
      <c r="F31" s="65"/>
      <c r="G31" s="65"/>
      <c r="H31" s="65"/>
      <c r="I31" s="65"/>
      <c r="J31" s="65"/>
      <c r="K31" s="65"/>
      <c r="L31" s="65"/>
      <c r="M31" s="65"/>
    </row>
    <row r="32" spans="1:37" x14ac:dyDescent="0.25">
      <c r="A32" s="65"/>
      <c r="B32" s="65"/>
      <c r="C32" s="65"/>
      <c r="D32" s="65"/>
      <c r="E32" s="65"/>
      <c r="F32" s="65"/>
      <c r="G32" s="65"/>
      <c r="H32" s="65"/>
      <c r="I32" s="65"/>
      <c r="J32" s="65"/>
      <c r="K32" s="65"/>
      <c r="L32" s="53"/>
      <c r="M32" s="53"/>
    </row>
    <row r="33" spans="1:18" x14ac:dyDescent="0.25">
      <c r="A33" s="110" t="s">
        <v>38</v>
      </c>
      <c r="B33" s="109"/>
      <c r="C33" s="108"/>
      <c r="D33" s="106" t="s">
        <v>36</v>
      </c>
      <c r="E33" s="104" t="s">
        <v>37</v>
      </c>
      <c r="F33" s="107"/>
      <c r="G33" s="106" t="s">
        <v>36</v>
      </c>
      <c r="H33" s="104" t="s">
        <v>35</v>
      </c>
      <c r="I33" s="105"/>
      <c r="J33" s="104" t="s">
        <v>34</v>
      </c>
      <c r="K33" s="103" t="s">
        <v>33</v>
      </c>
      <c r="L33" s="102"/>
      <c r="M33" s="101"/>
      <c r="N33" s="100"/>
      <c r="P33" s="99"/>
      <c r="Q33" s="99"/>
      <c r="R33" s="98"/>
    </row>
    <row r="34" spans="1:18" x14ac:dyDescent="0.25">
      <c r="A34" s="97" t="s">
        <v>32</v>
      </c>
      <c r="B34" s="93"/>
      <c r="C34" s="96"/>
      <c r="D34" s="95"/>
      <c r="E34" s="349"/>
      <c r="F34" s="349"/>
      <c r="G34" s="94" t="s">
        <v>31</v>
      </c>
      <c r="H34" s="93"/>
      <c r="I34" s="92"/>
      <c r="J34" s="91"/>
      <c r="K34" s="79" t="s">
        <v>30</v>
      </c>
      <c r="L34" s="78"/>
      <c r="M34" s="64"/>
      <c r="P34" s="76"/>
      <c r="Q34" s="76"/>
      <c r="R34" s="51"/>
    </row>
    <row r="35" spans="1:18" x14ac:dyDescent="0.25">
      <c r="A35" s="54" t="s">
        <v>29</v>
      </c>
      <c r="B35" s="57"/>
      <c r="C35" s="90"/>
      <c r="D35" s="72"/>
      <c r="E35" s="345"/>
      <c r="F35" s="345"/>
      <c r="G35" s="70" t="s">
        <v>28</v>
      </c>
      <c r="H35" s="69"/>
      <c r="I35" s="68"/>
      <c r="J35" s="67"/>
      <c r="K35" s="89"/>
      <c r="L35" s="53"/>
      <c r="M35" s="52"/>
      <c r="P35" s="51"/>
      <c r="Q35" s="50"/>
      <c r="R35" s="51"/>
    </row>
    <row r="36" spans="1:18" x14ac:dyDescent="0.25">
      <c r="A36" s="88"/>
      <c r="B36" s="87"/>
      <c r="C36" s="86"/>
      <c r="D36" s="72"/>
      <c r="E36" s="71"/>
      <c r="F36" s="65"/>
      <c r="G36" s="70" t="s">
        <v>27</v>
      </c>
      <c r="H36" s="69"/>
      <c r="I36" s="68"/>
      <c r="J36" s="67"/>
      <c r="K36" s="79" t="s">
        <v>26</v>
      </c>
      <c r="L36" s="78"/>
      <c r="M36" s="77"/>
      <c r="P36" s="76"/>
      <c r="Q36" s="76"/>
      <c r="R36" s="51"/>
    </row>
    <row r="37" spans="1:18" x14ac:dyDescent="0.25">
      <c r="A37" s="85"/>
      <c r="B37" s="84"/>
      <c r="C37" s="80"/>
      <c r="D37" s="72"/>
      <c r="E37" s="71"/>
      <c r="F37" s="65"/>
      <c r="G37" s="70" t="s">
        <v>25</v>
      </c>
      <c r="H37" s="69"/>
      <c r="I37" s="68"/>
      <c r="J37" s="67"/>
      <c r="K37" s="66"/>
      <c r="L37" s="65"/>
      <c r="M37" s="64"/>
      <c r="P37" s="51"/>
      <c r="Q37" s="50"/>
      <c r="R37" s="51"/>
    </row>
    <row r="38" spans="1:18" x14ac:dyDescent="0.25">
      <c r="A38" s="83"/>
      <c r="B38" s="82"/>
      <c r="C38" s="81"/>
      <c r="D38" s="72"/>
      <c r="E38" s="71"/>
      <c r="F38" s="65"/>
      <c r="G38" s="70" t="s">
        <v>24</v>
      </c>
      <c r="H38" s="69"/>
      <c r="I38" s="68"/>
      <c r="J38" s="67"/>
      <c r="K38" s="54"/>
      <c r="L38" s="53"/>
      <c r="M38" s="52"/>
      <c r="P38" s="51"/>
      <c r="Q38" s="50"/>
      <c r="R38" s="51"/>
    </row>
    <row r="39" spans="1:18" x14ac:dyDescent="0.25">
      <c r="A39" s="75"/>
      <c r="B39" s="74"/>
      <c r="C39" s="80"/>
      <c r="D39" s="72"/>
      <c r="E39" s="71"/>
      <c r="F39" s="65"/>
      <c r="G39" s="70" t="s">
        <v>23</v>
      </c>
      <c r="H39" s="69"/>
      <c r="I39" s="68"/>
      <c r="J39" s="67"/>
      <c r="K39" s="79" t="s">
        <v>22</v>
      </c>
      <c r="L39" s="78"/>
      <c r="M39" s="77"/>
      <c r="P39" s="76"/>
      <c r="Q39" s="76"/>
      <c r="R39" s="51"/>
    </row>
    <row r="40" spans="1:18" x14ac:dyDescent="0.25">
      <c r="A40" s="75"/>
      <c r="B40" s="74"/>
      <c r="C40" s="73"/>
      <c r="D40" s="72"/>
      <c r="E40" s="71"/>
      <c r="F40" s="65"/>
      <c r="G40" s="70" t="s">
        <v>21</v>
      </c>
      <c r="H40" s="69"/>
      <c r="I40" s="68"/>
      <c r="J40" s="67"/>
      <c r="K40" s="66"/>
      <c r="L40" s="65"/>
      <c r="M40" s="64"/>
      <c r="P40" s="51"/>
      <c r="Q40" s="50"/>
      <c r="R40" s="51"/>
    </row>
    <row r="41" spans="1:18" x14ac:dyDescent="0.25">
      <c r="A41" s="63"/>
      <c r="B41" s="62"/>
      <c r="C41" s="61"/>
      <c r="D41" s="60"/>
      <c r="E41" s="59"/>
      <c r="F41" s="53"/>
      <c r="G41" s="58" t="s">
        <v>20</v>
      </c>
      <c r="H41" s="57"/>
      <c r="I41" s="56"/>
      <c r="J41" s="55"/>
      <c r="K41" s="54" t="e">
        <f>L4</f>
        <v>#REF!</v>
      </c>
      <c r="L41" s="53"/>
      <c r="M41" s="52"/>
      <c r="P41" s="51"/>
      <c r="Q41" s="50"/>
      <c r="R41" s="49"/>
    </row>
  </sheetData>
  <mergeCells count="4">
    <mergeCell ref="A1:F1"/>
    <mergeCell ref="A4:C4"/>
    <mergeCell ref="E34:F34"/>
    <mergeCell ref="E35:F35"/>
  </mergeCells>
  <conditionalFormatting sqref="E7 E9 E11">
    <cfRule type="cellIs" dxfId="140" priority="2" stopIfTrue="1" operator="equal">
      <formula>"Bye"</formula>
    </cfRule>
  </conditionalFormatting>
  <conditionalFormatting sqref="R41">
    <cfRule type="expression" dxfId="139" priority="1"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1"/>
  </sheetPr>
  <dimension ref="A1:AK47"/>
  <sheetViews>
    <sheetView workbookViewId="0">
      <selection activeCell="B13" sqref="B13"/>
    </sheetView>
  </sheetViews>
  <sheetFormatPr defaultColWidth="9.109375" defaultRowHeight="13.2" x14ac:dyDescent="0.25"/>
  <cols>
    <col min="1" max="1" width="6.109375" style="48" customWidth="1"/>
    <col min="2" max="2" width="4.44140625" style="48" customWidth="1"/>
    <col min="3" max="3" width="8.33203125" style="48" customWidth="1"/>
    <col min="4" max="4" width="7.109375" style="48" customWidth="1"/>
    <col min="5" max="5" width="9.33203125" style="48" customWidth="1"/>
    <col min="6" max="6" width="7.109375" style="48" customWidth="1"/>
    <col min="7" max="7" width="9.33203125" style="48" customWidth="1"/>
    <col min="8" max="8" width="7.109375" style="48" customWidth="1"/>
    <col min="9" max="9" width="9.33203125" style="48" customWidth="1"/>
    <col min="10" max="10" width="7.88671875" style="48" customWidth="1"/>
    <col min="11" max="13" width="8.5546875" style="48" customWidth="1"/>
    <col min="14" max="14" width="9.109375" style="48"/>
    <col min="15" max="15" width="11.44140625" style="48" customWidth="1"/>
    <col min="16" max="17" width="8.44140625" style="48" customWidth="1"/>
    <col min="18" max="18" width="10.88671875" style="48" customWidth="1"/>
    <col min="19" max="21" width="8.44140625" style="48" customWidth="1"/>
    <col min="22" max="24" width="9.109375" style="48"/>
    <col min="25" max="37" width="0" style="48" hidden="1" customWidth="1"/>
    <col min="38" max="16384" width="9.109375" style="48"/>
  </cols>
  <sheetData>
    <row r="1" spans="1:37" ht="24.6" x14ac:dyDescent="0.25">
      <c r="A1" s="342" t="s">
        <v>16</v>
      </c>
      <c r="B1" s="342"/>
      <c r="C1" s="342"/>
      <c r="D1" s="342"/>
      <c r="E1" s="342"/>
      <c r="F1" s="342"/>
      <c r="G1" s="159"/>
      <c r="H1" s="158" t="s">
        <v>79</v>
      </c>
      <c r="I1" s="157"/>
      <c r="J1" s="156"/>
      <c r="L1" s="145"/>
      <c r="M1" s="155"/>
      <c r="N1" s="153"/>
      <c r="O1" s="153" t="s">
        <v>78</v>
      </c>
      <c r="P1" s="153"/>
      <c r="Q1" s="154"/>
      <c r="R1" s="153"/>
      <c r="AB1" s="152" t="e">
        <f>IF(Y5=1,CONCATENATE(VLOOKUP(Y3,AA16:AH27,2)),CONCATENATE(VLOOKUP(Y3,AA2:AK13,2)))</f>
        <v>#REF!</v>
      </c>
      <c r="AC1" s="152" t="e">
        <f>IF(Y5=1,CONCATENATE(VLOOKUP(Y3,AA16:AK27,3)),CONCATENATE(VLOOKUP(Y3,AA2:AK13,3)))</f>
        <v>#REF!</v>
      </c>
      <c r="AD1" s="152" t="e">
        <f>IF(Y5=1,CONCATENATE(VLOOKUP(Y3,AA16:AK27,4)),CONCATENATE(VLOOKUP(Y3,AA2:AK13,4)))</f>
        <v>#REF!</v>
      </c>
      <c r="AE1" s="152" t="e">
        <f>IF(Y5=1,CONCATENATE(VLOOKUP(Y3,AA16:AK27,5)),CONCATENATE(VLOOKUP(Y3,AA2:AK13,5)))</f>
        <v>#REF!</v>
      </c>
      <c r="AF1" s="152" t="e">
        <f>IF(Y5=1,CONCATENATE(VLOOKUP(Y3,AA16:AK27,6)),CONCATENATE(VLOOKUP(Y3,AA2:AK13,6)))</f>
        <v>#REF!</v>
      </c>
      <c r="AG1" s="152" t="e">
        <f>IF(Y5=1,CONCATENATE(VLOOKUP(Y3,AA16:AK27,7)),CONCATENATE(VLOOKUP(Y3,AA2:AK13,7)))</f>
        <v>#REF!</v>
      </c>
      <c r="AH1" s="152" t="e">
        <f>IF(Y5=1,CONCATENATE(VLOOKUP(Y3,AA16:AK27,8)),CONCATENATE(VLOOKUP(Y3,AA2:AK13,8)))</f>
        <v>#REF!</v>
      </c>
      <c r="AI1" s="152" t="e">
        <f>IF(Y5=1,CONCATENATE(VLOOKUP(Y3,AA16:AK27,9)),CONCATENATE(VLOOKUP(Y3,AA2:AK13,9)))</f>
        <v>#REF!</v>
      </c>
      <c r="AJ1" s="152" t="e">
        <f>IF(Y5=1,CONCATENATE(VLOOKUP(Y3,AA16:AK27,10)),CONCATENATE(VLOOKUP(Y3,AA2:AK13,10)))</f>
        <v>#REF!</v>
      </c>
      <c r="AK1" s="152" t="e">
        <f>IF(Y5=1,CONCATENATE(VLOOKUP(Y3,AA16:AK27,11)),CONCATENATE(VLOOKUP(Y3,AA2:AK13,11)))</f>
        <v>#REF!</v>
      </c>
    </row>
    <row r="2" spans="1:37" x14ac:dyDescent="0.25">
      <c r="A2" s="151" t="s">
        <v>77</v>
      </c>
      <c r="B2" s="149"/>
      <c r="C2" s="149"/>
      <c r="D2" s="149"/>
      <c r="E2" s="150" t="s">
        <v>130</v>
      </c>
      <c r="F2" s="149"/>
      <c r="G2" s="148"/>
      <c r="H2" s="147"/>
      <c r="I2" s="147"/>
      <c r="J2" s="146"/>
      <c r="K2" s="145"/>
      <c r="L2" s="145"/>
      <c r="M2" s="145"/>
      <c r="N2" s="143"/>
      <c r="O2" s="144"/>
      <c r="P2" s="143"/>
      <c r="Q2" s="144"/>
      <c r="R2" s="143"/>
      <c r="Y2" s="142"/>
      <c r="Z2" s="111"/>
      <c r="AA2" s="111" t="s">
        <v>50</v>
      </c>
      <c r="AB2" s="114">
        <v>150</v>
      </c>
      <c r="AC2" s="114">
        <v>120</v>
      </c>
      <c r="AD2" s="114">
        <v>100</v>
      </c>
      <c r="AE2" s="114">
        <v>80</v>
      </c>
      <c r="AF2" s="114">
        <v>70</v>
      </c>
      <c r="AG2" s="114">
        <v>60</v>
      </c>
      <c r="AH2" s="114">
        <v>55</v>
      </c>
      <c r="AI2" s="114">
        <v>50</v>
      </c>
      <c r="AJ2" s="114">
        <v>45</v>
      </c>
      <c r="AK2" s="114">
        <v>40</v>
      </c>
    </row>
    <row r="3" spans="1:37" x14ac:dyDescent="0.25">
      <c r="A3" s="139" t="s">
        <v>75</v>
      </c>
      <c r="B3" s="139"/>
      <c r="C3" s="139"/>
      <c r="D3" s="139"/>
      <c r="E3" s="139" t="s">
        <v>4</v>
      </c>
      <c r="F3" s="139"/>
      <c r="G3" s="139"/>
      <c r="H3" s="139" t="s">
        <v>74</v>
      </c>
      <c r="I3" s="139"/>
      <c r="J3" s="141"/>
      <c r="K3" s="139"/>
      <c r="L3" s="140" t="s">
        <v>73</v>
      </c>
      <c r="M3" s="139"/>
      <c r="N3" s="137"/>
      <c r="O3" s="138"/>
      <c r="P3" s="137"/>
      <c r="Y3" s="111">
        <f>IF(H4="OB","A",IF(H4="IX","W",H4))</f>
        <v>0</v>
      </c>
      <c r="Z3" s="111"/>
      <c r="AA3" s="111" t="s">
        <v>52</v>
      </c>
      <c r="AB3" s="114">
        <v>120</v>
      </c>
      <c r="AC3" s="114">
        <v>90</v>
      </c>
      <c r="AD3" s="114">
        <v>65</v>
      </c>
      <c r="AE3" s="114">
        <v>55</v>
      </c>
      <c r="AF3" s="114">
        <v>50</v>
      </c>
      <c r="AG3" s="114">
        <v>45</v>
      </c>
      <c r="AH3" s="114">
        <v>40</v>
      </c>
      <c r="AI3" s="114">
        <v>35</v>
      </c>
      <c r="AJ3" s="114">
        <v>25</v>
      </c>
      <c r="AK3" s="114">
        <v>20</v>
      </c>
    </row>
    <row r="4" spans="1:37" ht="13.8" thickBot="1" x14ac:dyDescent="0.3">
      <c r="A4" s="343" t="s">
        <v>17</v>
      </c>
      <c r="B4" s="343"/>
      <c r="C4" s="343"/>
      <c r="D4" s="135"/>
      <c r="E4" s="134" t="s">
        <v>18</v>
      </c>
      <c r="F4" s="134"/>
      <c r="G4" s="134"/>
      <c r="H4" s="131"/>
      <c r="I4" s="134"/>
      <c r="J4" s="133"/>
      <c r="K4" s="131"/>
      <c r="L4" s="132" t="s">
        <v>19</v>
      </c>
      <c r="M4" s="131"/>
      <c r="N4" s="129"/>
      <c r="O4" s="130"/>
      <c r="P4" s="129"/>
      <c r="Y4" s="111"/>
      <c r="Z4" s="111"/>
      <c r="AA4" s="111" t="s">
        <v>51</v>
      </c>
      <c r="AB4" s="114">
        <v>90</v>
      </c>
      <c r="AC4" s="114">
        <v>60</v>
      </c>
      <c r="AD4" s="114">
        <v>45</v>
      </c>
      <c r="AE4" s="114">
        <v>34</v>
      </c>
      <c r="AF4" s="114">
        <v>27</v>
      </c>
      <c r="AG4" s="114">
        <v>22</v>
      </c>
      <c r="AH4" s="114">
        <v>18</v>
      </c>
      <c r="AI4" s="114">
        <v>15</v>
      </c>
      <c r="AJ4" s="114">
        <v>12</v>
      </c>
      <c r="AK4" s="114">
        <v>9</v>
      </c>
    </row>
    <row r="5" spans="1:37" x14ac:dyDescent="0.25">
      <c r="A5" s="102"/>
      <c r="B5" s="102" t="s">
        <v>68</v>
      </c>
      <c r="C5" s="102" t="s">
        <v>67</v>
      </c>
      <c r="D5" s="102" t="s">
        <v>38</v>
      </c>
      <c r="E5" s="102" t="s">
        <v>66</v>
      </c>
      <c r="F5" s="102"/>
      <c r="G5" s="102" t="s">
        <v>65</v>
      </c>
      <c r="H5" s="102"/>
      <c r="I5" s="102" t="s">
        <v>64</v>
      </c>
      <c r="J5" s="102"/>
      <c r="K5" s="126" t="s">
        <v>63</v>
      </c>
      <c r="L5" s="126" t="s">
        <v>62</v>
      </c>
      <c r="M5" s="126" t="s">
        <v>61</v>
      </c>
      <c r="O5" s="136" t="s">
        <v>72</v>
      </c>
      <c r="P5" s="114" t="s">
        <v>71</v>
      </c>
      <c r="R5" s="136" t="s">
        <v>72</v>
      </c>
      <c r="S5" s="114" t="s">
        <v>80</v>
      </c>
      <c r="Y5" s="111" t="e">
        <f>IF(OR([2]Altalanos!$A$8="F1",[2]Altalanos!$A$8="F2",[2]Altalanos!$A$8="N1",[2]Altalanos!$A$8="N2"),1,2)</f>
        <v>#REF!</v>
      </c>
      <c r="Z5" s="111"/>
      <c r="AA5" s="111" t="s">
        <v>49</v>
      </c>
      <c r="AB5" s="114">
        <v>60</v>
      </c>
      <c r="AC5" s="114">
        <v>40</v>
      </c>
      <c r="AD5" s="114">
        <v>30</v>
      </c>
      <c r="AE5" s="114">
        <v>20</v>
      </c>
      <c r="AF5" s="114">
        <v>18</v>
      </c>
      <c r="AG5" s="114">
        <v>15</v>
      </c>
      <c r="AH5" s="114">
        <v>12</v>
      </c>
      <c r="AI5" s="114">
        <v>10</v>
      </c>
      <c r="AJ5" s="114">
        <v>8</v>
      </c>
      <c r="AK5" s="114">
        <v>6</v>
      </c>
    </row>
    <row r="6" spans="1:37" x14ac:dyDescent="0.25">
      <c r="A6" s="65"/>
      <c r="B6" s="65"/>
      <c r="C6" s="65"/>
      <c r="D6" s="65"/>
      <c r="E6" s="65"/>
      <c r="F6" s="65"/>
      <c r="G6" s="65"/>
      <c r="H6" s="65"/>
      <c r="I6" s="65"/>
      <c r="J6" s="65"/>
      <c r="K6" s="65"/>
      <c r="L6" s="65"/>
      <c r="M6" s="65"/>
      <c r="O6" s="128" t="s">
        <v>70</v>
      </c>
      <c r="P6" s="127" t="s">
        <v>69</v>
      </c>
      <c r="R6" s="128" t="s">
        <v>70</v>
      </c>
      <c r="S6" s="127" t="s">
        <v>81</v>
      </c>
      <c r="Y6" s="111"/>
      <c r="Z6" s="111"/>
      <c r="AA6" s="111" t="s">
        <v>47</v>
      </c>
      <c r="AB6" s="114">
        <v>40</v>
      </c>
      <c r="AC6" s="114">
        <v>25</v>
      </c>
      <c r="AD6" s="114">
        <v>18</v>
      </c>
      <c r="AE6" s="114">
        <v>13</v>
      </c>
      <c r="AF6" s="114">
        <v>10</v>
      </c>
      <c r="AG6" s="114">
        <v>8</v>
      </c>
      <c r="AH6" s="114">
        <v>6</v>
      </c>
      <c r="AI6" s="114">
        <v>5</v>
      </c>
      <c r="AJ6" s="114">
        <v>4</v>
      </c>
      <c r="AK6" s="114">
        <v>3</v>
      </c>
    </row>
    <row r="7" spans="1:37" x14ac:dyDescent="0.25">
      <c r="A7" s="160" t="s">
        <v>50</v>
      </c>
      <c r="B7" s="320"/>
      <c r="C7" s="119">
        <v>0</v>
      </c>
      <c r="D7" s="119">
        <v>0</v>
      </c>
      <c r="E7" s="118" t="s">
        <v>390</v>
      </c>
      <c r="F7" s="53"/>
      <c r="G7" s="162">
        <v>0</v>
      </c>
      <c r="H7" s="163"/>
      <c r="I7" s="162">
        <v>0</v>
      </c>
      <c r="J7" s="65"/>
      <c r="K7" s="117"/>
      <c r="L7" s="116" t="s">
        <v>78</v>
      </c>
      <c r="M7" s="115"/>
      <c r="O7" s="125" t="s">
        <v>60</v>
      </c>
      <c r="P7" s="124" t="s">
        <v>59</v>
      </c>
      <c r="R7" s="125" t="s">
        <v>60</v>
      </c>
      <c r="S7" s="124" t="s">
        <v>82</v>
      </c>
      <c r="Y7" s="111"/>
      <c r="Z7" s="111"/>
      <c r="AA7" s="111" t="s">
        <v>45</v>
      </c>
      <c r="AB7" s="114">
        <v>25</v>
      </c>
      <c r="AC7" s="114">
        <v>15</v>
      </c>
      <c r="AD7" s="114">
        <v>13</v>
      </c>
      <c r="AE7" s="114">
        <v>8</v>
      </c>
      <c r="AF7" s="114">
        <v>6</v>
      </c>
      <c r="AG7" s="114">
        <v>4</v>
      </c>
      <c r="AH7" s="114">
        <v>3</v>
      </c>
      <c r="AI7" s="114">
        <v>2</v>
      </c>
      <c r="AJ7" s="114">
        <v>1</v>
      </c>
      <c r="AK7" s="114">
        <v>0</v>
      </c>
    </row>
    <row r="8" spans="1:37" x14ac:dyDescent="0.25">
      <c r="A8" s="121"/>
      <c r="B8" s="164"/>
      <c r="C8" s="65"/>
      <c r="D8" s="65"/>
      <c r="E8" s="65"/>
      <c r="F8" s="65"/>
      <c r="G8" s="65"/>
      <c r="H8" s="65"/>
      <c r="I8" s="65"/>
      <c r="J8" s="65"/>
      <c r="K8" s="121"/>
      <c r="L8" s="121"/>
      <c r="M8" s="122"/>
      <c r="Y8" s="111"/>
      <c r="Z8" s="111"/>
      <c r="AA8" s="111" t="s">
        <v>44</v>
      </c>
      <c r="AB8" s="114">
        <v>15</v>
      </c>
      <c r="AC8" s="114">
        <v>10</v>
      </c>
      <c r="AD8" s="114">
        <v>7</v>
      </c>
      <c r="AE8" s="114">
        <v>5</v>
      </c>
      <c r="AF8" s="114">
        <v>4</v>
      </c>
      <c r="AG8" s="114">
        <v>3</v>
      </c>
      <c r="AH8" s="114">
        <v>2</v>
      </c>
      <c r="AI8" s="114">
        <v>1</v>
      </c>
      <c r="AJ8" s="114">
        <v>0</v>
      </c>
      <c r="AK8" s="114">
        <v>0</v>
      </c>
    </row>
    <row r="9" spans="1:37" x14ac:dyDescent="0.25">
      <c r="A9" s="121" t="s">
        <v>48</v>
      </c>
      <c r="B9" s="165">
        <v>5</v>
      </c>
      <c r="C9" s="119">
        <v>0</v>
      </c>
      <c r="D9" s="119">
        <v>0</v>
      </c>
      <c r="E9" s="118" t="s">
        <v>391</v>
      </c>
      <c r="F9" s="53"/>
      <c r="G9" s="118">
        <v>0</v>
      </c>
      <c r="H9" s="53"/>
      <c r="I9" s="118">
        <v>0</v>
      </c>
      <c r="J9" s="65"/>
      <c r="K9" s="117"/>
      <c r="L9" s="116" t="s">
        <v>78</v>
      </c>
      <c r="M9" s="115"/>
      <c r="Y9" s="111"/>
      <c r="Z9" s="111"/>
      <c r="AA9" s="111" t="s">
        <v>43</v>
      </c>
      <c r="AB9" s="114">
        <v>10</v>
      </c>
      <c r="AC9" s="114">
        <v>6</v>
      </c>
      <c r="AD9" s="114">
        <v>4</v>
      </c>
      <c r="AE9" s="114">
        <v>2</v>
      </c>
      <c r="AF9" s="114">
        <v>1</v>
      </c>
      <c r="AG9" s="114">
        <v>0</v>
      </c>
      <c r="AH9" s="114">
        <v>0</v>
      </c>
      <c r="AI9" s="114">
        <v>0</v>
      </c>
      <c r="AJ9" s="114">
        <v>0</v>
      </c>
      <c r="AK9" s="114">
        <v>0</v>
      </c>
    </row>
    <row r="10" spans="1:37" x14ac:dyDescent="0.25">
      <c r="A10" s="121"/>
      <c r="B10" s="164"/>
      <c r="C10" s="65"/>
      <c r="D10" s="65"/>
      <c r="E10" s="65"/>
      <c r="F10" s="65"/>
      <c r="G10" s="65"/>
      <c r="H10" s="65"/>
      <c r="I10" s="65"/>
      <c r="J10" s="65"/>
      <c r="K10" s="121"/>
      <c r="L10" s="121"/>
      <c r="M10" s="122"/>
      <c r="Y10" s="111"/>
      <c r="Z10" s="111"/>
      <c r="AA10" s="111" t="s">
        <v>42</v>
      </c>
      <c r="AB10" s="114">
        <v>6</v>
      </c>
      <c r="AC10" s="114">
        <v>3</v>
      </c>
      <c r="AD10" s="114">
        <v>2</v>
      </c>
      <c r="AE10" s="114">
        <v>1</v>
      </c>
      <c r="AF10" s="114">
        <v>0</v>
      </c>
      <c r="AG10" s="114">
        <v>0</v>
      </c>
      <c r="AH10" s="114">
        <v>0</v>
      </c>
      <c r="AI10" s="114">
        <v>0</v>
      </c>
      <c r="AJ10" s="114">
        <v>0</v>
      </c>
      <c r="AK10" s="114">
        <v>0</v>
      </c>
    </row>
    <row r="11" spans="1:37" x14ac:dyDescent="0.25">
      <c r="A11" s="121" t="s">
        <v>46</v>
      </c>
      <c r="B11" s="165">
        <v>1</v>
      </c>
      <c r="C11" s="119">
        <v>0</v>
      </c>
      <c r="D11" s="119">
        <v>0</v>
      </c>
      <c r="E11" s="118" t="s">
        <v>392</v>
      </c>
      <c r="F11" s="53"/>
      <c r="G11" s="118">
        <v>0</v>
      </c>
      <c r="H11" s="53"/>
      <c r="I11" s="118">
        <v>0</v>
      </c>
      <c r="J11" s="65"/>
      <c r="K11" s="117"/>
      <c r="L11" s="116" t="s">
        <v>78</v>
      </c>
      <c r="M11" s="115"/>
      <c r="Y11" s="111"/>
      <c r="Z11" s="111"/>
      <c r="AA11" s="111" t="s">
        <v>41</v>
      </c>
      <c r="AB11" s="114">
        <v>3</v>
      </c>
      <c r="AC11" s="114">
        <v>2</v>
      </c>
      <c r="AD11" s="114">
        <v>1</v>
      </c>
      <c r="AE11" s="114">
        <v>0</v>
      </c>
      <c r="AF11" s="114">
        <v>0</v>
      </c>
      <c r="AG11" s="114">
        <v>0</v>
      </c>
      <c r="AH11" s="114">
        <v>0</v>
      </c>
      <c r="AI11" s="114">
        <v>0</v>
      </c>
      <c r="AJ11" s="114">
        <v>0</v>
      </c>
      <c r="AK11" s="114">
        <v>0</v>
      </c>
    </row>
    <row r="12" spans="1:37" x14ac:dyDescent="0.25">
      <c r="A12" s="65"/>
      <c r="B12" s="160"/>
      <c r="C12" s="65"/>
      <c r="D12" s="65"/>
      <c r="E12" s="65"/>
      <c r="F12" s="65"/>
      <c r="G12" s="65"/>
      <c r="H12" s="65"/>
      <c r="I12" s="65"/>
      <c r="J12" s="65"/>
      <c r="K12" s="65"/>
      <c r="L12" s="65"/>
      <c r="M12" s="122"/>
      <c r="Y12" s="111"/>
      <c r="Z12" s="111"/>
      <c r="AA12" s="111" t="s">
        <v>40</v>
      </c>
      <c r="AB12" s="113">
        <v>0</v>
      </c>
      <c r="AC12" s="113">
        <v>0</v>
      </c>
      <c r="AD12" s="113">
        <v>0</v>
      </c>
      <c r="AE12" s="113">
        <v>0</v>
      </c>
      <c r="AF12" s="113">
        <v>0</v>
      </c>
      <c r="AG12" s="113">
        <v>0</v>
      </c>
      <c r="AH12" s="113">
        <v>0</v>
      </c>
      <c r="AI12" s="113">
        <v>0</v>
      </c>
      <c r="AJ12" s="113">
        <v>0</v>
      </c>
      <c r="AK12" s="113">
        <v>0</v>
      </c>
    </row>
    <row r="13" spans="1:37" x14ac:dyDescent="0.25">
      <c r="A13" s="160" t="s">
        <v>83</v>
      </c>
      <c r="B13" s="320"/>
      <c r="C13" s="119">
        <v>0</v>
      </c>
      <c r="D13" s="119">
        <v>0</v>
      </c>
      <c r="E13" s="118" t="s">
        <v>393</v>
      </c>
      <c r="F13" s="53"/>
      <c r="G13" s="162">
        <v>0</v>
      </c>
      <c r="H13" s="163"/>
      <c r="I13" s="162">
        <v>0</v>
      </c>
      <c r="J13" s="65"/>
      <c r="K13" s="117"/>
      <c r="L13" s="116" t="s">
        <v>78</v>
      </c>
      <c r="M13" s="115"/>
      <c r="Y13" s="111"/>
      <c r="Z13" s="111"/>
      <c r="AA13" s="111" t="s">
        <v>39</v>
      </c>
      <c r="AB13" s="113">
        <v>0</v>
      </c>
      <c r="AC13" s="113">
        <v>0</v>
      </c>
      <c r="AD13" s="113">
        <v>0</v>
      </c>
      <c r="AE13" s="113">
        <v>0</v>
      </c>
      <c r="AF13" s="113">
        <v>0</v>
      </c>
      <c r="AG13" s="113">
        <v>0</v>
      </c>
      <c r="AH13" s="113">
        <v>0</v>
      </c>
      <c r="AI13" s="113">
        <v>0</v>
      </c>
      <c r="AJ13" s="113">
        <v>0</v>
      </c>
      <c r="AK13" s="113">
        <v>0</v>
      </c>
    </row>
    <row r="14" spans="1:37" x14ac:dyDescent="0.25">
      <c r="A14" s="121"/>
      <c r="B14" s="164"/>
      <c r="C14" s="65"/>
      <c r="D14" s="65"/>
      <c r="E14" s="65"/>
      <c r="F14" s="65"/>
      <c r="G14" s="65"/>
      <c r="H14" s="65"/>
      <c r="I14" s="65"/>
      <c r="J14" s="65"/>
      <c r="K14" s="121"/>
      <c r="L14" s="121"/>
      <c r="M14" s="122"/>
      <c r="Y14" s="111"/>
      <c r="Z14" s="111"/>
      <c r="AA14" s="111"/>
      <c r="AB14" s="111"/>
      <c r="AC14" s="111"/>
      <c r="AD14" s="111"/>
      <c r="AE14" s="111"/>
      <c r="AF14" s="111"/>
      <c r="AG14" s="111"/>
      <c r="AH14" s="111"/>
      <c r="AI14" s="111"/>
      <c r="AJ14" s="111"/>
      <c r="AK14" s="111"/>
    </row>
    <row r="15" spans="1:37" x14ac:dyDescent="0.25">
      <c r="A15" s="121" t="s">
        <v>84</v>
      </c>
      <c r="B15" s="165">
        <v>6</v>
      </c>
      <c r="C15" s="119">
        <v>0</v>
      </c>
      <c r="D15" s="119">
        <v>0</v>
      </c>
      <c r="E15" s="118" t="s">
        <v>394</v>
      </c>
      <c r="F15" s="53"/>
      <c r="G15" s="118">
        <v>0</v>
      </c>
      <c r="H15" s="53"/>
      <c r="I15" s="118">
        <v>0</v>
      </c>
      <c r="J15" s="65"/>
      <c r="K15" s="117"/>
      <c r="L15" s="116" t="s">
        <v>78</v>
      </c>
      <c r="M15" s="115"/>
      <c r="Y15" s="111"/>
      <c r="Z15" s="111"/>
      <c r="AA15" s="111"/>
      <c r="AB15" s="111"/>
      <c r="AC15" s="111"/>
      <c r="AD15" s="111"/>
      <c r="AE15" s="111"/>
      <c r="AF15" s="111"/>
      <c r="AG15" s="111"/>
      <c r="AH15" s="111"/>
      <c r="AI15" s="111"/>
      <c r="AJ15" s="111"/>
      <c r="AK15" s="111"/>
    </row>
    <row r="16" spans="1:37" x14ac:dyDescent="0.25">
      <c r="A16" s="121"/>
      <c r="B16" s="164"/>
      <c r="C16" s="65"/>
      <c r="D16" s="65"/>
      <c r="E16" s="65"/>
      <c r="F16" s="65"/>
      <c r="G16" s="65"/>
      <c r="H16" s="65"/>
      <c r="I16" s="65"/>
      <c r="J16" s="65"/>
      <c r="K16" s="121"/>
      <c r="L16" s="121"/>
      <c r="M16" s="122"/>
      <c r="Y16" s="111"/>
      <c r="Z16" s="111"/>
      <c r="AA16" s="111" t="s">
        <v>50</v>
      </c>
      <c r="AB16" s="111">
        <v>300</v>
      </c>
      <c r="AC16" s="111">
        <v>250</v>
      </c>
      <c r="AD16" s="111">
        <v>220</v>
      </c>
      <c r="AE16" s="111">
        <v>180</v>
      </c>
      <c r="AF16" s="111">
        <v>160</v>
      </c>
      <c r="AG16" s="111">
        <v>150</v>
      </c>
      <c r="AH16" s="111">
        <v>140</v>
      </c>
      <c r="AI16" s="111">
        <v>130</v>
      </c>
      <c r="AJ16" s="111">
        <v>120</v>
      </c>
      <c r="AK16" s="111">
        <v>110</v>
      </c>
    </row>
    <row r="17" spans="1:37" x14ac:dyDescent="0.25">
      <c r="A17" s="121" t="s">
        <v>85</v>
      </c>
      <c r="B17" s="165">
        <v>4</v>
      </c>
      <c r="C17" s="119">
        <v>0</v>
      </c>
      <c r="D17" s="119">
        <v>0</v>
      </c>
      <c r="E17" s="118" t="s">
        <v>395</v>
      </c>
      <c r="F17" s="53"/>
      <c r="G17" s="118">
        <v>0</v>
      </c>
      <c r="H17" s="53"/>
      <c r="I17" s="118">
        <v>0</v>
      </c>
      <c r="J17" s="65"/>
      <c r="K17" s="117"/>
      <c r="L17" s="116" t="s">
        <v>78</v>
      </c>
      <c r="M17" s="115"/>
      <c r="Y17" s="111"/>
      <c r="Z17" s="111"/>
      <c r="AA17" s="111" t="s">
        <v>52</v>
      </c>
      <c r="AB17" s="111">
        <v>250</v>
      </c>
      <c r="AC17" s="111">
        <v>200</v>
      </c>
      <c r="AD17" s="111">
        <v>160</v>
      </c>
      <c r="AE17" s="111">
        <v>140</v>
      </c>
      <c r="AF17" s="111">
        <v>120</v>
      </c>
      <c r="AG17" s="111">
        <v>110</v>
      </c>
      <c r="AH17" s="111">
        <v>100</v>
      </c>
      <c r="AI17" s="111">
        <v>90</v>
      </c>
      <c r="AJ17" s="111">
        <v>80</v>
      </c>
      <c r="AK17" s="111">
        <v>70</v>
      </c>
    </row>
    <row r="18" spans="1:37" x14ac:dyDescent="0.25">
      <c r="A18" s="65"/>
      <c r="B18" s="65"/>
      <c r="C18" s="65"/>
      <c r="D18" s="65"/>
      <c r="E18" s="65"/>
      <c r="F18" s="65"/>
      <c r="G18" s="65"/>
      <c r="H18" s="65"/>
      <c r="I18" s="65"/>
      <c r="J18" s="65"/>
      <c r="K18" s="65"/>
      <c r="L18" s="65"/>
      <c r="M18" s="65"/>
      <c r="Y18" s="111"/>
      <c r="Z18" s="111"/>
      <c r="AA18" s="111" t="s">
        <v>51</v>
      </c>
      <c r="AB18" s="111">
        <v>200</v>
      </c>
      <c r="AC18" s="111">
        <v>150</v>
      </c>
      <c r="AD18" s="111">
        <v>130</v>
      </c>
      <c r="AE18" s="111">
        <v>110</v>
      </c>
      <c r="AF18" s="111">
        <v>95</v>
      </c>
      <c r="AG18" s="111">
        <v>80</v>
      </c>
      <c r="AH18" s="111">
        <v>70</v>
      </c>
      <c r="AI18" s="111">
        <v>60</v>
      </c>
      <c r="AJ18" s="111">
        <v>55</v>
      </c>
      <c r="AK18" s="111">
        <v>50</v>
      </c>
    </row>
    <row r="19" spans="1:37" x14ac:dyDescent="0.25">
      <c r="A19" s="65"/>
      <c r="B19" s="65"/>
      <c r="C19" s="65"/>
      <c r="D19" s="65"/>
      <c r="E19" s="65"/>
      <c r="F19" s="65"/>
      <c r="G19" s="65"/>
      <c r="H19" s="65"/>
      <c r="I19" s="65"/>
      <c r="J19" s="65"/>
      <c r="K19" s="65"/>
      <c r="L19" s="65"/>
      <c r="M19" s="65"/>
      <c r="Y19" s="111"/>
      <c r="Z19" s="111"/>
      <c r="AA19" s="111" t="s">
        <v>49</v>
      </c>
      <c r="AB19" s="111">
        <v>150</v>
      </c>
      <c r="AC19" s="111">
        <v>120</v>
      </c>
      <c r="AD19" s="111">
        <v>100</v>
      </c>
      <c r="AE19" s="111">
        <v>80</v>
      </c>
      <c r="AF19" s="111">
        <v>70</v>
      </c>
      <c r="AG19" s="111">
        <v>60</v>
      </c>
      <c r="AH19" s="111">
        <v>55</v>
      </c>
      <c r="AI19" s="111">
        <v>50</v>
      </c>
      <c r="AJ19" s="111">
        <v>45</v>
      </c>
      <c r="AK19" s="111">
        <v>40</v>
      </c>
    </row>
    <row r="20" spans="1:37" x14ac:dyDescent="0.25">
      <c r="A20" s="65"/>
      <c r="B20" s="65"/>
      <c r="C20" s="65"/>
      <c r="D20" s="65"/>
      <c r="E20" s="65"/>
      <c r="F20" s="65"/>
      <c r="G20" s="65"/>
      <c r="H20" s="65"/>
      <c r="I20" s="65"/>
      <c r="J20" s="65"/>
      <c r="K20" s="65"/>
      <c r="L20" s="65"/>
      <c r="M20" s="65"/>
      <c r="Y20" s="111"/>
      <c r="Z20" s="111"/>
      <c r="AA20" s="111" t="s">
        <v>47</v>
      </c>
      <c r="AB20" s="111">
        <v>120</v>
      </c>
      <c r="AC20" s="111">
        <v>90</v>
      </c>
      <c r="AD20" s="111">
        <v>65</v>
      </c>
      <c r="AE20" s="111">
        <v>55</v>
      </c>
      <c r="AF20" s="111">
        <v>50</v>
      </c>
      <c r="AG20" s="111">
        <v>45</v>
      </c>
      <c r="AH20" s="111">
        <v>40</v>
      </c>
      <c r="AI20" s="111">
        <v>35</v>
      </c>
      <c r="AJ20" s="111">
        <v>25</v>
      </c>
      <c r="AK20" s="111">
        <v>20</v>
      </c>
    </row>
    <row r="21" spans="1:37" x14ac:dyDescent="0.25">
      <c r="A21" s="65"/>
      <c r="B21" s="65"/>
      <c r="C21" s="65"/>
      <c r="D21" s="65"/>
      <c r="E21" s="65"/>
      <c r="F21" s="65"/>
      <c r="G21" s="65"/>
      <c r="H21" s="65"/>
      <c r="I21" s="65"/>
      <c r="J21" s="65"/>
      <c r="K21" s="65"/>
      <c r="L21" s="65"/>
      <c r="M21" s="65"/>
      <c r="Y21" s="111"/>
      <c r="Z21" s="111"/>
      <c r="AA21" s="111" t="s">
        <v>45</v>
      </c>
      <c r="AB21" s="111">
        <v>90</v>
      </c>
      <c r="AC21" s="111">
        <v>60</v>
      </c>
      <c r="AD21" s="111">
        <v>45</v>
      </c>
      <c r="AE21" s="111">
        <v>34</v>
      </c>
      <c r="AF21" s="111">
        <v>27</v>
      </c>
      <c r="AG21" s="111">
        <v>22</v>
      </c>
      <c r="AH21" s="111">
        <v>18</v>
      </c>
      <c r="AI21" s="111">
        <v>15</v>
      </c>
      <c r="AJ21" s="111">
        <v>12</v>
      </c>
      <c r="AK21" s="111">
        <v>9</v>
      </c>
    </row>
    <row r="22" spans="1:37" ht="18.75" customHeight="1" x14ac:dyDescent="0.25">
      <c r="A22" s="65"/>
      <c r="B22" s="344"/>
      <c r="C22" s="344"/>
      <c r="D22" s="341" t="s">
        <v>390</v>
      </c>
      <c r="E22" s="341"/>
      <c r="F22" s="341" t="s">
        <v>391</v>
      </c>
      <c r="G22" s="341"/>
      <c r="H22" s="341" t="s">
        <v>392</v>
      </c>
      <c r="I22" s="341"/>
      <c r="J22" s="65"/>
      <c r="K22" s="65"/>
      <c r="L22" s="65"/>
      <c r="M22" s="166" t="s">
        <v>63</v>
      </c>
      <c r="Y22" s="111"/>
      <c r="Z22" s="111"/>
      <c r="AA22" s="111" t="s">
        <v>44</v>
      </c>
      <c r="AB22" s="111">
        <v>60</v>
      </c>
      <c r="AC22" s="111">
        <v>40</v>
      </c>
      <c r="AD22" s="111">
        <v>30</v>
      </c>
      <c r="AE22" s="111">
        <v>20</v>
      </c>
      <c r="AF22" s="111">
        <v>18</v>
      </c>
      <c r="AG22" s="111">
        <v>15</v>
      </c>
      <c r="AH22" s="111">
        <v>12</v>
      </c>
      <c r="AI22" s="111">
        <v>10</v>
      </c>
      <c r="AJ22" s="111">
        <v>8</v>
      </c>
      <c r="AK22" s="111">
        <v>6</v>
      </c>
    </row>
    <row r="23" spans="1:37" ht="18.75" customHeight="1" x14ac:dyDescent="0.25">
      <c r="A23" s="112" t="s">
        <v>50</v>
      </c>
      <c r="B23" s="346" t="s">
        <v>390</v>
      </c>
      <c r="C23" s="346"/>
      <c r="D23" s="347"/>
      <c r="E23" s="347"/>
      <c r="F23" s="348"/>
      <c r="G23" s="348"/>
      <c r="H23" s="348"/>
      <c r="I23" s="348"/>
      <c r="J23" s="65"/>
      <c r="K23" s="65"/>
      <c r="L23" s="65"/>
      <c r="M23" s="167"/>
      <c r="Y23" s="111"/>
      <c r="Z23" s="111"/>
      <c r="AA23" s="111" t="s">
        <v>43</v>
      </c>
      <c r="AB23" s="111">
        <v>40</v>
      </c>
      <c r="AC23" s="111">
        <v>25</v>
      </c>
      <c r="AD23" s="111">
        <v>18</v>
      </c>
      <c r="AE23" s="111">
        <v>13</v>
      </c>
      <c r="AF23" s="111">
        <v>8</v>
      </c>
      <c r="AG23" s="111">
        <v>7</v>
      </c>
      <c r="AH23" s="111">
        <v>6</v>
      </c>
      <c r="AI23" s="111">
        <v>5</v>
      </c>
      <c r="AJ23" s="111">
        <v>4</v>
      </c>
      <c r="AK23" s="111">
        <v>3</v>
      </c>
    </row>
    <row r="24" spans="1:37" ht="18.75" customHeight="1" x14ac:dyDescent="0.25">
      <c r="A24" s="112" t="s">
        <v>48</v>
      </c>
      <c r="B24" s="346" t="s">
        <v>391</v>
      </c>
      <c r="C24" s="346"/>
      <c r="D24" s="348"/>
      <c r="E24" s="348"/>
      <c r="F24" s="347"/>
      <c r="G24" s="347"/>
      <c r="H24" s="348"/>
      <c r="I24" s="348"/>
      <c r="J24" s="65"/>
      <c r="K24" s="65"/>
      <c r="L24" s="65"/>
      <c r="M24" s="167"/>
      <c r="Y24" s="111"/>
      <c r="Z24" s="111"/>
      <c r="AA24" s="111" t="s">
        <v>42</v>
      </c>
      <c r="AB24" s="111">
        <v>25</v>
      </c>
      <c r="AC24" s="111">
        <v>15</v>
      </c>
      <c r="AD24" s="111">
        <v>13</v>
      </c>
      <c r="AE24" s="111">
        <v>7</v>
      </c>
      <c r="AF24" s="111">
        <v>6</v>
      </c>
      <c r="AG24" s="111">
        <v>5</v>
      </c>
      <c r="AH24" s="111">
        <v>4</v>
      </c>
      <c r="AI24" s="111">
        <v>3</v>
      </c>
      <c r="AJ24" s="111">
        <v>2</v>
      </c>
      <c r="AK24" s="111">
        <v>1</v>
      </c>
    </row>
    <row r="25" spans="1:37" ht="18.75" customHeight="1" x14ac:dyDescent="0.25">
      <c r="A25" s="112" t="s">
        <v>46</v>
      </c>
      <c r="B25" s="346" t="s">
        <v>392</v>
      </c>
      <c r="C25" s="346"/>
      <c r="D25" s="348"/>
      <c r="E25" s="348"/>
      <c r="F25" s="348"/>
      <c r="G25" s="348"/>
      <c r="H25" s="347"/>
      <c r="I25" s="347"/>
      <c r="J25" s="65"/>
      <c r="K25" s="65"/>
      <c r="L25" s="65"/>
      <c r="M25" s="167"/>
      <c r="Y25" s="111"/>
      <c r="Z25" s="111"/>
      <c r="AA25" s="111" t="s">
        <v>41</v>
      </c>
      <c r="AB25" s="111">
        <v>15</v>
      </c>
      <c r="AC25" s="111">
        <v>10</v>
      </c>
      <c r="AD25" s="111">
        <v>8</v>
      </c>
      <c r="AE25" s="111">
        <v>4</v>
      </c>
      <c r="AF25" s="111">
        <v>3</v>
      </c>
      <c r="AG25" s="111">
        <v>2</v>
      </c>
      <c r="AH25" s="111">
        <v>1</v>
      </c>
      <c r="AI25" s="111">
        <v>0</v>
      </c>
      <c r="AJ25" s="111">
        <v>0</v>
      </c>
      <c r="AK25" s="111">
        <v>0</v>
      </c>
    </row>
    <row r="26" spans="1:37" x14ac:dyDescent="0.25">
      <c r="A26" s="65"/>
      <c r="B26" s="65"/>
      <c r="C26" s="65"/>
      <c r="D26" s="65"/>
      <c r="E26" s="65"/>
      <c r="F26" s="65"/>
      <c r="G26" s="65"/>
      <c r="H26" s="65"/>
      <c r="I26" s="65"/>
      <c r="J26" s="65"/>
      <c r="K26" s="65"/>
      <c r="L26" s="65"/>
      <c r="M26" s="168"/>
      <c r="Y26" s="111"/>
      <c r="Z26" s="111"/>
      <c r="AA26" s="111" t="s">
        <v>40</v>
      </c>
      <c r="AB26" s="111">
        <v>10</v>
      </c>
      <c r="AC26" s="111">
        <v>6</v>
      </c>
      <c r="AD26" s="111">
        <v>4</v>
      </c>
      <c r="AE26" s="111">
        <v>2</v>
      </c>
      <c r="AF26" s="111">
        <v>1</v>
      </c>
      <c r="AG26" s="111">
        <v>0</v>
      </c>
      <c r="AH26" s="111">
        <v>0</v>
      </c>
      <c r="AI26" s="111">
        <v>0</v>
      </c>
      <c r="AJ26" s="111">
        <v>0</v>
      </c>
      <c r="AK26" s="111">
        <v>0</v>
      </c>
    </row>
    <row r="27" spans="1:37" ht="18.75" customHeight="1" x14ac:dyDescent="0.25">
      <c r="A27" s="65"/>
      <c r="B27" s="344"/>
      <c r="C27" s="344"/>
      <c r="D27" s="341" t="s">
        <v>393</v>
      </c>
      <c r="E27" s="341"/>
      <c r="F27" s="341" t="s">
        <v>394</v>
      </c>
      <c r="G27" s="341"/>
      <c r="H27" s="341" t="s">
        <v>395</v>
      </c>
      <c r="I27" s="341"/>
      <c r="J27" s="65"/>
      <c r="K27" s="65"/>
      <c r="L27" s="65"/>
      <c r="M27" s="168"/>
      <c r="Y27" s="111"/>
      <c r="Z27" s="111"/>
      <c r="AA27" s="111" t="s">
        <v>39</v>
      </c>
      <c r="AB27" s="111">
        <v>3</v>
      </c>
      <c r="AC27" s="111">
        <v>2</v>
      </c>
      <c r="AD27" s="111">
        <v>1</v>
      </c>
      <c r="AE27" s="111">
        <v>0</v>
      </c>
      <c r="AF27" s="111">
        <v>0</v>
      </c>
      <c r="AG27" s="111">
        <v>0</v>
      </c>
      <c r="AH27" s="111">
        <v>0</v>
      </c>
      <c r="AI27" s="111">
        <v>0</v>
      </c>
      <c r="AJ27" s="111">
        <v>0</v>
      </c>
      <c r="AK27" s="111">
        <v>0</v>
      </c>
    </row>
    <row r="28" spans="1:37" ht="18.75" customHeight="1" x14ac:dyDescent="0.25">
      <c r="A28" s="112" t="s">
        <v>83</v>
      </c>
      <c r="B28" s="346" t="s">
        <v>393</v>
      </c>
      <c r="C28" s="346"/>
      <c r="D28" s="347"/>
      <c r="E28" s="347"/>
      <c r="F28" s="348"/>
      <c r="G28" s="348"/>
      <c r="H28" s="348"/>
      <c r="I28" s="348"/>
      <c r="J28" s="65"/>
      <c r="K28" s="65"/>
      <c r="L28" s="65"/>
      <c r="M28" s="167"/>
    </row>
    <row r="29" spans="1:37" ht="18.75" customHeight="1" x14ac:dyDescent="0.25">
      <c r="A29" s="112" t="s">
        <v>84</v>
      </c>
      <c r="B29" s="346" t="s">
        <v>394</v>
      </c>
      <c r="C29" s="346"/>
      <c r="D29" s="348"/>
      <c r="E29" s="348"/>
      <c r="F29" s="347"/>
      <c r="G29" s="347"/>
      <c r="H29" s="348"/>
      <c r="I29" s="348"/>
      <c r="J29" s="65"/>
      <c r="K29" s="65"/>
      <c r="L29" s="65"/>
      <c r="M29" s="167"/>
    </row>
    <row r="30" spans="1:37" ht="18.75" customHeight="1" x14ac:dyDescent="0.25">
      <c r="A30" s="112" t="s">
        <v>85</v>
      </c>
      <c r="B30" s="346" t="s">
        <v>395</v>
      </c>
      <c r="C30" s="346"/>
      <c r="D30" s="348"/>
      <c r="E30" s="348"/>
      <c r="F30" s="348"/>
      <c r="G30" s="348"/>
      <c r="H30" s="347"/>
      <c r="I30" s="347"/>
      <c r="J30" s="65"/>
      <c r="K30" s="65"/>
      <c r="L30" s="65"/>
      <c r="M30" s="167"/>
    </row>
    <row r="31" spans="1:37" x14ac:dyDescent="0.25">
      <c r="A31" s="65"/>
      <c r="B31" s="65"/>
      <c r="C31" s="65"/>
      <c r="D31" s="65"/>
      <c r="E31" s="65"/>
      <c r="F31" s="65"/>
      <c r="G31" s="65"/>
      <c r="H31" s="65"/>
      <c r="I31" s="65"/>
      <c r="J31" s="65"/>
      <c r="K31" s="65"/>
      <c r="L31" s="65"/>
      <c r="M31" s="65"/>
    </row>
    <row r="32" spans="1:37" x14ac:dyDescent="0.25">
      <c r="A32" s="65" t="s">
        <v>86</v>
      </c>
      <c r="B32" s="65"/>
      <c r="C32" s="356" t="str">
        <f>IF(M23=1,B23,IF(M24=1,B24,IF(M25=1,B25,"")))</f>
        <v/>
      </c>
      <c r="D32" s="356"/>
      <c r="E32" s="121" t="s">
        <v>87</v>
      </c>
      <c r="F32" s="356" t="str">
        <f>IF(M28=1,B28,IF(M29=1,B29,IF(M30=1,B30,"")))</f>
        <v/>
      </c>
      <c r="G32" s="356"/>
      <c r="H32" s="65"/>
      <c r="I32" s="53"/>
      <c r="J32" s="65"/>
      <c r="K32" s="65"/>
      <c r="L32" s="65"/>
      <c r="M32" s="65"/>
    </row>
    <row r="33" spans="1:18" x14ac:dyDescent="0.25">
      <c r="A33" s="65"/>
      <c r="B33" s="65"/>
      <c r="C33" s="65"/>
      <c r="D33" s="65"/>
      <c r="E33" s="65"/>
      <c r="F33" s="121"/>
      <c r="G33" s="121"/>
      <c r="H33" s="65"/>
      <c r="I33" s="65"/>
      <c r="J33" s="65"/>
      <c r="K33" s="65"/>
      <c r="L33" s="65"/>
      <c r="M33" s="65"/>
    </row>
    <row r="34" spans="1:18" x14ac:dyDescent="0.25">
      <c r="A34" s="65" t="s">
        <v>88</v>
      </c>
      <c r="B34" s="65"/>
      <c r="C34" s="356" t="str">
        <f>IF(M23=2,B23,IF(M24=2,B24,IF(M25=2,B25,"")))</f>
        <v/>
      </c>
      <c r="D34" s="356"/>
      <c r="E34" s="121" t="s">
        <v>87</v>
      </c>
      <c r="F34" s="356" t="str">
        <f>IF(M28=2,B28,IF(M29=2,B29,IF(M30=2,B30,"")))</f>
        <v/>
      </c>
      <c r="G34" s="356"/>
      <c r="H34" s="65"/>
      <c r="I34" s="53"/>
      <c r="J34" s="65"/>
      <c r="K34" s="65"/>
      <c r="L34" s="65"/>
      <c r="M34" s="65"/>
    </row>
    <row r="35" spans="1:18" x14ac:dyDescent="0.25">
      <c r="A35" s="65"/>
      <c r="B35" s="65"/>
      <c r="C35" s="121"/>
      <c r="D35" s="121"/>
      <c r="E35" s="121"/>
      <c r="F35" s="121"/>
      <c r="G35" s="121"/>
      <c r="H35" s="65"/>
      <c r="I35" s="65"/>
      <c r="J35" s="65"/>
      <c r="K35" s="65"/>
      <c r="L35" s="65"/>
      <c r="M35" s="65"/>
    </row>
    <row r="36" spans="1:18" x14ac:dyDescent="0.25">
      <c r="A36" s="65" t="s">
        <v>89</v>
      </c>
      <c r="B36" s="65"/>
      <c r="C36" s="356" t="str">
        <f>IF(M23=3,B23,IF(M24=3,B24,IF(M25=3,B25,"")))</f>
        <v/>
      </c>
      <c r="D36" s="356"/>
      <c r="E36" s="121" t="s">
        <v>87</v>
      </c>
      <c r="F36" s="356" t="str">
        <f>IF(M28=3,B28,IF(M29=3,B29,IF(M30=3,B30,"")))</f>
        <v/>
      </c>
      <c r="G36" s="356"/>
      <c r="H36" s="65"/>
      <c r="I36" s="53"/>
      <c r="J36" s="65"/>
      <c r="K36" s="65"/>
      <c r="L36" s="65"/>
      <c r="M36" s="65"/>
    </row>
    <row r="37" spans="1:18" x14ac:dyDescent="0.25">
      <c r="A37" s="65"/>
      <c r="B37" s="65"/>
      <c r="C37" s="65"/>
      <c r="D37" s="65"/>
      <c r="E37" s="65"/>
      <c r="F37" s="65"/>
      <c r="G37" s="65"/>
      <c r="H37" s="65"/>
      <c r="I37" s="65"/>
      <c r="J37" s="65"/>
      <c r="K37" s="65"/>
      <c r="L37" s="65"/>
      <c r="M37" s="65"/>
    </row>
    <row r="38" spans="1:18" x14ac:dyDescent="0.25">
      <c r="A38" s="65"/>
      <c r="B38" s="65"/>
      <c r="C38" s="65"/>
      <c r="D38" s="65"/>
      <c r="E38" s="65"/>
      <c r="F38" s="65"/>
      <c r="G38" s="65"/>
      <c r="H38" s="65"/>
      <c r="I38" s="65"/>
      <c r="J38" s="65"/>
      <c r="K38" s="65"/>
      <c r="L38" s="53"/>
      <c r="M38" s="65"/>
    </row>
    <row r="39" spans="1:18" x14ac:dyDescent="0.25">
      <c r="A39" s="110" t="s">
        <v>38</v>
      </c>
      <c r="B39" s="109"/>
      <c r="C39" s="108"/>
      <c r="D39" s="106" t="s">
        <v>36</v>
      </c>
      <c r="E39" s="104" t="s">
        <v>37</v>
      </c>
      <c r="F39" s="107"/>
      <c r="G39" s="106" t="s">
        <v>36</v>
      </c>
      <c r="H39" s="104" t="s">
        <v>35</v>
      </c>
      <c r="I39" s="105"/>
      <c r="J39" s="104" t="s">
        <v>34</v>
      </c>
      <c r="K39" s="103" t="s">
        <v>33</v>
      </c>
      <c r="L39" s="102"/>
      <c r="M39" s="107"/>
      <c r="P39" s="99"/>
      <c r="Q39" s="99"/>
      <c r="R39" s="98"/>
    </row>
    <row r="40" spans="1:18" x14ac:dyDescent="0.25">
      <c r="A40" s="97" t="s">
        <v>32</v>
      </c>
      <c r="B40" s="93"/>
      <c r="C40" s="96"/>
      <c r="D40" s="95">
        <v>1</v>
      </c>
      <c r="E40" s="349" t="e">
        <f>IF(D40&gt;$R$47,,UPPER(VLOOKUP(D40,'[2]1MD ELO (3)'!$A$7:$Q$134,2)))</f>
        <v>#REF!</v>
      </c>
      <c r="F40" s="349"/>
      <c r="G40" s="94" t="s">
        <v>31</v>
      </c>
      <c r="H40" s="93"/>
      <c r="I40" s="92"/>
      <c r="J40" s="91"/>
      <c r="K40" s="79" t="s">
        <v>30</v>
      </c>
      <c r="L40" s="78"/>
      <c r="M40" s="77"/>
      <c r="P40" s="76"/>
      <c r="Q40" s="76"/>
      <c r="R40" s="51"/>
    </row>
    <row r="41" spans="1:18" x14ac:dyDescent="0.25">
      <c r="A41" s="54" t="s">
        <v>29</v>
      </c>
      <c r="B41" s="57"/>
      <c r="C41" s="90"/>
      <c r="D41" s="72">
        <v>2</v>
      </c>
      <c r="E41" s="345" t="e">
        <f>IF(D41&gt;$R$47,,UPPER(VLOOKUP(D41,'[2]1MD ELO (3)'!$A$7:$Q$134,2)))</f>
        <v>#REF!</v>
      </c>
      <c r="F41" s="345"/>
      <c r="G41" s="70" t="s">
        <v>28</v>
      </c>
      <c r="H41" s="69"/>
      <c r="I41" s="68"/>
      <c r="J41" s="67"/>
      <c r="K41" s="89"/>
      <c r="L41" s="53"/>
      <c r="M41" s="52"/>
      <c r="P41" s="51"/>
      <c r="Q41" s="50"/>
      <c r="R41" s="51"/>
    </row>
    <row r="42" spans="1:18" x14ac:dyDescent="0.25">
      <c r="A42" s="88"/>
      <c r="B42" s="87"/>
      <c r="C42" s="86"/>
      <c r="D42" s="72"/>
      <c r="E42" s="71"/>
      <c r="F42" s="65"/>
      <c r="G42" s="70" t="s">
        <v>27</v>
      </c>
      <c r="H42" s="69"/>
      <c r="I42" s="68"/>
      <c r="J42" s="67"/>
      <c r="K42" s="79" t="s">
        <v>26</v>
      </c>
      <c r="L42" s="78"/>
      <c r="M42" s="77"/>
      <c r="P42" s="76"/>
      <c r="Q42" s="76"/>
      <c r="R42" s="51"/>
    </row>
    <row r="43" spans="1:18" x14ac:dyDescent="0.25">
      <c r="A43" s="85"/>
      <c r="B43" s="84"/>
      <c r="C43" s="80"/>
      <c r="D43" s="72"/>
      <c r="E43" s="71"/>
      <c r="F43" s="65"/>
      <c r="G43" s="70" t="s">
        <v>25</v>
      </c>
      <c r="H43" s="69"/>
      <c r="I43" s="68"/>
      <c r="J43" s="67"/>
      <c r="K43" s="66"/>
      <c r="L43" s="65"/>
      <c r="M43" s="64"/>
      <c r="P43" s="51"/>
      <c r="Q43" s="50"/>
      <c r="R43" s="51"/>
    </row>
    <row r="44" spans="1:18" x14ac:dyDescent="0.25">
      <c r="A44" s="83"/>
      <c r="B44" s="82"/>
      <c r="C44" s="81"/>
      <c r="D44" s="72"/>
      <c r="E44" s="71"/>
      <c r="F44" s="65"/>
      <c r="G44" s="70" t="s">
        <v>24</v>
      </c>
      <c r="H44" s="69"/>
      <c r="I44" s="68"/>
      <c r="J44" s="67"/>
      <c r="K44" s="54"/>
      <c r="L44" s="53"/>
      <c r="M44" s="52"/>
      <c r="P44" s="51"/>
      <c r="Q44" s="50"/>
      <c r="R44" s="51"/>
    </row>
    <row r="45" spans="1:18" x14ac:dyDescent="0.25">
      <c r="A45" s="75"/>
      <c r="B45" s="74"/>
      <c r="C45" s="80"/>
      <c r="D45" s="72"/>
      <c r="E45" s="71"/>
      <c r="F45" s="65"/>
      <c r="G45" s="70" t="s">
        <v>23</v>
      </c>
      <c r="H45" s="69"/>
      <c r="I45" s="68"/>
      <c r="J45" s="67"/>
      <c r="K45" s="79" t="s">
        <v>22</v>
      </c>
      <c r="L45" s="78"/>
      <c r="M45" s="77"/>
      <c r="P45" s="76"/>
      <c r="Q45" s="76"/>
      <c r="R45" s="51"/>
    </row>
    <row r="46" spans="1:18" x14ac:dyDescent="0.25">
      <c r="A46" s="75"/>
      <c r="B46" s="74"/>
      <c r="C46" s="73"/>
      <c r="D46" s="72"/>
      <c r="E46" s="71"/>
      <c r="F46" s="65"/>
      <c r="G46" s="70" t="s">
        <v>21</v>
      </c>
      <c r="H46" s="69"/>
      <c r="I46" s="68"/>
      <c r="J46" s="67"/>
      <c r="K46" s="66"/>
      <c r="L46" s="65"/>
      <c r="M46" s="64"/>
      <c r="P46" s="51"/>
      <c r="Q46" s="50"/>
      <c r="R46" s="51"/>
    </row>
    <row r="47" spans="1:18" x14ac:dyDescent="0.25">
      <c r="A47" s="63"/>
      <c r="B47" s="62"/>
      <c r="C47" s="61"/>
      <c r="D47" s="60"/>
      <c r="E47" s="59"/>
      <c r="F47" s="53"/>
      <c r="G47" s="58" t="s">
        <v>20</v>
      </c>
      <c r="H47" s="57"/>
      <c r="I47" s="56"/>
      <c r="J47" s="55"/>
      <c r="K47" s="54" t="str">
        <f>L4</f>
        <v>Kádár László István</v>
      </c>
      <c r="L47" s="53"/>
      <c r="M47" s="52"/>
      <c r="P47" s="51"/>
      <c r="Q47" s="50"/>
      <c r="R47" s="49" t="e">
        <f>MIN(4,'[2]1MD ELO (3)'!Q5)</f>
        <v>#REF!</v>
      </c>
    </row>
  </sheetData>
  <mergeCells count="42">
    <mergeCell ref="H22:I22"/>
    <mergeCell ref="A1:F1"/>
    <mergeCell ref="A4:C4"/>
    <mergeCell ref="B22:C22"/>
    <mergeCell ref="D22:E22"/>
    <mergeCell ref="F22:G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B28:C28"/>
    <mergeCell ref="D28:E28"/>
    <mergeCell ref="F28:G28"/>
    <mergeCell ref="H28:I28"/>
    <mergeCell ref="B29:C29"/>
    <mergeCell ref="D29:E29"/>
    <mergeCell ref="F29:G29"/>
    <mergeCell ref="H29:I29"/>
    <mergeCell ref="E41:F41"/>
    <mergeCell ref="B30:C30"/>
    <mergeCell ref="D30:E30"/>
    <mergeCell ref="F30:G30"/>
    <mergeCell ref="H30:I30"/>
    <mergeCell ref="C32:D32"/>
    <mergeCell ref="F32:G32"/>
    <mergeCell ref="C34:D34"/>
    <mergeCell ref="F34:G34"/>
    <mergeCell ref="C36:D36"/>
    <mergeCell ref="F36:G36"/>
    <mergeCell ref="E40:F40"/>
  </mergeCells>
  <conditionalFormatting sqref="E7 E9 E11 E13 E15 E17">
    <cfRule type="cellIs" dxfId="138" priority="1" stopIfTrue="1" operator="equal">
      <formula>"Bye"</formula>
    </cfRule>
  </conditionalFormatting>
  <conditionalFormatting sqref="R47">
    <cfRule type="expression" dxfId="137"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1"/>
  </sheetPr>
  <dimension ref="A1:AK41"/>
  <sheetViews>
    <sheetView workbookViewId="0">
      <selection activeCell="M20" sqref="M20"/>
    </sheetView>
  </sheetViews>
  <sheetFormatPr defaultColWidth="9.109375" defaultRowHeight="13.2" x14ac:dyDescent="0.25"/>
  <cols>
    <col min="1" max="1" width="5.44140625" style="48" customWidth="1"/>
    <col min="2" max="2" width="4.44140625" style="48" customWidth="1"/>
    <col min="3" max="3" width="8.33203125" style="48" customWidth="1"/>
    <col min="4" max="4" width="7.109375" style="48" customWidth="1"/>
    <col min="5" max="5" width="9.33203125" style="48" customWidth="1"/>
    <col min="6" max="6" width="7.109375" style="48" customWidth="1"/>
    <col min="7" max="7" width="9.33203125" style="48" customWidth="1"/>
    <col min="8" max="8" width="7.109375" style="48" customWidth="1"/>
    <col min="9" max="9" width="9.33203125" style="48" customWidth="1"/>
    <col min="10" max="10" width="7.88671875" style="48" customWidth="1"/>
    <col min="11" max="12" width="8.5546875" style="48" customWidth="1"/>
    <col min="13" max="13" width="7.88671875" style="48" customWidth="1"/>
    <col min="14" max="14" width="9.109375" style="48"/>
    <col min="15" max="16" width="4.44140625" style="48" customWidth="1"/>
    <col min="17" max="17" width="12.109375" style="48" customWidth="1"/>
    <col min="18" max="18" width="7.88671875" style="48" customWidth="1"/>
    <col min="19" max="19" width="7.44140625" style="48" customWidth="1"/>
    <col min="20" max="24" width="9.109375" style="48"/>
    <col min="25" max="37" width="0" style="48" hidden="1" customWidth="1"/>
    <col min="38" max="16384" width="9.109375" style="48"/>
  </cols>
  <sheetData>
    <row r="1" spans="1:37" ht="24.6" x14ac:dyDescent="0.25">
      <c r="A1" s="342" t="s">
        <v>16</v>
      </c>
      <c r="B1" s="342"/>
      <c r="C1" s="342"/>
      <c r="D1" s="342"/>
      <c r="E1" s="342"/>
      <c r="F1" s="342"/>
      <c r="G1" s="159"/>
      <c r="H1" s="158" t="s">
        <v>79</v>
      </c>
      <c r="I1" s="157"/>
      <c r="J1" s="156"/>
      <c r="L1" s="145"/>
      <c r="M1" s="155"/>
      <c r="N1" s="153"/>
      <c r="O1" s="153" t="s">
        <v>78</v>
      </c>
      <c r="P1" s="153"/>
      <c r="Q1" s="154"/>
      <c r="R1" s="153"/>
      <c r="AB1" s="152" t="e">
        <f>IF(Y5=1,CONCATENATE(VLOOKUP(Y3,AA16:AH27,2)),CONCATENATE(VLOOKUP(Y3,AA2:AK13,2)))</f>
        <v>#REF!</v>
      </c>
      <c r="AC1" s="152" t="e">
        <f>IF(Y5=1,CONCATENATE(VLOOKUP(Y3,AA16:AK27,3)),CONCATENATE(VLOOKUP(Y3,AA2:AK13,3)))</f>
        <v>#REF!</v>
      </c>
      <c r="AD1" s="152" t="e">
        <f>IF(Y5=1,CONCATENATE(VLOOKUP(Y3,AA16:AK27,4)),CONCATENATE(VLOOKUP(Y3,AA2:AK13,4)))</f>
        <v>#REF!</v>
      </c>
      <c r="AE1" s="152" t="e">
        <f>IF(Y5=1,CONCATENATE(VLOOKUP(Y3,AA16:AK27,5)),CONCATENATE(VLOOKUP(Y3,AA2:AK13,5)))</f>
        <v>#REF!</v>
      </c>
      <c r="AF1" s="152" t="e">
        <f>IF(Y5=1,CONCATENATE(VLOOKUP(Y3,AA16:AK27,6)),CONCATENATE(VLOOKUP(Y3,AA2:AK13,6)))</f>
        <v>#REF!</v>
      </c>
      <c r="AG1" s="152" t="e">
        <f>IF(Y5=1,CONCATENATE(VLOOKUP(Y3,AA16:AK27,7)),CONCATENATE(VLOOKUP(Y3,AA2:AK13,7)))</f>
        <v>#REF!</v>
      </c>
      <c r="AH1" s="152" t="e">
        <f>IF(Y5=1,CONCATENATE(VLOOKUP(Y3,AA16:AK27,8)),CONCATENATE(VLOOKUP(Y3,AA2:AK13,8)))</f>
        <v>#REF!</v>
      </c>
      <c r="AI1" s="152" t="e">
        <f>IF(Y5=1,CONCATENATE(VLOOKUP(Y3,AA16:AK27,9)),CONCATENATE(VLOOKUP(Y3,AA2:AK13,9)))</f>
        <v>#REF!</v>
      </c>
      <c r="AJ1" s="152" t="e">
        <f>IF(Y5=1,CONCATENATE(VLOOKUP(Y3,AA16:AK27,10)),CONCATENATE(VLOOKUP(Y3,AA2:AK13,10)))</f>
        <v>#REF!</v>
      </c>
      <c r="AK1" s="152" t="e">
        <f>IF(Y5=1,CONCATENATE(VLOOKUP(Y3,AA16:AK27,11)),CONCATENATE(VLOOKUP(Y3,AA2:AK13,11)))</f>
        <v>#REF!</v>
      </c>
    </row>
    <row r="2" spans="1:37" x14ac:dyDescent="0.25">
      <c r="A2" s="151" t="s">
        <v>77</v>
      </c>
      <c r="B2" s="149"/>
      <c r="C2" s="149"/>
      <c r="D2" s="149"/>
      <c r="E2" s="150" t="s">
        <v>90</v>
      </c>
      <c r="F2" s="149"/>
      <c r="G2" s="148"/>
      <c r="H2" s="147"/>
      <c r="I2" s="147"/>
      <c r="J2" s="146"/>
      <c r="K2" s="145"/>
      <c r="L2" s="145"/>
      <c r="M2" s="145"/>
      <c r="N2" s="143"/>
      <c r="O2" s="144"/>
      <c r="P2" s="143"/>
      <c r="Q2" s="144"/>
      <c r="R2" s="143"/>
      <c r="Y2" s="142"/>
      <c r="Z2" s="111"/>
      <c r="AA2" s="111" t="s">
        <v>50</v>
      </c>
      <c r="AB2" s="114">
        <v>150</v>
      </c>
      <c r="AC2" s="114">
        <v>120</v>
      </c>
      <c r="AD2" s="114">
        <v>100</v>
      </c>
      <c r="AE2" s="114">
        <v>80</v>
      </c>
      <c r="AF2" s="114">
        <v>70</v>
      </c>
      <c r="AG2" s="114">
        <v>60</v>
      </c>
      <c r="AH2" s="114">
        <v>55</v>
      </c>
      <c r="AI2" s="114">
        <v>50</v>
      </c>
      <c r="AJ2" s="114">
        <v>45</v>
      </c>
      <c r="AK2" s="114">
        <v>40</v>
      </c>
    </row>
    <row r="3" spans="1:37" x14ac:dyDescent="0.25">
      <c r="A3" s="139" t="s">
        <v>75</v>
      </c>
      <c r="B3" s="139"/>
      <c r="C3" s="139"/>
      <c r="D3" s="139"/>
      <c r="E3" s="139" t="s">
        <v>4</v>
      </c>
      <c r="F3" s="139"/>
      <c r="G3" s="139"/>
      <c r="H3" s="139" t="s">
        <v>74</v>
      </c>
      <c r="I3" s="139"/>
      <c r="J3" s="141"/>
      <c r="K3" s="139"/>
      <c r="L3" s="140"/>
      <c r="M3" s="140" t="s">
        <v>73</v>
      </c>
      <c r="N3" s="137"/>
      <c r="O3" s="138"/>
      <c r="P3" s="137"/>
      <c r="Q3" s="136" t="s">
        <v>72</v>
      </c>
      <c r="R3" s="114" t="s">
        <v>71</v>
      </c>
      <c r="S3" s="114" t="s">
        <v>91</v>
      </c>
      <c r="Y3" s="111">
        <f>IF(H4="OB","A",IF(H4="IX","W",H4))</f>
        <v>0</v>
      </c>
      <c r="Z3" s="111"/>
      <c r="AA3" s="111" t="s">
        <v>52</v>
      </c>
      <c r="AB3" s="114">
        <v>120</v>
      </c>
      <c r="AC3" s="114">
        <v>90</v>
      </c>
      <c r="AD3" s="114">
        <v>65</v>
      </c>
      <c r="AE3" s="114">
        <v>55</v>
      </c>
      <c r="AF3" s="114">
        <v>50</v>
      </c>
      <c r="AG3" s="114">
        <v>45</v>
      </c>
      <c r="AH3" s="114">
        <v>40</v>
      </c>
      <c r="AI3" s="114">
        <v>35</v>
      </c>
      <c r="AJ3" s="114">
        <v>25</v>
      </c>
      <c r="AK3" s="114">
        <v>20</v>
      </c>
    </row>
    <row r="4" spans="1:37" ht="13.8" thickBot="1" x14ac:dyDescent="0.3">
      <c r="A4" s="343" t="s">
        <v>17</v>
      </c>
      <c r="B4" s="343"/>
      <c r="C4" s="343"/>
      <c r="D4" s="135"/>
      <c r="E4" s="134" t="s">
        <v>18</v>
      </c>
      <c r="F4" s="134"/>
      <c r="G4" s="134"/>
      <c r="H4" s="131"/>
      <c r="I4" s="134"/>
      <c r="J4" s="133"/>
      <c r="K4" s="131"/>
      <c r="L4" s="169"/>
      <c r="M4" s="132" t="e">
        <f>[2]Altalanos!$E$10</f>
        <v>#REF!</v>
      </c>
      <c r="N4" s="129"/>
      <c r="O4" s="130"/>
      <c r="P4" s="129"/>
      <c r="Q4" s="128" t="s">
        <v>70</v>
      </c>
      <c r="R4" s="127" t="s">
        <v>69</v>
      </c>
      <c r="S4" s="127" t="s">
        <v>92</v>
      </c>
      <c r="Y4" s="111"/>
      <c r="Z4" s="111"/>
      <c r="AA4" s="111" t="s">
        <v>51</v>
      </c>
      <c r="AB4" s="114">
        <v>90</v>
      </c>
      <c r="AC4" s="114">
        <v>60</v>
      </c>
      <c r="AD4" s="114">
        <v>45</v>
      </c>
      <c r="AE4" s="114">
        <v>34</v>
      </c>
      <c r="AF4" s="114">
        <v>27</v>
      </c>
      <c r="AG4" s="114">
        <v>22</v>
      </c>
      <c r="AH4" s="114">
        <v>18</v>
      </c>
      <c r="AI4" s="114">
        <v>15</v>
      </c>
      <c r="AJ4" s="114">
        <v>12</v>
      </c>
      <c r="AK4" s="114">
        <v>9</v>
      </c>
    </row>
    <row r="5" spans="1:37" x14ac:dyDescent="0.25">
      <c r="A5" s="102"/>
      <c r="B5" s="102" t="s">
        <v>68</v>
      </c>
      <c r="C5" s="102" t="s">
        <v>67</v>
      </c>
      <c r="D5" s="102" t="s">
        <v>38</v>
      </c>
      <c r="E5" s="102" t="s">
        <v>66</v>
      </c>
      <c r="F5" s="102"/>
      <c r="G5" s="102" t="s">
        <v>65</v>
      </c>
      <c r="H5" s="102"/>
      <c r="I5" s="102" t="s">
        <v>64</v>
      </c>
      <c r="J5" s="102"/>
      <c r="K5" s="126" t="s">
        <v>63</v>
      </c>
      <c r="L5" s="126" t="s">
        <v>62</v>
      </c>
      <c r="M5" s="126" t="s">
        <v>61</v>
      </c>
      <c r="Q5" s="125" t="s">
        <v>60</v>
      </c>
      <c r="R5" s="124" t="s">
        <v>59</v>
      </c>
      <c r="S5" s="124" t="s">
        <v>93</v>
      </c>
      <c r="Y5" s="111" t="e">
        <f>IF(OR([2]Altalanos!$A$8="F1",[2]Altalanos!$A$8="F2",[2]Altalanos!$A$8="N1",[2]Altalanos!$A$8="N2"),1,2)</f>
        <v>#REF!</v>
      </c>
      <c r="Z5" s="111"/>
      <c r="AA5" s="111" t="s">
        <v>49</v>
      </c>
      <c r="AB5" s="114">
        <v>60</v>
      </c>
      <c r="AC5" s="114">
        <v>40</v>
      </c>
      <c r="AD5" s="114">
        <v>30</v>
      </c>
      <c r="AE5" s="114">
        <v>20</v>
      </c>
      <c r="AF5" s="114">
        <v>18</v>
      </c>
      <c r="AG5" s="114">
        <v>15</v>
      </c>
      <c r="AH5" s="114">
        <v>12</v>
      </c>
      <c r="AI5" s="114">
        <v>10</v>
      </c>
      <c r="AJ5" s="114">
        <v>8</v>
      </c>
      <c r="AK5" s="114">
        <v>6</v>
      </c>
    </row>
    <row r="6" spans="1:37" x14ac:dyDescent="0.25">
      <c r="A6" s="65"/>
      <c r="B6" s="65"/>
      <c r="C6" s="65"/>
      <c r="D6" s="65"/>
      <c r="E6" s="65"/>
      <c r="F6" s="65"/>
      <c r="G6" s="65"/>
      <c r="H6" s="65"/>
      <c r="I6" s="65"/>
      <c r="J6" s="65"/>
      <c r="K6" s="65"/>
      <c r="L6" s="65"/>
      <c r="M6" s="65"/>
      <c r="Y6" s="111"/>
      <c r="Z6" s="111"/>
      <c r="AA6" s="111" t="s">
        <v>47</v>
      </c>
      <c r="AB6" s="114">
        <v>40</v>
      </c>
      <c r="AC6" s="114">
        <v>25</v>
      </c>
      <c r="AD6" s="114">
        <v>18</v>
      </c>
      <c r="AE6" s="114">
        <v>13</v>
      </c>
      <c r="AF6" s="114">
        <v>10</v>
      </c>
      <c r="AG6" s="114">
        <v>8</v>
      </c>
      <c r="AH6" s="114">
        <v>6</v>
      </c>
      <c r="AI6" s="114">
        <v>5</v>
      </c>
      <c r="AJ6" s="114">
        <v>4</v>
      </c>
      <c r="AK6" s="114">
        <v>3</v>
      </c>
    </row>
    <row r="7" spans="1:37" x14ac:dyDescent="0.25">
      <c r="A7" s="121" t="s">
        <v>50</v>
      </c>
      <c r="B7" s="120">
        <v>2</v>
      </c>
      <c r="C7" s="170">
        <v>0</v>
      </c>
      <c r="D7" s="170">
        <v>0</v>
      </c>
      <c r="E7" s="357" t="s">
        <v>396</v>
      </c>
      <c r="F7" s="357"/>
      <c r="G7" s="357">
        <v>0</v>
      </c>
      <c r="H7" s="357"/>
      <c r="I7" s="171">
        <v>0</v>
      </c>
      <c r="J7" s="65"/>
      <c r="K7" s="117"/>
      <c r="L7" s="116" t="str">
        <f>IF(K7="","",CONCATENATE(VLOOKUP($Y$3,$AB$1:$AK$1,K7)," pont"))</f>
        <v/>
      </c>
      <c r="M7" s="115"/>
      <c r="Y7" s="111"/>
      <c r="Z7" s="111"/>
      <c r="AA7" s="111" t="s">
        <v>45</v>
      </c>
      <c r="AB7" s="114">
        <v>25</v>
      </c>
      <c r="AC7" s="114">
        <v>15</v>
      </c>
      <c r="AD7" s="114">
        <v>13</v>
      </c>
      <c r="AE7" s="114">
        <v>8</v>
      </c>
      <c r="AF7" s="114">
        <v>6</v>
      </c>
      <c r="AG7" s="114">
        <v>4</v>
      </c>
      <c r="AH7" s="114">
        <v>3</v>
      </c>
      <c r="AI7" s="114">
        <v>2</v>
      </c>
      <c r="AJ7" s="114">
        <v>1</v>
      </c>
      <c r="AK7" s="114">
        <v>0</v>
      </c>
    </row>
    <row r="8" spans="1:37" x14ac:dyDescent="0.25">
      <c r="A8" s="121"/>
      <c r="B8" s="123"/>
      <c r="C8" s="172"/>
      <c r="D8" s="172"/>
      <c r="E8" s="172"/>
      <c r="F8" s="172"/>
      <c r="G8" s="172"/>
      <c r="H8" s="172"/>
      <c r="I8" s="172"/>
      <c r="J8" s="65"/>
      <c r="K8" s="121"/>
      <c r="L8" s="121"/>
      <c r="M8" s="122"/>
      <c r="Y8" s="111"/>
      <c r="Z8" s="111"/>
      <c r="AA8" s="111" t="s">
        <v>44</v>
      </c>
      <c r="AB8" s="114">
        <v>15</v>
      </c>
      <c r="AC8" s="114">
        <v>10</v>
      </c>
      <c r="AD8" s="114">
        <v>7</v>
      </c>
      <c r="AE8" s="114">
        <v>5</v>
      </c>
      <c r="AF8" s="114">
        <v>4</v>
      </c>
      <c r="AG8" s="114">
        <v>3</v>
      </c>
      <c r="AH8" s="114">
        <v>2</v>
      </c>
      <c r="AI8" s="114">
        <v>1</v>
      </c>
      <c r="AJ8" s="114">
        <v>0</v>
      </c>
      <c r="AK8" s="114">
        <v>0</v>
      </c>
    </row>
    <row r="9" spans="1:37" x14ac:dyDescent="0.25">
      <c r="A9" s="121" t="s">
        <v>48</v>
      </c>
      <c r="B9" s="120">
        <v>1</v>
      </c>
      <c r="C9" s="170">
        <v>0</v>
      </c>
      <c r="D9" s="170">
        <v>0</v>
      </c>
      <c r="E9" s="357" t="s">
        <v>397</v>
      </c>
      <c r="F9" s="357"/>
      <c r="G9" s="357">
        <v>0</v>
      </c>
      <c r="H9" s="357"/>
      <c r="I9" s="171">
        <v>0</v>
      </c>
      <c r="J9" s="65"/>
      <c r="K9" s="117"/>
      <c r="L9" s="116" t="str">
        <f>IF(K9="","",CONCATENATE(VLOOKUP($Y$3,$AB$1:$AK$1,K9)," pont"))</f>
        <v/>
      </c>
      <c r="M9" s="115"/>
      <c r="Y9" s="111"/>
      <c r="Z9" s="111"/>
      <c r="AA9" s="111" t="s">
        <v>43</v>
      </c>
      <c r="AB9" s="114">
        <v>10</v>
      </c>
      <c r="AC9" s="114">
        <v>6</v>
      </c>
      <c r="AD9" s="114">
        <v>4</v>
      </c>
      <c r="AE9" s="114">
        <v>2</v>
      </c>
      <c r="AF9" s="114">
        <v>1</v>
      </c>
      <c r="AG9" s="114">
        <v>0</v>
      </c>
      <c r="AH9" s="114">
        <v>0</v>
      </c>
      <c r="AI9" s="114">
        <v>0</v>
      </c>
      <c r="AJ9" s="114">
        <v>0</v>
      </c>
      <c r="AK9" s="114">
        <v>0</v>
      </c>
    </row>
    <row r="10" spans="1:37" x14ac:dyDescent="0.25">
      <c r="A10" s="121"/>
      <c r="B10" s="123"/>
      <c r="C10" s="172"/>
      <c r="D10" s="172"/>
      <c r="E10" s="172"/>
      <c r="F10" s="172"/>
      <c r="G10" s="172"/>
      <c r="H10" s="172"/>
      <c r="I10" s="172"/>
      <c r="J10" s="65"/>
      <c r="K10" s="121"/>
      <c r="L10" s="121"/>
      <c r="M10" s="122"/>
      <c r="Y10" s="111"/>
      <c r="Z10" s="111"/>
      <c r="AA10" s="111" t="s">
        <v>42</v>
      </c>
      <c r="AB10" s="114">
        <v>6</v>
      </c>
      <c r="AC10" s="114">
        <v>3</v>
      </c>
      <c r="AD10" s="114">
        <v>2</v>
      </c>
      <c r="AE10" s="114">
        <v>1</v>
      </c>
      <c r="AF10" s="114">
        <v>0</v>
      </c>
      <c r="AG10" s="114">
        <v>0</v>
      </c>
      <c r="AH10" s="114">
        <v>0</v>
      </c>
      <c r="AI10" s="114">
        <v>0</v>
      </c>
      <c r="AJ10" s="114">
        <v>0</v>
      </c>
      <c r="AK10" s="114">
        <v>0</v>
      </c>
    </row>
    <row r="11" spans="1:37" x14ac:dyDescent="0.25">
      <c r="A11" s="121" t="s">
        <v>46</v>
      </c>
      <c r="B11" s="120">
        <v>4</v>
      </c>
      <c r="C11" s="170">
        <v>0</v>
      </c>
      <c r="D11" s="170">
        <v>0</v>
      </c>
      <c r="E11" s="357" t="s">
        <v>398</v>
      </c>
      <c r="F11" s="357"/>
      <c r="G11" s="357">
        <v>0</v>
      </c>
      <c r="H11" s="357"/>
      <c r="I11" s="171">
        <v>0</v>
      </c>
      <c r="J11" s="65"/>
      <c r="K11" s="117"/>
      <c r="L11" s="116" t="str">
        <f>IF(K11="","",CONCATENATE(VLOOKUP($Y$3,$AB$1:$AK$1,K11)," pont"))</f>
        <v/>
      </c>
      <c r="M11" s="115"/>
      <c r="Y11" s="111"/>
      <c r="Z11" s="111"/>
      <c r="AA11" s="111" t="s">
        <v>41</v>
      </c>
      <c r="AB11" s="114">
        <v>3</v>
      </c>
      <c r="AC11" s="114">
        <v>2</v>
      </c>
      <c r="AD11" s="114">
        <v>1</v>
      </c>
      <c r="AE11" s="114">
        <v>0</v>
      </c>
      <c r="AF11" s="114">
        <v>0</v>
      </c>
      <c r="AG11" s="114">
        <v>0</v>
      </c>
      <c r="AH11" s="114">
        <v>0</v>
      </c>
      <c r="AI11" s="114">
        <v>0</v>
      </c>
      <c r="AJ11" s="114">
        <v>0</v>
      </c>
      <c r="AK11" s="114">
        <v>0</v>
      </c>
    </row>
    <row r="12" spans="1:37" x14ac:dyDescent="0.25">
      <c r="A12" s="121"/>
      <c r="B12" s="123"/>
      <c r="C12" s="172"/>
      <c r="D12" s="172"/>
      <c r="E12" s="172"/>
      <c r="F12" s="172"/>
      <c r="G12" s="172"/>
      <c r="H12" s="172"/>
      <c r="I12" s="172"/>
      <c r="J12" s="65"/>
      <c r="K12" s="65"/>
      <c r="L12" s="65"/>
      <c r="M12" s="122"/>
      <c r="Y12" s="111"/>
      <c r="Z12" s="111"/>
      <c r="AA12" s="111" t="s">
        <v>40</v>
      </c>
      <c r="AB12" s="113">
        <v>0</v>
      </c>
      <c r="AC12" s="113">
        <v>0</v>
      </c>
      <c r="AD12" s="113">
        <v>0</v>
      </c>
      <c r="AE12" s="113">
        <v>0</v>
      </c>
      <c r="AF12" s="113">
        <v>0</v>
      </c>
      <c r="AG12" s="113">
        <v>0</v>
      </c>
      <c r="AH12" s="113">
        <v>0</v>
      </c>
      <c r="AI12" s="113">
        <v>0</v>
      </c>
      <c r="AJ12" s="113">
        <v>0</v>
      </c>
      <c r="AK12" s="113">
        <v>0</v>
      </c>
    </row>
    <row r="13" spans="1:37" x14ac:dyDescent="0.25">
      <c r="A13" s="121" t="s">
        <v>83</v>
      </c>
      <c r="B13" s="120">
        <v>6</v>
      </c>
      <c r="C13" s="170">
        <v>0</v>
      </c>
      <c r="D13" s="170">
        <v>0</v>
      </c>
      <c r="E13" s="357" t="s">
        <v>399</v>
      </c>
      <c r="F13" s="357"/>
      <c r="G13" s="357">
        <v>0</v>
      </c>
      <c r="H13" s="357"/>
      <c r="I13" s="171">
        <v>0</v>
      </c>
      <c r="J13" s="65"/>
      <c r="K13" s="117"/>
      <c r="L13" s="116" t="str">
        <f>IF(K13="","",CONCATENATE(VLOOKUP($Y$3,$AB$1:$AK$1,K13)," pont"))</f>
        <v/>
      </c>
      <c r="M13" s="115"/>
      <c r="Y13" s="111"/>
      <c r="Z13" s="111"/>
      <c r="AA13" s="111" t="s">
        <v>39</v>
      </c>
      <c r="AB13" s="113">
        <v>0</v>
      </c>
      <c r="AC13" s="113">
        <v>0</v>
      </c>
      <c r="AD13" s="113">
        <v>0</v>
      </c>
      <c r="AE13" s="113">
        <v>0</v>
      </c>
      <c r="AF13" s="113">
        <v>0</v>
      </c>
      <c r="AG13" s="113">
        <v>0</v>
      </c>
      <c r="AH13" s="113">
        <v>0</v>
      </c>
      <c r="AI13" s="113">
        <v>0</v>
      </c>
      <c r="AJ13" s="113">
        <v>0</v>
      </c>
      <c r="AK13" s="113">
        <v>0</v>
      </c>
    </row>
    <row r="14" spans="1:37" x14ac:dyDescent="0.25">
      <c r="A14" s="65"/>
      <c r="B14" s="65"/>
      <c r="C14" s="65"/>
      <c r="D14" s="65"/>
      <c r="E14" s="65"/>
      <c r="F14" s="65"/>
      <c r="G14" s="65"/>
      <c r="H14" s="65"/>
      <c r="I14" s="65"/>
      <c r="J14" s="65"/>
      <c r="K14" s="65"/>
      <c r="L14" s="65"/>
      <c r="M14" s="65"/>
      <c r="Y14" s="111"/>
      <c r="Z14" s="111"/>
      <c r="AA14" s="111"/>
      <c r="AB14" s="111"/>
      <c r="AC14" s="111"/>
      <c r="AD14" s="111"/>
      <c r="AE14" s="111"/>
      <c r="AF14" s="111"/>
      <c r="AG14" s="111"/>
      <c r="AH14" s="111"/>
      <c r="AI14" s="111"/>
      <c r="AJ14" s="111"/>
      <c r="AK14" s="111"/>
    </row>
    <row r="15" spans="1:37" x14ac:dyDescent="0.25">
      <c r="A15" s="65"/>
      <c r="B15" s="65"/>
      <c r="C15" s="65"/>
      <c r="D15" s="65"/>
      <c r="E15" s="65"/>
      <c r="F15" s="65"/>
      <c r="G15" s="65"/>
      <c r="H15" s="65"/>
      <c r="I15" s="65"/>
      <c r="J15" s="65"/>
      <c r="K15" s="65"/>
      <c r="L15" s="65"/>
      <c r="M15" s="65"/>
      <c r="Y15" s="111"/>
      <c r="Z15" s="111"/>
      <c r="AA15" s="111"/>
      <c r="AB15" s="111"/>
      <c r="AC15" s="111"/>
      <c r="AD15" s="111"/>
      <c r="AE15" s="111"/>
      <c r="AF15" s="111"/>
      <c r="AG15" s="111"/>
      <c r="AH15" s="111"/>
      <c r="AI15" s="111"/>
      <c r="AJ15" s="111"/>
      <c r="AK15" s="111"/>
    </row>
    <row r="16" spans="1:37" x14ac:dyDescent="0.25">
      <c r="A16" s="65"/>
      <c r="B16" s="65"/>
      <c r="C16" s="65"/>
      <c r="D16" s="65"/>
      <c r="E16" s="65"/>
      <c r="F16" s="65"/>
      <c r="G16" s="65"/>
      <c r="H16" s="65"/>
      <c r="I16" s="65"/>
      <c r="J16" s="65"/>
      <c r="K16" s="65"/>
      <c r="L16" s="65"/>
      <c r="M16" s="65"/>
      <c r="Y16" s="111"/>
      <c r="Z16" s="111"/>
      <c r="AA16" s="111" t="s">
        <v>50</v>
      </c>
      <c r="AB16" s="111">
        <v>300</v>
      </c>
      <c r="AC16" s="111">
        <v>250</v>
      </c>
      <c r="AD16" s="111">
        <v>220</v>
      </c>
      <c r="AE16" s="111">
        <v>180</v>
      </c>
      <c r="AF16" s="111">
        <v>160</v>
      </c>
      <c r="AG16" s="111">
        <v>150</v>
      </c>
      <c r="AH16" s="111">
        <v>140</v>
      </c>
      <c r="AI16" s="111">
        <v>130</v>
      </c>
      <c r="AJ16" s="111">
        <v>120</v>
      </c>
      <c r="AK16" s="111">
        <v>110</v>
      </c>
    </row>
    <row r="17" spans="1:37" x14ac:dyDescent="0.25">
      <c r="A17" s="65"/>
      <c r="B17" s="65"/>
      <c r="C17" s="65"/>
      <c r="D17" s="65"/>
      <c r="E17" s="65"/>
      <c r="F17" s="65"/>
      <c r="G17" s="65"/>
      <c r="H17" s="65"/>
      <c r="I17" s="65"/>
      <c r="J17" s="65"/>
      <c r="K17" s="65"/>
      <c r="L17" s="65"/>
      <c r="M17" s="65"/>
      <c r="Y17" s="111"/>
      <c r="Z17" s="111"/>
      <c r="AA17" s="111" t="s">
        <v>52</v>
      </c>
      <c r="AB17" s="111">
        <v>250</v>
      </c>
      <c r="AC17" s="111">
        <v>200</v>
      </c>
      <c r="AD17" s="111">
        <v>160</v>
      </c>
      <c r="AE17" s="111">
        <v>140</v>
      </c>
      <c r="AF17" s="111">
        <v>120</v>
      </c>
      <c r="AG17" s="111">
        <v>110</v>
      </c>
      <c r="AH17" s="111">
        <v>100</v>
      </c>
      <c r="AI17" s="111">
        <v>90</v>
      </c>
      <c r="AJ17" s="111">
        <v>80</v>
      </c>
      <c r="AK17" s="111">
        <v>70</v>
      </c>
    </row>
    <row r="18" spans="1:37" ht="18.75" customHeight="1" x14ac:dyDescent="0.25">
      <c r="A18" s="65"/>
      <c r="B18" s="344"/>
      <c r="C18" s="344"/>
      <c r="D18" s="341" t="s">
        <v>396</v>
      </c>
      <c r="E18" s="341"/>
      <c r="F18" s="341" t="s">
        <v>397</v>
      </c>
      <c r="G18" s="341"/>
      <c r="H18" s="341" t="s">
        <v>398</v>
      </c>
      <c r="I18" s="341"/>
      <c r="J18" s="341" t="s">
        <v>399</v>
      </c>
      <c r="K18" s="341"/>
      <c r="L18" s="65"/>
      <c r="M18" s="65"/>
      <c r="Y18" s="111"/>
      <c r="Z18" s="111"/>
      <c r="AA18" s="111" t="s">
        <v>51</v>
      </c>
      <c r="AB18" s="111">
        <v>200</v>
      </c>
      <c r="AC18" s="111">
        <v>150</v>
      </c>
      <c r="AD18" s="111">
        <v>130</v>
      </c>
      <c r="AE18" s="111">
        <v>110</v>
      </c>
      <c r="AF18" s="111">
        <v>95</v>
      </c>
      <c r="AG18" s="111">
        <v>80</v>
      </c>
      <c r="AH18" s="111">
        <v>70</v>
      </c>
      <c r="AI18" s="111">
        <v>60</v>
      </c>
      <c r="AJ18" s="111">
        <v>55</v>
      </c>
      <c r="AK18" s="111">
        <v>50</v>
      </c>
    </row>
    <row r="19" spans="1:37" ht="18.75" customHeight="1" x14ac:dyDescent="0.25">
      <c r="A19" s="112" t="s">
        <v>50</v>
      </c>
      <c r="B19" s="346" t="s">
        <v>396</v>
      </c>
      <c r="C19" s="346"/>
      <c r="D19" s="347"/>
      <c r="E19" s="347"/>
      <c r="F19" s="348"/>
      <c r="G19" s="348"/>
      <c r="H19" s="348"/>
      <c r="I19" s="348"/>
      <c r="J19" s="341"/>
      <c r="K19" s="341"/>
      <c r="L19" s="65"/>
      <c r="M19" s="65"/>
      <c r="Y19" s="111"/>
      <c r="Z19" s="111"/>
      <c r="AA19" s="111" t="s">
        <v>49</v>
      </c>
      <c r="AB19" s="111">
        <v>150</v>
      </c>
      <c r="AC19" s="111">
        <v>120</v>
      </c>
      <c r="AD19" s="111">
        <v>100</v>
      </c>
      <c r="AE19" s="111">
        <v>80</v>
      </c>
      <c r="AF19" s="111">
        <v>70</v>
      </c>
      <c r="AG19" s="111">
        <v>60</v>
      </c>
      <c r="AH19" s="111">
        <v>55</v>
      </c>
      <c r="AI19" s="111">
        <v>50</v>
      </c>
      <c r="AJ19" s="111">
        <v>45</v>
      </c>
      <c r="AK19" s="111">
        <v>40</v>
      </c>
    </row>
    <row r="20" spans="1:37" ht="18.75" customHeight="1" x14ac:dyDescent="0.25">
      <c r="A20" s="112" t="s">
        <v>48</v>
      </c>
      <c r="B20" s="346" t="s">
        <v>397</v>
      </c>
      <c r="C20" s="346"/>
      <c r="D20" s="348"/>
      <c r="E20" s="348"/>
      <c r="F20" s="347"/>
      <c r="G20" s="347"/>
      <c r="H20" s="348"/>
      <c r="I20" s="348"/>
      <c r="J20" s="348"/>
      <c r="K20" s="348"/>
      <c r="L20" s="65"/>
      <c r="M20" s="65"/>
      <c r="Y20" s="111"/>
      <c r="Z20" s="111"/>
      <c r="AA20" s="111" t="s">
        <v>47</v>
      </c>
      <c r="AB20" s="111">
        <v>120</v>
      </c>
      <c r="AC20" s="111">
        <v>90</v>
      </c>
      <c r="AD20" s="111">
        <v>65</v>
      </c>
      <c r="AE20" s="111">
        <v>55</v>
      </c>
      <c r="AF20" s="111">
        <v>50</v>
      </c>
      <c r="AG20" s="111">
        <v>45</v>
      </c>
      <c r="AH20" s="111">
        <v>40</v>
      </c>
      <c r="AI20" s="111">
        <v>35</v>
      </c>
      <c r="AJ20" s="111">
        <v>25</v>
      </c>
      <c r="AK20" s="111">
        <v>20</v>
      </c>
    </row>
    <row r="21" spans="1:37" ht="18.75" customHeight="1" x14ac:dyDescent="0.25">
      <c r="A21" s="112" t="s">
        <v>46</v>
      </c>
      <c r="B21" s="346" t="s">
        <v>398</v>
      </c>
      <c r="C21" s="346"/>
      <c r="D21" s="348"/>
      <c r="E21" s="348"/>
      <c r="F21" s="348"/>
      <c r="G21" s="348"/>
      <c r="H21" s="347"/>
      <c r="I21" s="347"/>
      <c r="J21" s="348"/>
      <c r="K21" s="348"/>
      <c r="L21" s="65"/>
      <c r="M21" s="65"/>
      <c r="Y21" s="111"/>
      <c r="Z21" s="111"/>
      <c r="AA21" s="111" t="s">
        <v>45</v>
      </c>
      <c r="AB21" s="111">
        <v>90</v>
      </c>
      <c r="AC21" s="111">
        <v>60</v>
      </c>
      <c r="AD21" s="111">
        <v>45</v>
      </c>
      <c r="AE21" s="111">
        <v>34</v>
      </c>
      <c r="AF21" s="111">
        <v>27</v>
      </c>
      <c r="AG21" s="111">
        <v>22</v>
      </c>
      <c r="AH21" s="111">
        <v>18</v>
      </c>
      <c r="AI21" s="111">
        <v>15</v>
      </c>
      <c r="AJ21" s="111">
        <v>12</v>
      </c>
      <c r="AK21" s="111">
        <v>9</v>
      </c>
    </row>
    <row r="22" spans="1:37" ht="18.75" customHeight="1" x14ac:dyDescent="0.25">
      <c r="A22" s="112" t="s">
        <v>83</v>
      </c>
      <c r="B22" s="346" t="s">
        <v>399</v>
      </c>
      <c r="C22" s="346"/>
      <c r="D22" s="348"/>
      <c r="E22" s="348"/>
      <c r="F22" s="348"/>
      <c r="G22" s="348"/>
      <c r="H22" s="341"/>
      <c r="I22" s="341"/>
      <c r="J22" s="347"/>
      <c r="K22" s="347"/>
      <c r="L22" s="65"/>
      <c r="M22" s="65"/>
      <c r="Y22" s="111"/>
      <c r="Z22" s="111"/>
      <c r="AA22" s="111" t="s">
        <v>44</v>
      </c>
      <c r="AB22" s="111">
        <v>60</v>
      </c>
      <c r="AC22" s="111">
        <v>40</v>
      </c>
      <c r="AD22" s="111">
        <v>30</v>
      </c>
      <c r="AE22" s="111">
        <v>20</v>
      </c>
      <c r="AF22" s="111">
        <v>18</v>
      </c>
      <c r="AG22" s="111">
        <v>15</v>
      </c>
      <c r="AH22" s="111">
        <v>12</v>
      </c>
      <c r="AI22" s="111">
        <v>10</v>
      </c>
      <c r="AJ22" s="111">
        <v>8</v>
      </c>
      <c r="AK22" s="111">
        <v>6</v>
      </c>
    </row>
    <row r="23" spans="1:37" x14ac:dyDescent="0.25">
      <c r="A23" s="65"/>
      <c r="B23" s="65"/>
      <c r="C23" s="65"/>
      <c r="D23" s="65"/>
      <c r="E23" s="65"/>
      <c r="F23" s="65"/>
      <c r="G23" s="65"/>
      <c r="H23" s="65"/>
      <c r="I23" s="65"/>
      <c r="J23" s="65"/>
      <c r="K23" s="65"/>
      <c r="L23" s="65"/>
      <c r="M23" s="65"/>
      <c r="Y23" s="111"/>
      <c r="Z23" s="111"/>
      <c r="AA23" s="111" t="s">
        <v>43</v>
      </c>
      <c r="AB23" s="111">
        <v>40</v>
      </c>
      <c r="AC23" s="111">
        <v>25</v>
      </c>
      <c r="AD23" s="111">
        <v>18</v>
      </c>
      <c r="AE23" s="111">
        <v>13</v>
      </c>
      <c r="AF23" s="111">
        <v>8</v>
      </c>
      <c r="AG23" s="111">
        <v>7</v>
      </c>
      <c r="AH23" s="111">
        <v>6</v>
      </c>
      <c r="AI23" s="111">
        <v>5</v>
      </c>
      <c r="AJ23" s="111">
        <v>4</v>
      </c>
      <c r="AK23" s="111">
        <v>3</v>
      </c>
    </row>
    <row r="24" spans="1:37" x14ac:dyDescent="0.25">
      <c r="A24" s="65"/>
      <c r="B24" s="65"/>
      <c r="C24" s="65"/>
      <c r="D24" s="65"/>
      <c r="E24" s="65"/>
      <c r="F24" s="65"/>
      <c r="G24" s="65"/>
      <c r="H24" s="65"/>
      <c r="I24" s="65"/>
      <c r="J24" s="65"/>
      <c r="K24" s="65"/>
      <c r="L24" s="65"/>
      <c r="M24" s="65"/>
      <c r="Y24" s="111"/>
      <c r="Z24" s="111"/>
      <c r="AA24" s="111" t="s">
        <v>42</v>
      </c>
      <c r="AB24" s="111">
        <v>25</v>
      </c>
      <c r="AC24" s="111">
        <v>15</v>
      </c>
      <c r="AD24" s="111">
        <v>13</v>
      </c>
      <c r="AE24" s="111">
        <v>7</v>
      </c>
      <c r="AF24" s="111">
        <v>6</v>
      </c>
      <c r="AG24" s="111">
        <v>5</v>
      </c>
      <c r="AH24" s="111">
        <v>4</v>
      </c>
      <c r="AI24" s="111">
        <v>3</v>
      </c>
      <c r="AJ24" s="111">
        <v>2</v>
      </c>
      <c r="AK24" s="111">
        <v>1</v>
      </c>
    </row>
    <row r="25" spans="1:37" x14ac:dyDescent="0.25">
      <c r="A25" s="65"/>
      <c r="B25" s="65"/>
      <c r="C25" s="65"/>
      <c r="D25" s="65"/>
      <c r="E25" s="65"/>
      <c r="F25" s="65"/>
      <c r="G25" s="65"/>
      <c r="H25" s="65"/>
      <c r="I25" s="65"/>
      <c r="J25" s="65"/>
      <c r="K25" s="65"/>
      <c r="L25" s="65"/>
      <c r="M25" s="65"/>
      <c r="Y25" s="111"/>
      <c r="Z25" s="111"/>
      <c r="AA25" s="111" t="s">
        <v>41</v>
      </c>
      <c r="AB25" s="111">
        <v>15</v>
      </c>
      <c r="AC25" s="111">
        <v>10</v>
      </c>
      <c r="AD25" s="111">
        <v>8</v>
      </c>
      <c r="AE25" s="111">
        <v>4</v>
      </c>
      <c r="AF25" s="111">
        <v>3</v>
      </c>
      <c r="AG25" s="111">
        <v>2</v>
      </c>
      <c r="AH25" s="111">
        <v>1</v>
      </c>
      <c r="AI25" s="111">
        <v>0</v>
      </c>
      <c r="AJ25" s="111">
        <v>0</v>
      </c>
      <c r="AK25" s="111">
        <v>0</v>
      </c>
    </row>
    <row r="26" spans="1:37" x14ac:dyDescent="0.25">
      <c r="A26" s="65"/>
      <c r="B26" s="65"/>
      <c r="C26" s="65"/>
      <c r="D26" s="65"/>
      <c r="E26" s="65"/>
      <c r="F26" s="65"/>
      <c r="G26" s="65"/>
      <c r="H26" s="65"/>
      <c r="I26" s="65"/>
      <c r="J26" s="65"/>
      <c r="K26" s="65"/>
      <c r="L26" s="65"/>
      <c r="M26" s="65"/>
      <c r="Y26" s="111"/>
      <c r="Z26" s="111"/>
      <c r="AA26" s="111" t="s">
        <v>40</v>
      </c>
      <c r="AB26" s="111">
        <v>10</v>
      </c>
      <c r="AC26" s="111">
        <v>6</v>
      </c>
      <c r="AD26" s="111">
        <v>4</v>
      </c>
      <c r="AE26" s="111">
        <v>2</v>
      </c>
      <c r="AF26" s="111">
        <v>1</v>
      </c>
      <c r="AG26" s="111">
        <v>0</v>
      </c>
      <c r="AH26" s="111">
        <v>0</v>
      </c>
      <c r="AI26" s="111">
        <v>0</v>
      </c>
      <c r="AJ26" s="111">
        <v>0</v>
      </c>
      <c r="AK26" s="111">
        <v>0</v>
      </c>
    </row>
    <row r="27" spans="1:37" x14ac:dyDescent="0.25">
      <c r="A27" s="65"/>
      <c r="B27" s="65"/>
      <c r="C27" s="65"/>
      <c r="D27" s="65"/>
      <c r="E27" s="65"/>
      <c r="F27" s="65"/>
      <c r="G27" s="65"/>
      <c r="H27" s="65"/>
      <c r="I27" s="65"/>
      <c r="J27" s="65"/>
      <c r="K27" s="65"/>
      <c r="L27" s="65"/>
      <c r="M27" s="65"/>
      <c r="Y27" s="111"/>
      <c r="Z27" s="111"/>
      <c r="AA27" s="111" t="s">
        <v>39</v>
      </c>
      <c r="AB27" s="111">
        <v>3</v>
      </c>
      <c r="AC27" s="111">
        <v>2</v>
      </c>
      <c r="AD27" s="111">
        <v>1</v>
      </c>
      <c r="AE27" s="111">
        <v>0</v>
      </c>
      <c r="AF27" s="111">
        <v>0</v>
      </c>
      <c r="AG27" s="111">
        <v>0</v>
      </c>
      <c r="AH27" s="111">
        <v>0</v>
      </c>
      <c r="AI27" s="111">
        <v>0</v>
      </c>
      <c r="AJ27" s="111">
        <v>0</v>
      </c>
      <c r="AK27" s="111">
        <v>0</v>
      </c>
    </row>
    <row r="28" spans="1:37" x14ac:dyDescent="0.25">
      <c r="A28" s="65"/>
      <c r="B28" s="65"/>
      <c r="C28" s="65"/>
      <c r="D28" s="65"/>
      <c r="E28" s="65"/>
      <c r="F28" s="65"/>
      <c r="G28" s="65"/>
      <c r="H28" s="65"/>
      <c r="I28" s="65"/>
      <c r="J28" s="65"/>
      <c r="K28" s="65"/>
      <c r="L28" s="65"/>
      <c r="M28" s="65"/>
    </row>
    <row r="29" spans="1:37" x14ac:dyDescent="0.25">
      <c r="A29" s="65"/>
      <c r="B29" s="65"/>
      <c r="C29" s="65"/>
      <c r="D29" s="65"/>
      <c r="E29" s="65"/>
      <c r="F29" s="65"/>
      <c r="G29" s="65"/>
      <c r="H29" s="65"/>
      <c r="I29" s="65"/>
      <c r="J29" s="65"/>
      <c r="K29" s="65"/>
      <c r="L29" s="65"/>
      <c r="M29" s="65"/>
    </row>
    <row r="30" spans="1:37" x14ac:dyDescent="0.25">
      <c r="A30" s="65"/>
      <c r="B30" s="65"/>
      <c r="C30" s="65"/>
      <c r="D30" s="65"/>
      <c r="E30" s="65"/>
      <c r="F30" s="65"/>
      <c r="G30" s="65"/>
      <c r="H30" s="65"/>
      <c r="I30" s="65"/>
      <c r="J30" s="65"/>
      <c r="K30" s="65"/>
      <c r="L30" s="65"/>
      <c r="M30" s="65"/>
    </row>
    <row r="31" spans="1:37" x14ac:dyDescent="0.25">
      <c r="A31" s="65"/>
      <c r="B31" s="65"/>
      <c r="C31" s="65"/>
      <c r="D31" s="65"/>
      <c r="E31" s="65"/>
      <c r="F31" s="65"/>
      <c r="G31" s="65"/>
      <c r="H31" s="65"/>
      <c r="I31" s="65"/>
      <c r="J31" s="65"/>
      <c r="K31" s="65"/>
      <c r="L31" s="65"/>
      <c r="M31" s="65"/>
    </row>
    <row r="32" spans="1:37" x14ac:dyDescent="0.25">
      <c r="A32" s="65"/>
      <c r="B32" s="65"/>
      <c r="C32" s="65"/>
      <c r="D32" s="65"/>
      <c r="E32" s="65"/>
      <c r="F32" s="65"/>
      <c r="G32" s="65"/>
      <c r="H32" s="65"/>
      <c r="I32" s="65"/>
      <c r="J32" s="65"/>
      <c r="K32" s="65"/>
      <c r="L32" s="53"/>
      <c r="M32" s="65"/>
    </row>
    <row r="33" spans="1:18" x14ac:dyDescent="0.25">
      <c r="A33" s="110" t="s">
        <v>38</v>
      </c>
      <c r="B33" s="109"/>
      <c r="C33" s="108"/>
      <c r="D33" s="106" t="s">
        <v>36</v>
      </c>
      <c r="E33" s="104" t="s">
        <v>37</v>
      </c>
      <c r="F33" s="107"/>
      <c r="G33" s="106" t="s">
        <v>36</v>
      </c>
      <c r="H33" s="104" t="s">
        <v>35</v>
      </c>
      <c r="I33" s="105"/>
      <c r="J33" s="104" t="s">
        <v>34</v>
      </c>
      <c r="K33" s="103" t="s">
        <v>33</v>
      </c>
      <c r="L33" s="102"/>
      <c r="M33" s="107"/>
      <c r="P33" s="99"/>
      <c r="Q33" s="99"/>
      <c r="R33" s="98"/>
    </row>
    <row r="34" spans="1:18" x14ac:dyDescent="0.25">
      <c r="A34" s="97" t="s">
        <v>32</v>
      </c>
      <c r="B34" s="93"/>
      <c r="C34" s="96"/>
      <c r="D34" s="95"/>
      <c r="E34" s="349"/>
      <c r="F34" s="349"/>
      <c r="G34" s="94" t="s">
        <v>31</v>
      </c>
      <c r="H34" s="93"/>
      <c r="I34" s="92"/>
      <c r="J34" s="91"/>
      <c r="K34" s="79" t="s">
        <v>30</v>
      </c>
      <c r="L34" s="78"/>
      <c r="M34" s="77"/>
      <c r="P34" s="76"/>
      <c r="Q34" s="76"/>
      <c r="R34" s="51"/>
    </row>
    <row r="35" spans="1:18" x14ac:dyDescent="0.25">
      <c r="A35" s="54" t="s">
        <v>29</v>
      </c>
      <c r="B35" s="57"/>
      <c r="C35" s="90"/>
      <c r="D35" s="72"/>
      <c r="E35" s="345"/>
      <c r="F35" s="345"/>
      <c r="G35" s="70" t="s">
        <v>28</v>
      </c>
      <c r="H35" s="69"/>
      <c r="I35" s="68"/>
      <c r="J35" s="67"/>
      <c r="K35" s="89"/>
      <c r="L35" s="53"/>
      <c r="M35" s="52"/>
      <c r="P35" s="51"/>
      <c r="Q35" s="50"/>
      <c r="R35" s="51"/>
    </row>
    <row r="36" spans="1:18" x14ac:dyDescent="0.25">
      <c r="A36" s="88"/>
      <c r="B36" s="87"/>
      <c r="C36" s="86"/>
      <c r="D36" s="72"/>
      <c r="E36" s="71"/>
      <c r="F36" s="65"/>
      <c r="G36" s="70" t="s">
        <v>27</v>
      </c>
      <c r="H36" s="69"/>
      <c r="I36" s="68"/>
      <c r="J36" s="67"/>
      <c r="K36" s="79" t="s">
        <v>26</v>
      </c>
      <c r="L36" s="78"/>
      <c r="M36" s="77"/>
      <c r="P36" s="76"/>
      <c r="Q36" s="76"/>
      <c r="R36" s="51"/>
    </row>
    <row r="37" spans="1:18" x14ac:dyDescent="0.25">
      <c r="A37" s="85"/>
      <c r="B37" s="84"/>
      <c r="C37" s="80"/>
      <c r="D37" s="72"/>
      <c r="E37" s="71"/>
      <c r="F37" s="65"/>
      <c r="G37" s="70" t="s">
        <v>25</v>
      </c>
      <c r="H37" s="69"/>
      <c r="I37" s="68"/>
      <c r="J37" s="67"/>
      <c r="K37" s="66"/>
      <c r="L37" s="65"/>
      <c r="M37" s="64"/>
      <c r="P37" s="51"/>
      <c r="Q37" s="50"/>
      <c r="R37" s="51"/>
    </row>
    <row r="38" spans="1:18" x14ac:dyDescent="0.25">
      <c r="A38" s="83"/>
      <c r="B38" s="82"/>
      <c r="C38" s="81"/>
      <c r="D38" s="72"/>
      <c r="E38" s="71"/>
      <c r="F38" s="65"/>
      <c r="G38" s="70" t="s">
        <v>24</v>
      </c>
      <c r="H38" s="69"/>
      <c r="I38" s="68"/>
      <c r="J38" s="67"/>
      <c r="K38" s="54"/>
      <c r="L38" s="53"/>
      <c r="M38" s="52"/>
      <c r="P38" s="51"/>
      <c r="Q38" s="50"/>
      <c r="R38" s="51"/>
    </row>
    <row r="39" spans="1:18" x14ac:dyDescent="0.25">
      <c r="A39" s="75"/>
      <c r="B39" s="74"/>
      <c r="C39" s="80"/>
      <c r="D39" s="72"/>
      <c r="E39" s="71"/>
      <c r="F39" s="65"/>
      <c r="G39" s="70" t="s">
        <v>23</v>
      </c>
      <c r="H39" s="69"/>
      <c r="I39" s="68"/>
      <c r="J39" s="67"/>
      <c r="K39" s="79" t="s">
        <v>22</v>
      </c>
      <c r="L39" s="78"/>
      <c r="M39" s="77"/>
      <c r="P39" s="76"/>
      <c r="Q39" s="76"/>
      <c r="R39" s="51"/>
    </row>
    <row r="40" spans="1:18" x14ac:dyDescent="0.25">
      <c r="A40" s="75"/>
      <c r="B40" s="74"/>
      <c r="C40" s="73"/>
      <c r="D40" s="72"/>
      <c r="E40" s="71"/>
      <c r="F40" s="65"/>
      <c r="G40" s="70" t="s">
        <v>21</v>
      </c>
      <c r="H40" s="69"/>
      <c r="I40" s="68"/>
      <c r="J40" s="67"/>
      <c r="K40" s="66"/>
      <c r="L40" s="65"/>
      <c r="M40" s="64"/>
      <c r="P40" s="51"/>
      <c r="Q40" s="50"/>
      <c r="R40" s="51"/>
    </row>
    <row r="41" spans="1:18" x14ac:dyDescent="0.25">
      <c r="A41" s="63"/>
      <c r="B41" s="62"/>
      <c r="C41" s="61"/>
      <c r="D41" s="60"/>
      <c r="E41" s="59"/>
      <c r="F41" s="53"/>
      <c r="G41" s="58" t="s">
        <v>20</v>
      </c>
      <c r="H41" s="57"/>
      <c r="I41" s="56"/>
      <c r="J41" s="55"/>
      <c r="K41" s="54" t="e">
        <f>M4</f>
        <v>#REF!</v>
      </c>
      <c r="L41" s="53"/>
      <c r="M41" s="52"/>
      <c r="P41" s="51"/>
      <c r="Q41" s="50"/>
      <c r="R41" s="49"/>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J22:K22"/>
    <mergeCell ref="E34:F34"/>
    <mergeCell ref="B20:C20"/>
    <mergeCell ref="D20:E20"/>
    <mergeCell ref="F20:G20"/>
    <mergeCell ref="H20:I20"/>
    <mergeCell ref="J20:K20"/>
    <mergeCell ref="B21:C21"/>
    <mergeCell ref="D21:E21"/>
    <mergeCell ref="F21:G21"/>
    <mergeCell ref="H21:I21"/>
    <mergeCell ref="J21:K21"/>
    <mergeCell ref="E35:F35"/>
    <mergeCell ref="B22:C22"/>
    <mergeCell ref="D22:E22"/>
    <mergeCell ref="F22:G22"/>
    <mergeCell ref="H22:I22"/>
  </mergeCells>
  <conditionalFormatting sqref="E7 E9 E11 E13">
    <cfRule type="cellIs" dxfId="136" priority="2" stopIfTrue="1" operator="equal">
      <formula>"Bye"</formula>
    </cfRule>
  </conditionalFormatting>
  <conditionalFormatting sqref="R41">
    <cfRule type="expression" dxfId="135" priority="1"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30</vt:i4>
      </vt:variant>
      <vt:variant>
        <vt:lpstr>Névvel ellátott tartományok</vt:lpstr>
      </vt:variant>
      <vt:variant>
        <vt:i4>24</vt:i4>
      </vt:variant>
    </vt:vector>
  </HeadingPairs>
  <TitlesOfParts>
    <vt:vector size="54" baseType="lpstr">
      <vt:lpstr>Altalanos</vt:lpstr>
      <vt:lpstr>Nevezések</vt:lpstr>
      <vt:lpstr>Játékrend - hétfő</vt:lpstr>
      <vt:lpstr>Játékrend - kedd</vt:lpstr>
      <vt:lpstr>Játékrend - szerda</vt:lpstr>
      <vt:lpstr>Játékrend - csütörtök</vt:lpstr>
      <vt:lpstr>I.lány B</vt:lpstr>
      <vt:lpstr>II.fiú A</vt:lpstr>
      <vt:lpstr>II.kcs fiú B1</vt:lpstr>
      <vt:lpstr>II.kcs fiú B2</vt:lpstr>
      <vt:lpstr>II.kcs lány A</vt:lpstr>
      <vt:lpstr>II.kcs lány B</vt:lpstr>
      <vt:lpstr>III.fiúA</vt:lpstr>
      <vt:lpstr>III.lány B</vt:lpstr>
      <vt:lpstr>IV.fiúA</vt:lpstr>
      <vt:lpstr>IV.fiúB</vt:lpstr>
      <vt:lpstr>IV.lány A</vt:lpstr>
      <vt:lpstr>V.fiúA</vt:lpstr>
      <vt:lpstr>V.fiúB</vt:lpstr>
      <vt:lpstr>V.lány A</vt:lpstr>
      <vt:lpstr>V.lány B</vt:lpstr>
      <vt:lpstr>VI.fiúA</vt:lpstr>
      <vt:lpstr>VI.fiúB</vt:lpstr>
      <vt:lpstr>VI.lány A</vt:lpstr>
      <vt:lpstr>VI.lány B</vt:lpstr>
      <vt:lpstr>VII.fúA</vt:lpstr>
      <vt:lpstr>VII.fiúB</vt:lpstr>
      <vt:lpstr>VII.lány B</vt:lpstr>
      <vt:lpstr>VIII.fiúB</vt:lpstr>
      <vt:lpstr>VIII.lány B</vt:lpstr>
      <vt:lpstr>'I.lány B'!Nyomtatási_terület</vt:lpstr>
      <vt:lpstr>'II.fiú A'!Nyomtatási_terület</vt:lpstr>
      <vt:lpstr>'II.kcs fiú B1'!Nyomtatási_terület</vt:lpstr>
      <vt:lpstr>'II.kcs fiú B2'!Nyomtatási_terület</vt:lpstr>
      <vt:lpstr>'II.kcs lány A'!Nyomtatási_terület</vt:lpstr>
      <vt:lpstr>'II.kcs lány B'!Nyomtatási_terület</vt:lpstr>
      <vt:lpstr>III.fiúA!Nyomtatási_terület</vt:lpstr>
      <vt:lpstr>'III.lány B'!Nyomtatási_terület</vt:lpstr>
      <vt:lpstr>IV.fiúA!Nyomtatási_terület</vt:lpstr>
      <vt:lpstr>IV.fiúB!Nyomtatási_terület</vt:lpstr>
      <vt:lpstr>'IV.lány A'!Nyomtatási_terület</vt:lpstr>
      <vt:lpstr>V.fiúA!Nyomtatási_terület</vt:lpstr>
      <vt:lpstr>V.fiúB!Nyomtatási_terület</vt:lpstr>
      <vt:lpstr>'V.lány A'!Nyomtatási_terület</vt:lpstr>
      <vt:lpstr>'V.lány B'!Nyomtatási_terület</vt:lpstr>
      <vt:lpstr>VI.fiúA!Nyomtatási_terület</vt:lpstr>
      <vt:lpstr>VI.fiúB!Nyomtatási_terület</vt:lpstr>
      <vt:lpstr>'VI.lány A'!Nyomtatási_terület</vt:lpstr>
      <vt:lpstr>'VI.lány B'!Nyomtatási_terület</vt:lpstr>
      <vt:lpstr>VII.fiúB!Nyomtatási_terület</vt:lpstr>
      <vt:lpstr>VII.fúA!Nyomtatási_terület</vt:lpstr>
      <vt:lpstr>'VII.lány B'!Nyomtatási_terület</vt:lpstr>
      <vt:lpstr>VIII.fiúB!Nyomtatási_terület</vt:lpstr>
      <vt:lpstr>'VIII.lány B'!Nyomtatási_terület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János Guti</cp:lastModifiedBy>
  <cp:lastPrinted>2016-03-12T10:05:59Z</cp:lastPrinted>
  <dcterms:created xsi:type="dcterms:W3CDTF">1998-01-18T23:10:02Z</dcterms:created>
  <dcterms:modified xsi:type="dcterms:W3CDTF">2026-04-23T09:07:17Z</dcterms:modified>
  <cp:category>Forms</cp:category>
</cp:coreProperties>
</file>