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trlProps/ctrlProp9.xml" ContentType="application/vnd.ms-excel.controlproperties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10.xml" ContentType="application/vnd.ms-excel.controlproperties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trlProps/ctrlProp13.xml" ContentType="application/vnd.ms-excel.controlproperties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ctrlProps/ctrlProp16.xml" ContentType="application/vnd.ms-excel.controlproperties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17.xml" ContentType="application/vnd.ms-excel.controlproperties+xml"/>
  <Override PartName="/xl/comments13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18.xml" ContentType="application/vnd.ms-excel.controlproperties+xml"/>
  <Override PartName="/xl/comments14.xml" ContentType="application/vnd.openxmlformats-officedocument.spreadsheetml.comments+xml"/>
  <Override PartName="/xl/drawings/drawing21.xml" ContentType="application/vnd.openxmlformats-officedocument.drawing+xml"/>
  <Override PartName="/xl/ctrlProps/ctrlProp19.xml" ContentType="application/vnd.ms-excel.controlproperties+xml"/>
  <Override PartName="/xl/comments15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20.xml" ContentType="application/vnd.ms-excel.controlproperties+xml"/>
  <Override PartName="/xl/comments16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trlProps/ctrlProp21.xml" ContentType="application/vnd.ms-excel.controlproperties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22.xml" ContentType="application/vnd.ms-excel.controlproperties+xml"/>
  <Override PartName="/xl/comments18.xml" ContentType="application/vnd.openxmlformats-officedocument.spreadsheetml.comments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Vas vármegye - Lipták János\Kőszeg\"/>
    </mc:Choice>
  </mc:AlternateContent>
  <xr:revisionPtr revIDLastSave="0" documentId="8_{710777AB-F3AF-4A2C-A567-2ED7BC53C677}" xr6:coauthVersionLast="47" xr6:coauthVersionMax="47" xr10:uidLastSave="{00000000-0000-0000-0000-000000000000}"/>
  <bookViews>
    <workbookView xWindow="-108" yWindow="-108" windowWidth="23256" windowHeight="13176" tabRatio="884" activeTab="3" xr2:uid="{A0B01E3E-E6ED-4088-8DD6-106FF77E3525}"/>
  </bookViews>
  <sheets>
    <sheet name="Altalanos" sheetId="1" r:id="rId1"/>
    <sheet name="Nevezések" sheetId="374" r:id="rId2"/>
    <sheet name="V.kcs. F A" sheetId="347" state="hidden" r:id="rId3"/>
    <sheet name="V.kcs F A " sheetId="348" r:id="rId4"/>
    <sheet name="V.kcs F B" sheetId="349" state="hidden" r:id="rId5"/>
    <sheet name="V.kcs. F B" sheetId="350" r:id="rId6"/>
    <sheet name="V.kcs L A" sheetId="351" state="hidden" r:id="rId7"/>
    <sheet name="V.kcs. L A" sheetId="352" r:id="rId8"/>
    <sheet name="V.kcs L B" sheetId="353" state="hidden" r:id="rId9"/>
    <sheet name="V.kcs. L B" sheetId="354" r:id="rId10"/>
    <sheet name="VI.kcs F A" sheetId="355" state="hidden" r:id="rId11"/>
    <sheet name="VI kcs F A" sheetId="356" r:id="rId12"/>
    <sheet name="VI kcs F B" sheetId="357" state="hidden" r:id="rId13"/>
    <sheet name="VI. kcs F B" sheetId="358" r:id="rId14"/>
    <sheet name="VI kcs L B" sheetId="360" state="hidden" r:id="rId15"/>
    <sheet name="VI.kcs L B" sheetId="359" r:id="rId16"/>
    <sheet name="VII kcs F A" sheetId="362" state="hidden" r:id="rId17"/>
    <sheet name="VII.kcs. F A" sheetId="361" r:id="rId18"/>
    <sheet name="VII.kcs F B" sheetId="363" state="hidden" r:id="rId19"/>
    <sheet name="VII kcs F B" sheetId="364" r:id="rId20"/>
    <sheet name="VII kcs L A" sheetId="365" state="hidden" r:id="rId21"/>
    <sheet name="VII kcs L B" sheetId="367" r:id="rId22"/>
    <sheet name="VII kcs. L B" sheetId="366" state="hidden" r:id="rId23"/>
    <sheet name="VIII kcs F A" sheetId="369" state="hidden" r:id="rId24"/>
    <sheet name="VIII.kcs.F A" sheetId="368" r:id="rId25"/>
    <sheet name="VIII kcs F B" sheetId="371" state="hidden" r:id="rId26"/>
    <sheet name="VIII.kcs.F B" sheetId="370" r:id="rId27"/>
    <sheet name="VIII kcs L B" sheetId="373" state="hidden" r:id="rId28"/>
    <sheet name="VIII.kcs.L B" sheetId="372" r:id="rId29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72" l="1"/>
  <c r="B19" i="372"/>
  <c r="F18" i="372"/>
  <c r="D18" i="372"/>
  <c r="L11" i="372"/>
  <c r="I11" i="372"/>
  <c r="G11" i="372"/>
  <c r="E11" i="372"/>
  <c r="B21" i="372" s="1"/>
  <c r="D11" i="372"/>
  <c r="C11" i="372"/>
  <c r="L9" i="372"/>
  <c r="D9" i="372"/>
  <c r="C9" i="372"/>
  <c r="L7" i="372"/>
  <c r="D7" i="372"/>
  <c r="C7" i="372"/>
  <c r="Y5" i="372"/>
  <c r="AF1" i="372"/>
  <c r="L4" i="372"/>
  <c r="K41" i="372"/>
  <c r="E4" i="372"/>
  <c r="A4" i="372"/>
  <c r="Y3" i="372"/>
  <c r="E2" i="372"/>
  <c r="AI1" i="372"/>
  <c r="A1" i="372"/>
  <c r="P156" i="373"/>
  <c r="M156" i="373"/>
  <c r="L156" i="373"/>
  <c r="K156" i="373"/>
  <c r="J156" i="373"/>
  <c r="P155" i="373"/>
  <c r="M155" i="373"/>
  <c r="L155" i="373"/>
  <c r="K155" i="373"/>
  <c r="J155" i="373"/>
  <c r="P154" i="373"/>
  <c r="M154" i="373"/>
  <c r="L154" i="373"/>
  <c r="K154" i="373"/>
  <c r="J154" i="373"/>
  <c r="P153" i="373"/>
  <c r="M153" i="373"/>
  <c r="L153" i="373"/>
  <c r="K153" i="373"/>
  <c r="J153" i="373"/>
  <c r="P152" i="373"/>
  <c r="M152" i="373"/>
  <c r="L152" i="373"/>
  <c r="K152" i="373"/>
  <c r="J152" i="373"/>
  <c r="P151" i="373"/>
  <c r="M151" i="373"/>
  <c r="L151" i="373"/>
  <c r="K151" i="373"/>
  <c r="J151" i="373"/>
  <c r="P150" i="373"/>
  <c r="M150" i="373"/>
  <c r="L150" i="373"/>
  <c r="K150" i="373"/>
  <c r="J150" i="373"/>
  <c r="P149" i="373"/>
  <c r="M149" i="373"/>
  <c r="L149" i="373"/>
  <c r="K149" i="373"/>
  <c r="J149" i="373"/>
  <c r="P148" i="373"/>
  <c r="M148" i="373"/>
  <c r="L148" i="373"/>
  <c r="K148" i="373"/>
  <c r="J148" i="373"/>
  <c r="P147" i="373"/>
  <c r="M147" i="373"/>
  <c r="L147" i="373"/>
  <c r="K147" i="373"/>
  <c r="J147" i="373"/>
  <c r="P146" i="373"/>
  <c r="M146" i="373"/>
  <c r="L146" i="373"/>
  <c r="K146" i="373"/>
  <c r="J146" i="373"/>
  <c r="P145" i="373"/>
  <c r="M145" i="373"/>
  <c r="L145" i="373"/>
  <c r="K145" i="373"/>
  <c r="J145" i="373"/>
  <c r="P144" i="373"/>
  <c r="M144" i="373"/>
  <c r="L144" i="373"/>
  <c r="K144" i="373"/>
  <c r="J144" i="373"/>
  <c r="P143" i="373"/>
  <c r="M143" i="373"/>
  <c r="L143" i="373"/>
  <c r="K143" i="373"/>
  <c r="J143" i="373"/>
  <c r="P142" i="373"/>
  <c r="M142" i="373"/>
  <c r="L142" i="373"/>
  <c r="K142" i="373"/>
  <c r="J142" i="373"/>
  <c r="P141" i="373"/>
  <c r="M141" i="373"/>
  <c r="L141" i="373"/>
  <c r="K141" i="373"/>
  <c r="J141" i="373"/>
  <c r="P140" i="373"/>
  <c r="M140" i="373"/>
  <c r="L140" i="373"/>
  <c r="K140" i="373"/>
  <c r="J140" i="373"/>
  <c r="P139" i="373"/>
  <c r="M139" i="373"/>
  <c r="L139" i="373"/>
  <c r="K139" i="373"/>
  <c r="J139" i="373"/>
  <c r="P138" i="373"/>
  <c r="M138" i="373"/>
  <c r="L138" i="373"/>
  <c r="K138" i="373"/>
  <c r="J138" i="373"/>
  <c r="P137" i="373"/>
  <c r="M137" i="373"/>
  <c r="L137" i="373"/>
  <c r="K137" i="373"/>
  <c r="J137" i="373"/>
  <c r="P136" i="373"/>
  <c r="M136" i="373"/>
  <c r="L136" i="373"/>
  <c r="K136" i="373"/>
  <c r="J136" i="373"/>
  <c r="P135" i="373"/>
  <c r="M135" i="373"/>
  <c r="L135" i="373"/>
  <c r="K135" i="373"/>
  <c r="J135" i="373"/>
  <c r="P134" i="373"/>
  <c r="M134" i="373"/>
  <c r="L134" i="373"/>
  <c r="K134" i="373"/>
  <c r="J134" i="373"/>
  <c r="P133" i="373"/>
  <c r="M133" i="373"/>
  <c r="L133" i="373"/>
  <c r="K133" i="373"/>
  <c r="J133" i="373"/>
  <c r="P132" i="373"/>
  <c r="M132" i="373"/>
  <c r="L132" i="373"/>
  <c r="K132" i="373"/>
  <c r="J132" i="373"/>
  <c r="P131" i="373"/>
  <c r="M131" i="373"/>
  <c r="L131" i="373"/>
  <c r="K131" i="373"/>
  <c r="J131" i="373"/>
  <c r="P130" i="373"/>
  <c r="M130" i="373"/>
  <c r="L130" i="373"/>
  <c r="K130" i="373"/>
  <c r="J130" i="373"/>
  <c r="P129" i="373"/>
  <c r="M129" i="373"/>
  <c r="L129" i="373"/>
  <c r="K129" i="373"/>
  <c r="J129" i="373"/>
  <c r="P128" i="373"/>
  <c r="M128" i="373"/>
  <c r="L128" i="373"/>
  <c r="K128" i="373"/>
  <c r="J128" i="373"/>
  <c r="P127" i="373"/>
  <c r="M127" i="373"/>
  <c r="L127" i="373"/>
  <c r="K127" i="373"/>
  <c r="J127" i="373"/>
  <c r="P126" i="373"/>
  <c r="M126" i="373"/>
  <c r="L126" i="373"/>
  <c r="K126" i="373"/>
  <c r="J126" i="373"/>
  <c r="P125" i="373"/>
  <c r="M125" i="373"/>
  <c r="L125" i="373"/>
  <c r="K125" i="373"/>
  <c r="J125" i="373"/>
  <c r="P124" i="373"/>
  <c r="M124" i="373"/>
  <c r="L124" i="373"/>
  <c r="K124" i="373"/>
  <c r="J124" i="373"/>
  <c r="P123" i="373"/>
  <c r="M123" i="373"/>
  <c r="L123" i="373"/>
  <c r="K123" i="373"/>
  <c r="J123" i="373"/>
  <c r="P122" i="373"/>
  <c r="M122" i="373"/>
  <c r="L122" i="373"/>
  <c r="K122" i="373"/>
  <c r="J122" i="373"/>
  <c r="P121" i="373"/>
  <c r="M121" i="373"/>
  <c r="L121" i="373"/>
  <c r="K121" i="373"/>
  <c r="J121" i="373"/>
  <c r="P120" i="373"/>
  <c r="M120" i="373"/>
  <c r="L120" i="373"/>
  <c r="K120" i="373"/>
  <c r="J120" i="373"/>
  <c r="P119" i="373"/>
  <c r="M119" i="373"/>
  <c r="L119" i="373"/>
  <c r="K119" i="373"/>
  <c r="J119" i="373"/>
  <c r="P118" i="373"/>
  <c r="M118" i="373"/>
  <c r="L118" i="373"/>
  <c r="K118" i="373"/>
  <c r="J118" i="373"/>
  <c r="P117" i="373"/>
  <c r="M117" i="373"/>
  <c r="L117" i="373"/>
  <c r="K117" i="373"/>
  <c r="J117" i="373"/>
  <c r="P116" i="373"/>
  <c r="M116" i="373"/>
  <c r="L116" i="373"/>
  <c r="K116" i="373"/>
  <c r="J116" i="373"/>
  <c r="P115" i="373"/>
  <c r="M115" i="373"/>
  <c r="L115" i="373"/>
  <c r="K115" i="373"/>
  <c r="J115" i="373"/>
  <c r="P114" i="373"/>
  <c r="M114" i="373"/>
  <c r="L114" i="373"/>
  <c r="K114" i="373"/>
  <c r="J114" i="373"/>
  <c r="P113" i="373"/>
  <c r="M113" i="373"/>
  <c r="L113" i="373"/>
  <c r="K113" i="373"/>
  <c r="J113" i="373"/>
  <c r="P112" i="373"/>
  <c r="M112" i="373"/>
  <c r="L112" i="373"/>
  <c r="K112" i="373"/>
  <c r="J112" i="373"/>
  <c r="P111" i="373"/>
  <c r="M111" i="373"/>
  <c r="L111" i="373"/>
  <c r="K111" i="373"/>
  <c r="J111" i="373"/>
  <c r="P110" i="373"/>
  <c r="M110" i="373"/>
  <c r="L110" i="373"/>
  <c r="K110" i="373"/>
  <c r="J110" i="373"/>
  <c r="P109" i="373"/>
  <c r="M109" i="373"/>
  <c r="L109" i="373"/>
  <c r="K109" i="373"/>
  <c r="J109" i="373"/>
  <c r="P108" i="373"/>
  <c r="M108" i="373"/>
  <c r="L108" i="373"/>
  <c r="K108" i="373"/>
  <c r="J108" i="373"/>
  <c r="P107" i="373"/>
  <c r="M107" i="373"/>
  <c r="L107" i="373"/>
  <c r="K107" i="373"/>
  <c r="J107" i="373"/>
  <c r="P106" i="373"/>
  <c r="M106" i="373"/>
  <c r="L106" i="373"/>
  <c r="K106" i="373"/>
  <c r="J106" i="373"/>
  <c r="P105" i="373"/>
  <c r="M105" i="373"/>
  <c r="L105" i="373"/>
  <c r="K105" i="373"/>
  <c r="J105" i="373"/>
  <c r="P104" i="373"/>
  <c r="M104" i="373"/>
  <c r="L104" i="373"/>
  <c r="K104" i="373"/>
  <c r="J104" i="373"/>
  <c r="P103" i="373"/>
  <c r="M103" i="373"/>
  <c r="L103" i="373"/>
  <c r="K103" i="373"/>
  <c r="J103" i="373"/>
  <c r="P102" i="373"/>
  <c r="M102" i="373"/>
  <c r="L102" i="373"/>
  <c r="K102" i="373"/>
  <c r="J102" i="373"/>
  <c r="P101" i="373"/>
  <c r="M101" i="373"/>
  <c r="L101" i="373"/>
  <c r="K101" i="373"/>
  <c r="J101" i="373"/>
  <c r="P100" i="373"/>
  <c r="M100" i="373"/>
  <c r="L100" i="373"/>
  <c r="K100" i="373"/>
  <c r="J100" i="373"/>
  <c r="P99" i="373"/>
  <c r="M99" i="373"/>
  <c r="L99" i="373"/>
  <c r="K99" i="373"/>
  <c r="J99" i="373"/>
  <c r="P98" i="373"/>
  <c r="M98" i="373"/>
  <c r="L98" i="373"/>
  <c r="K98" i="373"/>
  <c r="J98" i="373"/>
  <c r="P97" i="373"/>
  <c r="M97" i="373"/>
  <c r="L97" i="373"/>
  <c r="K97" i="373"/>
  <c r="J97" i="373"/>
  <c r="P96" i="373"/>
  <c r="M96" i="373"/>
  <c r="L96" i="373"/>
  <c r="K96" i="373"/>
  <c r="J96" i="373"/>
  <c r="P95" i="373"/>
  <c r="M95" i="373"/>
  <c r="L95" i="373"/>
  <c r="K95" i="373"/>
  <c r="J95" i="373"/>
  <c r="P94" i="373"/>
  <c r="M94" i="373"/>
  <c r="L94" i="373"/>
  <c r="K94" i="373"/>
  <c r="J94" i="373"/>
  <c r="P93" i="373"/>
  <c r="M93" i="373"/>
  <c r="L93" i="373"/>
  <c r="K93" i="373"/>
  <c r="J93" i="373"/>
  <c r="P92" i="373"/>
  <c r="M92" i="373"/>
  <c r="L92" i="373"/>
  <c r="K92" i="373"/>
  <c r="J92" i="373"/>
  <c r="P91" i="373"/>
  <c r="M91" i="373"/>
  <c r="L91" i="373"/>
  <c r="K91" i="373"/>
  <c r="J91" i="373"/>
  <c r="P90" i="373"/>
  <c r="M90" i="373"/>
  <c r="L90" i="373"/>
  <c r="K90" i="373"/>
  <c r="J90" i="373"/>
  <c r="P89" i="373"/>
  <c r="M89" i="373"/>
  <c r="L89" i="373"/>
  <c r="K89" i="373"/>
  <c r="J89" i="373"/>
  <c r="P88" i="373"/>
  <c r="M88" i="373"/>
  <c r="L88" i="373"/>
  <c r="K88" i="373"/>
  <c r="J88" i="373"/>
  <c r="P87" i="373"/>
  <c r="M87" i="373"/>
  <c r="L87" i="373"/>
  <c r="K87" i="373"/>
  <c r="J87" i="373"/>
  <c r="P86" i="373"/>
  <c r="M86" i="373"/>
  <c r="L86" i="373"/>
  <c r="K86" i="373"/>
  <c r="J86" i="373"/>
  <c r="P85" i="373"/>
  <c r="M85" i="373"/>
  <c r="L85" i="373"/>
  <c r="K85" i="373"/>
  <c r="J85" i="373"/>
  <c r="P84" i="373"/>
  <c r="M84" i="373"/>
  <c r="L84" i="373"/>
  <c r="K84" i="373"/>
  <c r="J84" i="373"/>
  <c r="P83" i="373"/>
  <c r="M83" i="373"/>
  <c r="L83" i="373"/>
  <c r="K83" i="373"/>
  <c r="J83" i="373"/>
  <c r="P82" i="373"/>
  <c r="M82" i="373"/>
  <c r="L82" i="373"/>
  <c r="K82" i="373"/>
  <c r="J82" i="373"/>
  <c r="P81" i="373"/>
  <c r="M81" i="373"/>
  <c r="L81" i="373"/>
  <c r="K81" i="373"/>
  <c r="J81" i="373"/>
  <c r="P80" i="373"/>
  <c r="M80" i="373"/>
  <c r="L80" i="373"/>
  <c r="K80" i="373"/>
  <c r="J80" i="373"/>
  <c r="P79" i="373"/>
  <c r="M79" i="373"/>
  <c r="L79" i="373"/>
  <c r="K79" i="373"/>
  <c r="J79" i="373"/>
  <c r="P78" i="373"/>
  <c r="M78" i="373"/>
  <c r="L78" i="373"/>
  <c r="K78" i="373"/>
  <c r="J78" i="373"/>
  <c r="P77" i="373"/>
  <c r="M77" i="373"/>
  <c r="L77" i="373"/>
  <c r="K77" i="373"/>
  <c r="J77" i="373"/>
  <c r="P76" i="373"/>
  <c r="M76" i="373"/>
  <c r="L76" i="373"/>
  <c r="K76" i="373"/>
  <c r="J76" i="373"/>
  <c r="P75" i="373"/>
  <c r="M75" i="373"/>
  <c r="L75" i="373"/>
  <c r="K75" i="373"/>
  <c r="J75" i="373"/>
  <c r="P74" i="373"/>
  <c r="M74" i="373"/>
  <c r="L74" i="373"/>
  <c r="K74" i="373"/>
  <c r="J74" i="373"/>
  <c r="P73" i="373"/>
  <c r="M73" i="373"/>
  <c r="L73" i="373"/>
  <c r="K73" i="373"/>
  <c r="J73" i="373"/>
  <c r="P72" i="373"/>
  <c r="M72" i="373"/>
  <c r="L72" i="373"/>
  <c r="K72" i="373"/>
  <c r="J72" i="373"/>
  <c r="P71" i="373"/>
  <c r="M71" i="373"/>
  <c r="L71" i="373"/>
  <c r="K71" i="373"/>
  <c r="J71" i="373"/>
  <c r="P70" i="373"/>
  <c r="M70" i="373"/>
  <c r="L70" i="373"/>
  <c r="K70" i="373"/>
  <c r="J70" i="373"/>
  <c r="P69" i="373"/>
  <c r="M69" i="373"/>
  <c r="L69" i="373"/>
  <c r="K69" i="373"/>
  <c r="J69" i="373"/>
  <c r="P68" i="373"/>
  <c r="M68" i="373"/>
  <c r="L68" i="373"/>
  <c r="K68" i="373"/>
  <c r="J68" i="373"/>
  <c r="P67" i="373"/>
  <c r="M67" i="373"/>
  <c r="L67" i="373"/>
  <c r="K67" i="373"/>
  <c r="J67" i="373"/>
  <c r="P66" i="373"/>
  <c r="M66" i="373"/>
  <c r="L66" i="373"/>
  <c r="K66" i="373"/>
  <c r="J66" i="373"/>
  <c r="P65" i="373"/>
  <c r="M65" i="373"/>
  <c r="L65" i="373"/>
  <c r="K65" i="373"/>
  <c r="J65" i="373"/>
  <c r="P64" i="373"/>
  <c r="M64" i="373"/>
  <c r="L64" i="373"/>
  <c r="K64" i="373"/>
  <c r="J64" i="373"/>
  <c r="P63" i="373"/>
  <c r="M63" i="373"/>
  <c r="L63" i="373"/>
  <c r="K63" i="373"/>
  <c r="J63" i="373"/>
  <c r="P62" i="373"/>
  <c r="M62" i="373"/>
  <c r="L62" i="373"/>
  <c r="K62" i="373"/>
  <c r="J62" i="373"/>
  <c r="P61" i="373"/>
  <c r="M61" i="373"/>
  <c r="L61" i="373"/>
  <c r="K61" i="373"/>
  <c r="J61" i="373"/>
  <c r="P60" i="373"/>
  <c r="M60" i="373"/>
  <c r="L60" i="373"/>
  <c r="K60" i="373"/>
  <c r="J60" i="373"/>
  <c r="P59" i="373"/>
  <c r="M59" i="373"/>
  <c r="L59" i="373"/>
  <c r="K59" i="373"/>
  <c r="J59" i="373"/>
  <c r="P58" i="373"/>
  <c r="M58" i="373"/>
  <c r="L58" i="373"/>
  <c r="K58" i="373"/>
  <c r="J58" i="373"/>
  <c r="P57" i="373"/>
  <c r="M57" i="373"/>
  <c r="L57" i="373"/>
  <c r="K57" i="373"/>
  <c r="J57" i="373"/>
  <c r="P56" i="373"/>
  <c r="M56" i="373"/>
  <c r="L56" i="373"/>
  <c r="K56" i="373"/>
  <c r="J56" i="373"/>
  <c r="P55" i="373"/>
  <c r="M55" i="373"/>
  <c r="L55" i="373"/>
  <c r="K55" i="373"/>
  <c r="J55" i="373"/>
  <c r="P54" i="373"/>
  <c r="M54" i="373"/>
  <c r="L54" i="373"/>
  <c r="K54" i="373"/>
  <c r="J54" i="373"/>
  <c r="P53" i="373"/>
  <c r="M53" i="373"/>
  <c r="L53" i="373"/>
  <c r="K53" i="373"/>
  <c r="J53" i="373"/>
  <c r="P52" i="373"/>
  <c r="M52" i="373"/>
  <c r="L52" i="373"/>
  <c r="K52" i="373"/>
  <c r="J52" i="373"/>
  <c r="P51" i="373"/>
  <c r="M51" i="373"/>
  <c r="L51" i="373"/>
  <c r="K51" i="373"/>
  <c r="J51" i="373"/>
  <c r="P50" i="373"/>
  <c r="M50" i="373"/>
  <c r="L50" i="373"/>
  <c r="K50" i="373"/>
  <c r="J50" i="373"/>
  <c r="P49" i="373"/>
  <c r="M49" i="373"/>
  <c r="L49" i="373"/>
  <c r="K49" i="373"/>
  <c r="J49" i="373"/>
  <c r="P48" i="373"/>
  <c r="M48" i="373"/>
  <c r="L48" i="373"/>
  <c r="K48" i="373"/>
  <c r="J48" i="373"/>
  <c r="P47" i="373"/>
  <c r="M47" i="373"/>
  <c r="L47" i="373"/>
  <c r="K47" i="373"/>
  <c r="J47" i="373"/>
  <c r="P46" i="373"/>
  <c r="M46" i="373"/>
  <c r="L46" i="373"/>
  <c r="K46" i="373"/>
  <c r="J46" i="373"/>
  <c r="P45" i="373"/>
  <c r="M45" i="373"/>
  <c r="L45" i="373"/>
  <c r="K45" i="373"/>
  <c r="J45" i="373"/>
  <c r="P44" i="373"/>
  <c r="M44" i="373"/>
  <c r="L44" i="373"/>
  <c r="K44" i="373"/>
  <c r="J44" i="373"/>
  <c r="P43" i="373"/>
  <c r="M43" i="373"/>
  <c r="L43" i="373"/>
  <c r="K43" i="373"/>
  <c r="J43" i="373"/>
  <c r="P42" i="373"/>
  <c r="M42" i="373"/>
  <c r="L42" i="373"/>
  <c r="K42" i="373"/>
  <c r="J42" i="373"/>
  <c r="P41" i="373"/>
  <c r="M41" i="373"/>
  <c r="L41" i="373"/>
  <c r="K41" i="373"/>
  <c r="J41" i="373"/>
  <c r="P40" i="373"/>
  <c r="M40" i="373"/>
  <c r="L40" i="373"/>
  <c r="K40" i="373"/>
  <c r="J40" i="373"/>
  <c r="H5" i="373"/>
  <c r="D5" i="373"/>
  <c r="C5" i="373"/>
  <c r="A5" i="373"/>
  <c r="A1" i="373"/>
  <c r="B21" i="370"/>
  <c r="B20" i="370"/>
  <c r="B19" i="370"/>
  <c r="H18" i="370"/>
  <c r="F18" i="370"/>
  <c r="D18" i="370"/>
  <c r="L11" i="370"/>
  <c r="D11" i="370"/>
  <c r="C11" i="370"/>
  <c r="L9" i="370"/>
  <c r="D9" i="370"/>
  <c r="C9" i="370"/>
  <c r="L7" i="370"/>
  <c r="D7" i="370"/>
  <c r="C7" i="370"/>
  <c r="Y5" i="370"/>
  <c r="AH1" i="370"/>
  <c r="L4" i="370"/>
  <c r="K41" i="370"/>
  <c r="E4" i="370"/>
  <c r="A4" i="370"/>
  <c r="Y3" i="370"/>
  <c r="AI1" i="370"/>
  <c r="E2" i="370"/>
  <c r="AE1" i="370"/>
  <c r="A1" i="370"/>
  <c r="P156" i="371"/>
  <c r="M156" i="371"/>
  <c r="L156" i="371"/>
  <c r="K156" i="371"/>
  <c r="J156" i="371"/>
  <c r="P155" i="371"/>
  <c r="M155" i="371"/>
  <c r="L155" i="371"/>
  <c r="K155" i="371"/>
  <c r="J155" i="371"/>
  <c r="P154" i="371"/>
  <c r="M154" i="371"/>
  <c r="L154" i="371"/>
  <c r="K154" i="371"/>
  <c r="J154" i="371"/>
  <c r="P153" i="371"/>
  <c r="M153" i="371"/>
  <c r="L153" i="371"/>
  <c r="K153" i="371"/>
  <c r="J153" i="371"/>
  <c r="P152" i="371"/>
  <c r="M152" i="371"/>
  <c r="L152" i="371"/>
  <c r="K152" i="371"/>
  <c r="J152" i="371"/>
  <c r="P151" i="371"/>
  <c r="M151" i="371"/>
  <c r="L151" i="371"/>
  <c r="K151" i="371"/>
  <c r="J151" i="371"/>
  <c r="P150" i="371"/>
  <c r="M150" i="371"/>
  <c r="L150" i="371"/>
  <c r="K150" i="371"/>
  <c r="J150" i="371"/>
  <c r="P149" i="371"/>
  <c r="M149" i="371"/>
  <c r="L149" i="371"/>
  <c r="K149" i="371"/>
  <c r="J149" i="371"/>
  <c r="P148" i="371"/>
  <c r="M148" i="371"/>
  <c r="L148" i="371"/>
  <c r="K148" i="371"/>
  <c r="J148" i="371"/>
  <c r="P147" i="371"/>
  <c r="M147" i="371"/>
  <c r="L147" i="371"/>
  <c r="K147" i="371"/>
  <c r="J147" i="371"/>
  <c r="P146" i="371"/>
  <c r="M146" i="371"/>
  <c r="L146" i="371"/>
  <c r="K146" i="371"/>
  <c r="J146" i="371"/>
  <c r="P145" i="371"/>
  <c r="M145" i="371"/>
  <c r="L145" i="371"/>
  <c r="K145" i="371"/>
  <c r="J145" i="371"/>
  <c r="P144" i="371"/>
  <c r="M144" i="371"/>
  <c r="L144" i="371"/>
  <c r="K144" i="371"/>
  <c r="J144" i="371"/>
  <c r="P143" i="371"/>
  <c r="M143" i="371"/>
  <c r="L143" i="371"/>
  <c r="K143" i="371"/>
  <c r="J143" i="371"/>
  <c r="P142" i="371"/>
  <c r="M142" i="371"/>
  <c r="L142" i="371"/>
  <c r="K142" i="371"/>
  <c r="J142" i="371"/>
  <c r="P141" i="371"/>
  <c r="M141" i="371"/>
  <c r="L141" i="371"/>
  <c r="K141" i="371"/>
  <c r="J141" i="371"/>
  <c r="P140" i="371"/>
  <c r="M140" i="371"/>
  <c r="L140" i="371"/>
  <c r="K140" i="371"/>
  <c r="J140" i="371"/>
  <c r="P139" i="371"/>
  <c r="M139" i="371"/>
  <c r="L139" i="371"/>
  <c r="K139" i="371"/>
  <c r="J139" i="371"/>
  <c r="P138" i="371"/>
  <c r="M138" i="371"/>
  <c r="L138" i="371"/>
  <c r="K138" i="371"/>
  <c r="J138" i="371"/>
  <c r="P137" i="371"/>
  <c r="M137" i="371"/>
  <c r="L137" i="371"/>
  <c r="K137" i="371"/>
  <c r="J137" i="371"/>
  <c r="P136" i="371"/>
  <c r="M136" i="371"/>
  <c r="L136" i="371"/>
  <c r="K136" i="371"/>
  <c r="J136" i="371"/>
  <c r="P135" i="371"/>
  <c r="M135" i="371"/>
  <c r="L135" i="371"/>
  <c r="K135" i="371"/>
  <c r="J135" i="371"/>
  <c r="P134" i="371"/>
  <c r="M134" i="371"/>
  <c r="L134" i="371"/>
  <c r="K134" i="371"/>
  <c r="J134" i="371"/>
  <c r="P133" i="371"/>
  <c r="M133" i="371"/>
  <c r="L133" i="371"/>
  <c r="K133" i="371"/>
  <c r="J133" i="371"/>
  <c r="P132" i="371"/>
  <c r="M132" i="371"/>
  <c r="L132" i="371"/>
  <c r="K132" i="371"/>
  <c r="J132" i="371"/>
  <c r="P131" i="371"/>
  <c r="M131" i="371"/>
  <c r="L131" i="371"/>
  <c r="K131" i="371"/>
  <c r="J131" i="371"/>
  <c r="P130" i="371"/>
  <c r="M130" i="371"/>
  <c r="L130" i="371"/>
  <c r="K130" i="371"/>
  <c r="J130" i="371"/>
  <c r="P129" i="371"/>
  <c r="M129" i="371"/>
  <c r="L129" i="371"/>
  <c r="K129" i="371"/>
  <c r="J129" i="371"/>
  <c r="P128" i="371"/>
  <c r="M128" i="371"/>
  <c r="L128" i="371"/>
  <c r="K128" i="371"/>
  <c r="J128" i="371"/>
  <c r="P127" i="371"/>
  <c r="M127" i="371"/>
  <c r="L127" i="371"/>
  <c r="K127" i="371"/>
  <c r="J127" i="371"/>
  <c r="P126" i="371"/>
  <c r="M126" i="371"/>
  <c r="L126" i="371"/>
  <c r="K126" i="371"/>
  <c r="J126" i="371"/>
  <c r="P125" i="371"/>
  <c r="M125" i="371"/>
  <c r="L125" i="371"/>
  <c r="K125" i="371"/>
  <c r="J125" i="371"/>
  <c r="P124" i="371"/>
  <c r="M124" i="371"/>
  <c r="L124" i="371"/>
  <c r="K124" i="371"/>
  <c r="J124" i="371"/>
  <c r="P123" i="371"/>
  <c r="M123" i="371"/>
  <c r="L123" i="371"/>
  <c r="K123" i="371"/>
  <c r="J123" i="371"/>
  <c r="P122" i="371"/>
  <c r="M122" i="371"/>
  <c r="L122" i="371"/>
  <c r="K122" i="371"/>
  <c r="J122" i="371"/>
  <c r="P121" i="371"/>
  <c r="M121" i="371"/>
  <c r="L121" i="371"/>
  <c r="K121" i="371"/>
  <c r="J121" i="371"/>
  <c r="P120" i="371"/>
  <c r="M120" i="371"/>
  <c r="L120" i="371"/>
  <c r="K120" i="371"/>
  <c r="J120" i="371"/>
  <c r="P119" i="371"/>
  <c r="M119" i="371"/>
  <c r="L119" i="371"/>
  <c r="K119" i="371"/>
  <c r="J119" i="371"/>
  <c r="P118" i="371"/>
  <c r="M118" i="371"/>
  <c r="L118" i="371"/>
  <c r="K118" i="371"/>
  <c r="J118" i="371"/>
  <c r="P117" i="371"/>
  <c r="M117" i="371"/>
  <c r="L117" i="371"/>
  <c r="K117" i="371"/>
  <c r="J117" i="371"/>
  <c r="P116" i="371"/>
  <c r="M116" i="371"/>
  <c r="L116" i="371"/>
  <c r="K116" i="371"/>
  <c r="J116" i="371"/>
  <c r="P115" i="371"/>
  <c r="M115" i="371"/>
  <c r="L115" i="371"/>
  <c r="K115" i="371"/>
  <c r="J115" i="371"/>
  <c r="P114" i="371"/>
  <c r="M114" i="371"/>
  <c r="L114" i="371"/>
  <c r="K114" i="371"/>
  <c r="J114" i="371"/>
  <c r="P113" i="371"/>
  <c r="M113" i="371"/>
  <c r="L113" i="371"/>
  <c r="K113" i="371"/>
  <c r="J113" i="371"/>
  <c r="P112" i="371"/>
  <c r="M112" i="371"/>
  <c r="L112" i="371"/>
  <c r="K112" i="371"/>
  <c r="J112" i="371"/>
  <c r="P111" i="371"/>
  <c r="M111" i="371"/>
  <c r="L111" i="371"/>
  <c r="K111" i="371"/>
  <c r="J111" i="371"/>
  <c r="P110" i="371"/>
  <c r="M110" i="371"/>
  <c r="L110" i="371"/>
  <c r="K110" i="371"/>
  <c r="J110" i="371"/>
  <c r="P109" i="371"/>
  <c r="M109" i="371"/>
  <c r="L109" i="371"/>
  <c r="K109" i="371"/>
  <c r="J109" i="371"/>
  <c r="P108" i="371"/>
  <c r="M108" i="371"/>
  <c r="L108" i="371"/>
  <c r="K108" i="371"/>
  <c r="J108" i="371"/>
  <c r="P107" i="371"/>
  <c r="M107" i="371"/>
  <c r="L107" i="371"/>
  <c r="K107" i="371"/>
  <c r="J107" i="371"/>
  <c r="P106" i="371"/>
  <c r="M106" i="371"/>
  <c r="L106" i="371"/>
  <c r="K106" i="371"/>
  <c r="J106" i="371"/>
  <c r="P105" i="371"/>
  <c r="M105" i="371"/>
  <c r="L105" i="371"/>
  <c r="K105" i="371"/>
  <c r="J105" i="371"/>
  <c r="P104" i="371"/>
  <c r="M104" i="371"/>
  <c r="L104" i="371"/>
  <c r="K104" i="371"/>
  <c r="J104" i="371"/>
  <c r="P103" i="371"/>
  <c r="M103" i="371"/>
  <c r="L103" i="371"/>
  <c r="K103" i="371"/>
  <c r="J103" i="371"/>
  <c r="P102" i="371"/>
  <c r="M102" i="371"/>
  <c r="L102" i="371"/>
  <c r="K102" i="371"/>
  <c r="J102" i="371"/>
  <c r="P101" i="371"/>
  <c r="M101" i="371"/>
  <c r="L101" i="371"/>
  <c r="K101" i="371"/>
  <c r="J101" i="371"/>
  <c r="P100" i="371"/>
  <c r="M100" i="371"/>
  <c r="L100" i="371"/>
  <c r="K100" i="371"/>
  <c r="J100" i="371"/>
  <c r="P99" i="371"/>
  <c r="M99" i="371"/>
  <c r="L99" i="371"/>
  <c r="K99" i="371"/>
  <c r="J99" i="371"/>
  <c r="P98" i="371"/>
  <c r="M98" i="371"/>
  <c r="L98" i="371"/>
  <c r="K98" i="371"/>
  <c r="J98" i="371"/>
  <c r="P97" i="371"/>
  <c r="M97" i="371"/>
  <c r="L97" i="371"/>
  <c r="K97" i="371"/>
  <c r="J97" i="371"/>
  <c r="P96" i="371"/>
  <c r="M96" i="371"/>
  <c r="L96" i="371"/>
  <c r="K96" i="371"/>
  <c r="J96" i="371"/>
  <c r="P95" i="371"/>
  <c r="M95" i="371"/>
  <c r="L95" i="371"/>
  <c r="K95" i="371"/>
  <c r="J95" i="371"/>
  <c r="P94" i="371"/>
  <c r="M94" i="371"/>
  <c r="L94" i="371"/>
  <c r="K94" i="371"/>
  <c r="J94" i="371"/>
  <c r="P93" i="371"/>
  <c r="M93" i="371"/>
  <c r="L93" i="371"/>
  <c r="K93" i="371"/>
  <c r="J93" i="371"/>
  <c r="P92" i="371"/>
  <c r="M92" i="371"/>
  <c r="L92" i="371"/>
  <c r="K92" i="371"/>
  <c r="J92" i="371"/>
  <c r="P91" i="371"/>
  <c r="M91" i="371"/>
  <c r="L91" i="371"/>
  <c r="K91" i="371"/>
  <c r="J91" i="371"/>
  <c r="P90" i="371"/>
  <c r="M90" i="371"/>
  <c r="L90" i="371"/>
  <c r="K90" i="371"/>
  <c r="J90" i="371"/>
  <c r="P89" i="371"/>
  <c r="M89" i="371"/>
  <c r="L89" i="371"/>
  <c r="K89" i="371"/>
  <c r="J89" i="371"/>
  <c r="P88" i="371"/>
  <c r="M88" i="371"/>
  <c r="L88" i="371"/>
  <c r="K88" i="371"/>
  <c r="J88" i="371"/>
  <c r="P87" i="371"/>
  <c r="M87" i="371"/>
  <c r="L87" i="371"/>
  <c r="K87" i="371"/>
  <c r="J87" i="371"/>
  <c r="P86" i="371"/>
  <c r="M86" i="371"/>
  <c r="L86" i="371"/>
  <c r="K86" i="371"/>
  <c r="J86" i="371"/>
  <c r="P85" i="371"/>
  <c r="M85" i="371"/>
  <c r="L85" i="371"/>
  <c r="K85" i="371"/>
  <c r="J85" i="371"/>
  <c r="P84" i="371"/>
  <c r="M84" i="371"/>
  <c r="L84" i="371"/>
  <c r="K84" i="371"/>
  <c r="J84" i="371"/>
  <c r="P83" i="371"/>
  <c r="M83" i="371"/>
  <c r="L83" i="371"/>
  <c r="K83" i="371"/>
  <c r="J83" i="371"/>
  <c r="P82" i="371"/>
  <c r="M82" i="371"/>
  <c r="L82" i="371"/>
  <c r="K82" i="371"/>
  <c r="J82" i="371"/>
  <c r="P81" i="371"/>
  <c r="M81" i="371"/>
  <c r="L81" i="371"/>
  <c r="K81" i="371"/>
  <c r="J81" i="371"/>
  <c r="P80" i="371"/>
  <c r="M80" i="371"/>
  <c r="L80" i="371"/>
  <c r="K80" i="371"/>
  <c r="J80" i="371"/>
  <c r="P79" i="371"/>
  <c r="M79" i="371"/>
  <c r="L79" i="371"/>
  <c r="K79" i="371"/>
  <c r="J79" i="371"/>
  <c r="P78" i="371"/>
  <c r="M78" i="371"/>
  <c r="L78" i="371"/>
  <c r="K78" i="371"/>
  <c r="J78" i="371"/>
  <c r="P77" i="371"/>
  <c r="M77" i="371"/>
  <c r="L77" i="371"/>
  <c r="K77" i="371"/>
  <c r="J77" i="371"/>
  <c r="P76" i="371"/>
  <c r="M76" i="371"/>
  <c r="L76" i="371"/>
  <c r="K76" i="371"/>
  <c r="J76" i="371"/>
  <c r="P75" i="371"/>
  <c r="M75" i="371"/>
  <c r="L75" i="371"/>
  <c r="K75" i="371"/>
  <c r="J75" i="371"/>
  <c r="P74" i="371"/>
  <c r="M74" i="371"/>
  <c r="L74" i="371"/>
  <c r="K74" i="371"/>
  <c r="J74" i="371"/>
  <c r="P73" i="371"/>
  <c r="M73" i="371"/>
  <c r="L73" i="371"/>
  <c r="K73" i="371"/>
  <c r="J73" i="371"/>
  <c r="P72" i="371"/>
  <c r="M72" i="371"/>
  <c r="L72" i="371"/>
  <c r="K72" i="371"/>
  <c r="J72" i="371"/>
  <c r="P71" i="371"/>
  <c r="M71" i="371"/>
  <c r="L71" i="371"/>
  <c r="K71" i="371"/>
  <c r="J71" i="371"/>
  <c r="P70" i="371"/>
  <c r="M70" i="371"/>
  <c r="L70" i="371"/>
  <c r="K70" i="371"/>
  <c r="J70" i="371"/>
  <c r="P69" i="371"/>
  <c r="M69" i="371"/>
  <c r="L69" i="371"/>
  <c r="K69" i="371"/>
  <c r="J69" i="371"/>
  <c r="P68" i="371"/>
  <c r="M68" i="371"/>
  <c r="L68" i="371"/>
  <c r="K68" i="371"/>
  <c r="J68" i="371"/>
  <c r="P67" i="371"/>
  <c r="M67" i="371"/>
  <c r="L67" i="371"/>
  <c r="K67" i="371"/>
  <c r="J67" i="371"/>
  <c r="P66" i="371"/>
  <c r="M66" i="371"/>
  <c r="L66" i="371"/>
  <c r="K66" i="371"/>
  <c r="J66" i="371"/>
  <c r="P65" i="371"/>
  <c r="M65" i="371"/>
  <c r="L65" i="371"/>
  <c r="K65" i="371"/>
  <c r="J65" i="371"/>
  <c r="P64" i="371"/>
  <c r="M64" i="371"/>
  <c r="L64" i="371"/>
  <c r="K64" i="371"/>
  <c r="J64" i="371"/>
  <c r="P63" i="371"/>
  <c r="M63" i="371"/>
  <c r="L63" i="371"/>
  <c r="K63" i="371"/>
  <c r="J63" i="371"/>
  <c r="P62" i="371"/>
  <c r="M62" i="371"/>
  <c r="L62" i="371"/>
  <c r="K62" i="371"/>
  <c r="J62" i="371"/>
  <c r="P61" i="371"/>
  <c r="M61" i="371"/>
  <c r="L61" i="371"/>
  <c r="K61" i="371"/>
  <c r="J61" i="371"/>
  <c r="P60" i="371"/>
  <c r="M60" i="371"/>
  <c r="L60" i="371"/>
  <c r="K60" i="371"/>
  <c r="J60" i="371"/>
  <c r="P59" i="371"/>
  <c r="M59" i="371"/>
  <c r="L59" i="371"/>
  <c r="K59" i="371"/>
  <c r="J59" i="371"/>
  <c r="P58" i="371"/>
  <c r="M58" i="371"/>
  <c r="L58" i="371"/>
  <c r="K58" i="371"/>
  <c r="J58" i="371"/>
  <c r="P57" i="371"/>
  <c r="M57" i="371"/>
  <c r="L57" i="371"/>
  <c r="K57" i="371"/>
  <c r="J57" i="371"/>
  <c r="P56" i="371"/>
  <c r="M56" i="371"/>
  <c r="L56" i="371"/>
  <c r="K56" i="371"/>
  <c r="J56" i="371"/>
  <c r="P55" i="371"/>
  <c r="M55" i="371"/>
  <c r="L55" i="371"/>
  <c r="K55" i="371"/>
  <c r="J55" i="371"/>
  <c r="P54" i="371"/>
  <c r="M54" i="371"/>
  <c r="L54" i="371"/>
  <c r="K54" i="371"/>
  <c r="J54" i="371"/>
  <c r="P53" i="371"/>
  <c r="M53" i="371"/>
  <c r="L53" i="371"/>
  <c r="K53" i="371"/>
  <c r="J53" i="371"/>
  <c r="P52" i="371"/>
  <c r="M52" i="371"/>
  <c r="L52" i="371"/>
  <c r="K52" i="371"/>
  <c r="J52" i="371"/>
  <c r="P51" i="371"/>
  <c r="M51" i="371"/>
  <c r="L51" i="371"/>
  <c r="K51" i="371"/>
  <c r="J51" i="371"/>
  <c r="P50" i="371"/>
  <c r="M50" i="371"/>
  <c r="L50" i="371"/>
  <c r="K50" i="371"/>
  <c r="J50" i="371"/>
  <c r="P49" i="371"/>
  <c r="M49" i="371"/>
  <c r="L49" i="371"/>
  <c r="K49" i="371"/>
  <c r="J49" i="371"/>
  <c r="P48" i="371"/>
  <c r="M48" i="371"/>
  <c r="L48" i="371"/>
  <c r="K48" i="371"/>
  <c r="J48" i="371"/>
  <c r="P47" i="371"/>
  <c r="M47" i="371"/>
  <c r="L47" i="371"/>
  <c r="K47" i="371"/>
  <c r="J47" i="371"/>
  <c r="P46" i="371"/>
  <c r="M46" i="371"/>
  <c r="L46" i="371"/>
  <c r="K46" i="371"/>
  <c r="J46" i="371"/>
  <c r="P45" i="371"/>
  <c r="M45" i="371"/>
  <c r="L45" i="371"/>
  <c r="K45" i="371"/>
  <c r="J45" i="371"/>
  <c r="P44" i="371"/>
  <c r="M44" i="371"/>
  <c r="L44" i="371"/>
  <c r="K44" i="371"/>
  <c r="J44" i="371"/>
  <c r="P43" i="371"/>
  <c r="M43" i="371"/>
  <c r="L43" i="371"/>
  <c r="K43" i="371"/>
  <c r="J43" i="371"/>
  <c r="P42" i="371"/>
  <c r="M42" i="371"/>
  <c r="L42" i="371"/>
  <c r="K42" i="371"/>
  <c r="J42" i="371"/>
  <c r="P41" i="371"/>
  <c r="M41" i="371"/>
  <c r="L41" i="371"/>
  <c r="K41" i="371"/>
  <c r="J41" i="371"/>
  <c r="P40" i="371"/>
  <c r="M40" i="371"/>
  <c r="L40" i="371"/>
  <c r="K40" i="371"/>
  <c r="J40" i="371"/>
  <c r="H5" i="371"/>
  <c r="D5" i="371"/>
  <c r="C5" i="371"/>
  <c r="A5" i="371"/>
  <c r="A1" i="371"/>
  <c r="L13" i="368"/>
  <c r="D13" i="368"/>
  <c r="C13" i="368"/>
  <c r="L11" i="368"/>
  <c r="D11" i="368"/>
  <c r="C11" i="368"/>
  <c r="L9" i="368"/>
  <c r="D9" i="368"/>
  <c r="C9" i="368"/>
  <c r="L7" i="368"/>
  <c r="D7" i="368"/>
  <c r="C7" i="368"/>
  <c r="Y5" i="368"/>
  <c r="AJ1" i="368"/>
  <c r="M4" i="368"/>
  <c r="K41" i="368"/>
  <c r="E4" i="368"/>
  <c r="A4" i="368"/>
  <c r="Y3" i="368"/>
  <c r="AI1" i="368"/>
  <c r="E2" i="368"/>
  <c r="AE1" i="368"/>
  <c r="A1" i="368"/>
  <c r="P156" i="369"/>
  <c r="M156" i="369"/>
  <c r="L156" i="369"/>
  <c r="K156" i="369"/>
  <c r="J156" i="369"/>
  <c r="P155" i="369"/>
  <c r="M155" i="369"/>
  <c r="L155" i="369"/>
  <c r="K155" i="369"/>
  <c r="J155" i="369"/>
  <c r="P154" i="369"/>
  <c r="M154" i="369"/>
  <c r="L154" i="369"/>
  <c r="K154" i="369"/>
  <c r="J154" i="369"/>
  <c r="P153" i="369"/>
  <c r="M153" i="369"/>
  <c r="L153" i="369"/>
  <c r="K153" i="369"/>
  <c r="J153" i="369"/>
  <c r="P152" i="369"/>
  <c r="M152" i="369"/>
  <c r="L152" i="369"/>
  <c r="K152" i="369"/>
  <c r="J152" i="369"/>
  <c r="P151" i="369"/>
  <c r="M151" i="369"/>
  <c r="L151" i="369"/>
  <c r="K151" i="369"/>
  <c r="J151" i="369"/>
  <c r="P150" i="369"/>
  <c r="M150" i="369"/>
  <c r="L150" i="369"/>
  <c r="K150" i="369"/>
  <c r="J150" i="369"/>
  <c r="P149" i="369"/>
  <c r="M149" i="369"/>
  <c r="L149" i="369"/>
  <c r="K149" i="369"/>
  <c r="J149" i="369"/>
  <c r="P148" i="369"/>
  <c r="M148" i="369"/>
  <c r="L148" i="369"/>
  <c r="K148" i="369"/>
  <c r="J148" i="369"/>
  <c r="P147" i="369"/>
  <c r="M147" i="369"/>
  <c r="L147" i="369"/>
  <c r="K147" i="369"/>
  <c r="J147" i="369"/>
  <c r="P146" i="369"/>
  <c r="M146" i="369"/>
  <c r="L146" i="369"/>
  <c r="K146" i="369"/>
  <c r="J146" i="369"/>
  <c r="P145" i="369"/>
  <c r="M145" i="369"/>
  <c r="L145" i="369"/>
  <c r="K145" i="369"/>
  <c r="J145" i="369"/>
  <c r="P144" i="369"/>
  <c r="M144" i="369"/>
  <c r="L144" i="369"/>
  <c r="K144" i="369"/>
  <c r="J144" i="369"/>
  <c r="P143" i="369"/>
  <c r="M143" i="369"/>
  <c r="L143" i="369"/>
  <c r="K143" i="369"/>
  <c r="J143" i="369"/>
  <c r="P142" i="369"/>
  <c r="M142" i="369"/>
  <c r="L142" i="369"/>
  <c r="K142" i="369"/>
  <c r="J142" i="369"/>
  <c r="P141" i="369"/>
  <c r="M141" i="369"/>
  <c r="L141" i="369"/>
  <c r="K141" i="369"/>
  <c r="J141" i="369"/>
  <c r="P140" i="369"/>
  <c r="M140" i="369"/>
  <c r="L140" i="369"/>
  <c r="K140" i="369"/>
  <c r="J140" i="369"/>
  <c r="P139" i="369"/>
  <c r="M139" i="369"/>
  <c r="L139" i="369"/>
  <c r="K139" i="369"/>
  <c r="J139" i="369"/>
  <c r="P138" i="369"/>
  <c r="M138" i="369"/>
  <c r="L138" i="369"/>
  <c r="K138" i="369"/>
  <c r="J138" i="369"/>
  <c r="P137" i="369"/>
  <c r="M137" i="369"/>
  <c r="L137" i="369"/>
  <c r="K137" i="369"/>
  <c r="J137" i="369"/>
  <c r="P136" i="369"/>
  <c r="M136" i="369"/>
  <c r="L136" i="369"/>
  <c r="K136" i="369"/>
  <c r="J136" i="369"/>
  <c r="P135" i="369"/>
  <c r="M135" i="369"/>
  <c r="L135" i="369"/>
  <c r="K135" i="369"/>
  <c r="J135" i="369"/>
  <c r="P134" i="369"/>
  <c r="M134" i="369"/>
  <c r="L134" i="369"/>
  <c r="K134" i="369"/>
  <c r="J134" i="369"/>
  <c r="P133" i="369"/>
  <c r="M133" i="369"/>
  <c r="L133" i="369"/>
  <c r="K133" i="369"/>
  <c r="J133" i="369"/>
  <c r="P132" i="369"/>
  <c r="M132" i="369"/>
  <c r="L132" i="369"/>
  <c r="K132" i="369"/>
  <c r="J132" i="369"/>
  <c r="P131" i="369"/>
  <c r="M131" i="369"/>
  <c r="L131" i="369"/>
  <c r="K131" i="369"/>
  <c r="J131" i="369"/>
  <c r="P130" i="369"/>
  <c r="M130" i="369"/>
  <c r="L130" i="369"/>
  <c r="K130" i="369"/>
  <c r="J130" i="369"/>
  <c r="P129" i="369"/>
  <c r="M129" i="369"/>
  <c r="L129" i="369"/>
  <c r="K129" i="369"/>
  <c r="J129" i="369"/>
  <c r="P128" i="369"/>
  <c r="M128" i="369"/>
  <c r="L128" i="369"/>
  <c r="K128" i="369"/>
  <c r="J128" i="369"/>
  <c r="P127" i="369"/>
  <c r="M127" i="369"/>
  <c r="L127" i="369"/>
  <c r="K127" i="369"/>
  <c r="J127" i="369"/>
  <c r="P126" i="369"/>
  <c r="M126" i="369"/>
  <c r="L126" i="369"/>
  <c r="K126" i="369"/>
  <c r="J126" i="369"/>
  <c r="P125" i="369"/>
  <c r="M125" i="369"/>
  <c r="L125" i="369"/>
  <c r="K125" i="369"/>
  <c r="J125" i="369"/>
  <c r="P124" i="369"/>
  <c r="M124" i="369"/>
  <c r="L124" i="369"/>
  <c r="K124" i="369"/>
  <c r="J124" i="369"/>
  <c r="P123" i="369"/>
  <c r="M123" i="369"/>
  <c r="L123" i="369"/>
  <c r="K123" i="369"/>
  <c r="J123" i="369"/>
  <c r="P122" i="369"/>
  <c r="M122" i="369"/>
  <c r="L122" i="369"/>
  <c r="K122" i="369"/>
  <c r="J122" i="369"/>
  <c r="P121" i="369"/>
  <c r="M121" i="369"/>
  <c r="L121" i="369"/>
  <c r="K121" i="369"/>
  <c r="J121" i="369"/>
  <c r="P120" i="369"/>
  <c r="M120" i="369"/>
  <c r="L120" i="369"/>
  <c r="K120" i="369"/>
  <c r="J120" i="369"/>
  <c r="P119" i="369"/>
  <c r="M119" i="369"/>
  <c r="L119" i="369"/>
  <c r="K119" i="369"/>
  <c r="J119" i="369"/>
  <c r="P118" i="369"/>
  <c r="M118" i="369"/>
  <c r="L118" i="369"/>
  <c r="K118" i="369"/>
  <c r="J118" i="369"/>
  <c r="P117" i="369"/>
  <c r="M117" i="369"/>
  <c r="L117" i="369"/>
  <c r="K117" i="369"/>
  <c r="J117" i="369"/>
  <c r="P116" i="369"/>
  <c r="M116" i="369"/>
  <c r="L116" i="369"/>
  <c r="K116" i="369"/>
  <c r="J116" i="369"/>
  <c r="P115" i="369"/>
  <c r="M115" i="369"/>
  <c r="L115" i="369"/>
  <c r="K115" i="369"/>
  <c r="J115" i="369"/>
  <c r="P114" i="369"/>
  <c r="M114" i="369"/>
  <c r="L114" i="369"/>
  <c r="K114" i="369"/>
  <c r="J114" i="369"/>
  <c r="P113" i="369"/>
  <c r="M113" i="369"/>
  <c r="L113" i="369"/>
  <c r="K113" i="369"/>
  <c r="J113" i="369"/>
  <c r="P112" i="369"/>
  <c r="M112" i="369"/>
  <c r="L112" i="369"/>
  <c r="K112" i="369"/>
  <c r="J112" i="369"/>
  <c r="P111" i="369"/>
  <c r="M111" i="369"/>
  <c r="L111" i="369"/>
  <c r="K111" i="369"/>
  <c r="J111" i="369"/>
  <c r="P110" i="369"/>
  <c r="M110" i="369"/>
  <c r="L110" i="369"/>
  <c r="K110" i="369"/>
  <c r="J110" i="369"/>
  <c r="P109" i="369"/>
  <c r="M109" i="369"/>
  <c r="L109" i="369"/>
  <c r="K109" i="369"/>
  <c r="J109" i="369"/>
  <c r="P108" i="369"/>
  <c r="M108" i="369"/>
  <c r="L108" i="369"/>
  <c r="K108" i="369"/>
  <c r="J108" i="369"/>
  <c r="P107" i="369"/>
  <c r="M107" i="369"/>
  <c r="L107" i="369"/>
  <c r="K107" i="369"/>
  <c r="J107" i="369"/>
  <c r="P106" i="369"/>
  <c r="M106" i="369"/>
  <c r="L106" i="369"/>
  <c r="K106" i="369"/>
  <c r="J106" i="369"/>
  <c r="P105" i="369"/>
  <c r="M105" i="369"/>
  <c r="L105" i="369"/>
  <c r="K105" i="369"/>
  <c r="J105" i="369"/>
  <c r="P104" i="369"/>
  <c r="M104" i="369"/>
  <c r="L104" i="369"/>
  <c r="K104" i="369"/>
  <c r="J104" i="369"/>
  <c r="P103" i="369"/>
  <c r="M103" i="369"/>
  <c r="L103" i="369"/>
  <c r="K103" i="369"/>
  <c r="J103" i="369"/>
  <c r="P102" i="369"/>
  <c r="M102" i="369"/>
  <c r="L102" i="369"/>
  <c r="K102" i="369"/>
  <c r="J102" i="369"/>
  <c r="P101" i="369"/>
  <c r="M101" i="369"/>
  <c r="L101" i="369"/>
  <c r="K101" i="369"/>
  <c r="J101" i="369"/>
  <c r="P100" i="369"/>
  <c r="M100" i="369"/>
  <c r="L100" i="369"/>
  <c r="K100" i="369"/>
  <c r="J100" i="369"/>
  <c r="P99" i="369"/>
  <c r="M99" i="369"/>
  <c r="L99" i="369"/>
  <c r="K99" i="369"/>
  <c r="J99" i="369"/>
  <c r="P98" i="369"/>
  <c r="M98" i="369"/>
  <c r="L98" i="369"/>
  <c r="K98" i="369"/>
  <c r="J98" i="369"/>
  <c r="P97" i="369"/>
  <c r="M97" i="369"/>
  <c r="L97" i="369"/>
  <c r="K97" i="369"/>
  <c r="J97" i="369"/>
  <c r="P96" i="369"/>
  <c r="M96" i="369"/>
  <c r="L96" i="369"/>
  <c r="K96" i="369"/>
  <c r="J96" i="369"/>
  <c r="P95" i="369"/>
  <c r="M95" i="369"/>
  <c r="L95" i="369"/>
  <c r="K95" i="369"/>
  <c r="J95" i="369"/>
  <c r="P94" i="369"/>
  <c r="M94" i="369"/>
  <c r="L94" i="369"/>
  <c r="K94" i="369"/>
  <c r="J94" i="369"/>
  <c r="P93" i="369"/>
  <c r="M93" i="369"/>
  <c r="L93" i="369"/>
  <c r="K93" i="369"/>
  <c r="J93" i="369"/>
  <c r="P92" i="369"/>
  <c r="M92" i="369"/>
  <c r="L92" i="369"/>
  <c r="K92" i="369"/>
  <c r="J92" i="369"/>
  <c r="P91" i="369"/>
  <c r="M91" i="369"/>
  <c r="L91" i="369"/>
  <c r="K91" i="369"/>
  <c r="J91" i="369"/>
  <c r="P90" i="369"/>
  <c r="M90" i="369"/>
  <c r="L90" i="369"/>
  <c r="K90" i="369"/>
  <c r="J90" i="369"/>
  <c r="P89" i="369"/>
  <c r="M89" i="369"/>
  <c r="L89" i="369"/>
  <c r="K89" i="369"/>
  <c r="J89" i="369"/>
  <c r="P88" i="369"/>
  <c r="M88" i="369"/>
  <c r="L88" i="369"/>
  <c r="K88" i="369"/>
  <c r="J88" i="369"/>
  <c r="P87" i="369"/>
  <c r="M87" i="369"/>
  <c r="L87" i="369"/>
  <c r="K87" i="369"/>
  <c r="J87" i="369"/>
  <c r="P86" i="369"/>
  <c r="M86" i="369"/>
  <c r="L86" i="369"/>
  <c r="K86" i="369"/>
  <c r="J86" i="369"/>
  <c r="P85" i="369"/>
  <c r="M85" i="369"/>
  <c r="L85" i="369"/>
  <c r="K85" i="369"/>
  <c r="J85" i="369"/>
  <c r="P84" i="369"/>
  <c r="M84" i="369"/>
  <c r="L84" i="369"/>
  <c r="K84" i="369"/>
  <c r="J84" i="369"/>
  <c r="P83" i="369"/>
  <c r="M83" i="369"/>
  <c r="L83" i="369"/>
  <c r="K83" i="369"/>
  <c r="J83" i="369"/>
  <c r="P82" i="369"/>
  <c r="M82" i="369"/>
  <c r="L82" i="369"/>
  <c r="K82" i="369"/>
  <c r="J82" i="369"/>
  <c r="P81" i="369"/>
  <c r="M81" i="369"/>
  <c r="L81" i="369"/>
  <c r="K81" i="369"/>
  <c r="J81" i="369"/>
  <c r="P80" i="369"/>
  <c r="M80" i="369"/>
  <c r="L80" i="369"/>
  <c r="K80" i="369"/>
  <c r="J80" i="369"/>
  <c r="P79" i="369"/>
  <c r="M79" i="369"/>
  <c r="L79" i="369"/>
  <c r="K79" i="369"/>
  <c r="J79" i="369"/>
  <c r="P78" i="369"/>
  <c r="M78" i="369"/>
  <c r="L78" i="369"/>
  <c r="K78" i="369"/>
  <c r="J78" i="369"/>
  <c r="P77" i="369"/>
  <c r="M77" i="369"/>
  <c r="L77" i="369"/>
  <c r="K77" i="369"/>
  <c r="J77" i="369"/>
  <c r="P76" i="369"/>
  <c r="M76" i="369"/>
  <c r="L76" i="369"/>
  <c r="K76" i="369"/>
  <c r="J76" i="369"/>
  <c r="P75" i="369"/>
  <c r="M75" i="369"/>
  <c r="L75" i="369"/>
  <c r="K75" i="369"/>
  <c r="J75" i="369"/>
  <c r="P74" i="369"/>
  <c r="M74" i="369"/>
  <c r="L74" i="369"/>
  <c r="K74" i="369"/>
  <c r="J74" i="369"/>
  <c r="P73" i="369"/>
  <c r="M73" i="369"/>
  <c r="L73" i="369"/>
  <c r="K73" i="369"/>
  <c r="J73" i="369"/>
  <c r="P72" i="369"/>
  <c r="M72" i="369"/>
  <c r="L72" i="369"/>
  <c r="K72" i="369"/>
  <c r="J72" i="369"/>
  <c r="P71" i="369"/>
  <c r="M71" i="369"/>
  <c r="L71" i="369"/>
  <c r="K71" i="369"/>
  <c r="J71" i="369"/>
  <c r="P70" i="369"/>
  <c r="M70" i="369"/>
  <c r="L70" i="369"/>
  <c r="K70" i="369"/>
  <c r="J70" i="369"/>
  <c r="P69" i="369"/>
  <c r="M69" i="369"/>
  <c r="L69" i="369"/>
  <c r="K69" i="369"/>
  <c r="J69" i="369"/>
  <c r="P68" i="369"/>
  <c r="M68" i="369"/>
  <c r="L68" i="369"/>
  <c r="K68" i="369"/>
  <c r="J68" i="369"/>
  <c r="P67" i="369"/>
  <c r="M67" i="369"/>
  <c r="L67" i="369"/>
  <c r="K67" i="369"/>
  <c r="J67" i="369"/>
  <c r="P66" i="369"/>
  <c r="M66" i="369"/>
  <c r="L66" i="369"/>
  <c r="K66" i="369"/>
  <c r="J66" i="369"/>
  <c r="P65" i="369"/>
  <c r="M65" i="369"/>
  <c r="L65" i="369"/>
  <c r="K65" i="369"/>
  <c r="J65" i="369"/>
  <c r="P64" i="369"/>
  <c r="M64" i="369"/>
  <c r="L64" i="369"/>
  <c r="K64" i="369"/>
  <c r="J64" i="369"/>
  <c r="P63" i="369"/>
  <c r="M63" i="369"/>
  <c r="L63" i="369"/>
  <c r="K63" i="369"/>
  <c r="J63" i="369"/>
  <c r="P62" i="369"/>
  <c r="M62" i="369"/>
  <c r="L62" i="369"/>
  <c r="K62" i="369"/>
  <c r="J62" i="369"/>
  <c r="P61" i="369"/>
  <c r="M61" i="369"/>
  <c r="L61" i="369"/>
  <c r="K61" i="369"/>
  <c r="J61" i="369"/>
  <c r="P60" i="369"/>
  <c r="M60" i="369"/>
  <c r="L60" i="369"/>
  <c r="K60" i="369"/>
  <c r="J60" i="369"/>
  <c r="P59" i="369"/>
  <c r="M59" i="369"/>
  <c r="L59" i="369"/>
  <c r="K59" i="369"/>
  <c r="J59" i="369"/>
  <c r="P58" i="369"/>
  <c r="M58" i="369"/>
  <c r="L58" i="369"/>
  <c r="K58" i="369"/>
  <c r="J58" i="369"/>
  <c r="P57" i="369"/>
  <c r="M57" i="369"/>
  <c r="L57" i="369"/>
  <c r="K57" i="369"/>
  <c r="J57" i="369"/>
  <c r="P56" i="369"/>
  <c r="M56" i="369"/>
  <c r="L56" i="369"/>
  <c r="K56" i="369"/>
  <c r="J56" i="369"/>
  <c r="P55" i="369"/>
  <c r="M55" i="369"/>
  <c r="L55" i="369"/>
  <c r="K55" i="369"/>
  <c r="J55" i="369"/>
  <c r="P54" i="369"/>
  <c r="M54" i="369"/>
  <c r="L54" i="369"/>
  <c r="K54" i="369"/>
  <c r="J54" i="369"/>
  <c r="P53" i="369"/>
  <c r="M53" i="369"/>
  <c r="L53" i="369"/>
  <c r="K53" i="369"/>
  <c r="J53" i="369"/>
  <c r="P52" i="369"/>
  <c r="M52" i="369"/>
  <c r="L52" i="369"/>
  <c r="K52" i="369"/>
  <c r="J52" i="369"/>
  <c r="P51" i="369"/>
  <c r="M51" i="369"/>
  <c r="L51" i="369"/>
  <c r="K51" i="369"/>
  <c r="J51" i="369"/>
  <c r="P50" i="369"/>
  <c r="M50" i="369"/>
  <c r="L50" i="369"/>
  <c r="K50" i="369"/>
  <c r="J50" i="369"/>
  <c r="P49" i="369"/>
  <c r="M49" i="369"/>
  <c r="L49" i="369"/>
  <c r="K49" i="369"/>
  <c r="J49" i="369"/>
  <c r="P48" i="369"/>
  <c r="M48" i="369"/>
  <c r="L48" i="369"/>
  <c r="K48" i="369"/>
  <c r="J48" i="369"/>
  <c r="P47" i="369"/>
  <c r="M47" i="369"/>
  <c r="L47" i="369"/>
  <c r="K47" i="369"/>
  <c r="J47" i="369"/>
  <c r="P46" i="369"/>
  <c r="M46" i="369"/>
  <c r="L46" i="369"/>
  <c r="K46" i="369"/>
  <c r="J46" i="369"/>
  <c r="P45" i="369"/>
  <c r="M45" i="369"/>
  <c r="L45" i="369"/>
  <c r="K45" i="369"/>
  <c r="J45" i="369"/>
  <c r="P44" i="369"/>
  <c r="M44" i="369"/>
  <c r="L44" i="369"/>
  <c r="K44" i="369"/>
  <c r="J44" i="369"/>
  <c r="P43" i="369"/>
  <c r="M43" i="369"/>
  <c r="L43" i="369"/>
  <c r="K43" i="369"/>
  <c r="J43" i="369"/>
  <c r="P42" i="369"/>
  <c r="M42" i="369"/>
  <c r="L42" i="369"/>
  <c r="K42" i="369"/>
  <c r="J42" i="369"/>
  <c r="P41" i="369"/>
  <c r="M41" i="369"/>
  <c r="L41" i="369"/>
  <c r="K41" i="369"/>
  <c r="J41" i="369"/>
  <c r="P40" i="369"/>
  <c r="M40" i="369"/>
  <c r="L40" i="369"/>
  <c r="K40" i="369"/>
  <c r="J40" i="369"/>
  <c r="H5" i="369"/>
  <c r="D5" i="369"/>
  <c r="C5" i="369"/>
  <c r="A5" i="369"/>
  <c r="A1" i="369"/>
  <c r="B20" i="366"/>
  <c r="B19" i="366"/>
  <c r="H18" i="366"/>
  <c r="F18" i="366"/>
  <c r="D18" i="366"/>
  <c r="L11" i="366"/>
  <c r="B21" i="366"/>
  <c r="D11" i="366"/>
  <c r="C11" i="366"/>
  <c r="L9" i="366"/>
  <c r="D9" i="366"/>
  <c r="C9" i="366"/>
  <c r="L7" i="366"/>
  <c r="D7" i="366"/>
  <c r="C7" i="366"/>
  <c r="Y5" i="366"/>
  <c r="AF1" i="366"/>
  <c r="L4" i="366"/>
  <c r="K41" i="366"/>
  <c r="E4" i="366"/>
  <c r="A4" i="366"/>
  <c r="Y3" i="366"/>
  <c r="E2" i="366"/>
  <c r="AK1" i="366"/>
  <c r="AI1" i="366"/>
  <c r="AG1" i="366"/>
  <c r="AC1" i="366"/>
  <c r="A1" i="366"/>
  <c r="P156" i="367"/>
  <c r="M156" i="367"/>
  <c r="L156" i="367"/>
  <c r="K156" i="367"/>
  <c r="J156" i="367"/>
  <c r="P155" i="367"/>
  <c r="M155" i="367"/>
  <c r="L155" i="367"/>
  <c r="K155" i="367"/>
  <c r="J155" i="367"/>
  <c r="P154" i="367"/>
  <c r="M154" i="367"/>
  <c r="L154" i="367"/>
  <c r="K154" i="367"/>
  <c r="J154" i="367"/>
  <c r="P153" i="367"/>
  <c r="M153" i="367"/>
  <c r="L153" i="367"/>
  <c r="K153" i="367"/>
  <c r="J153" i="367"/>
  <c r="P152" i="367"/>
  <c r="M152" i="367"/>
  <c r="L152" i="367"/>
  <c r="K152" i="367"/>
  <c r="J152" i="367"/>
  <c r="P151" i="367"/>
  <c r="M151" i="367"/>
  <c r="L151" i="367"/>
  <c r="K151" i="367"/>
  <c r="J151" i="367"/>
  <c r="P150" i="367"/>
  <c r="M150" i="367"/>
  <c r="L150" i="367"/>
  <c r="K150" i="367"/>
  <c r="J150" i="367"/>
  <c r="P149" i="367"/>
  <c r="M149" i="367"/>
  <c r="L149" i="367"/>
  <c r="K149" i="367"/>
  <c r="J149" i="367"/>
  <c r="P148" i="367"/>
  <c r="M148" i="367"/>
  <c r="L148" i="367"/>
  <c r="K148" i="367"/>
  <c r="J148" i="367"/>
  <c r="P147" i="367"/>
  <c r="M147" i="367"/>
  <c r="L147" i="367"/>
  <c r="K147" i="367"/>
  <c r="J147" i="367"/>
  <c r="P146" i="367"/>
  <c r="M146" i="367"/>
  <c r="L146" i="367"/>
  <c r="K146" i="367"/>
  <c r="J146" i="367"/>
  <c r="P145" i="367"/>
  <c r="M145" i="367"/>
  <c r="L145" i="367"/>
  <c r="K145" i="367"/>
  <c r="J145" i="367"/>
  <c r="P144" i="367"/>
  <c r="M144" i="367"/>
  <c r="L144" i="367"/>
  <c r="K144" i="367"/>
  <c r="J144" i="367"/>
  <c r="P143" i="367"/>
  <c r="M143" i="367"/>
  <c r="L143" i="367"/>
  <c r="K143" i="367"/>
  <c r="J143" i="367"/>
  <c r="P142" i="367"/>
  <c r="M142" i="367"/>
  <c r="L142" i="367"/>
  <c r="K142" i="367"/>
  <c r="J142" i="367"/>
  <c r="P141" i="367"/>
  <c r="M141" i="367"/>
  <c r="L141" i="367"/>
  <c r="K141" i="367"/>
  <c r="J141" i="367"/>
  <c r="P140" i="367"/>
  <c r="M140" i="367"/>
  <c r="L140" i="367"/>
  <c r="K140" i="367"/>
  <c r="J140" i="367"/>
  <c r="P139" i="367"/>
  <c r="M139" i="367"/>
  <c r="L139" i="367"/>
  <c r="K139" i="367"/>
  <c r="J139" i="367"/>
  <c r="P138" i="367"/>
  <c r="M138" i="367"/>
  <c r="L138" i="367"/>
  <c r="K138" i="367"/>
  <c r="J138" i="367"/>
  <c r="P137" i="367"/>
  <c r="M137" i="367"/>
  <c r="L137" i="367"/>
  <c r="K137" i="367"/>
  <c r="J137" i="367"/>
  <c r="P136" i="367"/>
  <c r="M136" i="367"/>
  <c r="L136" i="367"/>
  <c r="K136" i="367"/>
  <c r="J136" i="367"/>
  <c r="P135" i="367"/>
  <c r="M135" i="367"/>
  <c r="L135" i="367"/>
  <c r="K135" i="367"/>
  <c r="J135" i="367"/>
  <c r="P134" i="367"/>
  <c r="M134" i="367"/>
  <c r="L134" i="367"/>
  <c r="K134" i="367"/>
  <c r="J134" i="367"/>
  <c r="P133" i="367"/>
  <c r="M133" i="367"/>
  <c r="L133" i="367"/>
  <c r="K133" i="367"/>
  <c r="J133" i="367"/>
  <c r="P132" i="367"/>
  <c r="M132" i="367"/>
  <c r="L132" i="367"/>
  <c r="K132" i="367"/>
  <c r="J132" i="367"/>
  <c r="P131" i="367"/>
  <c r="M131" i="367"/>
  <c r="L131" i="367"/>
  <c r="K131" i="367"/>
  <c r="J131" i="367"/>
  <c r="P130" i="367"/>
  <c r="M130" i="367"/>
  <c r="L130" i="367"/>
  <c r="K130" i="367"/>
  <c r="J130" i="367"/>
  <c r="P129" i="367"/>
  <c r="M129" i="367"/>
  <c r="L129" i="367"/>
  <c r="K129" i="367"/>
  <c r="J129" i="367"/>
  <c r="P128" i="367"/>
  <c r="M128" i="367"/>
  <c r="L128" i="367"/>
  <c r="K128" i="367"/>
  <c r="J128" i="367"/>
  <c r="P127" i="367"/>
  <c r="M127" i="367"/>
  <c r="L127" i="367"/>
  <c r="K127" i="367"/>
  <c r="J127" i="367"/>
  <c r="P126" i="367"/>
  <c r="M126" i="367"/>
  <c r="L126" i="367"/>
  <c r="K126" i="367"/>
  <c r="J126" i="367"/>
  <c r="P125" i="367"/>
  <c r="M125" i="367"/>
  <c r="L125" i="367"/>
  <c r="K125" i="367"/>
  <c r="J125" i="367"/>
  <c r="P124" i="367"/>
  <c r="M124" i="367"/>
  <c r="L124" i="367"/>
  <c r="K124" i="367"/>
  <c r="J124" i="367"/>
  <c r="P123" i="367"/>
  <c r="M123" i="367"/>
  <c r="L123" i="367"/>
  <c r="K123" i="367"/>
  <c r="J123" i="367"/>
  <c r="P122" i="367"/>
  <c r="M122" i="367"/>
  <c r="L122" i="367"/>
  <c r="K122" i="367"/>
  <c r="J122" i="367"/>
  <c r="P121" i="367"/>
  <c r="M121" i="367"/>
  <c r="L121" i="367"/>
  <c r="K121" i="367"/>
  <c r="J121" i="367"/>
  <c r="P120" i="367"/>
  <c r="M120" i="367"/>
  <c r="L120" i="367"/>
  <c r="K120" i="367"/>
  <c r="J120" i="367"/>
  <c r="P119" i="367"/>
  <c r="M119" i="367"/>
  <c r="L119" i="367"/>
  <c r="K119" i="367"/>
  <c r="J119" i="367"/>
  <c r="P118" i="367"/>
  <c r="M118" i="367"/>
  <c r="L118" i="367"/>
  <c r="K118" i="367"/>
  <c r="J118" i="367"/>
  <c r="P117" i="367"/>
  <c r="M117" i="367"/>
  <c r="L117" i="367"/>
  <c r="K117" i="367"/>
  <c r="J117" i="367"/>
  <c r="P116" i="367"/>
  <c r="M116" i="367"/>
  <c r="L116" i="367"/>
  <c r="K116" i="367"/>
  <c r="J116" i="367"/>
  <c r="P115" i="367"/>
  <c r="M115" i="367"/>
  <c r="L115" i="367"/>
  <c r="K115" i="367"/>
  <c r="J115" i="367"/>
  <c r="P114" i="367"/>
  <c r="M114" i="367"/>
  <c r="L114" i="367"/>
  <c r="K114" i="367"/>
  <c r="J114" i="367"/>
  <c r="P113" i="367"/>
  <c r="M113" i="367"/>
  <c r="L113" i="367"/>
  <c r="K113" i="367"/>
  <c r="J113" i="367"/>
  <c r="P112" i="367"/>
  <c r="M112" i="367"/>
  <c r="L112" i="367"/>
  <c r="K112" i="367"/>
  <c r="J112" i="367"/>
  <c r="P111" i="367"/>
  <c r="M111" i="367"/>
  <c r="L111" i="367"/>
  <c r="K111" i="367"/>
  <c r="J111" i="367"/>
  <c r="P110" i="367"/>
  <c r="M110" i="367"/>
  <c r="L110" i="367"/>
  <c r="K110" i="367"/>
  <c r="J110" i="367"/>
  <c r="P109" i="367"/>
  <c r="M109" i="367"/>
  <c r="L109" i="367"/>
  <c r="K109" i="367"/>
  <c r="J109" i="367"/>
  <c r="P108" i="367"/>
  <c r="M108" i="367"/>
  <c r="L108" i="367"/>
  <c r="K108" i="367"/>
  <c r="J108" i="367"/>
  <c r="P107" i="367"/>
  <c r="M107" i="367"/>
  <c r="L107" i="367"/>
  <c r="K107" i="367"/>
  <c r="J107" i="367"/>
  <c r="P106" i="367"/>
  <c r="M106" i="367"/>
  <c r="L106" i="367"/>
  <c r="K106" i="367"/>
  <c r="J106" i="367"/>
  <c r="P105" i="367"/>
  <c r="M105" i="367"/>
  <c r="L105" i="367"/>
  <c r="K105" i="367"/>
  <c r="J105" i="367"/>
  <c r="P104" i="367"/>
  <c r="M104" i="367"/>
  <c r="L104" i="367"/>
  <c r="K104" i="367"/>
  <c r="J104" i="367"/>
  <c r="P103" i="367"/>
  <c r="M103" i="367"/>
  <c r="L103" i="367"/>
  <c r="K103" i="367"/>
  <c r="J103" i="367"/>
  <c r="P102" i="367"/>
  <c r="M102" i="367"/>
  <c r="L102" i="367"/>
  <c r="K102" i="367"/>
  <c r="J102" i="367"/>
  <c r="P101" i="367"/>
  <c r="M101" i="367"/>
  <c r="L101" i="367"/>
  <c r="K101" i="367"/>
  <c r="J101" i="367"/>
  <c r="P100" i="367"/>
  <c r="M100" i="367"/>
  <c r="L100" i="367"/>
  <c r="K100" i="367"/>
  <c r="J100" i="367"/>
  <c r="P99" i="367"/>
  <c r="M99" i="367"/>
  <c r="L99" i="367"/>
  <c r="K99" i="367"/>
  <c r="J99" i="367"/>
  <c r="P98" i="367"/>
  <c r="M98" i="367"/>
  <c r="L98" i="367"/>
  <c r="K98" i="367"/>
  <c r="J98" i="367"/>
  <c r="P97" i="367"/>
  <c r="M97" i="367"/>
  <c r="L97" i="367"/>
  <c r="K97" i="367"/>
  <c r="J97" i="367"/>
  <c r="P96" i="367"/>
  <c r="M96" i="367"/>
  <c r="L96" i="367"/>
  <c r="K96" i="367"/>
  <c r="J96" i="367"/>
  <c r="P95" i="367"/>
  <c r="M95" i="367"/>
  <c r="L95" i="367"/>
  <c r="K95" i="367"/>
  <c r="J95" i="367"/>
  <c r="P94" i="367"/>
  <c r="M94" i="367"/>
  <c r="L94" i="367"/>
  <c r="K94" i="367"/>
  <c r="J94" i="367"/>
  <c r="P93" i="367"/>
  <c r="M93" i="367"/>
  <c r="L93" i="367"/>
  <c r="K93" i="367"/>
  <c r="J93" i="367"/>
  <c r="P92" i="367"/>
  <c r="M92" i="367"/>
  <c r="L92" i="367"/>
  <c r="K92" i="367"/>
  <c r="J92" i="367"/>
  <c r="P91" i="367"/>
  <c r="M91" i="367"/>
  <c r="L91" i="367"/>
  <c r="K91" i="367"/>
  <c r="J91" i="367"/>
  <c r="P90" i="367"/>
  <c r="M90" i="367"/>
  <c r="L90" i="367"/>
  <c r="K90" i="367"/>
  <c r="J90" i="367"/>
  <c r="P89" i="367"/>
  <c r="M89" i="367"/>
  <c r="L89" i="367"/>
  <c r="K89" i="367"/>
  <c r="J89" i="367"/>
  <c r="P88" i="367"/>
  <c r="M88" i="367"/>
  <c r="L88" i="367"/>
  <c r="K88" i="367"/>
  <c r="J88" i="367"/>
  <c r="P87" i="367"/>
  <c r="M87" i="367"/>
  <c r="L87" i="367"/>
  <c r="K87" i="367"/>
  <c r="J87" i="367"/>
  <c r="P86" i="367"/>
  <c r="M86" i="367"/>
  <c r="L86" i="367"/>
  <c r="K86" i="367"/>
  <c r="J86" i="367"/>
  <c r="P85" i="367"/>
  <c r="M85" i="367"/>
  <c r="L85" i="367"/>
  <c r="K85" i="367"/>
  <c r="J85" i="367"/>
  <c r="P84" i="367"/>
  <c r="M84" i="367"/>
  <c r="L84" i="367"/>
  <c r="K84" i="367"/>
  <c r="J84" i="367"/>
  <c r="P83" i="367"/>
  <c r="M83" i="367"/>
  <c r="L83" i="367"/>
  <c r="K83" i="367"/>
  <c r="J83" i="367"/>
  <c r="P82" i="367"/>
  <c r="M82" i="367"/>
  <c r="L82" i="367"/>
  <c r="K82" i="367"/>
  <c r="J82" i="367"/>
  <c r="P81" i="367"/>
  <c r="M81" i="367"/>
  <c r="L81" i="367"/>
  <c r="K81" i="367"/>
  <c r="J81" i="367"/>
  <c r="P80" i="367"/>
  <c r="M80" i="367"/>
  <c r="L80" i="367"/>
  <c r="K80" i="367"/>
  <c r="J80" i="367"/>
  <c r="P79" i="367"/>
  <c r="M79" i="367"/>
  <c r="L79" i="367"/>
  <c r="K79" i="367"/>
  <c r="J79" i="367"/>
  <c r="P78" i="367"/>
  <c r="M78" i="367"/>
  <c r="L78" i="367"/>
  <c r="K78" i="367"/>
  <c r="J78" i="367"/>
  <c r="P77" i="367"/>
  <c r="M77" i="367"/>
  <c r="L77" i="367"/>
  <c r="K77" i="367"/>
  <c r="J77" i="367"/>
  <c r="P76" i="367"/>
  <c r="M76" i="367"/>
  <c r="L76" i="367"/>
  <c r="K76" i="367"/>
  <c r="J76" i="367"/>
  <c r="P75" i="367"/>
  <c r="M75" i="367"/>
  <c r="L75" i="367"/>
  <c r="K75" i="367"/>
  <c r="J75" i="367"/>
  <c r="P74" i="367"/>
  <c r="M74" i="367"/>
  <c r="L74" i="367"/>
  <c r="K74" i="367"/>
  <c r="J74" i="367"/>
  <c r="P73" i="367"/>
  <c r="M73" i="367"/>
  <c r="L73" i="367"/>
  <c r="K73" i="367"/>
  <c r="J73" i="367"/>
  <c r="P72" i="367"/>
  <c r="M72" i="367"/>
  <c r="L72" i="367"/>
  <c r="K72" i="367"/>
  <c r="J72" i="367"/>
  <c r="P71" i="367"/>
  <c r="M71" i="367"/>
  <c r="L71" i="367"/>
  <c r="K71" i="367"/>
  <c r="J71" i="367"/>
  <c r="P70" i="367"/>
  <c r="M70" i="367"/>
  <c r="L70" i="367"/>
  <c r="K70" i="367"/>
  <c r="J70" i="367"/>
  <c r="P69" i="367"/>
  <c r="M69" i="367"/>
  <c r="L69" i="367"/>
  <c r="K69" i="367"/>
  <c r="J69" i="367"/>
  <c r="P68" i="367"/>
  <c r="M68" i="367"/>
  <c r="L68" i="367"/>
  <c r="K68" i="367"/>
  <c r="J68" i="367"/>
  <c r="P67" i="367"/>
  <c r="M67" i="367"/>
  <c r="L67" i="367"/>
  <c r="K67" i="367"/>
  <c r="J67" i="367"/>
  <c r="P66" i="367"/>
  <c r="M66" i="367"/>
  <c r="L66" i="367"/>
  <c r="K66" i="367"/>
  <c r="J66" i="367"/>
  <c r="P65" i="367"/>
  <c r="M65" i="367"/>
  <c r="L65" i="367"/>
  <c r="K65" i="367"/>
  <c r="J65" i="367"/>
  <c r="P64" i="367"/>
  <c r="M64" i="367"/>
  <c r="L64" i="367"/>
  <c r="K64" i="367"/>
  <c r="J64" i="367"/>
  <c r="P63" i="367"/>
  <c r="M63" i="367"/>
  <c r="L63" i="367"/>
  <c r="K63" i="367"/>
  <c r="J63" i="367"/>
  <c r="P62" i="367"/>
  <c r="M62" i="367"/>
  <c r="L62" i="367"/>
  <c r="K62" i="367"/>
  <c r="J62" i="367"/>
  <c r="P61" i="367"/>
  <c r="M61" i="367"/>
  <c r="L61" i="367"/>
  <c r="K61" i="367"/>
  <c r="J61" i="367"/>
  <c r="P60" i="367"/>
  <c r="M60" i="367"/>
  <c r="L60" i="367"/>
  <c r="K60" i="367"/>
  <c r="J60" i="367"/>
  <c r="P59" i="367"/>
  <c r="M59" i="367"/>
  <c r="L59" i="367"/>
  <c r="K59" i="367"/>
  <c r="J59" i="367"/>
  <c r="P58" i="367"/>
  <c r="M58" i="367"/>
  <c r="L58" i="367"/>
  <c r="K58" i="367"/>
  <c r="J58" i="367"/>
  <c r="P57" i="367"/>
  <c r="M57" i="367"/>
  <c r="L57" i="367"/>
  <c r="K57" i="367"/>
  <c r="J57" i="367"/>
  <c r="P56" i="367"/>
  <c r="M56" i="367"/>
  <c r="L56" i="367"/>
  <c r="K56" i="367"/>
  <c r="J56" i="367"/>
  <c r="P55" i="367"/>
  <c r="M55" i="367"/>
  <c r="L55" i="367"/>
  <c r="K55" i="367"/>
  <c r="J55" i="367"/>
  <c r="P54" i="367"/>
  <c r="M54" i="367"/>
  <c r="L54" i="367"/>
  <c r="K54" i="367"/>
  <c r="J54" i="367"/>
  <c r="P53" i="367"/>
  <c r="M53" i="367"/>
  <c r="L53" i="367"/>
  <c r="K53" i="367"/>
  <c r="J53" i="367"/>
  <c r="P52" i="367"/>
  <c r="M52" i="367"/>
  <c r="L52" i="367"/>
  <c r="K52" i="367"/>
  <c r="J52" i="367"/>
  <c r="P51" i="367"/>
  <c r="M51" i="367"/>
  <c r="L51" i="367"/>
  <c r="K51" i="367"/>
  <c r="J51" i="367"/>
  <c r="P50" i="367"/>
  <c r="M50" i="367"/>
  <c r="L50" i="367"/>
  <c r="K50" i="367"/>
  <c r="J50" i="367"/>
  <c r="P49" i="367"/>
  <c r="M49" i="367"/>
  <c r="L49" i="367"/>
  <c r="K49" i="367"/>
  <c r="J49" i="367"/>
  <c r="P48" i="367"/>
  <c r="M48" i="367"/>
  <c r="L48" i="367"/>
  <c r="K48" i="367"/>
  <c r="J48" i="367"/>
  <c r="P47" i="367"/>
  <c r="M47" i="367"/>
  <c r="L47" i="367"/>
  <c r="K47" i="367"/>
  <c r="J47" i="367"/>
  <c r="P46" i="367"/>
  <c r="M46" i="367"/>
  <c r="L46" i="367"/>
  <c r="K46" i="367"/>
  <c r="J46" i="367"/>
  <c r="P45" i="367"/>
  <c r="M45" i="367"/>
  <c r="L45" i="367"/>
  <c r="K45" i="367"/>
  <c r="J45" i="367"/>
  <c r="P44" i="367"/>
  <c r="M44" i="367"/>
  <c r="L44" i="367"/>
  <c r="K44" i="367"/>
  <c r="J44" i="367"/>
  <c r="P43" i="367"/>
  <c r="M43" i="367"/>
  <c r="L43" i="367"/>
  <c r="K43" i="367"/>
  <c r="J43" i="367"/>
  <c r="P42" i="367"/>
  <c r="M42" i="367"/>
  <c r="L42" i="367"/>
  <c r="K42" i="367"/>
  <c r="J42" i="367"/>
  <c r="P41" i="367"/>
  <c r="M41" i="367"/>
  <c r="L41" i="367"/>
  <c r="K41" i="367"/>
  <c r="J41" i="367"/>
  <c r="P40" i="367"/>
  <c r="M40" i="367"/>
  <c r="L40" i="367"/>
  <c r="K40" i="367"/>
  <c r="J40" i="367"/>
  <c r="H5" i="367"/>
  <c r="D5" i="367"/>
  <c r="C5" i="367"/>
  <c r="A5" i="367"/>
  <c r="A1" i="367"/>
  <c r="P156" i="365"/>
  <c r="M156" i="365"/>
  <c r="L156" i="365"/>
  <c r="K156" i="365"/>
  <c r="J156" i="365"/>
  <c r="P155" i="365"/>
  <c r="M155" i="365"/>
  <c r="L155" i="365"/>
  <c r="K155" i="365"/>
  <c r="J155" i="365"/>
  <c r="P154" i="365"/>
  <c r="M154" i="365"/>
  <c r="L154" i="365"/>
  <c r="K154" i="365"/>
  <c r="J154" i="365"/>
  <c r="P153" i="365"/>
  <c r="M153" i="365"/>
  <c r="L153" i="365"/>
  <c r="K153" i="365"/>
  <c r="J153" i="365"/>
  <c r="P152" i="365"/>
  <c r="M152" i="365"/>
  <c r="L152" i="365"/>
  <c r="K152" i="365"/>
  <c r="J152" i="365"/>
  <c r="P151" i="365"/>
  <c r="M151" i="365"/>
  <c r="L151" i="365"/>
  <c r="K151" i="365"/>
  <c r="J151" i="365"/>
  <c r="P150" i="365"/>
  <c r="M150" i="365"/>
  <c r="L150" i="365"/>
  <c r="K150" i="365"/>
  <c r="J150" i="365"/>
  <c r="P149" i="365"/>
  <c r="M149" i="365"/>
  <c r="L149" i="365"/>
  <c r="K149" i="365"/>
  <c r="J149" i="365"/>
  <c r="P148" i="365"/>
  <c r="M148" i="365"/>
  <c r="L148" i="365"/>
  <c r="K148" i="365"/>
  <c r="J148" i="365"/>
  <c r="P147" i="365"/>
  <c r="M147" i="365"/>
  <c r="L147" i="365"/>
  <c r="K147" i="365"/>
  <c r="J147" i="365"/>
  <c r="P146" i="365"/>
  <c r="M146" i="365"/>
  <c r="L146" i="365"/>
  <c r="K146" i="365"/>
  <c r="J146" i="365"/>
  <c r="P145" i="365"/>
  <c r="M145" i="365"/>
  <c r="L145" i="365"/>
  <c r="K145" i="365"/>
  <c r="J145" i="365"/>
  <c r="P144" i="365"/>
  <c r="M144" i="365"/>
  <c r="L144" i="365"/>
  <c r="K144" i="365"/>
  <c r="J144" i="365"/>
  <c r="P143" i="365"/>
  <c r="M143" i="365"/>
  <c r="L143" i="365"/>
  <c r="K143" i="365"/>
  <c r="J143" i="365"/>
  <c r="P142" i="365"/>
  <c r="M142" i="365"/>
  <c r="L142" i="365"/>
  <c r="K142" i="365"/>
  <c r="J142" i="365"/>
  <c r="P141" i="365"/>
  <c r="M141" i="365"/>
  <c r="L141" i="365"/>
  <c r="K141" i="365"/>
  <c r="J141" i="365"/>
  <c r="P140" i="365"/>
  <c r="M140" i="365"/>
  <c r="L140" i="365"/>
  <c r="K140" i="365"/>
  <c r="J140" i="365"/>
  <c r="P139" i="365"/>
  <c r="M139" i="365"/>
  <c r="L139" i="365"/>
  <c r="K139" i="365"/>
  <c r="J139" i="365"/>
  <c r="P138" i="365"/>
  <c r="M138" i="365"/>
  <c r="L138" i="365"/>
  <c r="K138" i="365"/>
  <c r="J138" i="365"/>
  <c r="P137" i="365"/>
  <c r="M137" i="365"/>
  <c r="L137" i="365"/>
  <c r="K137" i="365"/>
  <c r="J137" i="365"/>
  <c r="P136" i="365"/>
  <c r="M136" i="365"/>
  <c r="L136" i="365"/>
  <c r="K136" i="365"/>
  <c r="J136" i="365"/>
  <c r="P135" i="365"/>
  <c r="M135" i="365"/>
  <c r="L135" i="365"/>
  <c r="K135" i="365"/>
  <c r="J135" i="365"/>
  <c r="P134" i="365"/>
  <c r="M134" i="365"/>
  <c r="L134" i="365"/>
  <c r="K134" i="365"/>
  <c r="J134" i="365"/>
  <c r="P133" i="365"/>
  <c r="M133" i="365"/>
  <c r="L133" i="365"/>
  <c r="K133" i="365"/>
  <c r="J133" i="365"/>
  <c r="P132" i="365"/>
  <c r="M132" i="365"/>
  <c r="L132" i="365"/>
  <c r="K132" i="365"/>
  <c r="J132" i="365"/>
  <c r="P131" i="365"/>
  <c r="M131" i="365"/>
  <c r="L131" i="365"/>
  <c r="K131" i="365"/>
  <c r="J131" i="365"/>
  <c r="P130" i="365"/>
  <c r="M130" i="365"/>
  <c r="L130" i="365"/>
  <c r="K130" i="365"/>
  <c r="J130" i="365"/>
  <c r="P129" i="365"/>
  <c r="M129" i="365"/>
  <c r="L129" i="365"/>
  <c r="K129" i="365"/>
  <c r="J129" i="365"/>
  <c r="P128" i="365"/>
  <c r="M128" i="365"/>
  <c r="L128" i="365"/>
  <c r="K128" i="365"/>
  <c r="J128" i="365"/>
  <c r="P127" i="365"/>
  <c r="M127" i="365"/>
  <c r="L127" i="365"/>
  <c r="K127" i="365"/>
  <c r="J127" i="365"/>
  <c r="P126" i="365"/>
  <c r="M126" i="365"/>
  <c r="L126" i="365"/>
  <c r="K126" i="365"/>
  <c r="J126" i="365"/>
  <c r="P125" i="365"/>
  <c r="M125" i="365"/>
  <c r="L125" i="365"/>
  <c r="K125" i="365"/>
  <c r="J125" i="365"/>
  <c r="P124" i="365"/>
  <c r="M124" i="365"/>
  <c r="L124" i="365"/>
  <c r="K124" i="365"/>
  <c r="J124" i="365"/>
  <c r="P123" i="365"/>
  <c r="M123" i="365"/>
  <c r="L123" i="365"/>
  <c r="K123" i="365"/>
  <c r="J123" i="365"/>
  <c r="P122" i="365"/>
  <c r="M122" i="365"/>
  <c r="L122" i="365"/>
  <c r="K122" i="365"/>
  <c r="J122" i="365"/>
  <c r="P121" i="365"/>
  <c r="M121" i="365"/>
  <c r="L121" i="365"/>
  <c r="K121" i="365"/>
  <c r="J121" i="365"/>
  <c r="P120" i="365"/>
  <c r="M120" i="365"/>
  <c r="L120" i="365"/>
  <c r="K120" i="365"/>
  <c r="J120" i="365"/>
  <c r="P119" i="365"/>
  <c r="M119" i="365"/>
  <c r="L119" i="365"/>
  <c r="K119" i="365"/>
  <c r="J119" i="365"/>
  <c r="P118" i="365"/>
  <c r="M118" i="365"/>
  <c r="L118" i="365"/>
  <c r="K118" i="365"/>
  <c r="J118" i="365"/>
  <c r="P117" i="365"/>
  <c r="M117" i="365"/>
  <c r="L117" i="365"/>
  <c r="K117" i="365"/>
  <c r="J117" i="365"/>
  <c r="P116" i="365"/>
  <c r="M116" i="365"/>
  <c r="L116" i="365"/>
  <c r="K116" i="365"/>
  <c r="J116" i="365"/>
  <c r="P115" i="365"/>
  <c r="M115" i="365"/>
  <c r="L115" i="365"/>
  <c r="K115" i="365"/>
  <c r="J115" i="365"/>
  <c r="P114" i="365"/>
  <c r="M114" i="365"/>
  <c r="L114" i="365"/>
  <c r="K114" i="365"/>
  <c r="J114" i="365"/>
  <c r="P113" i="365"/>
  <c r="M113" i="365"/>
  <c r="L113" i="365"/>
  <c r="K113" i="365"/>
  <c r="J113" i="365"/>
  <c r="P112" i="365"/>
  <c r="M112" i="365"/>
  <c r="L112" i="365"/>
  <c r="K112" i="365"/>
  <c r="J112" i="365"/>
  <c r="P111" i="365"/>
  <c r="M111" i="365"/>
  <c r="L111" i="365"/>
  <c r="K111" i="365"/>
  <c r="J111" i="365"/>
  <c r="P110" i="365"/>
  <c r="M110" i="365"/>
  <c r="L110" i="365"/>
  <c r="K110" i="365"/>
  <c r="J110" i="365"/>
  <c r="P109" i="365"/>
  <c r="M109" i="365"/>
  <c r="L109" i="365"/>
  <c r="K109" i="365"/>
  <c r="J109" i="365"/>
  <c r="P108" i="365"/>
  <c r="M108" i="365"/>
  <c r="L108" i="365"/>
  <c r="K108" i="365"/>
  <c r="J108" i="365"/>
  <c r="P107" i="365"/>
  <c r="M107" i="365"/>
  <c r="L107" i="365"/>
  <c r="K107" i="365"/>
  <c r="J107" i="365"/>
  <c r="P106" i="365"/>
  <c r="M106" i="365"/>
  <c r="L106" i="365"/>
  <c r="K106" i="365"/>
  <c r="J106" i="365"/>
  <c r="P105" i="365"/>
  <c r="M105" i="365"/>
  <c r="L105" i="365"/>
  <c r="K105" i="365"/>
  <c r="J105" i="365"/>
  <c r="P104" i="365"/>
  <c r="M104" i="365"/>
  <c r="L104" i="365"/>
  <c r="K104" i="365"/>
  <c r="J104" i="365"/>
  <c r="P103" i="365"/>
  <c r="M103" i="365"/>
  <c r="L103" i="365"/>
  <c r="K103" i="365"/>
  <c r="J103" i="365"/>
  <c r="P102" i="365"/>
  <c r="M102" i="365"/>
  <c r="L102" i="365"/>
  <c r="K102" i="365"/>
  <c r="J102" i="365"/>
  <c r="P101" i="365"/>
  <c r="M101" i="365"/>
  <c r="L101" i="365"/>
  <c r="K101" i="365"/>
  <c r="J101" i="365"/>
  <c r="P100" i="365"/>
  <c r="M100" i="365"/>
  <c r="L100" i="365"/>
  <c r="K100" i="365"/>
  <c r="J100" i="365"/>
  <c r="P99" i="365"/>
  <c r="M99" i="365"/>
  <c r="L99" i="365"/>
  <c r="K99" i="365"/>
  <c r="J99" i="365"/>
  <c r="P98" i="365"/>
  <c r="M98" i="365"/>
  <c r="L98" i="365"/>
  <c r="K98" i="365"/>
  <c r="J98" i="365"/>
  <c r="P97" i="365"/>
  <c r="M97" i="365"/>
  <c r="L97" i="365"/>
  <c r="K97" i="365"/>
  <c r="J97" i="365"/>
  <c r="P96" i="365"/>
  <c r="M96" i="365"/>
  <c r="L96" i="365"/>
  <c r="K96" i="365"/>
  <c r="J96" i="365"/>
  <c r="P95" i="365"/>
  <c r="M95" i="365"/>
  <c r="L95" i="365"/>
  <c r="K95" i="365"/>
  <c r="J95" i="365"/>
  <c r="P94" i="365"/>
  <c r="M94" i="365"/>
  <c r="L94" i="365"/>
  <c r="K94" i="365"/>
  <c r="J94" i="365"/>
  <c r="P93" i="365"/>
  <c r="M93" i="365"/>
  <c r="L93" i="365"/>
  <c r="K93" i="365"/>
  <c r="J93" i="365"/>
  <c r="P92" i="365"/>
  <c r="M92" i="365"/>
  <c r="L92" i="365"/>
  <c r="K92" i="365"/>
  <c r="J92" i="365"/>
  <c r="P91" i="365"/>
  <c r="M91" i="365"/>
  <c r="L91" i="365"/>
  <c r="K91" i="365"/>
  <c r="J91" i="365"/>
  <c r="P90" i="365"/>
  <c r="M90" i="365"/>
  <c r="L90" i="365"/>
  <c r="K90" i="365"/>
  <c r="J90" i="365"/>
  <c r="P89" i="365"/>
  <c r="M89" i="365"/>
  <c r="L89" i="365"/>
  <c r="K89" i="365"/>
  <c r="J89" i="365"/>
  <c r="P88" i="365"/>
  <c r="M88" i="365"/>
  <c r="L88" i="365"/>
  <c r="K88" i="365"/>
  <c r="J88" i="365"/>
  <c r="P87" i="365"/>
  <c r="M87" i="365"/>
  <c r="L87" i="365"/>
  <c r="K87" i="365"/>
  <c r="J87" i="365"/>
  <c r="P86" i="365"/>
  <c r="M86" i="365"/>
  <c r="L86" i="365"/>
  <c r="K86" i="365"/>
  <c r="J86" i="365"/>
  <c r="P85" i="365"/>
  <c r="M85" i="365"/>
  <c r="L85" i="365"/>
  <c r="K85" i="365"/>
  <c r="J85" i="365"/>
  <c r="P84" i="365"/>
  <c r="M84" i="365"/>
  <c r="L84" i="365"/>
  <c r="K84" i="365"/>
  <c r="J84" i="365"/>
  <c r="P83" i="365"/>
  <c r="M83" i="365"/>
  <c r="L83" i="365"/>
  <c r="K83" i="365"/>
  <c r="J83" i="365"/>
  <c r="P82" i="365"/>
  <c r="M82" i="365"/>
  <c r="L82" i="365"/>
  <c r="K82" i="365"/>
  <c r="J82" i="365"/>
  <c r="P81" i="365"/>
  <c r="M81" i="365"/>
  <c r="L81" i="365"/>
  <c r="K81" i="365"/>
  <c r="J81" i="365"/>
  <c r="P80" i="365"/>
  <c r="M80" i="365"/>
  <c r="L80" i="365"/>
  <c r="K80" i="365"/>
  <c r="J80" i="365"/>
  <c r="P79" i="365"/>
  <c r="M79" i="365"/>
  <c r="L79" i="365"/>
  <c r="K79" i="365"/>
  <c r="J79" i="365"/>
  <c r="P78" i="365"/>
  <c r="M78" i="365"/>
  <c r="L78" i="365"/>
  <c r="K78" i="365"/>
  <c r="J78" i="365"/>
  <c r="P77" i="365"/>
  <c r="M77" i="365"/>
  <c r="L77" i="365"/>
  <c r="K77" i="365"/>
  <c r="J77" i="365"/>
  <c r="P76" i="365"/>
  <c r="M76" i="365"/>
  <c r="L76" i="365"/>
  <c r="K76" i="365"/>
  <c r="J76" i="365"/>
  <c r="P75" i="365"/>
  <c r="M75" i="365"/>
  <c r="L75" i="365"/>
  <c r="K75" i="365"/>
  <c r="J75" i="365"/>
  <c r="P74" i="365"/>
  <c r="M74" i="365"/>
  <c r="L74" i="365"/>
  <c r="K74" i="365"/>
  <c r="J74" i="365"/>
  <c r="P73" i="365"/>
  <c r="M73" i="365"/>
  <c r="L73" i="365"/>
  <c r="K73" i="365"/>
  <c r="J73" i="365"/>
  <c r="P72" i="365"/>
  <c r="M72" i="365"/>
  <c r="L72" i="365"/>
  <c r="K72" i="365"/>
  <c r="J72" i="365"/>
  <c r="P71" i="365"/>
  <c r="M71" i="365"/>
  <c r="L71" i="365"/>
  <c r="K71" i="365"/>
  <c r="J71" i="365"/>
  <c r="P70" i="365"/>
  <c r="M70" i="365"/>
  <c r="L70" i="365"/>
  <c r="K70" i="365"/>
  <c r="J70" i="365"/>
  <c r="P69" i="365"/>
  <c r="M69" i="365"/>
  <c r="L69" i="365"/>
  <c r="K69" i="365"/>
  <c r="J69" i="365"/>
  <c r="P68" i="365"/>
  <c r="M68" i="365"/>
  <c r="L68" i="365"/>
  <c r="K68" i="365"/>
  <c r="J68" i="365"/>
  <c r="P67" i="365"/>
  <c r="M67" i="365"/>
  <c r="L67" i="365"/>
  <c r="K67" i="365"/>
  <c r="J67" i="365"/>
  <c r="P66" i="365"/>
  <c r="M66" i="365"/>
  <c r="L66" i="365"/>
  <c r="K66" i="365"/>
  <c r="J66" i="365"/>
  <c r="P65" i="365"/>
  <c r="M65" i="365"/>
  <c r="L65" i="365"/>
  <c r="K65" i="365"/>
  <c r="J65" i="365"/>
  <c r="P64" i="365"/>
  <c r="M64" i="365"/>
  <c r="L64" i="365"/>
  <c r="K64" i="365"/>
  <c r="J64" i="365"/>
  <c r="P63" i="365"/>
  <c r="M63" i="365"/>
  <c r="L63" i="365"/>
  <c r="K63" i="365"/>
  <c r="J63" i="365"/>
  <c r="P62" i="365"/>
  <c r="M62" i="365"/>
  <c r="L62" i="365"/>
  <c r="K62" i="365"/>
  <c r="J62" i="365"/>
  <c r="P61" i="365"/>
  <c r="M61" i="365"/>
  <c r="L61" i="365"/>
  <c r="K61" i="365"/>
  <c r="J61" i="365"/>
  <c r="P60" i="365"/>
  <c r="M60" i="365"/>
  <c r="L60" i="365"/>
  <c r="K60" i="365"/>
  <c r="J60" i="365"/>
  <c r="P59" i="365"/>
  <c r="M59" i="365"/>
  <c r="L59" i="365"/>
  <c r="K59" i="365"/>
  <c r="J59" i="365"/>
  <c r="P58" i="365"/>
  <c r="M58" i="365"/>
  <c r="L58" i="365"/>
  <c r="K58" i="365"/>
  <c r="J58" i="365"/>
  <c r="P57" i="365"/>
  <c r="M57" i="365"/>
  <c r="L57" i="365"/>
  <c r="K57" i="365"/>
  <c r="J57" i="365"/>
  <c r="P56" i="365"/>
  <c r="M56" i="365"/>
  <c r="L56" i="365"/>
  <c r="K56" i="365"/>
  <c r="J56" i="365"/>
  <c r="P55" i="365"/>
  <c r="M55" i="365"/>
  <c r="L55" i="365"/>
  <c r="K55" i="365"/>
  <c r="J55" i="365"/>
  <c r="P54" i="365"/>
  <c r="M54" i="365"/>
  <c r="L54" i="365"/>
  <c r="K54" i="365"/>
  <c r="J54" i="365"/>
  <c r="P53" i="365"/>
  <c r="M53" i="365"/>
  <c r="L53" i="365"/>
  <c r="K53" i="365"/>
  <c r="J53" i="365"/>
  <c r="P52" i="365"/>
  <c r="M52" i="365"/>
  <c r="L52" i="365"/>
  <c r="K52" i="365"/>
  <c r="J52" i="365"/>
  <c r="P51" i="365"/>
  <c r="M51" i="365"/>
  <c r="L51" i="365"/>
  <c r="K51" i="365"/>
  <c r="J51" i="365"/>
  <c r="P50" i="365"/>
  <c r="M50" i="365"/>
  <c r="L50" i="365"/>
  <c r="K50" i="365"/>
  <c r="J50" i="365"/>
  <c r="P49" i="365"/>
  <c r="M49" i="365"/>
  <c r="L49" i="365"/>
  <c r="K49" i="365"/>
  <c r="J49" i="365"/>
  <c r="P48" i="365"/>
  <c r="M48" i="365"/>
  <c r="L48" i="365"/>
  <c r="K48" i="365"/>
  <c r="J48" i="365"/>
  <c r="P47" i="365"/>
  <c r="M47" i="365"/>
  <c r="L47" i="365"/>
  <c r="K47" i="365"/>
  <c r="J47" i="365"/>
  <c r="P46" i="365"/>
  <c r="M46" i="365"/>
  <c r="L46" i="365"/>
  <c r="K46" i="365"/>
  <c r="J46" i="365"/>
  <c r="P45" i="365"/>
  <c r="M45" i="365"/>
  <c r="L45" i="365"/>
  <c r="K45" i="365"/>
  <c r="J45" i="365"/>
  <c r="P44" i="365"/>
  <c r="M44" i="365"/>
  <c r="L44" i="365"/>
  <c r="K44" i="365"/>
  <c r="J44" i="365"/>
  <c r="P43" i="365"/>
  <c r="M43" i="365"/>
  <c r="L43" i="365"/>
  <c r="K43" i="365"/>
  <c r="J43" i="365"/>
  <c r="P42" i="365"/>
  <c r="M42" i="365"/>
  <c r="L42" i="365"/>
  <c r="K42" i="365"/>
  <c r="J42" i="365"/>
  <c r="P41" i="365"/>
  <c r="M41" i="365"/>
  <c r="L41" i="365"/>
  <c r="K41" i="365"/>
  <c r="J41" i="365"/>
  <c r="P40" i="365"/>
  <c r="M40" i="365"/>
  <c r="L40" i="365"/>
  <c r="K40" i="365"/>
  <c r="J40" i="365"/>
  <c r="H5" i="365"/>
  <c r="D5" i="365"/>
  <c r="C5" i="365"/>
  <c r="A5" i="365"/>
  <c r="A1" i="365"/>
  <c r="R47" i="364"/>
  <c r="F36" i="364"/>
  <c r="C36" i="364"/>
  <c r="F34" i="364"/>
  <c r="C34" i="364"/>
  <c r="F32" i="364"/>
  <c r="C32" i="364"/>
  <c r="L17" i="364"/>
  <c r="B30" i="364"/>
  <c r="D17" i="364"/>
  <c r="C17" i="364"/>
  <c r="L15" i="364"/>
  <c r="B29" i="364"/>
  <c r="D15" i="364"/>
  <c r="C15" i="364"/>
  <c r="L13" i="364"/>
  <c r="B28" i="364"/>
  <c r="D13" i="364"/>
  <c r="C13" i="364"/>
  <c r="L11" i="364"/>
  <c r="B25" i="364"/>
  <c r="D11" i="364"/>
  <c r="C11" i="364"/>
  <c r="L9" i="364"/>
  <c r="B24" i="364"/>
  <c r="D9" i="364"/>
  <c r="C9" i="364"/>
  <c r="L7" i="364"/>
  <c r="B23" i="364"/>
  <c r="D7" i="364"/>
  <c r="C7" i="364"/>
  <c r="Y5" i="364"/>
  <c r="L4" i="364"/>
  <c r="K47" i="364"/>
  <c r="E4" i="364"/>
  <c r="A4" i="364"/>
  <c r="Y3" i="364"/>
  <c r="AI1" i="364"/>
  <c r="E2" i="364"/>
  <c r="AK1" i="364"/>
  <c r="AJ1" i="364"/>
  <c r="AH1" i="364"/>
  <c r="AF1" i="364"/>
  <c r="AE1" i="364"/>
  <c r="AD1" i="364"/>
  <c r="AC1" i="364"/>
  <c r="AB1" i="364"/>
  <c r="A1" i="364"/>
  <c r="P156" i="363"/>
  <c r="M156" i="363"/>
  <c r="L156" i="363"/>
  <c r="K156" i="363"/>
  <c r="J156" i="363"/>
  <c r="P155" i="363"/>
  <c r="M155" i="363"/>
  <c r="L155" i="363"/>
  <c r="K155" i="363"/>
  <c r="J155" i="363"/>
  <c r="P154" i="363"/>
  <c r="M154" i="363"/>
  <c r="L154" i="363"/>
  <c r="K154" i="363"/>
  <c r="J154" i="363"/>
  <c r="P153" i="363"/>
  <c r="M153" i="363"/>
  <c r="L153" i="363"/>
  <c r="K153" i="363"/>
  <c r="J153" i="363"/>
  <c r="P152" i="363"/>
  <c r="M152" i="363"/>
  <c r="L152" i="363"/>
  <c r="K152" i="363"/>
  <c r="J152" i="363"/>
  <c r="P151" i="363"/>
  <c r="M151" i="363"/>
  <c r="L151" i="363"/>
  <c r="K151" i="363"/>
  <c r="J151" i="363"/>
  <c r="P150" i="363"/>
  <c r="M150" i="363"/>
  <c r="L150" i="363"/>
  <c r="K150" i="363"/>
  <c r="J150" i="363"/>
  <c r="P149" i="363"/>
  <c r="M149" i="363"/>
  <c r="L149" i="363"/>
  <c r="K149" i="363"/>
  <c r="J149" i="363"/>
  <c r="P148" i="363"/>
  <c r="M148" i="363"/>
  <c r="L148" i="363"/>
  <c r="K148" i="363"/>
  <c r="J148" i="363"/>
  <c r="P147" i="363"/>
  <c r="M147" i="363"/>
  <c r="L147" i="363"/>
  <c r="K147" i="363"/>
  <c r="J147" i="363"/>
  <c r="P146" i="363"/>
  <c r="M146" i="363"/>
  <c r="L146" i="363"/>
  <c r="K146" i="363"/>
  <c r="J146" i="363"/>
  <c r="P145" i="363"/>
  <c r="M145" i="363"/>
  <c r="L145" i="363"/>
  <c r="K145" i="363"/>
  <c r="J145" i="363"/>
  <c r="P144" i="363"/>
  <c r="M144" i="363"/>
  <c r="L144" i="363"/>
  <c r="K144" i="363"/>
  <c r="J144" i="363"/>
  <c r="P143" i="363"/>
  <c r="M143" i="363"/>
  <c r="L143" i="363"/>
  <c r="K143" i="363"/>
  <c r="J143" i="363"/>
  <c r="P142" i="363"/>
  <c r="M142" i="363"/>
  <c r="L142" i="363"/>
  <c r="K142" i="363"/>
  <c r="J142" i="363"/>
  <c r="P141" i="363"/>
  <c r="M141" i="363"/>
  <c r="L141" i="363"/>
  <c r="K141" i="363"/>
  <c r="J141" i="363"/>
  <c r="P140" i="363"/>
  <c r="M140" i="363"/>
  <c r="L140" i="363"/>
  <c r="K140" i="363"/>
  <c r="J140" i="363"/>
  <c r="P139" i="363"/>
  <c r="M139" i="363"/>
  <c r="L139" i="363"/>
  <c r="K139" i="363"/>
  <c r="J139" i="363"/>
  <c r="P138" i="363"/>
  <c r="M138" i="363"/>
  <c r="L138" i="363"/>
  <c r="K138" i="363"/>
  <c r="J138" i="363"/>
  <c r="P137" i="363"/>
  <c r="M137" i="363"/>
  <c r="L137" i="363"/>
  <c r="K137" i="363"/>
  <c r="J137" i="363"/>
  <c r="P136" i="363"/>
  <c r="M136" i="363"/>
  <c r="L136" i="363"/>
  <c r="K136" i="363"/>
  <c r="J136" i="363"/>
  <c r="P135" i="363"/>
  <c r="M135" i="363"/>
  <c r="L135" i="363"/>
  <c r="K135" i="363"/>
  <c r="J135" i="363"/>
  <c r="P134" i="363"/>
  <c r="M134" i="363"/>
  <c r="L134" i="363"/>
  <c r="K134" i="363"/>
  <c r="J134" i="363"/>
  <c r="P133" i="363"/>
  <c r="M133" i="363"/>
  <c r="L133" i="363"/>
  <c r="K133" i="363"/>
  <c r="J133" i="363"/>
  <c r="P132" i="363"/>
  <c r="M132" i="363"/>
  <c r="L132" i="363"/>
  <c r="K132" i="363"/>
  <c r="J132" i="363"/>
  <c r="P131" i="363"/>
  <c r="M131" i="363"/>
  <c r="L131" i="363"/>
  <c r="K131" i="363"/>
  <c r="J131" i="363"/>
  <c r="P130" i="363"/>
  <c r="M130" i="363"/>
  <c r="L130" i="363"/>
  <c r="K130" i="363"/>
  <c r="J130" i="363"/>
  <c r="P129" i="363"/>
  <c r="M129" i="363"/>
  <c r="L129" i="363"/>
  <c r="K129" i="363"/>
  <c r="J129" i="363"/>
  <c r="P128" i="363"/>
  <c r="M128" i="363"/>
  <c r="L128" i="363"/>
  <c r="K128" i="363"/>
  <c r="J128" i="363"/>
  <c r="P127" i="363"/>
  <c r="M127" i="363"/>
  <c r="L127" i="363"/>
  <c r="K127" i="363"/>
  <c r="J127" i="363"/>
  <c r="P126" i="363"/>
  <c r="M126" i="363"/>
  <c r="L126" i="363"/>
  <c r="K126" i="363"/>
  <c r="J126" i="363"/>
  <c r="P125" i="363"/>
  <c r="M125" i="363"/>
  <c r="L125" i="363"/>
  <c r="K125" i="363"/>
  <c r="J125" i="363"/>
  <c r="P124" i="363"/>
  <c r="M124" i="363"/>
  <c r="L124" i="363"/>
  <c r="K124" i="363"/>
  <c r="J124" i="363"/>
  <c r="P123" i="363"/>
  <c r="M123" i="363"/>
  <c r="L123" i="363"/>
  <c r="K123" i="363"/>
  <c r="J123" i="363"/>
  <c r="P122" i="363"/>
  <c r="M122" i="363"/>
  <c r="L122" i="363"/>
  <c r="K122" i="363"/>
  <c r="J122" i="363"/>
  <c r="P121" i="363"/>
  <c r="M121" i="363"/>
  <c r="L121" i="363"/>
  <c r="K121" i="363"/>
  <c r="J121" i="363"/>
  <c r="P120" i="363"/>
  <c r="M120" i="363"/>
  <c r="L120" i="363"/>
  <c r="K120" i="363"/>
  <c r="J120" i="363"/>
  <c r="P119" i="363"/>
  <c r="M119" i="363"/>
  <c r="L119" i="363"/>
  <c r="K119" i="363"/>
  <c r="J119" i="363"/>
  <c r="P118" i="363"/>
  <c r="M118" i="363"/>
  <c r="L118" i="363"/>
  <c r="K118" i="363"/>
  <c r="J118" i="363"/>
  <c r="P117" i="363"/>
  <c r="M117" i="363"/>
  <c r="L117" i="363"/>
  <c r="K117" i="363"/>
  <c r="J117" i="363"/>
  <c r="P116" i="363"/>
  <c r="M116" i="363"/>
  <c r="L116" i="363"/>
  <c r="K116" i="363"/>
  <c r="J116" i="363"/>
  <c r="P115" i="363"/>
  <c r="M115" i="363"/>
  <c r="L115" i="363"/>
  <c r="K115" i="363"/>
  <c r="J115" i="363"/>
  <c r="P114" i="363"/>
  <c r="M114" i="363"/>
  <c r="L114" i="363"/>
  <c r="K114" i="363"/>
  <c r="J114" i="363"/>
  <c r="P113" i="363"/>
  <c r="M113" i="363"/>
  <c r="L113" i="363"/>
  <c r="K113" i="363"/>
  <c r="J113" i="363"/>
  <c r="P112" i="363"/>
  <c r="M112" i="363"/>
  <c r="L112" i="363"/>
  <c r="K112" i="363"/>
  <c r="J112" i="363"/>
  <c r="P111" i="363"/>
  <c r="M111" i="363"/>
  <c r="L111" i="363"/>
  <c r="K111" i="363"/>
  <c r="J111" i="363"/>
  <c r="P110" i="363"/>
  <c r="M110" i="363"/>
  <c r="L110" i="363"/>
  <c r="K110" i="363"/>
  <c r="J110" i="363"/>
  <c r="P109" i="363"/>
  <c r="M109" i="363"/>
  <c r="L109" i="363"/>
  <c r="K109" i="363"/>
  <c r="J109" i="363"/>
  <c r="P108" i="363"/>
  <c r="M108" i="363"/>
  <c r="L108" i="363"/>
  <c r="K108" i="363"/>
  <c r="J108" i="363"/>
  <c r="P107" i="363"/>
  <c r="M107" i="363"/>
  <c r="L107" i="363"/>
  <c r="K107" i="363"/>
  <c r="J107" i="363"/>
  <c r="P106" i="363"/>
  <c r="M106" i="363"/>
  <c r="L106" i="363"/>
  <c r="K106" i="363"/>
  <c r="J106" i="363"/>
  <c r="P105" i="363"/>
  <c r="M105" i="363"/>
  <c r="L105" i="363"/>
  <c r="K105" i="363"/>
  <c r="J105" i="363"/>
  <c r="P104" i="363"/>
  <c r="M104" i="363"/>
  <c r="L104" i="363"/>
  <c r="K104" i="363"/>
  <c r="J104" i="363"/>
  <c r="P103" i="363"/>
  <c r="M103" i="363"/>
  <c r="L103" i="363"/>
  <c r="K103" i="363"/>
  <c r="J103" i="363"/>
  <c r="P102" i="363"/>
  <c r="M102" i="363"/>
  <c r="L102" i="363"/>
  <c r="K102" i="363"/>
  <c r="J102" i="363"/>
  <c r="P101" i="363"/>
  <c r="M101" i="363"/>
  <c r="L101" i="363"/>
  <c r="K101" i="363"/>
  <c r="J101" i="363"/>
  <c r="P100" i="363"/>
  <c r="M100" i="363"/>
  <c r="L100" i="363"/>
  <c r="K100" i="363"/>
  <c r="J100" i="363"/>
  <c r="P99" i="363"/>
  <c r="M99" i="363"/>
  <c r="L99" i="363"/>
  <c r="K99" i="363"/>
  <c r="J99" i="363"/>
  <c r="P98" i="363"/>
  <c r="M98" i="363"/>
  <c r="L98" i="363"/>
  <c r="K98" i="363"/>
  <c r="J98" i="363"/>
  <c r="P97" i="363"/>
  <c r="M97" i="363"/>
  <c r="L97" i="363"/>
  <c r="K97" i="363"/>
  <c r="J97" i="363"/>
  <c r="P96" i="363"/>
  <c r="M96" i="363"/>
  <c r="L96" i="363"/>
  <c r="K96" i="363"/>
  <c r="J96" i="363"/>
  <c r="P95" i="363"/>
  <c r="M95" i="363"/>
  <c r="L95" i="363"/>
  <c r="K95" i="363"/>
  <c r="J95" i="363"/>
  <c r="P94" i="363"/>
  <c r="M94" i="363"/>
  <c r="L94" i="363"/>
  <c r="K94" i="363"/>
  <c r="J94" i="363"/>
  <c r="P93" i="363"/>
  <c r="M93" i="363"/>
  <c r="L93" i="363"/>
  <c r="K93" i="363"/>
  <c r="J93" i="363"/>
  <c r="P92" i="363"/>
  <c r="M92" i="363"/>
  <c r="L92" i="363"/>
  <c r="K92" i="363"/>
  <c r="J92" i="363"/>
  <c r="P91" i="363"/>
  <c r="M91" i="363"/>
  <c r="L91" i="363"/>
  <c r="K91" i="363"/>
  <c r="J91" i="363"/>
  <c r="P90" i="363"/>
  <c r="M90" i="363"/>
  <c r="L90" i="363"/>
  <c r="K90" i="363"/>
  <c r="J90" i="363"/>
  <c r="P89" i="363"/>
  <c r="M89" i="363"/>
  <c r="L89" i="363"/>
  <c r="K89" i="363"/>
  <c r="J89" i="363"/>
  <c r="P88" i="363"/>
  <c r="M88" i="363"/>
  <c r="L88" i="363"/>
  <c r="K88" i="363"/>
  <c r="J88" i="363"/>
  <c r="P87" i="363"/>
  <c r="M87" i="363"/>
  <c r="L87" i="363"/>
  <c r="K87" i="363"/>
  <c r="J87" i="363"/>
  <c r="P86" i="363"/>
  <c r="M86" i="363"/>
  <c r="L86" i="363"/>
  <c r="K86" i="363"/>
  <c r="J86" i="363"/>
  <c r="P85" i="363"/>
  <c r="M85" i="363"/>
  <c r="L85" i="363"/>
  <c r="K85" i="363"/>
  <c r="J85" i="363"/>
  <c r="P84" i="363"/>
  <c r="M84" i="363"/>
  <c r="L84" i="363"/>
  <c r="K84" i="363"/>
  <c r="J84" i="363"/>
  <c r="P83" i="363"/>
  <c r="M83" i="363"/>
  <c r="L83" i="363"/>
  <c r="K83" i="363"/>
  <c r="J83" i="363"/>
  <c r="P82" i="363"/>
  <c r="M82" i="363"/>
  <c r="L82" i="363"/>
  <c r="K82" i="363"/>
  <c r="J82" i="363"/>
  <c r="P81" i="363"/>
  <c r="M81" i="363"/>
  <c r="L81" i="363"/>
  <c r="K81" i="363"/>
  <c r="J81" i="363"/>
  <c r="P80" i="363"/>
  <c r="M80" i="363"/>
  <c r="L80" i="363"/>
  <c r="K80" i="363"/>
  <c r="J80" i="363"/>
  <c r="P79" i="363"/>
  <c r="M79" i="363"/>
  <c r="L79" i="363"/>
  <c r="K79" i="363"/>
  <c r="J79" i="363"/>
  <c r="P78" i="363"/>
  <c r="M78" i="363"/>
  <c r="L78" i="363"/>
  <c r="K78" i="363"/>
  <c r="J78" i="363"/>
  <c r="P77" i="363"/>
  <c r="M77" i="363"/>
  <c r="L77" i="363"/>
  <c r="K77" i="363"/>
  <c r="J77" i="363"/>
  <c r="P76" i="363"/>
  <c r="M76" i="363"/>
  <c r="L76" i="363"/>
  <c r="K76" i="363"/>
  <c r="J76" i="363"/>
  <c r="P75" i="363"/>
  <c r="M75" i="363"/>
  <c r="L75" i="363"/>
  <c r="K75" i="363"/>
  <c r="J75" i="363"/>
  <c r="P74" i="363"/>
  <c r="M74" i="363"/>
  <c r="L74" i="363"/>
  <c r="K74" i="363"/>
  <c r="J74" i="363"/>
  <c r="P73" i="363"/>
  <c r="M73" i="363"/>
  <c r="L73" i="363"/>
  <c r="K73" i="363"/>
  <c r="J73" i="363"/>
  <c r="P72" i="363"/>
  <c r="M72" i="363"/>
  <c r="L72" i="363"/>
  <c r="K72" i="363"/>
  <c r="J72" i="363"/>
  <c r="P71" i="363"/>
  <c r="M71" i="363"/>
  <c r="L71" i="363"/>
  <c r="K71" i="363"/>
  <c r="J71" i="363"/>
  <c r="P70" i="363"/>
  <c r="M70" i="363"/>
  <c r="L70" i="363"/>
  <c r="K70" i="363"/>
  <c r="J70" i="363"/>
  <c r="P69" i="363"/>
  <c r="M69" i="363"/>
  <c r="L69" i="363"/>
  <c r="K69" i="363"/>
  <c r="J69" i="363"/>
  <c r="P68" i="363"/>
  <c r="M68" i="363"/>
  <c r="L68" i="363"/>
  <c r="K68" i="363"/>
  <c r="J68" i="363"/>
  <c r="P67" i="363"/>
  <c r="M67" i="363"/>
  <c r="L67" i="363"/>
  <c r="K67" i="363"/>
  <c r="J67" i="363"/>
  <c r="P66" i="363"/>
  <c r="M66" i="363"/>
  <c r="L66" i="363"/>
  <c r="K66" i="363"/>
  <c r="J66" i="363"/>
  <c r="P65" i="363"/>
  <c r="M65" i="363"/>
  <c r="L65" i="363"/>
  <c r="K65" i="363"/>
  <c r="J65" i="363"/>
  <c r="P64" i="363"/>
  <c r="M64" i="363"/>
  <c r="L64" i="363"/>
  <c r="K64" i="363"/>
  <c r="J64" i="363"/>
  <c r="P63" i="363"/>
  <c r="M63" i="363"/>
  <c r="L63" i="363"/>
  <c r="K63" i="363"/>
  <c r="J63" i="363"/>
  <c r="P62" i="363"/>
  <c r="M62" i="363"/>
  <c r="L62" i="363"/>
  <c r="K62" i="363"/>
  <c r="J62" i="363"/>
  <c r="P61" i="363"/>
  <c r="M61" i="363"/>
  <c r="L61" i="363"/>
  <c r="K61" i="363"/>
  <c r="J61" i="363"/>
  <c r="P60" i="363"/>
  <c r="M60" i="363"/>
  <c r="L60" i="363"/>
  <c r="K60" i="363"/>
  <c r="J60" i="363"/>
  <c r="P59" i="363"/>
  <c r="M59" i="363"/>
  <c r="L59" i="363"/>
  <c r="K59" i="363"/>
  <c r="J59" i="363"/>
  <c r="P58" i="363"/>
  <c r="M58" i="363"/>
  <c r="L58" i="363"/>
  <c r="K58" i="363"/>
  <c r="J58" i="363"/>
  <c r="P57" i="363"/>
  <c r="M57" i="363"/>
  <c r="L57" i="363"/>
  <c r="K57" i="363"/>
  <c r="J57" i="363"/>
  <c r="P56" i="363"/>
  <c r="M56" i="363"/>
  <c r="L56" i="363"/>
  <c r="K56" i="363"/>
  <c r="J56" i="363"/>
  <c r="P55" i="363"/>
  <c r="M55" i="363"/>
  <c r="L55" i="363"/>
  <c r="K55" i="363"/>
  <c r="J55" i="363"/>
  <c r="P54" i="363"/>
  <c r="M54" i="363"/>
  <c r="L54" i="363"/>
  <c r="K54" i="363"/>
  <c r="J54" i="363"/>
  <c r="P53" i="363"/>
  <c r="M53" i="363"/>
  <c r="L53" i="363"/>
  <c r="K53" i="363"/>
  <c r="J53" i="363"/>
  <c r="P52" i="363"/>
  <c r="M52" i="363"/>
  <c r="L52" i="363"/>
  <c r="K52" i="363"/>
  <c r="J52" i="363"/>
  <c r="P51" i="363"/>
  <c r="M51" i="363"/>
  <c r="L51" i="363"/>
  <c r="K51" i="363"/>
  <c r="J51" i="363"/>
  <c r="P50" i="363"/>
  <c r="M50" i="363"/>
  <c r="L50" i="363"/>
  <c r="K50" i="363"/>
  <c r="J50" i="363"/>
  <c r="P49" i="363"/>
  <c r="M49" i="363"/>
  <c r="L49" i="363"/>
  <c r="K49" i="363"/>
  <c r="J49" i="363"/>
  <c r="P48" i="363"/>
  <c r="M48" i="363"/>
  <c r="L48" i="363"/>
  <c r="K48" i="363"/>
  <c r="J48" i="363"/>
  <c r="P47" i="363"/>
  <c r="M47" i="363"/>
  <c r="L47" i="363"/>
  <c r="K47" i="363"/>
  <c r="J47" i="363"/>
  <c r="P46" i="363"/>
  <c r="M46" i="363"/>
  <c r="L46" i="363"/>
  <c r="K46" i="363"/>
  <c r="J46" i="363"/>
  <c r="P45" i="363"/>
  <c r="M45" i="363"/>
  <c r="L45" i="363"/>
  <c r="K45" i="363"/>
  <c r="J45" i="363"/>
  <c r="P44" i="363"/>
  <c r="M44" i="363"/>
  <c r="L44" i="363"/>
  <c r="K44" i="363"/>
  <c r="J44" i="363"/>
  <c r="P43" i="363"/>
  <c r="M43" i="363"/>
  <c r="L43" i="363"/>
  <c r="K43" i="363"/>
  <c r="J43" i="363"/>
  <c r="P42" i="363"/>
  <c r="M42" i="363"/>
  <c r="L42" i="363"/>
  <c r="K42" i="363"/>
  <c r="J42" i="363"/>
  <c r="P41" i="363"/>
  <c r="M41" i="363"/>
  <c r="L41" i="363"/>
  <c r="K41" i="363"/>
  <c r="J41" i="363"/>
  <c r="P40" i="363"/>
  <c r="M40" i="363"/>
  <c r="L40" i="363"/>
  <c r="K40" i="363"/>
  <c r="J40" i="363"/>
  <c r="H5" i="363"/>
  <c r="D5" i="363"/>
  <c r="C5" i="363"/>
  <c r="A5" i="363"/>
  <c r="A1" i="363"/>
  <c r="B20" i="361"/>
  <c r="L15" i="361"/>
  <c r="B23" i="361"/>
  <c r="D15" i="361"/>
  <c r="C15" i="361"/>
  <c r="L13" i="361"/>
  <c r="B22" i="361"/>
  <c r="D13" i="361"/>
  <c r="C13" i="361"/>
  <c r="L11" i="361"/>
  <c r="H18" i="361"/>
  <c r="D11" i="361"/>
  <c r="C11" i="361"/>
  <c r="L9" i="361"/>
  <c r="F18" i="361"/>
  <c r="D9" i="361"/>
  <c r="C9" i="361"/>
  <c r="L7" i="361"/>
  <c r="D18" i="361"/>
  <c r="D7" i="361"/>
  <c r="C7" i="361"/>
  <c r="Y5" i="361"/>
  <c r="AH1" i="361"/>
  <c r="L4" i="361"/>
  <c r="K41" i="361"/>
  <c r="E4" i="361"/>
  <c r="A4" i="361"/>
  <c r="Y3" i="361"/>
  <c r="AJ1" i="361"/>
  <c r="E2" i="361"/>
  <c r="AE1" i="361"/>
  <c r="A1" i="361"/>
  <c r="P156" i="362"/>
  <c r="M156" i="362"/>
  <c r="L156" i="362"/>
  <c r="K156" i="362"/>
  <c r="J156" i="362"/>
  <c r="P155" i="362"/>
  <c r="M155" i="362"/>
  <c r="L155" i="362"/>
  <c r="K155" i="362"/>
  <c r="J155" i="362"/>
  <c r="P154" i="362"/>
  <c r="M154" i="362"/>
  <c r="L154" i="362"/>
  <c r="K154" i="362"/>
  <c r="J154" i="362"/>
  <c r="P153" i="362"/>
  <c r="M153" i="362"/>
  <c r="L153" i="362"/>
  <c r="K153" i="362"/>
  <c r="J153" i="362"/>
  <c r="P152" i="362"/>
  <c r="M152" i="362"/>
  <c r="L152" i="362"/>
  <c r="K152" i="362"/>
  <c r="J152" i="362"/>
  <c r="P151" i="362"/>
  <c r="M151" i="362"/>
  <c r="L151" i="362"/>
  <c r="K151" i="362"/>
  <c r="J151" i="362"/>
  <c r="P150" i="362"/>
  <c r="M150" i="362"/>
  <c r="L150" i="362"/>
  <c r="K150" i="362"/>
  <c r="J150" i="362"/>
  <c r="P149" i="362"/>
  <c r="M149" i="362"/>
  <c r="L149" i="362"/>
  <c r="K149" i="362"/>
  <c r="J149" i="362"/>
  <c r="P148" i="362"/>
  <c r="M148" i="362"/>
  <c r="L148" i="362"/>
  <c r="K148" i="362"/>
  <c r="J148" i="362"/>
  <c r="P147" i="362"/>
  <c r="M147" i="362"/>
  <c r="L147" i="362"/>
  <c r="K147" i="362"/>
  <c r="J147" i="362"/>
  <c r="P146" i="362"/>
  <c r="M146" i="362"/>
  <c r="L146" i="362"/>
  <c r="K146" i="362"/>
  <c r="J146" i="362"/>
  <c r="P145" i="362"/>
  <c r="M145" i="362"/>
  <c r="L145" i="362"/>
  <c r="K145" i="362"/>
  <c r="J145" i="362"/>
  <c r="P144" i="362"/>
  <c r="M144" i="362"/>
  <c r="L144" i="362"/>
  <c r="K144" i="362"/>
  <c r="J144" i="362"/>
  <c r="P143" i="362"/>
  <c r="M143" i="362"/>
  <c r="L143" i="362"/>
  <c r="K143" i="362"/>
  <c r="J143" i="362"/>
  <c r="P142" i="362"/>
  <c r="M142" i="362"/>
  <c r="L142" i="362"/>
  <c r="K142" i="362"/>
  <c r="J142" i="362"/>
  <c r="P141" i="362"/>
  <c r="M141" i="362"/>
  <c r="L141" i="362"/>
  <c r="K141" i="362"/>
  <c r="J141" i="362"/>
  <c r="P140" i="362"/>
  <c r="M140" i="362"/>
  <c r="L140" i="362"/>
  <c r="K140" i="362"/>
  <c r="J140" i="362"/>
  <c r="P139" i="362"/>
  <c r="M139" i="362"/>
  <c r="L139" i="362"/>
  <c r="K139" i="362"/>
  <c r="J139" i="362"/>
  <c r="P138" i="362"/>
  <c r="M138" i="362"/>
  <c r="L138" i="362"/>
  <c r="K138" i="362"/>
  <c r="J138" i="362"/>
  <c r="P137" i="362"/>
  <c r="M137" i="362"/>
  <c r="L137" i="362"/>
  <c r="K137" i="362"/>
  <c r="J137" i="362"/>
  <c r="P136" i="362"/>
  <c r="M136" i="362"/>
  <c r="L136" i="362"/>
  <c r="K136" i="362"/>
  <c r="J136" i="362"/>
  <c r="P135" i="362"/>
  <c r="M135" i="362"/>
  <c r="L135" i="362"/>
  <c r="K135" i="362"/>
  <c r="J135" i="362"/>
  <c r="P134" i="362"/>
  <c r="M134" i="362"/>
  <c r="L134" i="362"/>
  <c r="K134" i="362"/>
  <c r="J134" i="362"/>
  <c r="P133" i="362"/>
  <c r="M133" i="362"/>
  <c r="L133" i="362"/>
  <c r="K133" i="362"/>
  <c r="J133" i="362"/>
  <c r="P132" i="362"/>
  <c r="M132" i="362"/>
  <c r="L132" i="362"/>
  <c r="K132" i="362"/>
  <c r="J132" i="362"/>
  <c r="P131" i="362"/>
  <c r="M131" i="362"/>
  <c r="L131" i="362"/>
  <c r="K131" i="362"/>
  <c r="J131" i="362"/>
  <c r="P130" i="362"/>
  <c r="M130" i="362"/>
  <c r="L130" i="362"/>
  <c r="K130" i="362"/>
  <c r="J130" i="362"/>
  <c r="P129" i="362"/>
  <c r="M129" i="362"/>
  <c r="L129" i="362"/>
  <c r="K129" i="362"/>
  <c r="J129" i="362"/>
  <c r="P128" i="362"/>
  <c r="M128" i="362"/>
  <c r="L128" i="362"/>
  <c r="K128" i="362"/>
  <c r="J128" i="362"/>
  <c r="P127" i="362"/>
  <c r="M127" i="362"/>
  <c r="L127" i="362"/>
  <c r="K127" i="362"/>
  <c r="J127" i="362"/>
  <c r="P126" i="362"/>
  <c r="M126" i="362"/>
  <c r="L126" i="362"/>
  <c r="K126" i="362"/>
  <c r="J126" i="362"/>
  <c r="P125" i="362"/>
  <c r="M125" i="362"/>
  <c r="L125" i="362"/>
  <c r="K125" i="362"/>
  <c r="J125" i="362"/>
  <c r="P124" i="362"/>
  <c r="M124" i="362"/>
  <c r="L124" i="362"/>
  <c r="K124" i="362"/>
  <c r="J124" i="362"/>
  <c r="P123" i="362"/>
  <c r="M123" i="362"/>
  <c r="L123" i="362"/>
  <c r="K123" i="362"/>
  <c r="J123" i="362"/>
  <c r="P122" i="362"/>
  <c r="M122" i="362"/>
  <c r="L122" i="362"/>
  <c r="K122" i="362"/>
  <c r="J122" i="362"/>
  <c r="P121" i="362"/>
  <c r="M121" i="362"/>
  <c r="L121" i="362"/>
  <c r="K121" i="362"/>
  <c r="J121" i="362"/>
  <c r="P120" i="362"/>
  <c r="M120" i="362"/>
  <c r="L120" i="362"/>
  <c r="K120" i="362"/>
  <c r="J120" i="362"/>
  <c r="P119" i="362"/>
  <c r="M119" i="362"/>
  <c r="L119" i="362"/>
  <c r="K119" i="362"/>
  <c r="J119" i="362"/>
  <c r="P118" i="362"/>
  <c r="M118" i="362"/>
  <c r="L118" i="362"/>
  <c r="K118" i="362"/>
  <c r="J118" i="362"/>
  <c r="P117" i="362"/>
  <c r="M117" i="362"/>
  <c r="L117" i="362"/>
  <c r="K117" i="362"/>
  <c r="J117" i="362"/>
  <c r="P116" i="362"/>
  <c r="M116" i="362"/>
  <c r="L116" i="362"/>
  <c r="K116" i="362"/>
  <c r="J116" i="362"/>
  <c r="P115" i="362"/>
  <c r="M115" i="362"/>
  <c r="L115" i="362"/>
  <c r="K115" i="362"/>
  <c r="J115" i="362"/>
  <c r="P114" i="362"/>
  <c r="M114" i="362"/>
  <c r="L114" i="362"/>
  <c r="K114" i="362"/>
  <c r="J114" i="362"/>
  <c r="P113" i="362"/>
  <c r="M113" i="362"/>
  <c r="L113" i="362"/>
  <c r="K113" i="362"/>
  <c r="J113" i="362"/>
  <c r="P112" i="362"/>
  <c r="M112" i="362"/>
  <c r="L112" i="362"/>
  <c r="K112" i="362"/>
  <c r="J112" i="362"/>
  <c r="P111" i="362"/>
  <c r="M111" i="362"/>
  <c r="L111" i="362"/>
  <c r="K111" i="362"/>
  <c r="J111" i="362"/>
  <c r="P110" i="362"/>
  <c r="M110" i="362"/>
  <c r="L110" i="362"/>
  <c r="K110" i="362"/>
  <c r="J110" i="362"/>
  <c r="P109" i="362"/>
  <c r="M109" i="362"/>
  <c r="L109" i="362"/>
  <c r="K109" i="362"/>
  <c r="J109" i="362"/>
  <c r="P108" i="362"/>
  <c r="M108" i="362"/>
  <c r="L108" i="362"/>
  <c r="K108" i="362"/>
  <c r="J108" i="362"/>
  <c r="P107" i="362"/>
  <c r="M107" i="362"/>
  <c r="L107" i="362"/>
  <c r="K107" i="362"/>
  <c r="J107" i="362"/>
  <c r="P106" i="362"/>
  <c r="M106" i="362"/>
  <c r="L106" i="362"/>
  <c r="K106" i="362"/>
  <c r="J106" i="362"/>
  <c r="P105" i="362"/>
  <c r="M105" i="362"/>
  <c r="L105" i="362"/>
  <c r="K105" i="362"/>
  <c r="J105" i="362"/>
  <c r="P104" i="362"/>
  <c r="M104" i="362"/>
  <c r="L104" i="362"/>
  <c r="K104" i="362"/>
  <c r="J104" i="362"/>
  <c r="P103" i="362"/>
  <c r="M103" i="362"/>
  <c r="L103" i="362"/>
  <c r="K103" i="362"/>
  <c r="J103" i="362"/>
  <c r="P102" i="362"/>
  <c r="M102" i="362"/>
  <c r="L102" i="362"/>
  <c r="K102" i="362"/>
  <c r="J102" i="362"/>
  <c r="P101" i="362"/>
  <c r="M101" i="362"/>
  <c r="L101" i="362"/>
  <c r="K101" i="362"/>
  <c r="J101" i="362"/>
  <c r="P100" i="362"/>
  <c r="M100" i="362"/>
  <c r="L100" i="362"/>
  <c r="K100" i="362"/>
  <c r="J100" i="362"/>
  <c r="P99" i="362"/>
  <c r="M99" i="362"/>
  <c r="L99" i="362"/>
  <c r="K99" i="362"/>
  <c r="J99" i="362"/>
  <c r="P98" i="362"/>
  <c r="M98" i="362"/>
  <c r="L98" i="362"/>
  <c r="K98" i="362"/>
  <c r="J98" i="362"/>
  <c r="P97" i="362"/>
  <c r="M97" i="362"/>
  <c r="L97" i="362"/>
  <c r="K97" i="362"/>
  <c r="J97" i="362"/>
  <c r="P96" i="362"/>
  <c r="M96" i="362"/>
  <c r="L96" i="362"/>
  <c r="K96" i="362"/>
  <c r="J96" i="362"/>
  <c r="P95" i="362"/>
  <c r="M95" i="362"/>
  <c r="L95" i="362"/>
  <c r="K95" i="362"/>
  <c r="J95" i="362"/>
  <c r="P94" i="362"/>
  <c r="M94" i="362"/>
  <c r="L94" i="362"/>
  <c r="K94" i="362"/>
  <c r="J94" i="362"/>
  <c r="P93" i="362"/>
  <c r="M93" i="362"/>
  <c r="L93" i="362"/>
  <c r="K93" i="362"/>
  <c r="J93" i="362"/>
  <c r="P92" i="362"/>
  <c r="M92" i="362"/>
  <c r="L92" i="362"/>
  <c r="K92" i="362"/>
  <c r="J92" i="362"/>
  <c r="P91" i="362"/>
  <c r="M91" i="362"/>
  <c r="L91" i="362"/>
  <c r="K91" i="362"/>
  <c r="J91" i="362"/>
  <c r="P90" i="362"/>
  <c r="M90" i="362"/>
  <c r="L90" i="362"/>
  <c r="K90" i="362"/>
  <c r="J90" i="362"/>
  <c r="P89" i="362"/>
  <c r="M89" i="362"/>
  <c r="L89" i="362"/>
  <c r="K89" i="362"/>
  <c r="J89" i="362"/>
  <c r="P88" i="362"/>
  <c r="M88" i="362"/>
  <c r="L88" i="362"/>
  <c r="K88" i="362"/>
  <c r="J88" i="362"/>
  <c r="P87" i="362"/>
  <c r="M87" i="362"/>
  <c r="L87" i="362"/>
  <c r="K87" i="362"/>
  <c r="J87" i="362"/>
  <c r="P86" i="362"/>
  <c r="M86" i="362"/>
  <c r="L86" i="362"/>
  <c r="K86" i="362"/>
  <c r="J86" i="362"/>
  <c r="P85" i="362"/>
  <c r="M85" i="362"/>
  <c r="L85" i="362"/>
  <c r="K85" i="362"/>
  <c r="J85" i="362"/>
  <c r="P84" i="362"/>
  <c r="M84" i="362"/>
  <c r="L84" i="362"/>
  <c r="K84" i="362"/>
  <c r="J84" i="362"/>
  <c r="P83" i="362"/>
  <c r="M83" i="362"/>
  <c r="L83" i="362"/>
  <c r="K83" i="362"/>
  <c r="J83" i="362"/>
  <c r="P82" i="362"/>
  <c r="M82" i="362"/>
  <c r="L82" i="362"/>
  <c r="K82" i="362"/>
  <c r="J82" i="362"/>
  <c r="P81" i="362"/>
  <c r="M81" i="362"/>
  <c r="L81" i="362"/>
  <c r="K81" i="362"/>
  <c r="J81" i="362"/>
  <c r="P80" i="362"/>
  <c r="M80" i="362"/>
  <c r="L80" i="362"/>
  <c r="K80" i="362"/>
  <c r="J80" i="362"/>
  <c r="P79" i="362"/>
  <c r="M79" i="362"/>
  <c r="L79" i="362"/>
  <c r="K79" i="362"/>
  <c r="J79" i="362"/>
  <c r="P78" i="362"/>
  <c r="M78" i="362"/>
  <c r="L78" i="362"/>
  <c r="K78" i="362"/>
  <c r="J78" i="362"/>
  <c r="P77" i="362"/>
  <c r="M77" i="362"/>
  <c r="L77" i="362"/>
  <c r="K77" i="362"/>
  <c r="J77" i="362"/>
  <c r="P76" i="362"/>
  <c r="M76" i="362"/>
  <c r="L76" i="362"/>
  <c r="K76" i="362"/>
  <c r="J76" i="362"/>
  <c r="P75" i="362"/>
  <c r="M75" i="362"/>
  <c r="L75" i="362"/>
  <c r="K75" i="362"/>
  <c r="J75" i="362"/>
  <c r="P74" i="362"/>
  <c r="M74" i="362"/>
  <c r="L74" i="362"/>
  <c r="K74" i="362"/>
  <c r="J74" i="362"/>
  <c r="P73" i="362"/>
  <c r="M73" i="362"/>
  <c r="L73" i="362"/>
  <c r="K73" i="362"/>
  <c r="J73" i="362"/>
  <c r="P72" i="362"/>
  <c r="M72" i="362"/>
  <c r="L72" i="362"/>
  <c r="K72" i="362"/>
  <c r="J72" i="362"/>
  <c r="P71" i="362"/>
  <c r="M71" i="362"/>
  <c r="L71" i="362"/>
  <c r="K71" i="362"/>
  <c r="J71" i="362"/>
  <c r="P70" i="362"/>
  <c r="M70" i="362"/>
  <c r="L70" i="362"/>
  <c r="K70" i="362"/>
  <c r="J70" i="362"/>
  <c r="P69" i="362"/>
  <c r="M69" i="362"/>
  <c r="L69" i="362"/>
  <c r="K69" i="362"/>
  <c r="J69" i="362"/>
  <c r="P68" i="362"/>
  <c r="M68" i="362"/>
  <c r="L68" i="362"/>
  <c r="K68" i="362"/>
  <c r="J68" i="362"/>
  <c r="P67" i="362"/>
  <c r="M67" i="362"/>
  <c r="L67" i="362"/>
  <c r="K67" i="362"/>
  <c r="J67" i="362"/>
  <c r="P66" i="362"/>
  <c r="M66" i="362"/>
  <c r="L66" i="362"/>
  <c r="K66" i="362"/>
  <c r="J66" i="362"/>
  <c r="P65" i="362"/>
  <c r="M65" i="362"/>
  <c r="L65" i="362"/>
  <c r="K65" i="362"/>
  <c r="J65" i="362"/>
  <c r="P64" i="362"/>
  <c r="M64" i="362"/>
  <c r="L64" i="362"/>
  <c r="K64" i="362"/>
  <c r="J64" i="362"/>
  <c r="P63" i="362"/>
  <c r="M63" i="362"/>
  <c r="L63" i="362"/>
  <c r="K63" i="362"/>
  <c r="J63" i="362"/>
  <c r="P62" i="362"/>
  <c r="M62" i="362"/>
  <c r="L62" i="362"/>
  <c r="K62" i="362"/>
  <c r="J62" i="362"/>
  <c r="P61" i="362"/>
  <c r="M61" i="362"/>
  <c r="L61" i="362"/>
  <c r="K61" i="362"/>
  <c r="J61" i="362"/>
  <c r="P60" i="362"/>
  <c r="M60" i="362"/>
  <c r="L60" i="362"/>
  <c r="K60" i="362"/>
  <c r="J60" i="362"/>
  <c r="P59" i="362"/>
  <c r="M59" i="362"/>
  <c r="L59" i="362"/>
  <c r="K59" i="362"/>
  <c r="J59" i="362"/>
  <c r="P58" i="362"/>
  <c r="M58" i="362"/>
  <c r="L58" i="362"/>
  <c r="K58" i="362"/>
  <c r="J58" i="362"/>
  <c r="P57" i="362"/>
  <c r="M57" i="362"/>
  <c r="L57" i="362"/>
  <c r="K57" i="362"/>
  <c r="J57" i="362"/>
  <c r="P56" i="362"/>
  <c r="M56" i="362"/>
  <c r="L56" i="362"/>
  <c r="K56" i="362"/>
  <c r="J56" i="362"/>
  <c r="P55" i="362"/>
  <c r="M55" i="362"/>
  <c r="L55" i="362"/>
  <c r="K55" i="362"/>
  <c r="J55" i="362"/>
  <c r="P54" i="362"/>
  <c r="M54" i="362"/>
  <c r="L54" i="362"/>
  <c r="K54" i="362"/>
  <c r="J54" i="362"/>
  <c r="P53" i="362"/>
  <c r="M53" i="362"/>
  <c r="L53" i="362"/>
  <c r="K53" i="362"/>
  <c r="J53" i="362"/>
  <c r="P52" i="362"/>
  <c r="M52" i="362"/>
  <c r="L52" i="362"/>
  <c r="K52" i="362"/>
  <c r="J52" i="362"/>
  <c r="P51" i="362"/>
  <c r="M51" i="362"/>
  <c r="L51" i="362"/>
  <c r="K51" i="362"/>
  <c r="J51" i="362"/>
  <c r="P50" i="362"/>
  <c r="M50" i="362"/>
  <c r="L50" i="362"/>
  <c r="K50" i="362"/>
  <c r="J50" i="362"/>
  <c r="P49" i="362"/>
  <c r="M49" i="362"/>
  <c r="L49" i="362"/>
  <c r="K49" i="362"/>
  <c r="J49" i="362"/>
  <c r="P48" i="362"/>
  <c r="M48" i="362"/>
  <c r="L48" i="362"/>
  <c r="K48" i="362"/>
  <c r="J48" i="362"/>
  <c r="P47" i="362"/>
  <c r="M47" i="362"/>
  <c r="L47" i="362"/>
  <c r="K47" i="362"/>
  <c r="J47" i="362"/>
  <c r="P46" i="362"/>
  <c r="M46" i="362"/>
  <c r="L46" i="362"/>
  <c r="K46" i="362"/>
  <c r="J46" i="362"/>
  <c r="P45" i="362"/>
  <c r="M45" i="362"/>
  <c r="L45" i="362"/>
  <c r="K45" i="362"/>
  <c r="J45" i="362"/>
  <c r="P44" i="362"/>
  <c r="M44" i="362"/>
  <c r="L44" i="362"/>
  <c r="K44" i="362"/>
  <c r="J44" i="362"/>
  <c r="P43" i="362"/>
  <c r="M43" i="362"/>
  <c r="L43" i="362"/>
  <c r="K43" i="362"/>
  <c r="J43" i="362"/>
  <c r="P42" i="362"/>
  <c r="M42" i="362"/>
  <c r="L42" i="362"/>
  <c r="K42" i="362"/>
  <c r="J42" i="362"/>
  <c r="P41" i="362"/>
  <c r="M41" i="362"/>
  <c r="L41" i="362"/>
  <c r="K41" i="362"/>
  <c r="J41" i="362"/>
  <c r="P40" i="362"/>
  <c r="M40" i="362"/>
  <c r="L40" i="362"/>
  <c r="K40" i="362"/>
  <c r="J40" i="362"/>
  <c r="H5" i="362"/>
  <c r="D5" i="362"/>
  <c r="C5" i="362"/>
  <c r="A5" i="362"/>
  <c r="A1" i="362"/>
  <c r="R32" i="359"/>
  <c r="F27" i="359" s="1"/>
  <c r="F26" i="359"/>
  <c r="I21" i="359"/>
  <c r="D21" i="359"/>
  <c r="C21" i="359"/>
  <c r="B21" i="359"/>
  <c r="K20" i="359"/>
  <c r="I19" i="359"/>
  <c r="D19" i="359"/>
  <c r="C19" i="359"/>
  <c r="B19" i="359"/>
  <c r="I17" i="359"/>
  <c r="D17" i="359"/>
  <c r="C17" i="359"/>
  <c r="B17" i="359"/>
  <c r="U16" i="359"/>
  <c r="K16" i="359"/>
  <c r="U15" i="359"/>
  <c r="I15" i="359"/>
  <c r="D15" i="359"/>
  <c r="C15" i="359"/>
  <c r="B15" i="359"/>
  <c r="U14" i="359"/>
  <c r="U13" i="359"/>
  <c r="I13" i="359"/>
  <c r="D13" i="359"/>
  <c r="C13" i="359"/>
  <c r="B13" i="359"/>
  <c r="U12" i="359"/>
  <c r="K12" i="359"/>
  <c r="U11" i="359"/>
  <c r="I11" i="359"/>
  <c r="D11" i="359"/>
  <c r="C11" i="359"/>
  <c r="B11" i="359"/>
  <c r="U10" i="359"/>
  <c r="U9" i="359"/>
  <c r="I9" i="359"/>
  <c r="D9" i="359"/>
  <c r="C9" i="359"/>
  <c r="B9" i="359"/>
  <c r="U8" i="359"/>
  <c r="K8" i="359"/>
  <c r="U7" i="359"/>
  <c r="I7" i="359"/>
  <c r="D7" i="359"/>
  <c r="C7" i="359"/>
  <c r="B7" i="359"/>
  <c r="R4" i="359"/>
  <c r="O32" i="359"/>
  <c r="K4" i="359"/>
  <c r="G4" i="359"/>
  <c r="A4" i="359"/>
  <c r="E2" i="359"/>
  <c r="A1" i="359"/>
  <c r="P156" i="360"/>
  <c r="M156" i="360"/>
  <c r="L156" i="360"/>
  <c r="K156" i="360"/>
  <c r="J156" i="360"/>
  <c r="P155" i="360"/>
  <c r="M155" i="360"/>
  <c r="L155" i="360"/>
  <c r="K155" i="360"/>
  <c r="J155" i="360"/>
  <c r="P154" i="360"/>
  <c r="M154" i="360"/>
  <c r="L154" i="360"/>
  <c r="K154" i="360"/>
  <c r="J154" i="360"/>
  <c r="P153" i="360"/>
  <c r="M153" i="360"/>
  <c r="L153" i="360"/>
  <c r="K153" i="360"/>
  <c r="J153" i="360"/>
  <c r="P152" i="360"/>
  <c r="M152" i="360"/>
  <c r="L152" i="360"/>
  <c r="K152" i="360"/>
  <c r="J152" i="360"/>
  <c r="P151" i="360"/>
  <c r="M151" i="360"/>
  <c r="L151" i="360"/>
  <c r="K151" i="360"/>
  <c r="J151" i="360"/>
  <c r="P150" i="360"/>
  <c r="M150" i="360"/>
  <c r="L150" i="360"/>
  <c r="K150" i="360"/>
  <c r="J150" i="360"/>
  <c r="P149" i="360"/>
  <c r="M149" i="360"/>
  <c r="L149" i="360"/>
  <c r="K149" i="360"/>
  <c r="J149" i="360"/>
  <c r="P148" i="360"/>
  <c r="M148" i="360"/>
  <c r="L148" i="360"/>
  <c r="K148" i="360"/>
  <c r="J148" i="360"/>
  <c r="P147" i="360"/>
  <c r="M147" i="360"/>
  <c r="L147" i="360"/>
  <c r="K147" i="360"/>
  <c r="J147" i="360"/>
  <c r="P146" i="360"/>
  <c r="M146" i="360"/>
  <c r="L146" i="360"/>
  <c r="K146" i="360"/>
  <c r="J146" i="360"/>
  <c r="P145" i="360"/>
  <c r="M145" i="360"/>
  <c r="L145" i="360"/>
  <c r="K145" i="360"/>
  <c r="J145" i="360"/>
  <c r="P144" i="360"/>
  <c r="M144" i="360"/>
  <c r="L144" i="360"/>
  <c r="K144" i="360"/>
  <c r="J144" i="360"/>
  <c r="P143" i="360"/>
  <c r="M143" i="360"/>
  <c r="L143" i="360"/>
  <c r="K143" i="360"/>
  <c r="J143" i="360"/>
  <c r="P142" i="360"/>
  <c r="M142" i="360"/>
  <c r="L142" i="360"/>
  <c r="K142" i="360"/>
  <c r="J142" i="360"/>
  <c r="P141" i="360"/>
  <c r="M141" i="360"/>
  <c r="L141" i="360"/>
  <c r="K141" i="360"/>
  <c r="J141" i="360"/>
  <c r="P140" i="360"/>
  <c r="M140" i="360"/>
  <c r="L140" i="360"/>
  <c r="K140" i="360"/>
  <c r="J140" i="360"/>
  <c r="P139" i="360"/>
  <c r="M139" i="360"/>
  <c r="L139" i="360"/>
  <c r="K139" i="360"/>
  <c r="J139" i="360"/>
  <c r="P138" i="360"/>
  <c r="M138" i="360"/>
  <c r="L138" i="360"/>
  <c r="K138" i="360"/>
  <c r="J138" i="360"/>
  <c r="P137" i="360"/>
  <c r="M137" i="360"/>
  <c r="L137" i="360"/>
  <c r="K137" i="360"/>
  <c r="J137" i="360"/>
  <c r="P136" i="360"/>
  <c r="M136" i="360"/>
  <c r="L136" i="360"/>
  <c r="K136" i="360"/>
  <c r="J136" i="360"/>
  <c r="P135" i="360"/>
  <c r="M135" i="360"/>
  <c r="L135" i="360"/>
  <c r="K135" i="360"/>
  <c r="J135" i="360"/>
  <c r="P134" i="360"/>
  <c r="M134" i="360"/>
  <c r="L134" i="360"/>
  <c r="K134" i="360"/>
  <c r="J134" i="360"/>
  <c r="P133" i="360"/>
  <c r="M133" i="360"/>
  <c r="L133" i="360"/>
  <c r="K133" i="360"/>
  <c r="J133" i="360"/>
  <c r="P132" i="360"/>
  <c r="M132" i="360"/>
  <c r="L132" i="360"/>
  <c r="K132" i="360"/>
  <c r="J132" i="360"/>
  <c r="P131" i="360"/>
  <c r="M131" i="360"/>
  <c r="L131" i="360"/>
  <c r="K131" i="360"/>
  <c r="J131" i="360"/>
  <c r="P130" i="360"/>
  <c r="M130" i="360"/>
  <c r="L130" i="360"/>
  <c r="K130" i="360"/>
  <c r="J130" i="360"/>
  <c r="P129" i="360"/>
  <c r="M129" i="360"/>
  <c r="L129" i="360"/>
  <c r="K129" i="360"/>
  <c r="J129" i="360"/>
  <c r="P128" i="360"/>
  <c r="M128" i="360"/>
  <c r="L128" i="360"/>
  <c r="K128" i="360"/>
  <c r="J128" i="360"/>
  <c r="P127" i="360"/>
  <c r="M127" i="360"/>
  <c r="L127" i="360"/>
  <c r="K127" i="360"/>
  <c r="J127" i="360"/>
  <c r="P126" i="360"/>
  <c r="M126" i="360"/>
  <c r="L126" i="360"/>
  <c r="K126" i="360"/>
  <c r="J126" i="360"/>
  <c r="P125" i="360"/>
  <c r="M125" i="360"/>
  <c r="L125" i="360"/>
  <c r="K125" i="360"/>
  <c r="J125" i="360"/>
  <c r="P124" i="360"/>
  <c r="M124" i="360"/>
  <c r="L124" i="360"/>
  <c r="K124" i="360"/>
  <c r="J124" i="360"/>
  <c r="P123" i="360"/>
  <c r="M123" i="360"/>
  <c r="L123" i="360"/>
  <c r="K123" i="360"/>
  <c r="J123" i="360"/>
  <c r="P122" i="360"/>
  <c r="M122" i="360"/>
  <c r="L122" i="360"/>
  <c r="K122" i="360"/>
  <c r="J122" i="360"/>
  <c r="P121" i="360"/>
  <c r="M121" i="360"/>
  <c r="L121" i="360"/>
  <c r="K121" i="360"/>
  <c r="J121" i="360"/>
  <c r="P120" i="360"/>
  <c r="M120" i="360"/>
  <c r="L120" i="360"/>
  <c r="K120" i="360"/>
  <c r="J120" i="360"/>
  <c r="P119" i="360"/>
  <c r="M119" i="360"/>
  <c r="L119" i="360"/>
  <c r="K119" i="360"/>
  <c r="J119" i="360"/>
  <c r="P118" i="360"/>
  <c r="M118" i="360"/>
  <c r="L118" i="360"/>
  <c r="K118" i="360"/>
  <c r="J118" i="360"/>
  <c r="P117" i="360"/>
  <c r="M117" i="360"/>
  <c r="L117" i="360"/>
  <c r="K117" i="360"/>
  <c r="J117" i="360"/>
  <c r="P116" i="360"/>
  <c r="M116" i="360"/>
  <c r="L116" i="360"/>
  <c r="K116" i="360"/>
  <c r="J116" i="360"/>
  <c r="P115" i="360"/>
  <c r="M115" i="360"/>
  <c r="L115" i="360"/>
  <c r="K115" i="360"/>
  <c r="J115" i="360"/>
  <c r="P114" i="360"/>
  <c r="M114" i="360"/>
  <c r="L114" i="360"/>
  <c r="K114" i="360"/>
  <c r="J114" i="360"/>
  <c r="P113" i="360"/>
  <c r="M113" i="360"/>
  <c r="L113" i="360"/>
  <c r="K113" i="360"/>
  <c r="J113" i="360"/>
  <c r="P112" i="360"/>
  <c r="M112" i="360"/>
  <c r="L112" i="360"/>
  <c r="K112" i="360"/>
  <c r="J112" i="360"/>
  <c r="P111" i="360"/>
  <c r="M111" i="360"/>
  <c r="L111" i="360"/>
  <c r="K111" i="360"/>
  <c r="J111" i="360"/>
  <c r="P110" i="360"/>
  <c r="M110" i="360"/>
  <c r="L110" i="360"/>
  <c r="K110" i="360"/>
  <c r="J110" i="360"/>
  <c r="P109" i="360"/>
  <c r="M109" i="360"/>
  <c r="L109" i="360"/>
  <c r="K109" i="360"/>
  <c r="J109" i="360"/>
  <c r="P108" i="360"/>
  <c r="M108" i="360"/>
  <c r="L108" i="360"/>
  <c r="K108" i="360"/>
  <c r="J108" i="360"/>
  <c r="P107" i="360"/>
  <c r="M107" i="360"/>
  <c r="L107" i="360"/>
  <c r="K107" i="360"/>
  <c r="J107" i="360"/>
  <c r="P106" i="360"/>
  <c r="M106" i="360"/>
  <c r="L106" i="360"/>
  <c r="K106" i="360"/>
  <c r="J106" i="360"/>
  <c r="P105" i="360"/>
  <c r="M105" i="360"/>
  <c r="L105" i="360"/>
  <c r="K105" i="360"/>
  <c r="J105" i="360"/>
  <c r="P104" i="360"/>
  <c r="M104" i="360"/>
  <c r="L104" i="360"/>
  <c r="K104" i="360"/>
  <c r="J104" i="360"/>
  <c r="P103" i="360"/>
  <c r="M103" i="360"/>
  <c r="L103" i="360"/>
  <c r="K103" i="360"/>
  <c r="J103" i="360"/>
  <c r="P102" i="360"/>
  <c r="M102" i="360"/>
  <c r="L102" i="360"/>
  <c r="K102" i="360"/>
  <c r="J102" i="360"/>
  <c r="P101" i="360"/>
  <c r="M101" i="360"/>
  <c r="L101" i="360"/>
  <c r="K101" i="360"/>
  <c r="J101" i="360"/>
  <c r="P100" i="360"/>
  <c r="M100" i="360"/>
  <c r="L100" i="360"/>
  <c r="K100" i="360"/>
  <c r="J100" i="360"/>
  <c r="P99" i="360"/>
  <c r="M99" i="360"/>
  <c r="L99" i="360"/>
  <c r="K99" i="360"/>
  <c r="J99" i="360"/>
  <c r="P98" i="360"/>
  <c r="M98" i="360"/>
  <c r="L98" i="360"/>
  <c r="K98" i="360"/>
  <c r="J98" i="360"/>
  <c r="P97" i="360"/>
  <c r="M97" i="360"/>
  <c r="L97" i="360"/>
  <c r="K97" i="360"/>
  <c r="J97" i="360"/>
  <c r="P96" i="360"/>
  <c r="M96" i="360"/>
  <c r="L96" i="360"/>
  <c r="K96" i="360"/>
  <c r="J96" i="360"/>
  <c r="P95" i="360"/>
  <c r="M95" i="360"/>
  <c r="L95" i="360"/>
  <c r="K95" i="360"/>
  <c r="J95" i="360"/>
  <c r="P94" i="360"/>
  <c r="M94" i="360"/>
  <c r="L94" i="360"/>
  <c r="K94" i="360"/>
  <c r="J94" i="360"/>
  <c r="P93" i="360"/>
  <c r="M93" i="360"/>
  <c r="L93" i="360"/>
  <c r="K93" i="360"/>
  <c r="J93" i="360"/>
  <c r="P92" i="360"/>
  <c r="M92" i="360"/>
  <c r="L92" i="360"/>
  <c r="K92" i="360"/>
  <c r="J92" i="360"/>
  <c r="P91" i="360"/>
  <c r="M91" i="360"/>
  <c r="L91" i="360"/>
  <c r="K91" i="360"/>
  <c r="J91" i="360"/>
  <c r="P90" i="360"/>
  <c r="M90" i="360"/>
  <c r="L90" i="360"/>
  <c r="K90" i="360"/>
  <c r="J90" i="360"/>
  <c r="P89" i="360"/>
  <c r="M89" i="360"/>
  <c r="L89" i="360"/>
  <c r="K89" i="360"/>
  <c r="J89" i="360"/>
  <c r="P88" i="360"/>
  <c r="M88" i="360"/>
  <c r="L88" i="360"/>
  <c r="K88" i="360"/>
  <c r="J88" i="360"/>
  <c r="P87" i="360"/>
  <c r="M87" i="360"/>
  <c r="L87" i="360"/>
  <c r="K87" i="360"/>
  <c r="J87" i="360"/>
  <c r="P86" i="360"/>
  <c r="M86" i="360"/>
  <c r="L86" i="360"/>
  <c r="K86" i="360"/>
  <c r="J86" i="360"/>
  <c r="P85" i="360"/>
  <c r="M85" i="360"/>
  <c r="L85" i="360"/>
  <c r="K85" i="360"/>
  <c r="J85" i="360"/>
  <c r="P84" i="360"/>
  <c r="M84" i="360"/>
  <c r="L84" i="360"/>
  <c r="K84" i="360"/>
  <c r="J84" i="360"/>
  <c r="P83" i="360"/>
  <c r="M83" i="360"/>
  <c r="L83" i="360"/>
  <c r="K83" i="360"/>
  <c r="J83" i="360"/>
  <c r="P82" i="360"/>
  <c r="M82" i="360"/>
  <c r="L82" i="360"/>
  <c r="K82" i="360"/>
  <c r="J82" i="360"/>
  <c r="P81" i="360"/>
  <c r="M81" i="360"/>
  <c r="L81" i="360"/>
  <c r="K81" i="360"/>
  <c r="J81" i="360"/>
  <c r="P80" i="360"/>
  <c r="M80" i="360"/>
  <c r="L80" i="360"/>
  <c r="K80" i="360"/>
  <c r="J80" i="360"/>
  <c r="P79" i="360"/>
  <c r="M79" i="360"/>
  <c r="L79" i="360"/>
  <c r="K79" i="360"/>
  <c r="J79" i="360"/>
  <c r="P78" i="360"/>
  <c r="M78" i="360"/>
  <c r="L78" i="360"/>
  <c r="K78" i="360"/>
  <c r="J78" i="360"/>
  <c r="P77" i="360"/>
  <c r="M77" i="360"/>
  <c r="L77" i="360"/>
  <c r="K77" i="360"/>
  <c r="J77" i="360"/>
  <c r="P76" i="360"/>
  <c r="M76" i="360"/>
  <c r="L76" i="360"/>
  <c r="K76" i="360"/>
  <c r="J76" i="360"/>
  <c r="P75" i="360"/>
  <c r="M75" i="360"/>
  <c r="L75" i="360"/>
  <c r="K75" i="360"/>
  <c r="J75" i="360"/>
  <c r="P74" i="360"/>
  <c r="M74" i="360"/>
  <c r="L74" i="360"/>
  <c r="K74" i="360"/>
  <c r="J74" i="360"/>
  <c r="P73" i="360"/>
  <c r="M73" i="360"/>
  <c r="L73" i="360"/>
  <c r="K73" i="360"/>
  <c r="J73" i="360"/>
  <c r="P72" i="360"/>
  <c r="M72" i="360"/>
  <c r="L72" i="360"/>
  <c r="K72" i="360"/>
  <c r="J72" i="360"/>
  <c r="P71" i="360"/>
  <c r="M71" i="360"/>
  <c r="L71" i="360"/>
  <c r="K71" i="360"/>
  <c r="J71" i="360"/>
  <c r="P70" i="360"/>
  <c r="M70" i="360"/>
  <c r="L70" i="360"/>
  <c r="K70" i="360"/>
  <c r="J70" i="360"/>
  <c r="P69" i="360"/>
  <c r="M69" i="360"/>
  <c r="L69" i="360"/>
  <c r="K69" i="360"/>
  <c r="J69" i="360"/>
  <c r="P68" i="360"/>
  <c r="M68" i="360"/>
  <c r="L68" i="360"/>
  <c r="K68" i="360"/>
  <c r="J68" i="360"/>
  <c r="P67" i="360"/>
  <c r="M67" i="360"/>
  <c r="L67" i="360"/>
  <c r="K67" i="360"/>
  <c r="J67" i="360"/>
  <c r="P66" i="360"/>
  <c r="M66" i="360"/>
  <c r="L66" i="360"/>
  <c r="K66" i="360"/>
  <c r="J66" i="360"/>
  <c r="P65" i="360"/>
  <c r="M65" i="360"/>
  <c r="L65" i="360"/>
  <c r="K65" i="360"/>
  <c r="J65" i="360"/>
  <c r="P64" i="360"/>
  <c r="M64" i="360"/>
  <c r="L64" i="360"/>
  <c r="K64" i="360"/>
  <c r="J64" i="360"/>
  <c r="P63" i="360"/>
  <c r="M63" i="360"/>
  <c r="L63" i="360"/>
  <c r="K63" i="360"/>
  <c r="J63" i="360"/>
  <c r="P62" i="360"/>
  <c r="M62" i="360"/>
  <c r="L62" i="360"/>
  <c r="K62" i="360"/>
  <c r="J62" i="360"/>
  <c r="P61" i="360"/>
  <c r="M61" i="360"/>
  <c r="L61" i="360"/>
  <c r="K61" i="360"/>
  <c r="J61" i="360"/>
  <c r="P60" i="360"/>
  <c r="M60" i="360"/>
  <c r="L60" i="360"/>
  <c r="K60" i="360"/>
  <c r="J60" i="360"/>
  <c r="P59" i="360"/>
  <c r="M59" i="360"/>
  <c r="L59" i="360"/>
  <c r="K59" i="360"/>
  <c r="J59" i="360"/>
  <c r="P58" i="360"/>
  <c r="M58" i="360"/>
  <c r="L58" i="360"/>
  <c r="K58" i="360"/>
  <c r="J58" i="360"/>
  <c r="P57" i="360"/>
  <c r="M57" i="360"/>
  <c r="L57" i="360"/>
  <c r="K57" i="360"/>
  <c r="J57" i="360"/>
  <c r="P56" i="360"/>
  <c r="M56" i="360"/>
  <c r="L56" i="360"/>
  <c r="K56" i="360"/>
  <c r="J56" i="360"/>
  <c r="P55" i="360"/>
  <c r="M55" i="360"/>
  <c r="L55" i="360"/>
  <c r="K55" i="360"/>
  <c r="J55" i="360"/>
  <c r="P54" i="360"/>
  <c r="M54" i="360"/>
  <c r="L54" i="360"/>
  <c r="K54" i="360"/>
  <c r="J54" i="360"/>
  <c r="P53" i="360"/>
  <c r="M53" i="360"/>
  <c r="L53" i="360"/>
  <c r="K53" i="360"/>
  <c r="J53" i="360"/>
  <c r="P52" i="360"/>
  <c r="M52" i="360"/>
  <c r="L52" i="360"/>
  <c r="K52" i="360"/>
  <c r="J52" i="360"/>
  <c r="P51" i="360"/>
  <c r="M51" i="360"/>
  <c r="L51" i="360"/>
  <c r="K51" i="360"/>
  <c r="J51" i="360"/>
  <c r="P50" i="360"/>
  <c r="M50" i="360"/>
  <c r="L50" i="360"/>
  <c r="K50" i="360"/>
  <c r="J50" i="360"/>
  <c r="P49" i="360"/>
  <c r="M49" i="360"/>
  <c r="L49" i="360"/>
  <c r="K49" i="360"/>
  <c r="J49" i="360"/>
  <c r="P48" i="360"/>
  <c r="M48" i="360"/>
  <c r="L48" i="360"/>
  <c r="K48" i="360"/>
  <c r="J48" i="360"/>
  <c r="P47" i="360"/>
  <c r="M47" i="360"/>
  <c r="L47" i="360"/>
  <c r="K47" i="360"/>
  <c r="J47" i="360"/>
  <c r="P46" i="360"/>
  <c r="M46" i="360"/>
  <c r="L46" i="360"/>
  <c r="K46" i="360"/>
  <c r="J46" i="360"/>
  <c r="P45" i="360"/>
  <c r="M45" i="360"/>
  <c r="L45" i="360"/>
  <c r="K45" i="360"/>
  <c r="J45" i="360"/>
  <c r="P44" i="360"/>
  <c r="M44" i="360"/>
  <c r="L44" i="360"/>
  <c r="K44" i="360"/>
  <c r="J44" i="360"/>
  <c r="P43" i="360"/>
  <c r="M43" i="360"/>
  <c r="L43" i="360"/>
  <c r="K43" i="360"/>
  <c r="J43" i="360"/>
  <c r="P42" i="360"/>
  <c r="M42" i="360"/>
  <c r="L42" i="360"/>
  <c r="K42" i="360"/>
  <c r="J42" i="360"/>
  <c r="P41" i="360"/>
  <c r="M41" i="360"/>
  <c r="L41" i="360"/>
  <c r="K41" i="360"/>
  <c r="J41" i="360"/>
  <c r="P40" i="360"/>
  <c r="M40" i="360"/>
  <c r="L40" i="360"/>
  <c r="K40" i="360"/>
  <c r="J40" i="360"/>
  <c r="H5" i="360"/>
  <c r="D5" i="360"/>
  <c r="C5" i="360"/>
  <c r="A5" i="360"/>
  <c r="A1" i="360"/>
  <c r="R47" i="358"/>
  <c r="F41" i="358" s="1"/>
  <c r="F40" i="358"/>
  <c r="D37" i="358"/>
  <c r="C37" i="358"/>
  <c r="B37" i="358"/>
  <c r="B36" i="358"/>
  <c r="D35" i="358"/>
  <c r="C35" i="358"/>
  <c r="B35" i="358"/>
  <c r="M34" i="358"/>
  <c r="B34" i="358"/>
  <c r="D33" i="358"/>
  <c r="C33" i="358"/>
  <c r="B33" i="358"/>
  <c r="B32" i="358"/>
  <c r="D31" i="358"/>
  <c r="C31" i="358"/>
  <c r="B31" i="358"/>
  <c r="B30" i="358"/>
  <c r="D29" i="358"/>
  <c r="C29" i="358"/>
  <c r="B29" i="358"/>
  <c r="B28" i="358"/>
  <c r="D27" i="358"/>
  <c r="C27" i="358"/>
  <c r="B27" i="358"/>
  <c r="M26" i="358"/>
  <c r="B26" i="358"/>
  <c r="D25" i="358"/>
  <c r="C25" i="358"/>
  <c r="B25" i="358"/>
  <c r="B24" i="358"/>
  <c r="D23" i="358"/>
  <c r="C23" i="358"/>
  <c r="B23" i="358"/>
  <c r="B22" i="358"/>
  <c r="D21" i="358"/>
  <c r="C21" i="358"/>
  <c r="B21" i="358"/>
  <c r="B20" i="358"/>
  <c r="D19" i="358"/>
  <c r="C19" i="358"/>
  <c r="B19" i="358"/>
  <c r="M18" i="358"/>
  <c r="B18" i="358"/>
  <c r="D17" i="358"/>
  <c r="C17" i="358"/>
  <c r="B17" i="358"/>
  <c r="U16" i="358"/>
  <c r="B16" i="358"/>
  <c r="U15" i="358"/>
  <c r="D15" i="358"/>
  <c r="C15" i="358"/>
  <c r="B15" i="358"/>
  <c r="U14" i="358"/>
  <c r="B14" i="358"/>
  <c r="U13" i="358"/>
  <c r="D13" i="358"/>
  <c r="C13" i="358"/>
  <c r="B13" i="358"/>
  <c r="U12" i="358"/>
  <c r="B12" i="358"/>
  <c r="U11" i="358"/>
  <c r="D11" i="358"/>
  <c r="C11" i="358"/>
  <c r="B11" i="358"/>
  <c r="U10" i="358"/>
  <c r="M10" i="358"/>
  <c r="B10" i="358"/>
  <c r="U9" i="358"/>
  <c r="D9" i="358"/>
  <c r="C9" i="358"/>
  <c r="B9" i="358"/>
  <c r="U8" i="358"/>
  <c r="U7" i="358"/>
  <c r="D7" i="358"/>
  <c r="C7" i="358"/>
  <c r="B7" i="358"/>
  <c r="R4" i="358"/>
  <c r="O47" i="358"/>
  <c r="K4" i="358"/>
  <c r="G4" i="358"/>
  <c r="A4" i="358"/>
  <c r="E2" i="358"/>
  <c r="A1" i="358"/>
  <c r="P156" i="357"/>
  <c r="M156" i="357"/>
  <c r="L156" i="357"/>
  <c r="K156" i="357"/>
  <c r="J156" i="357"/>
  <c r="P155" i="357"/>
  <c r="M155" i="357"/>
  <c r="L155" i="357"/>
  <c r="K155" i="357"/>
  <c r="J155" i="357"/>
  <c r="P154" i="357"/>
  <c r="M154" i="357"/>
  <c r="L154" i="357"/>
  <c r="K154" i="357"/>
  <c r="J154" i="357"/>
  <c r="P153" i="357"/>
  <c r="M153" i="357"/>
  <c r="L153" i="357"/>
  <c r="K153" i="357"/>
  <c r="J153" i="357"/>
  <c r="P152" i="357"/>
  <c r="M152" i="357"/>
  <c r="L152" i="357"/>
  <c r="K152" i="357"/>
  <c r="J152" i="357"/>
  <c r="P151" i="357"/>
  <c r="M151" i="357"/>
  <c r="L151" i="357"/>
  <c r="K151" i="357"/>
  <c r="J151" i="357"/>
  <c r="P150" i="357"/>
  <c r="M150" i="357"/>
  <c r="L150" i="357"/>
  <c r="K150" i="357"/>
  <c r="J150" i="357"/>
  <c r="P149" i="357"/>
  <c r="M149" i="357"/>
  <c r="L149" i="357"/>
  <c r="K149" i="357"/>
  <c r="J149" i="357"/>
  <c r="P148" i="357"/>
  <c r="M148" i="357"/>
  <c r="L148" i="357"/>
  <c r="K148" i="357"/>
  <c r="J148" i="357"/>
  <c r="P147" i="357"/>
  <c r="M147" i="357"/>
  <c r="L147" i="357"/>
  <c r="K147" i="357"/>
  <c r="J147" i="357"/>
  <c r="P146" i="357"/>
  <c r="M146" i="357"/>
  <c r="L146" i="357"/>
  <c r="K146" i="357"/>
  <c r="J146" i="357"/>
  <c r="P145" i="357"/>
  <c r="M145" i="357"/>
  <c r="L145" i="357"/>
  <c r="K145" i="357"/>
  <c r="J145" i="357"/>
  <c r="P144" i="357"/>
  <c r="M144" i="357"/>
  <c r="L144" i="357"/>
  <c r="K144" i="357"/>
  <c r="J144" i="357"/>
  <c r="P143" i="357"/>
  <c r="M143" i="357"/>
  <c r="L143" i="357"/>
  <c r="K143" i="357"/>
  <c r="J143" i="357"/>
  <c r="P142" i="357"/>
  <c r="M142" i="357"/>
  <c r="L142" i="357"/>
  <c r="K142" i="357"/>
  <c r="J142" i="357"/>
  <c r="P141" i="357"/>
  <c r="M141" i="357"/>
  <c r="L141" i="357"/>
  <c r="K141" i="357"/>
  <c r="J141" i="357"/>
  <c r="P140" i="357"/>
  <c r="M140" i="357"/>
  <c r="L140" i="357"/>
  <c r="K140" i="357"/>
  <c r="J140" i="357"/>
  <c r="P139" i="357"/>
  <c r="M139" i="357"/>
  <c r="L139" i="357"/>
  <c r="K139" i="357"/>
  <c r="J139" i="357"/>
  <c r="P138" i="357"/>
  <c r="M138" i="357"/>
  <c r="L138" i="357"/>
  <c r="K138" i="357"/>
  <c r="J138" i="357"/>
  <c r="P137" i="357"/>
  <c r="M137" i="357"/>
  <c r="L137" i="357"/>
  <c r="K137" i="357"/>
  <c r="J137" i="357"/>
  <c r="P136" i="357"/>
  <c r="M136" i="357"/>
  <c r="L136" i="357"/>
  <c r="K136" i="357"/>
  <c r="J136" i="357"/>
  <c r="P135" i="357"/>
  <c r="M135" i="357"/>
  <c r="L135" i="357"/>
  <c r="K135" i="357"/>
  <c r="J135" i="357"/>
  <c r="P134" i="357"/>
  <c r="M134" i="357"/>
  <c r="L134" i="357"/>
  <c r="K134" i="357"/>
  <c r="J134" i="357"/>
  <c r="P133" i="357"/>
  <c r="M133" i="357"/>
  <c r="L133" i="357"/>
  <c r="K133" i="357"/>
  <c r="J133" i="357"/>
  <c r="P132" i="357"/>
  <c r="M132" i="357"/>
  <c r="L132" i="357"/>
  <c r="K132" i="357"/>
  <c r="J132" i="357"/>
  <c r="P131" i="357"/>
  <c r="M131" i="357"/>
  <c r="L131" i="357"/>
  <c r="K131" i="357"/>
  <c r="J131" i="357"/>
  <c r="P130" i="357"/>
  <c r="M130" i="357"/>
  <c r="L130" i="357"/>
  <c r="K130" i="357"/>
  <c r="J130" i="357"/>
  <c r="P129" i="357"/>
  <c r="M129" i="357"/>
  <c r="L129" i="357"/>
  <c r="K129" i="357"/>
  <c r="J129" i="357"/>
  <c r="P128" i="357"/>
  <c r="M128" i="357"/>
  <c r="L128" i="357"/>
  <c r="K128" i="357"/>
  <c r="J128" i="357"/>
  <c r="P127" i="357"/>
  <c r="M127" i="357"/>
  <c r="L127" i="357"/>
  <c r="K127" i="357"/>
  <c r="J127" i="357"/>
  <c r="P126" i="357"/>
  <c r="M126" i="357"/>
  <c r="L126" i="357"/>
  <c r="K126" i="357"/>
  <c r="J126" i="357"/>
  <c r="P125" i="357"/>
  <c r="M125" i="357"/>
  <c r="L125" i="357"/>
  <c r="K125" i="357"/>
  <c r="J125" i="357"/>
  <c r="P124" i="357"/>
  <c r="M124" i="357"/>
  <c r="L124" i="357"/>
  <c r="K124" i="357"/>
  <c r="J124" i="357"/>
  <c r="P123" i="357"/>
  <c r="M123" i="357"/>
  <c r="L123" i="357"/>
  <c r="K123" i="357"/>
  <c r="J123" i="357"/>
  <c r="P122" i="357"/>
  <c r="M122" i="357"/>
  <c r="L122" i="357"/>
  <c r="K122" i="357"/>
  <c r="J122" i="357"/>
  <c r="P121" i="357"/>
  <c r="M121" i="357"/>
  <c r="L121" i="357"/>
  <c r="K121" i="357"/>
  <c r="J121" i="357"/>
  <c r="P120" i="357"/>
  <c r="M120" i="357"/>
  <c r="L120" i="357"/>
  <c r="K120" i="357"/>
  <c r="J120" i="357"/>
  <c r="P119" i="357"/>
  <c r="M119" i="357"/>
  <c r="L119" i="357"/>
  <c r="K119" i="357"/>
  <c r="J119" i="357"/>
  <c r="P118" i="357"/>
  <c r="M118" i="357"/>
  <c r="L118" i="357"/>
  <c r="K118" i="357"/>
  <c r="J118" i="357"/>
  <c r="P117" i="357"/>
  <c r="M117" i="357"/>
  <c r="L117" i="357"/>
  <c r="K117" i="357"/>
  <c r="J117" i="357"/>
  <c r="P116" i="357"/>
  <c r="M116" i="357"/>
  <c r="L116" i="357"/>
  <c r="K116" i="357"/>
  <c r="J116" i="357"/>
  <c r="P115" i="357"/>
  <c r="M115" i="357"/>
  <c r="L115" i="357"/>
  <c r="K115" i="357"/>
  <c r="J115" i="357"/>
  <c r="P114" i="357"/>
  <c r="M114" i="357"/>
  <c r="L114" i="357"/>
  <c r="K114" i="357"/>
  <c r="J114" i="357"/>
  <c r="P113" i="357"/>
  <c r="M113" i="357"/>
  <c r="L113" i="357"/>
  <c r="K113" i="357"/>
  <c r="J113" i="357"/>
  <c r="P112" i="357"/>
  <c r="M112" i="357"/>
  <c r="L112" i="357"/>
  <c r="K112" i="357"/>
  <c r="J112" i="357"/>
  <c r="P111" i="357"/>
  <c r="M111" i="357"/>
  <c r="L111" i="357"/>
  <c r="K111" i="357"/>
  <c r="J111" i="357"/>
  <c r="P110" i="357"/>
  <c r="M110" i="357"/>
  <c r="L110" i="357"/>
  <c r="K110" i="357"/>
  <c r="J110" i="357"/>
  <c r="P109" i="357"/>
  <c r="M109" i="357"/>
  <c r="L109" i="357"/>
  <c r="K109" i="357"/>
  <c r="J109" i="357"/>
  <c r="P108" i="357"/>
  <c r="M108" i="357"/>
  <c r="L108" i="357"/>
  <c r="K108" i="357"/>
  <c r="J108" i="357"/>
  <c r="P107" i="357"/>
  <c r="M107" i="357"/>
  <c r="L107" i="357"/>
  <c r="K107" i="357"/>
  <c r="J107" i="357"/>
  <c r="P106" i="357"/>
  <c r="M106" i="357"/>
  <c r="L106" i="357"/>
  <c r="K106" i="357"/>
  <c r="J106" i="357"/>
  <c r="P105" i="357"/>
  <c r="M105" i="357"/>
  <c r="L105" i="357"/>
  <c r="K105" i="357"/>
  <c r="J105" i="357"/>
  <c r="P104" i="357"/>
  <c r="M104" i="357"/>
  <c r="L104" i="357"/>
  <c r="K104" i="357"/>
  <c r="J104" i="357"/>
  <c r="P103" i="357"/>
  <c r="M103" i="357"/>
  <c r="L103" i="357"/>
  <c r="K103" i="357"/>
  <c r="J103" i="357"/>
  <c r="P102" i="357"/>
  <c r="M102" i="357"/>
  <c r="L102" i="357"/>
  <c r="K102" i="357"/>
  <c r="J102" i="357"/>
  <c r="P101" i="357"/>
  <c r="M101" i="357"/>
  <c r="L101" i="357"/>
  <c r="K101" i="357"/>
  <c r="J101" i="357"/>
  <c r="P100" i="357"/>
  <c r="M100" i="357"/>
  <c r="L100" i="357"/>
  <c r="K100" i="357"/>
  <c r="J100" i="357"/>
  <c r="P99" i="357"/>
  <c r="M99" i="357"/>
  <c r="L99" i="357"/>
  <c r="K99" i="357"/>
  <c r="J99" i="357"/>
  <c r="P98" i="357"/>
  <c r="M98" i="357"/>
  <c r="L98" i="357"/>
  <c r="K98" i="357"/>
  <c r="J98" i="357"/>
  <c r="P97" i="357"/>
  <c r="M97" i="357"/>
  <c r="L97" i="357"/>
  <c r="K97" i="357"/>
  <c r="J97" i="357"/>
  <c r="P96" i="357"/>
  <c r="M96" i="357"/>
  <c r="L96" i="357"/>
  <c r="K96" i="357"/>
  <c r="J96" i="357"/>
  <c r="P95" i="357"/>
  <c r="M95" i="357"/>
  <c r="L95" i="357"/>
  <c r="K95" i="357"/>
  <c r="J95" i="357"/>
  <c r="P94" i="357"/>
  <c r="M94" i="357"/>
  <c r="L94" i="357"/>
  <c r="K94" i="357"/>
  <c r="J94" i="357"/>
  <c r="P93" i="357"/>
  <c r="M93" i="357"/>
  <c r="L93" i="357"/>
  <c r="K93" i="357"/>
  <c r="J93" i="357"/>
  <c r="P92" i="357"/>
  <c r="M92" i="357"/>
  <c r="L92" i="357"/>
  <c r="K92" i="357"/>
  <c r="J92" i="357"/>
  <c r="P91" i="357"/>
  <c r="M91" i="357"/>
  <c r="L91" i="357"/>
  <c r="K91" i="357"/>
  <c r="J91" i="357"/>
  <c r="P90" i="357"/>
  <c r="M90" i="357"/>
  <c r="L90" i="357"/>
  <c r="K90" i="357"/>
  <c r="J90" i="357"/>
  <c r="P89" i="357"/>
  <c r="M89" i="357"/>
  <c r="L89" i="357"/>
  <c r="K89" i="357"/>
  <c r="J89" i="357"/>
  <c r="P88" i="357"/>
  <c r="M88" i="357"/>
  <c r="L88" i="357"/>
  <c r="K88" i="357"/>
  <c r="J88" i="357"/>
  <c r="P87" i="357"/>
  <c r="M87" i="357"/>
  <c r="L87" i="357"/>
  <c r="K87" i="357"/>
  <c r="J87" i="357"/>
  <c r="P86" i="357"/>
  <c r="M86" i="357"/>
  <c r="L86" i="357"/>
  <c r="K86" i="357"/>
  <c r="J86" i="357"/>
  <c r="P85" i="357"/>
  <c r="M85" i="357"/>
  <c r="L85" i="357"/>
  <c r="K85" i="357"/>
  <c r="J85" i="357"/>
  <c r="P84" i="357"/>
  <c r="M84" i="357"/>
  <c r="L84" i="357"/>
  <c r="K84" i="357"/>
  <c r="J84" i="357"/>
  <c r="P83" i="357"/>
  <c r="M83" i="357"/>
  <c r="L83" i="357"/>
  <c r="K83" i="357"/>
  <c r="J83" i="357"/>
  <c r="P82" i="357"/>
  <c r="M82" i="357"/>
  <c r="L82" i="357"/>
  <c r="K82" i="357"/>
  <c r="J82" i="357"/>
  <c r="P81" i="357"/>
  <c r="M81" i="357"/>
  <c r="L81" i="357"/>
  <c r="K81" i="357"/>
  <c r="J81" i="357"/>
  <c r="P80" i="357"/>
  <c r="M80" i="357"/>
  <c r="L80" i="357"/>
  <c r="K80" i="357"/>
  <c r="J80" i="357"/>
  <c r="P79" i="357"/>
  <c r="M79" i="357"/>
  <c r="L79" i="357"/>
  <c r="K79" i="357"/>
  <c r="J79" i="357"/>
  <c r="P78" i="357"/>
  <c r="M78" i="357"/>
  <c r="L78" i="357"/>
  <c r="K78" i="357"/>
  <c r="J78" i="357"/>
  <c r="P77" i="357"/>
  <c r="M77" i="357"/>
  <c r="L77" i="357"/>
  <c r="K77" i="357"/>
  <c r="J77" i="357"/>
  <c r="P76" i="357"/>
  <c r="M76" i="357"/>
  <c r="L76" i="357"/>
  <c r="K76" i="357"/>
  <c r="J76" i="357"/>
  <c r="P75" i="357"/>
  <c r="M75" i="357"/>
  <c r="L75" i="357"/>
  <c r="K75" i="357"/>
  <c r="J75" i="357"/>
  <c r="P74" i="357"/>
  <c r="M74" i="357"/>
  <c r="L74" i="357"/>
  <c r="K74" i="357"/>
  <c r="J74" i="357"/>
  <c r="P73" i="357"/>
  <c r="M73" i="357"/>
  <c r="L73" i="357"/>
  <c r="K73" i="357"/>
  <c r="J73" i="357"/>
  <c r="P72" i="357"/>
  <c r="M72" i="357"/>
  <c r="L72" i="357"/>
  <c r="K72" i="357"/>
  <c r="J72" i="357"/>
  <c r="P71" i="357"/>
  <c r="M71" i="357"/>
  <c r="L71" i="357"/>
  <c r="K71" i="357"/>
  <c r="J71" i="357"/>
  <c r="P70" i="357"/>
  <c r="M70" i="357"/>
  <c r="L70" i="357"/>
  <c r="K70" i="357"/>
  <c r="J70" i="357"/>
  <c r="P69" i="357"/>
  <c r="M69" i="357"/>
  <c r="L69" i="357"/>
  <c r="K69" i="357"/>
  <c r="J69" i="357"/>
  <c r="P68" i="357"/>
  <c r="M68" i="357"/>
  <c r="L68" i="357"/>
  <c r="K68" i="357"/>
  <c r="J68" i="357"/>
  <c r="P67" i="357"/>
  <c r="M67" i="357"/>
  <c r="L67" i="357"/>
  <c r="K67" i="357"/>
  <c r="J67" i="357"/>
  <c r="P66" i="357"/>
  <c r="M66" i="357"/>
  <c r="L66" i="357"/>
  <c r="K66" i="357"/>
  <c r="J66" i="357"/>
  <c r="P65" i="357"/>
  <c r="M65" i="357"/>
  <c r="L65" i="357"/>
  <c r="K65" i="357"/>
  <c r="J65" i="357"/>
  <c r="P64" i="357"/>
  <c r="M64" i="357"/>
  <c r="L64" i="357"/>
  <c r="K64" i="357"/>
  <c r="J64" i="357"/>
  <c r="P63" i="357"/>
  <c r="M63" i="357"/>
  <c r="L63" i="357"/>
  <c r="K63" i="357"/>
  <c r="J63" i="357"/>
  <c r="P62" i="357"/>
  <c r="M62" i="357"/>
  <c r="L62" i="357"/>
  <c r="K62" i="357"/>
  <c r="J62" i="357"/>
  <c r="P61" i="357"/>
  <c r="M61" i="357"/>
  <c r="L61" i="357"/>
  <c r="K61" i="357"/>
  <c r="J61" i="357"/>
  <c r="P60" i="357"/>
  <c r="M60" i="357"/>
  <c r="L60" i="357"/>
  <c r="K60" i="357"/>
  <c r="J60" i="357"/>
  <c r="P59" i="357"/>
  <c r="M59" i="357"/>
  <c r="L59" i="357"/>
  <c r="K59" i="357"/>
  <c r="J59" i="357"/>
  <c r="P58" i="357"/>
  <c r="M58" i="357"/>
  <c r="L58" i="357"/>
  <c r="K58" i="357"/>
  <c r="J58" i="357"/>
  <c r="P57" i="357"/>
  <c r="M57" i="357"/>
  <c r="L57" i="357"/>
  <c r="K57" i="357"/>
  <c r="J57" i="357"/>
  <c r="P56" i="357"/>
  <c r="M56" i="357"/>
  <c r="L56" i="357"/>
  <c r="K56" i="357"/>
  <c r="J56" i="357"/>
  <c r="P55" i="357"/>
  <c r="M55" i="357"/>
  <c r="L55" i="357"/>
  <c r="K55" i="357"/>
  <c r="J55" i="357"/>
  <c r="P54" i="357"/>
  <c r="M54" i="357"/>
  <c r="L54" i="357"/>
  <c r="K54" i="357"/>
  <c r="J54" i="357"/>
  <c r="P53" i="357"/>
  <c r="M53" i="357"/>
  <c r="L53" i="357"/>
  <c r="K53" i="357"/>
  <c r="J53" i="357"/>
  <c r="P52" i="357"/>
  <c r="M52" i="357"/>
  <c r="L52" i="357"/>
  <c r="K52" i="357"/>
  <c r="J52" i="357"/>
  <c r="P51" i="357"/>
  <c r="M51" i="357"/>
  <c r="L51" i="357"/>
  <c r="K51" i="357"/>
  <c r="J51" i="357"/>
  <c r="P50" i="357"/>
  <c r="M50" i="357"/>
  <c r="L50" i="357"/>
  <c r="K50" i="357"/>
  <c r="J50" i="357"/>
  <c r="P49" i="357"/>
  <c r="M49" i="357"/>
  <c r="L49" i="357"/>
  <c r="K49" i="357"/>
  <c r="J49" i="357"/>
  <c r="P48" i="357"/>
  <c r="M48" i="357"/>
  <c r="L48" i="357"/>
  <c r="K48" i="357"/>
  <c r="J48" i="357"/>
  <c r="P47" i="357"/>
  <c r="M47" i="357"/>
  <c r="L47" i="357"/>
  <c r="K47" i="357"/>
  <c r="J47" i="357"/>
  <c r="P46" i="357"/>
  <c r="M46" i="357"/>
  <c r="L46" i="357"/>
  <c r="K46" i="357"/>
  <c r="J46" i="357"/>
  <c r="P45" i="357"/>
  <c r="M45" i="357"/>
  <c r="L45" i="357"/>
  <c r="K45" i="357"/>
  <c r="J45" i="357"/>
  <c r="P44" i="357"/>
  <c r="M44" i="357"/>
  <c r="L44" i="357"/>
  <c r="K44" i="357"/>
  <c r="J44" i="357"/>
  <c r="P43" i="357"/>
  <c r="M43" i="357"/>
  <c r="L43" i="357"/>
  <c r="K43" i="357"/>
  <c r="J43" i="357"/>
  <c r="P42" i="357"/>
  <c r="M42" i="357"/>
  <c r="L42" i="357"/>
  <c r="K42" i="357"/>
  <c r="J42" i="357"/>
  <c r="P41" i="357"/>
  <c r="M41" i="357"/>
  <c r="L41" i="357"/>
  <c r="K41" i="357"/>
  <c r="J41" i="357"/>
  <c r="P40" i="357"/>
  <c r="M40" i="357"/>
  <c r="L40" i="357"/>
  <c r="K40" i="357"/>
  <c r="J40" i="357"/>
  <c r="H5" i="357"/>
  <c r="D5" i="357"/>
  <c r="C5" i="357"/>
  <c r="A5" i="357"/>
  <c r="A1" i="357"/>
  <c r="B21" i="356"/>
  <c r="B20" i="356"/>
  <c r="B19" i="356"/>
  <c r="H18" i="356"/>
  <c r="F18" i="356"/>
  <c r="D18" i="356"/>
  <c r="L11" i="356"/>
  <c r="G11" i="356"/>
  <c r="D11" i="356"/>
  <c r="C11" i="356"/>
  <c r="L9" i="356"/>
  <c r="G9" i="356"/>
  <c r="D9" i="356"/>
  <c r="C9" i="356"/>
  <c r="L7" i="356"/>
  <c r="G7" i="356"/>
  <c r="D7" i="356"/>
  <c r="C7" i="356"/>
  <c r="Y5" i="356"/>
  <c r="AD1" i="356"/>
  <c r="L4" i="356"/>
  <c r="K41" i="356"/>
  <c r="E4" i="356"/>
  <c r="A4" i="356"/>
  <c r="Y3" i="356"/>
  <c r="AI1" i="356"/>
  <c r="E2" i="356"/>
  <c r="AE1" i="356"/>
  <c r="A1" i="356"/>
  <c r="P156" i="355"/>
  <c r="M156" i="355"/>
  <c r="L156" i="355"/>
  <c r="K156" i="355"/>
  <c r="J156" i="355"/>
  <c r="P155" i="355"/>
  <c r="M155" i="355"/>
  <c r="L155" i="355"/>
  <c r="K155" i="355"/>
  <c r="J155" i="355"/>
  <c r="P154" i="355"/>
  <c r="M154" i="355"/>
  <c r="L154" i="355"/>
  <c r="K154" i="355"/>
  <c r="J154" i="355"/>
  <c r="P153" i="355"/>
  <c r="M153" i="355"/>
  <c r="L153" i="355"/>
  <c r="K153" i="355"/>
  <c r="J153" i="355"/>
  <c r="P152" i="355"/>
  <c r="M152" i="355"/>
  <c r="L152" i="355"/>
  <c r="K152" i="355"/>
  <c r="J152" i="355"/>
  <c r="P151" i="355"/>
  <c r="M151" i="355"/>
  <c r="L151" i="355"/>
  <c r="K151" i="355"/>
  <c r="J151" i="355"/>
  <c r="P150" i="355"/>
  <c r="M150" i="355"/>
  <c r="L150" i="355"/>
  <c r="K150" i="355"/>
  <c r="J150" i="355"/>
  <c r="P149" i="355"/>
  <c r="M149" i="355"/>
  <c r="L149" i="355"/>
  <c r="K149" i="355"/>
  <c r="J149" i="355"/>
  <c r="P148" i="355"/>
  <c r="M148" i="355"/>
  <c r="L148" i="355"/>
  <c r="K148" i="355"/>
  <c r="J148" i="355"/>
  <c r="P147" i="355"/>
  <c r="M147" i="355"/>
  <c r="L147" i="355"/>
  <c r="K147" i="355"/>
  <c r="J147" i="355"/>
  <c r="P146" i="355"/>
  <c r="M146" i="355"/>
  <c r="L146" i="355"/>
  <c r="K146" i="355"/>
  <c r="J146" i="355"/>
  <c r="P145" i="355"/>
  <c r="M145" i="355"/>
  <c r="L145" i="355"/>
  <c r="K145" i="355"/>
  <c r="J145" i="355"/>
  <c r="P144" i="355"/>
  <c r="M144" i="355"/>
  <c r="L144" i="355"/>
  <c r="K144" i="355"/>
  <c r="J144" i="355"/>
  <c r="P143" i="355"/>
  <c r="M143" i="355"/>
  <c r="L143" i="355"/>
  <c r="K143" i="355"/>
  <c r="J143" i="355"/>
  <c r="P142" i="355"/>
  <c r="M142" i="355"/>
  <c r="L142" i="355"/>
  <c r="K142" i="355"/>
  <c r="J142" i="355"/>
  <c r="P141" i="355"/>
  <c r="M141" i="355"/>
  <c r="L141" i="355"/>
  <c r="K141" i="355"/>
  <c r="J141" i="355"/>
  <c r="P140" i="355"/>
  <c r="M140" i="355"/>
  <c r="L140" i="355"/>
  <c r="K140" i="355"/>
  <c r="J140" i="355"/>
  <c r="P139" i="355"/>
  <c r="M139" i="355"/>
  <c r="L139" i="355"/>
  <c r="K139" i="355"/>
  <c r="J139" i="355"/>
  <c r="P138" i="355"/>
  <c r="M138" i="355"/>
  <c r="L138" i="355"/>
  <c r="K138" i="355"/>
  <c r="J138" i="355"/>
  <c r="P137" i="355"/>
  <c r="M137" i="355"/>
  <c r="L137" i="355"/>
  <c r="K137" i="355"/>
  <c r="J137" i="355"/>
  <c r="P136" i="355"/>
  <c r="M136" i="355"/>
  <c r="L136" i="355"/>
  <c r="K136" i="355"/>
  <c r="J136" i="355"/>
  <c r="P135" i="355"/>
  <c r="M135" i="355"/>
  <c r="L135" i="355"/>
  <c r="K135" i="355"/>
  <c r="J135" i="355"/>
  <c r="P134" i="355"/>
  <c r="M134" i="355"/>
  <c r="L134" i="355"/>
  <c r="K134" i="355"/>
  <c r="J134" i="355"/>
  <c r="P133" i="355"/>
  <c r="M133" i="355"/>
  <c r="L133" i="355"/>
  <c r="K133" i="355"/>
  <c r="J133" i="355"/>
  <c r="P132" i="355"/>
  <c r="M132" i="355"/>
  <c r="L132" i="355"/>
  <c r="K132" i="355"/>
  <c r="J132" i="355"/>
  <c r="P131" i="355"/>
  <c r="M131" i="355"/>
  <c r="L131" i="355"/>
  <c r="K131" i="355"/>
  <c r="J131" i="355"/>
  <c r="P130" i="355"/>
  <c r="M130" i="355"/>
  <c r="L130" i="355"/>
  <c r="K130" i="355"/>
  <c r="J130" i="355"/>
  <c r="P129" i="355"/>
  <c r="M129" i="355"/>
  <c r="L129" i="355"/>
  <c r="K129" i="355"/>
  <c r="J129" i="355"/>
  <c r="P128" i="355"/>
  <c r="M128" i="355"/>
  <c r="L128" i="355"/>
  <c r="K128" i="355"/>
  <c r="J128" i="355"/>
  <c r="P127" i="355"/>
  <c r="M127" i="355"/>
  <c r="L127" i="355"/>
  <c r="K127" i="355"/>
  <c r="J127" i="355"/>
  <c r="P126" i="355"/>
  <c r="M126" i="355"/>
  <c r="L126" i="355"/>
  <c r="K126" i="355"/>
  <c r="J126" i="355"/>
  <c r="P125" i="355"/>
  <c r="M125" i="355"/>
  <c r="L125" i="355"/>
  <c r="K125" i="355"/>
  <c r="J125" i="355"/>
  <c r="P124" i="355"/>
  <c r="M124" i="355"/>
  <c r="L124" i="355"/>
  <c r="K124" i="355"/>
  <c r="J124" i="355"/>
  <c r="P123" i="355"/>
  <c r="M123" i="355"/>
  <c r="L123" i="355"/>
  <c r="K123" i="355"/>
  <c r="J123" i="355"/>
  <c r="P122" i="355"/>
  <c r="M122" i="355"/>
  <c r="L122" i="355"/>
  <c r="K122" i="355"/>
  <c r="J122" i="355"/>
  <c r="P121" i="355"/>
  <c r="M121" i="355"/>
  <c r="L121" i="355"/>
  <c r="K121" i="355"/>
  <c r="J121" i="355"/>
  <c r="P120" i="355"/>
  <c r="M120" i="355"/>
  <c r="L120" i="355"/>
  <c r="K120" i="355"/>
  <c r="J120" i="355"/>
  <c r="P119" i="355"/>
  <c r="M119" i="355"/>
  <c r="L119" i="355"/>
  <c r="K119" i="355"/>
  <c r="J119" i="355"/>
  <c r="P118" i="355"/>
  <c r="M118" i="355"/>
  <c r="L118" i="355"/>
  <c r="K118" i="355"/>
  <c r="J118" i="355"/>
  <c r="P117" i="355"/>
  <c r="M117" i="355"/>
  <c r="L117" i="355"/>
  <c r="K117" i="355"/>
  <c r="J117" i="355"/>
  <c r="P116" i="355"/>
  <c r="M116" i="355"/>
  <c r="L116" i="355"/>
  <c r="K116" i="355"/>
  <c r="J116" i="355"/>
  <c r="P115" i="355"/>
  <c r="M115" i="355"/>
  <c r="L115" i="355"/>
  <c r="K115" i="355"/>
  <c r="J115" i="355"/>
  <c r="P114" i="355"/>
  <c r="M114" i="355"/>
  <c r="L114" i="355"/>
  <c r="K114" i="355"/>
  <c r="J114" i="355"/>
  <c r="P113" i="355"/>
  <c r="M113" i="355"/>
  <c r="L113" i="355"/>
  <c r="K113" i="355"/>
  <c r="J113" i="355"/>
  <c r="P112" i="355"/>
  <c r="M112" i="355"/>
  <c r="L112" i="355"/>
  <c r="K112" i="355"/>
  <c r="J112" i="355"/>
  <c r="P111" i="355"/>
  <c r="M111" i="355"/>
  <c r="L111" i="355"/>
  <c r="K111" i="355"/>
  <c r="J111" i="355"/>
  <c r="P110" i="355"/>
  <c r="M110" i="355"/>
  <c r="L110" i="355"/>
  <c r="K110" i="355"/>
  <c r="J110" i="355"/>
  <c r="P109" i="355"/>
  <c r="M109" i="355"/>
  <c r="L109" i="355"/>
  <c r="K109" i="355"/>
  <c r="J109" i="355"/>
  <c r="P108" i="355"/>
  <c r="M108" i="355"/>
  <c r="L108" i="355"/>
  <c r="K108" i="355"/>
  <c r="J108" i="355"/>
  <c r="P107" i="355"/>
  <c r="M107" i="355"/>
  <c r="L107" i="355"/>
  <c r="K107" i="355"/>
  <c r="J107" i="355"/>
  <c r="P106" i="355"/>
  <c r="M106" i="355"/>
  <c r="L106" i="355"/>
  <c r="K106" i="355"/>
  <c r="J106" i="355"/>
  <c r="P105" i="355"/>
  <c r="M105" i="355"/>
  <c r="L105" i="355"/>
  <c r="K105" i="355"/>
  <c r="J105" i="355"/>
  <c r="P104" i="355"/>
  <c r="M104" i="355"/>
  <c r="L104" i="355"/>
  <c r="K104" i="355"/>
  <c r="J104" i="355"/>
  <c r="P103" i="355"/>
  <c r="M103" i="355"/>
  <c r="L103" i="355"/>
  <c r="K103" i="355"/>
  <c r="J103" i="355"/>
  <c r="P102" i="355"/>
  <c r="M102" i="355"/>
  <c r="L102" i="355"/>
  <c r="K102" i="355"/>
  <c r="J102" i="355"/>
  <c r="P101" i="355"/>
  <c r="M101" i="355"/>
  <c r="L101" i="355"/>
  <c r="K101" i="355"/>
  <c r="J101" i="355"/>
  <c r="P100" i="355"/>
  <c r="M100" i="355"/>
  <c r="L100" i="355"/>
  <c r="K100" i="355"/>
  <c r="J100" i="355"/>
  <c r="P99" i="355"/>
  <c r="M99" i="355"/>
  <c r="L99" i="355"/>
  <c r="K99" i="355"/>
  <c r="J99" i="355"/>
  <c r="P98" i="355"/>
  <c r="M98" i="355"/>
  <c r="L98" i="355"/>
  <c r="K98" i="355"/>
  <c r="J98" i="355"/>
  <c r="P97" i="355"/>
  <c r="M97" i="355"/>
  <c r="L97" i="355"/>
  <c r="K97" i="355"/>
  <c r="J97" i="355"/>
  <c r="P96" i="355"/>
  <c r="M96" i="355"/>
  <c r="L96" i="355"/>
  <c r="K96" i="355"/>
  <c r="J96" i="355"/>
  <c r="P95" i="355"/>
  <c r="M95" i="355"/>
  <c r="L95" i="355"/>
  <c r="K95" i="355"/>
  <c r="J95" i="355"/>
  <c r="P94" i="355"/>
  <c r="M94" i="355"/>
  <c r="L94" i="355"/>
  <c r="K94" i="355"/>
  <c r="J94" i="355"/>
  <c r="P93" i="355"/>
  <c r="M93" i="355"/>
  <c r="L93" i="355"/>
  <c r="K93" i="355"/>
  <c r="J93" i="355"/>
  <c r="P92" i="355"/>
  <c r="M92" i="355"/>
  <c r="L92" i="355"/>
  <c r="K92" i="355"/>
  <c r="J92" i="355"/>
  <c r="P91" i="355"/>
  <c r="M91" i="355"/>
  <c r="L91" i="355"/>
  <c r="K91" i="355"/>
  <c r="J91" i="355"/>
  <c r="P90" i="355"/>
  <c r="M90" i="355"/>
  <c r="L90" i="355"/>
  <c r="K90" i="355"/>
  <c r="J90" i="355"/>
  <c r="P89" i="355"/>
  <c r="M89" i="355"/>
  <c r="L89" i="355"/>
  <c r="K89" i="355"/>
  <c r="J89" i="355"/>
  <c r="P88" i="355"/>
  <c r="M88" i="355"/>
  <c r="L88" i="355"/>
  <c r="K88" i="355"/>
  <c r="J88" i="355"/>
  <c r="P87" i="355"/>
  <c r="M87" i="355"/>
  <c r="L87" i="355"/>
  <c r="K87" i="355"/>
  <c r="J87" i="355"/>
  <c r="P86" i="355"/>
  <c r="M86" i="355"/>
  <c r="L86" i="355"/>
  <c r="K86" i="355"/>
  <c r="J86" i="355"/>
  <c r="P85" i="355"/>
  <c r="M85" i="355"/>
  <c r="L85" i="355"/>
  <c r="K85" i="355"/>
  <c r="J85" i="355"/>
  <c r="P84" i="355"/>
  <c r="M84" i="355"/>
  <c r="L84" i="355"/>
  <c r="K84" i="355"/>
  <c r="J84" i="355"/>
  <c r="P83" i="355"/>
  <c r="M83" i="355"/>
  <c r="L83" i="355"/>
  <c r="K83" i="355"/>
  <c r="J83" i="355"/>
  <c r="P82" i="355"/>
  <c r="M82" i="355"/>
  <c r="L82" i="355"/>
  <c r="K82" i="355"/>
  <c r="J82" i="355"/>
  <c r="P81" i="355"/>
  <c r="M81" i="355"/>
  <c r="L81" i="355"/>
  <c r="K81" i="355"/>
  <c r="J81" i="355"/>
  <c r="P80" i="355"/>
  <c r="M80" i="355"/>
  <c r="L80" i="355"/>
  <c r="K80" i="355"/>
  <c r="J80" i="355"/>
  <c r="P79" i="355"/>
  <c r="M79" i="355"/>
  <c r="L79" i="355"/>
  <c r="K79" i="355"/>
  <c r="J79" i="355"/>
  <c r="P78" i="355"/>
  <c r="M78" i="355"/>
  <c r="L78" i="355"/>
  <c r="K78" i="355"/>
  <c r="J78" i="355"/>
  <c r="P77" i="355"/>
  <c r="M77" i="355"/>
  <c r="L77" i="355"/>
  <c r="K77" i="355"/>
  <c r="J77" i="355"/>
  <c r="P76" i="355"/>
  <c r="M76" i="355"/>
  <c r="L76" i="355"/>
  <c r="K76" i="355"/>
  <c r="J76" i="355"/>
  <c r="P75" i="355"/>
  <c r="M75" i="355"/>
  <c r="L75" i="355"/>
  <c r="K75" i="355"/>
  <c r="J75" i="355"/>
  <c r="P74" i="355"/>
  <c r="M74" i="355"/>
  <c r="L74" i="355"/>
  <c r="K74" i="355"/>
  <c r="J74" i="355"/>
  <c r="P73" i="355"/>
  <c r="M73" i="355"/>
  <c r="L73" i="355"/>
  <c r="K73" i="355"/>
  <c r="J73" i="355"/>
  <c r="P72" i="355"/>
  <c r="M72" i="355"/>
  <c r="L72" i="355"/>
  <c r="K72" i="355"/>
  <c r="J72" i="355"/>
  <c r="P71" i="355"/>
  <c r="M71" i="355"/>
  <c r="L71" i="355"/>
  <c r="K71" i="355"/>
  <c r="J71" i="355"/>
  <c r="P70" i="355"/>
  <c r="M70" i="355"/>
  <c r="L70" i="355"/>
  <c r="K70" i="355"/>
  <c r="J70" i="355"/>
  <c r="P69" i="355"/>
  <c r="M69" i="355"/>
  <c r="L69" i="355"/>
  <c r="K69" i="355"/>
  <c r="J69" i="355"/>
  <c r="P68" i="355"/>
  <c r="M68" i="355"/>
  <c r="L68" i="355"/>
  <c r="K68" i="355"/>
  <c r="J68" i="355"/>
  <c r="P67" i="355"/>
  <c r="M67" i="355"/>
  <c r="L67" i="355"/>
  <c r="K67" i="355"/>
  <c r="J67" i="355"/>
  <c r="P66" i="355"/>
  <c r="M66" i="355"/>
  <c r="L66" i="355"/>
  <c r="K66" i="355"/>
  <c r="J66" i="355"/>
  <c r="P65" i="355"/>
  <c r="M65" i="355"/>
  <c r="L65" i="355"/>
  <c r="K65" i="355"/>
  <c r="J65" i="355"/>
  <c r="P64" i="355"/>
  <c r="M64" i="355"/>
  <c r="L64" i="355"/>
  <c r="K64" i="355"/>
  <c r="J64" i="355"/>
  <c r="P63" i="355"/>
  <c r="M63" i="355"/>
  <c r="L63" i="355"/>
  <c r="K63" i="355"/>
  <c r="J63" i="355"/>
  <c r="P62" i="355"/>
  <c r="M62" i="355"/>
  <c r="L62" i="355"/>
  <c r="K62" i="355"/>
  <c r="J62" i="355"/>
  <c r="P61" i="355"/>
  <c r="M61" i="355"/>
  <c r="L61" i="355"/>
  <c r="K61" i="355"/>
  <c r="J61" i="355"/>
  <c r="P60" i="355"/>
  <c r="M60" i="355"/>
  <c r="L60" i="355"/>
  <c r="K60" i="355"/>
  <c r="J60" i="355"/>
  <c r="P59" i="355"/>
  <c r="M59" i="355"/>
  <c r="L59" i="355"/>
  <c r="K59" i="355"/>
  <c r="J59" i="355"/>
  <c r="P58" i="355"/>
  <c r="M58" i="355"/>
  <c r="L58" i="355"/>
  <c r="K58" i="355"/>
  <c r="J58" i="355"/>
  <c r="P57" i="355"/>
  <c r="M57" i="355"/>
  <c r="L57" i="355"/>
  <c r="K57" i="355"/>
  <c r="J57" i="355"/>
  <c r="P56" i="355"/>
  <c r="M56" i="355"/>
  <c r="L56" i="355"/>
  <c r="K56" i="355"/>
  <c r="J56" i="355"/>
  <c r="P55" i="355"/>
  <c r="M55" i="355"/>
  <c r="L55" i="355"/>
  <c r="K55" i="355"/>
  <c r="J55" i="355"/>
  <c r="P54" i="355"/>
  <c r="M54" i="355"/>
  <c r="L54" i="355"/>
  <c r="K54" i="355"/>
  <c r="J54" i="355"/>
  <c r="P53" i="355"/>
  <c r="M53" i="355"/>
  <c r="L53" i="355"/>
  <c r="K53" i="355"/>
  <c r="J53" i="355"/>
  <c r="P52" i="355"/>
  <c r="M52" i="355"/>
  <c r="L52" i="355"/>
  <c r="K52" i="355"/>
  <c r="J52" i="355"/>
  <c r="P51" i="355"/>
  <c r="M51" i="355"/>
  <c r="L51" i="355"/>
  <c r="K51" i="355"/>
  <c r="J51" i="355"/>
  <c r="P50" i="355"/>
  <c r="M50" i="355"/>
  <c r="L50" i="355"/>
  <c r="K50" i="355"/>
  <c r="J50" i="355"/>
  <c r="P49" i="355"/>
  <c r="M49" i="355"/>
  <c r="L49" i="355"/>
  <c r="K49" i="355"/>
  <c r="J49" i="355"/>
  <c r="P48" i="355"/>
  <c r="M48" i="355"/>
  <c r="L48" i="355"/>
  <c r="K48" i="355"/>
  <c r="J48" i="355"/>
  <c r="P47" i="355"/>
  <c r="M47" i="355"/>
  <c r="L47" i="355"/>
  <c r="K47" i="355"/>
  <c r="J47" i="355"/>
  <c r="P46" i="355"/>
  <c r="M46" i="355"/>
  <c r="L46" i="355"/>
  <c r="K46" i="355"/>
  <c r="J46" i="355"/>
  <c r="P45" i="355"/>
  <c r="M45" i="355"/>
  <c r="L45" i="355"/>
  <c r="K45" i="355"/>
  <c r="J45" i="355"/>
  <c r="P44" i="355"/>
  <c r="M44" i="355"/>
  <c r="L44" i="355"/>
  <c r="K44" i="355"/>
  <c r="J44" i="355"/>
  <c r="P43" i="355"/>
  <c r="M43" i="355"/>
  <c r="L43" i="355"/>
  <c r="K43" i="355"/>
  <c r="J43" i="355"/>
  <c r="P42" i="355"/>
  <c r="M42" i="355"/>
  <c r="L42" i="355"/>
  <c r="K42" i="355"/>
  <c r="J42" i="355"/>
  <c r="P41" i="355"/>
  <c r="M41" i="355"/>
  <c r="L41" i="355"/>
  <c r="K41" i="355"/>
  <c r="J41" i="355"/>
  <c r="P40" i="355"/>
  <c r="M40" i="355"/>
  <c r="L40" i="355"/>
  <c r="K40" i="355"/>
  <c r="J40" i="355"/>
  <c r="H5" i="355"/>
  <c r="D5" i="355"/>
  <c r="C5" i="355"/>
  <c r="A5" i="355"/>
  <c r="A1" i="355"/>
  <c r="R47" i="354"/>
  <c r="F43" i="354" s="1"/>
  <c r="I37" i="354"/>
  <c r="D37" i="354"/>
  <c r="C37" i="354"/>
  <c r="B37" i="354"/>
  <c r="B36" i="354"/>
  <c r="D35" i="354"/>
  <c r="C35" i="354"/>
  <c r="B35" i="354"/>
  <c r="M34" i="354"/>
  <c r="B34" i="354"/>
  <c r="D33" i="354"/>
  <c r="C33" i="354"/>
  <c r="B33" i="354"/>
  <c r="B32" i="354"/>
  <c r="D31" i="354"/>
  <c r="C31" i="354"/>
  <c r="B31" i="354"/>
  <c r="B30" i="354"/>
  <c r="D29" i="354"/>
  <c r="C29" i="354"/>
  <c r="B29" i="354"/>
  <c r="B28" i="354"/>
  <c r="D27" i="354"/>
  <c r="C27" i="354"/>
  <c r="B27" i="354"/>
  <c r="M26" i="354"/>
  <c r="B26" i="354"/>
  <c r="D25" i="354"/>
  <c r="C25" i="354"/>
  <c r="B25" i="354"/>
  <c r="B24" i="354"/>
  <c r="D23" i="354"/>
  <c r="C23" i="354"/>
  <c r="B23" i="354"/>
  <c r="B22" i="354"/>
  <c r="D21" i="354"/>
  <c r="C21" i="354"/>
  <c r="B21" i="354"/>
  <c r="B20" i="354"/>
  <c r="D19" i="354"/>
  <c r="C19" i="354"/>
  <c r="B19" i="354"/>
  <c r="M18" i="354"/>
  <c r="B18" i="354"/>
  <c r="D17" i="354"/>
  <c r="C17" i="354"/>
  <c r="B17" i="354"/>
  <c r="U16" i="354"/>
  <c r="B16" i="354"/>
  <c r="U15" i="354"/>
  <c r="D15" i="354"/>
  <c r="C15" i="354"/>
  <c r="B15" i="354"/>
  <c r="U14" i="354"/>
  <c r="B14" i="354"/>
  <c r="U13" i="354"/>
  <c r="D13" i="354"/>
  <c r="C13" i="354"/>
  <c r="B13" i="354"/>
  <c r="U12" i="354"/>
  <c r="B12" i="354"/>
  <c r="U11" i="354"/>
  <c r="D11" i="354"/>
  <c r="C11" i="354"/>
  <c r="B11" i="354"/>
  <c r="U10" i="354"/>
  <c r="M10" i="354"/>
  <c r="B10" i="354"/>
  <c r="U9" i="354"/>
  <c r="D9" i="354"/>
  <c r="C9" i="354"/>
  <c r="B9" i="354"/>
  <c r="U8" i="354"/>
  <c r="U7" i="354"/>
  <c r="I7" i="354"/>
  <c r="D7" i="354"/>
  <c r="C7" i="354"/>
  <c r="B7" i="354"/>
  <c r="R4" i="354"/>
  <c r="O47" i="354"/>
  <c r="K4" i="354"/>
  <c r="G4" i="354"/>
  <c r="A4" i="354"/>
  <c r="E2" i="354"/>
  <c r="A1" i="354"/>
  <c r="P156" i="353"/>
  <c r="M156" i="353"/>
  <c r="L156" i="353"/>
  <c r="K156" i="353"/>
  <c r="J156" i="353"/>
  <c r="P155" i="353"/>
  <c r="M155" i="353"/>
  <c r="L155" i="353"/>
  <c r="K155" i="353"/>
  <c r="J155" i="353"/>
  <c r="P154" i="353"/>
  <c r="M154" i="353"/>
  <c r="L154" i="353"/>
  <c r="K154" i="353"/>
  <c r="J154" i="353"/>
  <c r="P153" i="353"/>
  <c r="M153" i="353"/>
  <c r="L153" i="353"/>
  <c r="K153" i="353"/>
  <c r="J153" i="353"/>
  <c r="P152" i="353"/>
  <c r="M152" i="353"/>
  <c r="L152" i="353"/>
  <c r="K152" i="353"/>
  <c r="J152" i="353"/>
  <c r="P151" i="353"/>
  <c r="M151" i="353"/>
  <c r="L151" i="353"/>
  <c r="K151" i="353"/>
  <c r="J151" i="353"/>
  <c r="P150" i="353"/>
  <c r="M150" i="353"/>
  <c r="L150" i="353"/>
  <c r="K150" i="353"/>
  <c r="J150" i="353"/>
  <c r="P149" i="353"/>
  <c r="M149" i="353"/>
  <c r="L149" i="353"/>
  <c r="K149" i="353"/>
  <c r="J149" i="353"/>
  <c r="P148" i="353"/>
  <c r="M148" i="353"/>
  <c r="L148" i="353"/>
  <c r="K148" i="353"/>
  <c r="J148" i="353"/>
  <c r="P147" i="353"/>
  <c r="M147" i="353"/>
  <c r="L147" i="353"/>
  <c r="K147" i="353"/>
  <c r="J147" i="353"/>
  <c r="P146" i="353"/>
  <c r="M146" i="353"/>
  <c r="L146" i="353"/>
  <c r="K146" i="353"/>
  <c r="J146" i="353"/>
  <c r="P145" i="353"/>
  <c r="M145" i="353"/>
  <c r="L145" i="353"/>
  <c r="K145" i="353"/>
  <c r="J145" i="353"/>
  <c r="P144" i="353"/>
  <c r="M144" i="353"/>
  <c r="L144" i="353"/>
  <c r="K144" i="353"/>
  <c r="J144" i="353"/>
  <c r="P143" i="353"/>
  <c r="M143" i="353"/>
  <c r="L143" i="353"/>
  <c r="K143" i="353"/>
  <c r="J143" i="353"/>
  <c r="P142" i="353"/>
  <c r="M142" i="353"/>
  <c r="L142" i="353"/>
  <c r="K142" i="353"/>
  <c r="J142" i="353"/>
  <c r="P141" i="353"/>
  <c r="M141" i="353"/>
  <c r="L141" i="353"/>
  <c r="K141" i="353"/>
  <c r="J141" i="353"/>
  <c r="P140" i="353"/>
  <c r="M140" i="353"/>
  <c r="L140" i="353"/>
  <c r="K140" i="353"/>
  <c r="J140" i="353"/>
  <c r="P139" i="353"/>
  <c r="M139" i="353"/>
  <c r="L139" i="353"/>
  <c r="K139" i="353"/>
  <c r="J139" i="353"/>
  <c r="P138" i="353"/>
  <c r="M138" i="353"/>
  <c r="L138" i="353"/>
  <c r="K138" i="353"/>
  <c r="J138" i="353"/>
  <c r="P137" i="353"/>
  <c r="M137" i="353"/>
  <c r="L137" i="353"/>
  <c r="K137" i="353"/>
  <c r="J137" i="353"/>
  <c r="P136" i="353"/>
  <c r="M136" i="353"/>
  <c r="L136" i="353"/>
  <c r="K136" i="353"/>
  <c r="J136" i="353"/>
  <c r="P135" i="353"/>
  <c r="M135" i="353"/>
  <c r="L135" i="353"/>
  <c r="K135" i="353"/>
  <c r="J135" i="353"/>
  <c r="P134" i="353"/>
  <c r="M134" i="353"/>
  <c r="L134" i="353"/>
  <c r="K134" i="353"/>
  <c r="J134" i="353"/>
  <c r="P133" i="353"/>
  <c r="M133" i="353"/>
  <c r="L133" i="353"/>
  <c r="K133" i="353"/>
  <c r="J133" i="353"/>
  <c r="P132" i="353"/>
  <c r="M132" i="353"/>
  <c r="L132" i="353"/>
  <c r="K132" i="353"/>
  <c r="J132" i="353"/>
  <c r="P131" i="353"/>
  <c r="M131" i="353"/>
  <c r="L131" i="353"/>
  <c r="K131" i="353"/>
  <c r="J131" i="353"/>
  <c r="P130" i="353"/>
  <c r="M130" i="353"/>
  <c r="L130" i="353"/>
  <c r="K130" i="353"/>
  <c r="J130" i="353"/>
  <c r="P129" i="353"/>
  <c r="M129" i="353"/>
  <c r="L129" i="353"/>
  <c r="K129" i="353"/>
  <c r="J129" i="353"/>
  <c r="P128" i="353"/>
  <c r="M128" i="353"/>
  <c r="L128" i="353"/>
  <c r="K128" i="353"/>
  <c r="J128" i="353"/>
  <c r="P127" i="353"/>
  <c r="M127" i="353"/>
  <c r="L127" i="353"/>
  <c r="K127" i="353"/>
  <c r="J127" i="353"/>
  <c r="P126" i="353"/>
  <c r="M126" i="353"/>
  <c r="L126" i="353"/>
  <c r="K126" i="353"/>
  <c r="J126" i="353"/>
  <c r="P125" i="353"/>
  <c r="M125" i="353"/>
  <c r="L125" i="353"/>
  <c r="K125" i="353"/>
  <c r="J125" i="353"/>
  <c r="P124" i="353"/>
  <c r="M124" i="353"/>
  <c r="L124" i="353"/>
  <c r="K124" i="353"/>
  <c r="J124" i="353"/>
  <c r="P123" i="353"/>
  <c r="M123" i="353"/>
  <c r="L123" i="353"/>
  <c r="K123" i="353"/>
  <c r="J123" i="353"/>
  <c r="P122" i="353"/>
  <c r="M122" i="353"/>
  <c r="L122" i="353"/>
  <c r="K122" i="353"/>
  <c r="J122" i="353"/>
  <c r="P121" i="353"/>
  <c r="M121" i="353"/>
  <c r="L121" i="353"/>
  <c r="K121" i="353"/>
  <c r="J121" i="353"/>
  <c r="P120" i="353"/>
  <c r="M120" i="353"/>
  <c r="L120" i="353"/>
  <c r="K120" i="353"/>
  <c r="J120" i="353"/>
  <c r="P119" i="353"/>
  <c r="M119" i="353"/>
  <c r="L119" i="353"/>
  <c r="K119" i="353"/>
  <c r="J119" i="353"/>
  <c r="P118" i="353"/>
  <c r="M118" i="353"/>
  <c r="L118" i="353"/>
  <c r="K118" i="353"/>
  <c r="J118" i="353"/>
  <c r="P117" i="353"/>
  <c r="M117" i="353"/>
  <c r="L117" i="353"/>
  <c r="K117" i="353"/>
  <c r="J117" i="353"/>
  <c r="P116" i="353"/>
  <c r="M116" i="353"/>
  <c r="L116" i="353"/>
  <c r="K116" i="353"/>
  <c r="J116" i="353"/>
  <c r="P115" i="353"/>
  <c r="M115" i="353"/>
  <c r="L115" i="353"/>
  <c r="K115" i="353"/>
  <c r="J115" i="353"/>
  <c r="P114" i="353"/>
  <c r="M114" i="353"/>
  <c r="L114" i="353"/>
  <c r="K114" i="353"/>
  <c r="J114" i="353"/>
  <c r="P113" i="353"/>
  <c r="M113" i="353"/>
  <c r="L113" i="353"/>
  <c r="K113" i="353"/>
  <c r="J113" i="353"/>
  <c r="P112" i="353"/>
  <c r="M112" i="353"/>
  <c r="L112" i="353"/>
  <c r="K112" i="353"/>
  <c r="J112" i="353"/>
  <c r="P111" i="353"/>
  <c r="M111" i="353"/>
  <c r="L111" i="353"/>
  <c r="K111" i="353"/>
  <c r="J111" i="353"/>
  <c r="P110" i="353"/>
  <c r="M110" i="353"/>
  <c r="L110" i="353"/>
  <c r="K110" i="353"/>
  <c r="J110" i="353"/>
  <c r="P109" i="353"/>
  <c r="M109" i="353"/>
  <c r="L109" i="353"/>
  <c r="K109" i="353"/>
  <c r="J109" i="353"/>
  <c r="P108" i="353"/>
  <c r="M108" i="353"/>
  <c r="L108" i="353"/>
  <c r="K108" i="353"/>
  <c r="J108" i="353"/>
  <c r="P107" i="353"/>
  <c r="M107" i="353"/>
  <c r="L107" i="353"/>
  <c r="K107" i="353"/>
  <c r="J107" i="353"/>
  <c r="P106" i="353"/>
  <c r="M106" i="353"/>
  <c r="L106" i="353"/>
  <c r="K106" i="353"/>
  <c r="J106" i="353"/>
  <c r="P105" i="353"/>
  <c r="M105" i="353"/>
  <c r="L105" i="353"/>
  <c r="K105" i="353"/>
  <c r="J105" i="353"/>
  <c r="P104" i="353"/>
  <c r="M104" i="353"/>
  <c r="L104" i="353"/>
  <c r="K104" i="353"/>
  <c r="J104" i="353"/>
  <c r="P103" i="353"/>
  <c r="M103" i="353"/>
  <c r="L103" i="353"/>
  <c r="K103" i="353"/>
  <c r="J103" i="353"/>
  <c r="P102" i="353"/>
  <c r="M102" i="353"/>
  <c r="L102" i="353"/>
  <c r="K102" i="353"/>
  <c r="J102" i="353"/>
  <c r="P101" i="353"/>
  <c r="M101" i="353"/>
  <c r="L101" i="353"/>
  <c r="K101" i="353"/>
  <c r="J101" i="353"/>
  <c r="P100" i="353"/>
  <c r="M100" i="353"/>
  <c r="L100" i="353"/>
  <c r="K100" i="353"/>
  <c r="J100" i="353"/>
  <c r="P99" i="353"/>
  <c r="M99" i="353"/>
  <c r="L99" i="353"/>
  <c r="K99" i="353"/>
  <c r="J99" i="353"/>
  <c r="P98" i="353"/>
  <c r="M98" i="353"/>
  <c r="L98" i="353"/>
  <c r="K98" i="353"/>
  <c r="J98" i="353"/>
  <c r="P97" i="353"/>
  <c r="M97" i="353"/>
  <c r="L97" i="353"/>
  <c r="K97" i="353"/>
  <c r="J97" i="353"/>
  <c r="P96" i="353"/>
  <c r="M96" i="353"/>
  <c r="L96" i="353"/>
  <c r="K96" i="353"/>
  <c r="J96" i="353"/>
  <c r="P95" i="353"/>
  <c r="M95" i="353"/>
  <c r="L95" i="353"/>
  <c r="K95" i="353"/>
  <c r="J95" i="353"/>
  <c r="P94" i="353"/>
  <c r="M94" i="353"/>
  <c r="L94" i="353"/>
  <c r="K94" i="353"/>
  <c r="J94" i="353"/>
  <c r="P93" i="353"/>
  <c r="M93" i="353"/>
  <c r="L93" i="353"/>
  <c r="K93" i="353"/>
  <c r="J93" i="353"/>
  <c r="P92" i="353"/>
  <c r="M92" i="353"/>
  <c r="L92" i="353"/>
  <c r="K92" i="353"/>
  <c r="J92" i="353"/>
  <c r="P91" i="353"/>
  <c r="M91" i="353"/>
  <c r="L91" i="353"/>
  <c r="K91" i="353"/>
  <c r="J91" i="353"/>
  <c r="P90" i="353"/>
  <c r="M90" i="353"/>
  <c r="L90" i="353"/>
  <c r="K90" i="353"/>
  <c r="J90" i="353"/>
  <c r="P89" i="353"/>
  <c r="M89" i="353"/>
  <c r="L89" i="353"/>
  <c r="K89" i="353"/>
  <c r="J89" i="353"/>
  <c r="P88" i="353"/>
  <c r="M88" i="353"/>
  <c r="L88" i="353"/>
  <c r="K88" i="353"/>
  <c r="J88" i="353"/>
  <c r="P87" i="353"/>
  <c r="M87" i="353"/>
  <c r="L87" i="353"/>
  <c r="K87" i="353"/>
  <c r="J87" i="353"/>
  <c r="P86" i="353"/>
  <c r="M86" i="353"/>
  <c r="L86" i="353"/>
  <c r="K86" i="353"/>
  <c r="J86" i="353"/>
  <c r="P85" i="353"/>
  <c r="M85" i="353"/>
  <c r="L85" i="353"/>
  <c r="K85" i="353"/>
  <c r="J85" i="353"/>
  <c r="P84" i="353"/>
  <c r="M84" i="353"/>
  <c r="L84" i="353"/>
  <c r="K84" i="353"/>
  <c r="J84" i="353"/>
  <c r="P83" i="353"/>
  <c r="M83" i="353"/>
  <c r="L83" i="353"/>
  <c r="K83" i="353"/>
  <c r="J83" i="353"/>
  <c r="P82" i="353"/>
  <c r="M82" i="353"/>
  <c r="L82" i="353"/>
  <c r="K82" i="353"/>
  <c r="J82" i="353"/>
  <c r="P81" i="353"/>
  <c r="M81" i="353"/>
  <c r="L81" i="353"/>
  <c r="K81" i="353"/>
  <c r="J81" i="353"/>
  <c r="P80" i="353"/>
  <c r="M80" i="353"/>
  <c r="L80" i="353"/>
  <c r="K80" i="353"/>
  <c r="J80" i="353"/>
  <c r="P79" i="353"/>
  <c r="M79" i="353"/>
  <c r="L79" i="353"/>
  <c r="K79" i="353"/>
  <c r="J79" i="353"/>
  <c r="P78" i="353"/>
  <c r="M78" i="353"/>
  <c r="L78" i="353"/>
  <c r="K78" i="353"/>
  <c r="J78" i="353"/>
  <c r="P77" i="353"/>
  <c r="M77" i="353"/>
  <c r="L77" i="353"/>
  <c r="K77" i="353"/>
  <c r="J77" i="353"/>
  <c r="P76" i="353"/>
  <c r="M76" i="353"/>
  <c r="L76" i="353"/>
  <c r="K76" i="353"/>
  <c r="J76" i="353"/>
  <c r="P75" i="353"/>
  <c r="M75" i="353"/>
  <c r="L75" i="353"/>
  <c r="K75" i="353"/>
  <c r="J75" i="353"/>
  <c r="P74" i="353"/>
  <c r="M74" i="353"/>
  <c r="L74" i="353"/>
  <c r="K74" i="353"/>
  <c r="J74" i="353"/>
  <c r="P73" i="353"/>
  <c r="M73" i="353"/>
  <c r="L73" i="353"/>
  <c r="K73" i="353"/>
  <c r="J73" i="353"/>
  <c r="P72" i="353"/>
  <c r="M72" i="353"/>
  <c r="L72" i="353"/>
  <c r="K72" i="353"/>
  <c r="J72" i="353"/>
  <c r="P71" i="353"/>
  <c r="M71" i="353"/>
  <c r="L71" i="353"/>
  <c r="K71" i="353"/>
  <c r="J71" i="353"/>
  <c r="P70" i="353"/>
  <c r="M70" i="353"/>
  <c r="L70" i="353"/>
  <c r="K70" i="353"/>
  <c r="J70" i="353"/>
  <c r="P69" i="353"/>
  <c r="M69" i="353"/>
  <c r="L69" i="353"/>
  <c r="K69" i="353"/>
  <c r="J69" i="353"/>
  <c r="P68" i="353"/>
  <c r="M68" i="353"/>
  <c r="L68" i="353"/>
  <c r="K68" i="353"/>
  <c r="J68" i="353"/>
  <c r="P67" i="353"/>
  <c r="M67" i="353"/>
  <c r="L67" i="353"/>
  <c r="K67" i="353"/>
  <c r="J67" i="353"/>
  <c r="P66" i="353"/>
  <c r="M66" i="353"/>
  <c r="L66" i="353"/>
  <c r="K66" i="353"/>
  <c r="J66" i="353"/>
  <c r="P65" i="353"/>
  <c r="M65" i="353"/>
  <c r="L65" i="353"/>
  <c r="K65" i="353"/>
  <c r="J65" i="353"/>
  <c r="P64" i="353"/>
  <c r="M64" i="353"/>
  <c r="L64" i="353"/>
  <c r="K64" i="353"/>
  <c r="J64" i="353"/>
  <c r="P63" i="353"/>
  <c r="M63" i="353"/>
  <c r="L63" i="353"/>
  <c r="K63" i="353"/>
  <c r="J63" i="353"/>
  <c r="P62" i="353"/>
  <c r="M62" i="353"/>
  <c r="L62" i="353"/>
  <c r="K62" i="353"/>
  <c r="J62" i="353"/>
  <c r="P61" i="353"/>
  <c r="M61" i="353"/>
  <c r="L61" i="353"/>
  <c r="K61" i="353"/>
  <c r="J61" i="353"/>
  <c r="P60" i="353"/>
  <c r="M60" i="353"/>
  <c r="L60" i="353"/>
  <c r="K60" i="353"/>
  <c r="J60" i="353"/>
  <c r="P59" i="353"/>
  <c r="M59" i="353"/>
  <c r="L59" i="353"/>
  <c r="K59" i="353"/>
  <c r="J59" i="353"/>
  <c r="P58" i="353"/>
  <c r="M58" i="353"/>
  <c r="L58" i="353"/>
  <c r="K58" i="353"/>
  <c r="J58" i="353"/>
  <c r="P57" i="353"/>
  <c r="M57" i="353"/>
  <c r="L57" i="353"/>
  <c r="K57" i="353"/>
  <c r="J57" i="353"/>
  <c r="P56" i="353"/>
  <c r="M56" i="353"/>
  <c r="L56" i="353"/>
  <c r="K56" i="353"/>
  <c r="J56" i="353"/>
  <c r="P55" i="353"/>
  <c r="M55" i="353"/>
  <c r="L55" i="353"/>
  <c r="K55" i="353"/>
  <c r="J55" i="353"/>
  <c r="P54" i="353"/>
  <c r="M54" i="353"/>
  <c r="L54" i="353"/>
  <c r="K54" i="353"/>
  <c r="J54" i="353"/>
  <c r="P53" i="353"/>
  <c r="M53" i="353"/>
  <c r="L53" i="353"/>
  <c r="K53" i="353"/>
  <c r="J53" i="353"/>
  <c r="P52" i="353"/>
  <c r="M52" i="353"/>
  <c r="L52" i="353"/>
  <c r="K52" i="353"/>
  <c r="J52" i="353"/>
  <c r="P51" i="353"/>
  <c r="M51" i="353"/>
  <c r="L51" i="353"/>
  <c r="K51" i="353"/>
  <c r="J51" i="353"/>
  <c r="P50" i="353"/>
  <c r="M50" i="353"/>
  <c r="L50" i="353"/>
  <c r="K50" i="353"/>
  <c r="J50" i="353"/>
  <c r="P49" i="353"/>
  <c r="M49" i="353"/>
  <c r="L49" i="353"/>
  <c r="K49" i="353"/>
  <c r="J49" i="353"/>
  <c r="P48" i="353"/>
  <c r="M48" i="353"/>
  <c r="L48" i="353"/>
  <c r="K48" i="353"/>
  <c r="J48" i="353"/>
  <c r="P47" i="353"/>
  <c r="M47" i="353"/>
  <c r="L47" i="353"/>
  <c r="K47" i="353"/>
  <c r="J47" i="353"/>
  <c r="P46" i="353"/>
  <c r="M46" i="353"/>
  <c r="L46" i="353"/>
  <c r="K46" i="353"/>
  <c r="J46" i="353"/>
  <c r="P45" i="353"/>
  <c r="M45" i="353"/>
  <c r="L45" i="353"/>
  <c r="K45" i="353"/>
  <c r="J45" i="353"/>
  <c r="P44" i="353"/>
  <c r="M44" i="353"/>
  <c r="L44" i="353"/>
  <c r="K44" i="353"/>
  <c r="J44" i="353"/>
  <c r="P43" i="353"/>
  <c r="M43" i="353"/>
  <c r="L43" i="353"/>
  <c r="K43" i="353"/>
  <c r="J43" i="353"/>
  <c r="P42" i="353"/>
  <c r="M42" i="353"/>
  <c r="L42" i="353"/>
  <c r="K42" i="353"/>
  <c r="J42" i="353"/>
  <c r="P41" i="353"/>
  <c r="M41" i="353"/>
  <c r="L41" i="353"/>
  <c r="K41" i="353"/>
  <c r="J41" i="353"/>
  <c r="P40" i="353"/>
  <c r="M40" i="353"/>
  <c r="L40" i="353"/>
  <c r="K40" i="353"/>
  <c r="J40" i="353"/>
  <c r="H5" i="353"/>
  <c r="D5" i="353"/>
  <c r="C5" i="353"/>
  <c r="A5" i="353"/>
  <c r="A1" i="353"/>
  <c r="B20" i="352"/>
  <c r="B19" i="352"/>
  <c r="H18" i="352"/>
  <c r="F18" i="352"/>
  <c r="D18" i="352"/>
  <c r="L11" i="352"/>
  <c r="G11" i="352"/>
  <c r="B21" i="352"/>
  <c r="D11" i="352"/>
  <c r="C11" i="352"/>
  <c r="L9" i="352"/>
  <c r="G9" i="352"/>
  <c r="D9" i="352"/>
  <c r="C9" i="352"/>
  <c r="L7" i="352"/>
  <c r="G7" i="352"/>
  <c r="D7" i="352"/>
  <c r="C7" i="352"/>
  <c r="Y5" i="352"/>
  <c r="AF1" i="352"/>
  <c r="L4" i="352"/>
  <c r="K41" i="352"/>
  <c r="E4" i="352"/>
  <c r="A4" i="352"/>
  <c r="Y3" i="352"/>
  <c r="E2" i="352"/>
  <c r="AI1" i="352"/>
  <c r="A1" i="352"/>
  <c r="P156" i="351"/>
  <c r="M156" i="351"/>
  <c r="L156" i="351"/>
  <c r="K156" i="351"/>
  <c r="J156" i="351"/>
  <c r="P155" i="351"/>
  <c r="M155" i="351"/>
  <c r="L155" i="351"/>
  <c r="K155" i="351"/>
  <c r="J155" i="351"/>
  <c r="P154" i="351"/>
  <c r="M154" i="351"/>
  <c r="L154" i="351"/>
  <c r="K154" i="351"/>
  <c r="J154" i="351"/>
  <c r="P153" i="351"/>
  <c r="M153" i="351"/>
  <c r="L153" i="351"/>
  <c r="K153" i="351"/>
  <c r="J153" i="351"/>
  <c r="P152" i="351"/>
  <c r="M152" i="351"/>
  <c r="L152" i="351"/>
  <c r="K152" i="351"/>
  <c r="J152" i="351"/>
  <c r="P151" i="351"/>
  <c r="M151" i="351"/>
  <c r="L151" i="351"/>
  <c r="K151" i="351"/>
  <c r="J151" i="351"/>
  <c r="P150" i="351"/>
  <c r="M150" i="351"/>
  <c r="L150" i="351"/>
  <c r="K150" i="351"/>
  <c r="J150" i="351"/>
  <c r="P149" i="351"/>
  <c r="M149" i="351"/>
  <c r="L149" i="351"/>
  <c r="K149" i="351"/>
  <c r="J149" i="351"/>
  <c r="P148" i="351"/>
  <c r="M148" i="351"/>
  <c r="L148" i="351"/>
  <c r="K148" i="351"/>
  <c r="J148" i="351"/>
  <c r="P147" i="351"/>
  <c r="M147" i="351"/>
  <c r="L147" i="351"/>
  <c r="K147" i="351"/>
  <c r="J147" i="351"/>
  <c r="P146" i="351"/>
  <c r="M146" i="351"/>
  <c r="L146" i="351"/>
  <c r="K146" i="351"/>
  <c r="J146" i="351"/>
  <c r="P145" i="351"/>
  <c r="M145" i="351"/>
  <c r="L145" i="351"/>
  <c r="K145" i="351"/>
  <c r="J145" i="351"/>
  <c r="P144" i="351"/>
  <c r="M144" i="351"/>
  <c r="L144" i="351"/>
  <c r="K144" i="351"/>
  <c r="J144" i="351"/>
  <c r="P143" i="351"/>
  <c r="M143" i="351"/>
  <c r="L143" i="351"/>
  <c r="K143" i="351"/>
  <c r="J143" i="351"/>
  <c r="P142" i="351"/>
  <c r="M142" i="351"/>
  <c r="L142" i="351"/>
  <c r="K142" i="351"/>
  <c r="J142" i="351"/>
  <c r="P141" i="351"/>
  <c r="M141" i="351"/>
  <c r="L141" i="351"/>
  <c r="K141" i="351"/>
  <c r="J141" i="351"/>
  <c r="P140" i="351"/>
  <c r="M140" i="351"/>
  <c r="L140" i="351"/>
  <c r="K140" i="351"/>
  <c r="J140" i="351"/>
  <c r="P139" i="351"/>
  <c r="M139" i="351"/>
  <c r="L139" i="351"/>
  <c r="K139" i="351"/>
  <c r="J139" i="351"/>
  <c r="P138" i="351"/>
  <c r="M138" i="351"/>
  <c r="L138" i="351"/>
  <c r="K138" i="351"/>
  <c r="J138" i="351"/>
  <c r="P137" i="351"/>
  <c r="M137" i="351"/>
  <c r="L137" i="351"/>
  <c r="K137" i="351"/>
  <c r="J137" i="351"/>
  <c r="P136" i="351"/>
  <c r="M136" i="351"/>
  <c r="L136" i="351"/>
  <c r="K136" i="351"/>
  <c r="J136" i="351"/>
  <c r="P135" i="351"/>
  <c r="M135" i="351"/>
  <c r="L135" i="351"/>
  <c r="K135" i="351"/>
  <c r="J135" i="351"/>
  <c r="P134" i="351"/>
  <c r="M134" i="351"/>
  <c r="L134" i="351"/>
  <c r="K134" i="351"/>
  <c r="J134" i="351"/>
  <c r="P133" i="351"/>
  <c r="M133" i="351"/>
  <c r="L133" i="351"/>
  <c r="K133" i="351"/>
  <c r="J133" i="351"/>
  <c r="P132" i="351"/>
  <c r="M132" i="351"/>
  <c r="L132" i="351"/>
  <c r="K132" i="351"/>
  <c r="J132" i="351"/>
  <c r="P131" i="351"/>
  <c r="M131" i="351"/>
  <c r="L131" i="351"/>
  <c r="K131" i="351"/>
  <c r="J131" i="351"/>
  <c r="P130" i="351"/>
  <c r="M130" i="351"/>
  <c r="L130" i="351"/>
  <c r="K130" i="351"/>
  <c r="J130" i="351"/>
  <c r="P129" i="351"/>
  <c r="M129" i="351"/>
  <c r="L129" i="351"/>
  <c r="K129" i="351"/>
  <c r="J129" i="351"/>
  <c r="P128" i="351"/>
  <c r="M128" i="351"/>
  <c r="L128" i="351"/>
  <c r="K128" i="351"/>
  <c r="J128" i="351"/>
  <c r="P127" i="351"/>
  <c r="M127" i="351"/>
  <c r="L127" i="351"/>
  <c r="K127" i="351"/>
  <c r="J127" i="351"/>
  <c r="P126" i="351"/>
  <c r="M126" i="351"/>
  <c r="L126" i="351"/>
  <c r="K126" i="351"/>
  <c r="J126" i="351"/>
  <c r="P125" i="351"/>
  <c r="M125" i="351"/>
  <c r="L125" i="351"/>
  <c r="K125" i="351"/>
  <c r="J125" i="351"/>
  <c r="P124" i="351"/>
  <c r="M124" i="351"/>
  <c r="L124" i="351"/>
  <c r="K124" i="351"/>
  <c r="J124" i="351"/>
  <c r="P123" i="351"/>
  <c r="M123" i="351"/>
  <c r="L123" i="351"/>
  <c r="K123" i="351"/>
  <c r="J123" i="351"/>
  <c r="P122" i="351"/>
  <c r="M122" i="351"/>
  <c r="L122" i="351"/>
  <c r="K122" i="351"/>
  <c r="J122" i="351"/>
  <c r="P121" i="351"/>
  <c r="M121" i="351"/>
  <c r="L121" i="351"/>
  <c r="K121" i="351"/>
  <c r="J121" i="351"/>
  <c r="P120" i="351"/>
  <c r="M120" i="351"/>
  <c r="L120" i="351"/>
  <c r="K120" i="351"/>
  <c r="J120" i="351"/>
  <c r="P119" i="351"/>
  <c r="M119" i="351"/>
  <c r="L119" i="351"/>
  <c r="K119" i="351"/>
  <c r="J119" i="351"/>
  <c r="P118" i="351"/>
  <c r="M118" i="351"/>
  <c r="L118" i="351"/>
  <c r="K118" i="351"/>
  <c r="J118" i="351"/>
  <c r="P117" i="351"/>
  <c r="M117" i="351"/>
  <c r="L117" i="351"/>
  <c r="K117" i="351"/>
  <c r="J117" i="351"/>
  <c r="P116" i="351"/>
  <c r="M116" i="351"/>
  <c r="L116" i="351"/>
  <c r="K116" i="351"/>
  <c r="J116" i="351"/>
  <c r="P115" i="351"/>
  <c r="M115" i="351"/>
  <c r="L115" i="351"/>
  <c r="K115" i="351"/>
  <c r="J115" i="351"/>
  <c r="P114" i="351"/>
  <c r="M114" i="351"/>
  <c r="L114" i="351"/>
  <c r="K114" i="351"/>
  <c r="J114" i="351"/>
  <c r="P113" i="351"/>
  <c r="M113" i="351"/>
  <c r="L113" i="351"/>
  <c r="K113" i="351"/>
  <c r="J113" i="351"/>
  <c r="P112" i="351"/>
  <c r="M112" i="351"/>
  <c r="L112" i="351"/>
  <c r="K112" i="351"/>
  <c r="J112" i="351"/>
  <c r="P111" i="351"/>
  <c r="M111" i="351"/>
  <c r="L111" i="351"/>
  <c r="K111" i="351"/>
  <c r="J111" i="351"/>
  <c r="P110" i="351"/>
  <c r="M110" i="351"/>
  <c r="L110" i="351"/>
  <c r="K110" i="351"/>
  <c r="J110" i="351"/>
  <c r="P109" i="351"/>
  <c r="M109" i="351"/>
  <c r="L109" i="351"/>
  <c r="K109" i="351"/>
  <c r="J109" i="351"/>
  <c r="P108" i="351"/>
  <c r="M108" i="351"/>
  <c r="L108" i="351"/>
  <c r="K108" i="351"/>
  <c r="J108" i="351"/>
  <c r="P107" i="351"/>
  <c r="M107" i="351"/>
  <c r="L107" i="351"/>
  <c r="K107" i="351"/>
  <c r="J107" i="351"/>
  <c r="P106" i="351"/>
  <c r="M106" i="351"/>
  <c r="L106" i="351"/>
  <c r="K106" i="351"/>
  <c r="J106" i="351"/>
  <c r="P105" i="351"/>
  <c r="M105" i="351"/>
  <c r="L105" i="351"/>
  <c r="K105" i="351"/>
  <c r="J105" i="351"/>
  <c r="P104" i="351"/>
  <c r="M104" i="351"/>
  <c r="L104" i="351"/>
  <c r="K104" i="351"/>
  <c r="J104" i="351"/>
  <c r="P103" i="351"/>
  <c r="M103" i="351"/>
  <c r="L103" i="351"/>
  <c r="K103" i="351"/>
  <c r="J103" i="351"/>
  <c r="P102" i="351"/>
  <c r="M102" i="351"/>
  <c r="L102" i="351"/>
  <c r="K102" i="351"/>
  <c r="J102" i="351"/>
  <c r="P101" i="351"/>
  <c r="M101" i="351"/>
  <c r="L101" i="351"/>
  <c r="K101" i="351"/>
  <c r="J101" i="351"/>
  <c r="P100" i="351"/>
  <c r="M100" i="351"/>
  <c r="L100" i="351"/>
  <c r="K100" i="351"/>
  <c r="J100" i="351"/>
  <c r="P99" i="351"/>
  <c r="M99" i="351"/>
  <c r="L99" i="351"/>
  <c r="K99" i="351"/>
  <c r="J99" i="351"/>
  <c r="P98" i="351"/>
  <c r="M98" i="351"/>
  <c r="L98" i="351"/>
  <c r="K98" i="351"/>
  <c r="J98" i="351"/>
  <c r="P97" i="351"/>
  <c r="M97" i="351"/>
  <c r="L97" i="351"/>
  <c r="K97" i="351"/>
  <c r="J97" i="351"/>
  <c r="P96" i="351"/>
  <c r="M96" i="351"/>
  <c r="L96" i="351"/>
  <c r="K96" i="351"/>
  <c r="J96" i="351"/>
  <c r="P95" i="351"/>
  <c r="M95" i="351"/>
  <c r="L95" i="351"/>
  <c r="K95" i="351"/>
  <c r="J95" i="351"/>
  <c r="P94" i="351"/>
  <c r="M94" i="351"/>
  <c r="L94" i="351"/>
  <c r="K94" i="351"/>
  <c r="J94" i="351"/>
  <c r="P93" i="351"/>
  <c r="M93" i="351"/>
  <c r="L93" i="351"/>
  <c r="K93" i="351"/>
  <c r="J93" i="351"/>
  <c r="P92" i="351"/>
  <c r="M92" i="351"/>
  <c r="L92" i="351"/>
  <c r="K92" i="351"/>
  <c r="J92" i="351"/>
  <c r="P91" i="351"/>
  <c r="M91" i="351"/>
  <c r="L91" i="351"/>
  <c r="K91" i="351"/>
  <c r="J91" i="351"/>
  <c r="P90" i="351"/>
  <c r="M90" i="351"/>
  <c r="L90" i="351"/>
  <c r="K90" i="351"/>
  <c r="J90" i="351"/>
  <c r="P89" i="351"/>
  <c r="M89" i="351"/>
  <c r="L89" i="351"/>
  <c r="K89" i="351"/>
  <c r="J89" i="351"/>
  <c r="P88" i="351"/>
  <c r="M88" i="351"/>
  <c r="L88" i="351"/>
  <c r="K88" i="351"/>
  <c r="J88" i="351"/>
  <c r="P87" i="351"/>
  <c r="M87" i="351"/>
  <c r="L87" i="351"/>
  <c r="K87" i="351"/>
  <c r="J87" i="351"/>
  <c r="P86" i="351"/>
  <c r="M86" i="351"/>
  <c r="L86" i="351"/>
  <c r="K86" i="351"/>
  <c r="J86" i="351"/>
  <c r="P85" i="351"/>
  <c r="M85" i="351"/>
  <c r="L85" i="351"/>
  <c r="K85" i="351"/>
  <c r="J85" i="351"/>
  <c r="P84" i="351"/>
  <c r="M84" i="351"/>
  <c r="L84" i="351"/>
  <c r="K84" i="351"/>
  <c r="J84" i="351"/>
  <c r="P83" i="351"/>
  <c r="M83" i="351"/>
  <c r="L83" i="351"/>
  <c r="K83" i="351"/>
  <c r="J83" i="351"/>
  <c r="P82" i="351"/>
  <c r="M82" i="351"/>
  <c r="L82" i="351"/>
  <c r="K82" i="351"/>
  <c r="J82" i="351"/>
  <c r="P81" i="351"/>
  <c r="M81" i="351"/>
  <c r="L81" i="351"/>
  <c r="K81" i="351"/>
  <c r="J81" i="351"/>
  <c r="P80" i="351"/>
  <c r="M80" i="351"/>
  <c r="L80" i="351"/>
  <c r="K80" i="351"/>
  <c r="J80" i="351"/>
  <c r="P79" i="351"/>
  <c r="M79" i="351"/>
  <c r="L79" i="351"/>
  <c r="K79" i="351"/>
  <c r="J79" i="351"/>
  <c r="P78" i="351"/>
  <c r="M78" i="351"/>
  <c r="L78" i="351"/>
  <c r="K78" i="351"/>
  <c r="J78" i="351"/>
  <c r="P77" i="351"/>
  <c r="M77" i="351"/>
  <c r="L77" i="351"/>
  <c r="K77" i="351"/>
  <c r="J77" i="351"/>
  <c r="P76" i="351"/>
  <c r="M76" i="351"/>
  <c r="L76" i="351"/>
  <c r="K76" i="351"/>
  <c r="J76" i="351"/>
  <c r="P75" i="351"/>
  <c r="M75" i="351"/>
  <c r="L75" i="351"/>
  <c r="K75" i="351"/>
  <c r="J75" i="351"/>
  <c r="P74" i="351"/>
  <c r="M74" i="351"/>
  <c r="L74" i="351"/>
  <c r="K74" i="351"/>
  <c r="J74" i="351"/>
  <c r="P73" i="351"/>
  <c r="M73" i="351"/>
  <c r="L73" i="351"/>
  <c r="K73" i="351"/>
  <c r="J73" i="351"/>
  <c r="P72" i="351"/>
  <c r="M72" i="351"/>
  <c r="L72" i="351"/>
  <c r="K72" i="351"/>
  <c r="J72" i="351"/>
  <c r="P71" i="351"/>
  <c r="M71" i="351"/>
  <c r="L71" i="351"/>
  <c r="K71" i="351"/>
  <c r="J71" i="351"/>
  <c r="P70" i="351"/>
  <c r="M70" i="351"/>
  <c r="L70" i="351"/>
  <c r="K70" i="351"/>
  <c r="J70" i="351"/>
  <c r="P69" i="351"/>
  <c r="M69" i="351"/>
  <c r="L69" i="351"/>
  <c r="K69" i="351"/>
  <c r="J69" i="351"/>
  <c r="P68" i="351"/>
  <c r="M68" i="351"/>
  <c r="L68" i="351"/>
  <c r="K68" i="351"/>
  <c r="J68" i="351"/>
  <c r="P67" i="351"/>
  <c r="M67" i="351"/>
  <c r="L67" i="351"/>
  <c r="K67" i="351"/>
  <c r="J67" i="351"/>
  <c r="P66" i="351"/>
  <c r="M66" i="351"/>
  <c r="L66" i="351"/>
  <c r="K66" i="351"/>
  <c r="J66" i="351"/>
  <c r="P65" i="351"/>
  <c r="M65" i="351"/>
  <c r="L65" i="351"/>
  <c r="K65" i="351"/>
  <c r="J65" i="351"/>
  <c r="P64" i="351"/>
  <c r="M64" i="351"/>
  <c r="L64" i="351"/>
  <c r="K64" i="351"/>
  <c r="J64" i="351"/>
  <c r="P63" i="351"/>
  <c r="M63" i="351"/>
  <c r="L63" i="351"/>
  <c r="K63" i="351"/>
  <c r="J63" i="351"/>
  <c r="P62" i="351"/>
  <c r="M62" i="351"/>
  <c r="L62" i="351"/>
  <c r="K62" i="351"/>
  <c r="J62" i="351"/>
  <c r="P61" i="351"/>
  <c r="M61" i="351"/>
  <c r="L61" i="351"/>
  <c r="K61" i="351"/>
  <c r="J61" i="351"/>
  <c r="P60" i="351"/>
  <c r="M60" i="351"/>
  <c r="L60" i="351"/>
  <c r="K60" i="351"/>
  <c r="J60" i="351"/>
  <c r="P59" i="351"/>
  <c r="M59" i="351"/>
  <c r="L59" i="351"/>
  <c r="K59" i="351"/>
  <c r="J59" i="351"/>
  <c r="P58" i="351"/>
  <c r="M58" i="351"/>
  <c r="L58" i="351"/>
  <c r="K58" i="351"/>
  <c r="J58" i="351"/>
  <c r="P57" i="351"/>
  <c r="M57" i="351"/>
  <c r="L57" i="351"/>
  <c r="K57" i="351"/>
  <c r="J57" i="351"/>
  <c r="P56" i="351"/>
  <c r="M56" i="351"/>
  <c r="L56" i="351"/>
  <c r="K56" i="351"/>
  <c r="J56" i="351"/>
  <c r="P55" i="351"/>
  <c r="M55" i="351"/>
  <c r="L55" i="351"/>
  <c r="K55" i="351"/>
  <c r="J55" i="351"/>
  <c r="P54" i="351"/>
  <c r="M54" i="351"/>
  <c r="L54" i="351"/>
  <c r="K54" i="351"/>
  <c r="J54" i="351"/>
  <c r="P53" i="351"/>
  <c r="M53" i="351"/>
  <c r="L53" i="351"/>
  <c r="K53" i="351"/>
  <c r="J53" i="351"/>
  <c r="P52" i="351"/>
  <c r="M52" i="351"/>
  <c r="L52" i="351"/>
  <c r="K52" i="351"/>
  <c r="J52" i="351"/>
  <c r="P51" i="351"/>
  <c r="M51" i="351"/>
  <c r="L51" i="351"/>
  <c r="K51" i="351"/>
  <c r="J51" i="351"/>
  <c r="P50" i="351"/>
  <c r="M50" i="351"/>
  <c r="L50" i="351"/>
  <c r="K50" i="351"/>
  <c r="J50" i="351"/>
  <c r="P49" i="351"/>
  <c r="M49" i="351"/>
  <c r="L49" i="351"/>
  <c r="K49" i="351"/>
  <c r="J49" i="351"/>
  <c r="P48" i="351"/>
  <c r="M48" i="351"/>
  <c r="L48" i="351"/>
  <c r="K48" i="351"/>
  <c r="J48" i="351"/>
  <c r="P47" i="351"/>
  <c r="M47" i="351"/>
  <c r="L47" i="351"/>
  <c r="K47" i="351"/>
  <c r="J47" i="351"/>
  <c r="P46" i="351"/>
  <c r="M46" i="351"/>
  <c r="L46" i="351"/>
  <c r="K46" i="351"/>
  <c r="J46" i="351"/>
  <c r="P45" i="351"/>
  <c r="M45" i="351"/>
  <c r="L45" i="351"/>
  <c r="K45" i="351"/>
  <c r="J45" i="351"/>
  <c r="P44" i="351"/>
  <c r="M44" i="351"/>
  <c r="L44" i="351"/>
  <c r="K44" i="351"/>
  <c r="J44" i="351"/>
  <c r="P43" i="351"/>
  <c r="M43" i="351"/>
  <c r="L43" i="351"/>
  <c r="K43" i="351"/>
  <c r="J43" i="351"/>
  <c r="P42" i="351"/>
  <c r="M42" i="351"/>
  <c r="L42" i="351"/>
  <c r="K42" i="351"/>
  <c r="J42" i="351"/>
  <c r="P41" i="351"/>
  <c r="M41" i="351"/>
  <c r="L41" i="351"/>
  <c r="K41" i="351"/>
  <c r="J41" i="351"/>
  <c r="P40" i="351"/>
  <c r="M40" i="351"/>
  <c r="L40" i="351"/>
  <c r="K40" i="351"/>
  <c r="J40" i="351"/>
  <c r="H5" i="351"/>
  <c r="D5" i="351"/>
  <c r="C5" i="351"/>
  <c r="A5" i="351"/>
  <c r="A1" i="351"/>
  <c r="R47" i="350"/>
  <c r="F43" i="350" s="1"/>
  <c r="I37" i="350"/>
  <c r="D37" i="350"/>
  <c r="C37" i="350"/>
  <c r="B37" i="350"/>
  <c r="B36" i="350"/>
  <c r="G35" i="350"/>
  <c r="F35" i="350"/>
  <c r="D35" i="350"/>
  <c r="C35" i="350"/>
  <c r="B35" i="350"/>
  <c r="M34" i="350"/>
  <c r="B34" i="350"/>
  <c r="D33" i="350"/>
  <c r="C33" i="350"/>
  <c r="B33" i="350"/>
  <c r="K32" i="350"/>
  <c r="B32" i="350"/>
  <c r="D31" i="350"/>
  <c r="C31" i="350"/>
  <c r="B31" i="350"/>
  <c r="B30" i="350"/>
  <c r="G29" i="350"/>
  <c r="F29" i="350"/>
  <c r="D29" i="350"/>
  <c r="C29" i="350"/>
  <c r="B29" i="350"/>
  <c r="B28" i="350"/>
  <c r="D27" i="350"/>
  <c r="C27" i="350"/>
  <c r="B27" i="350"/>
  <c r="M26" i="350"/>
  <c r="B26" i="350"/>
  <c r="G25" i="350"/>
  <c r="F25" i="350"/>
  <c r="D25" i="350"/>
  <c r="C25" i="350"/>
  <c r="B25" i="350"/>
  <c r="B24" i="350"/>
  <c r="D23" i="350"/>
  <c r="C23" i="350"/>
  <c r="B23" i="350"/>
  <c r="B22" i="350"/>
  <c r="D21" i="350"/>
  <c r="C21" i="350"/>
  <c r="B21" i="350"/>
  <c r="B20" i="350"/>
  <c r="G19" i="350"/>
  <c r="F19" i="350"/>
  <c r="D19" i="350"/>
  <c r="C19" i="350"/>
  <c r="B19" i="350"/>
  <c r="M18" i="350"/>
  <c r="B18" i="350"/>
  <c r="D17" i="350"/>
  <c r="C17" i="350"/>
  <c r="B17" i="350"/>
  <c r="U16" i="350"/>
  <c r="B16" i="350"/>
  <c r="U15" i="350"/>
  <c r="G15" i="350"/>
  <c r="F15" i="350"/>
  <c r="D15" i="350"/>
  <c r="C15" i="350"/>
  <c r="B15" i="350"/>
  <c r="U14" i="350"/>
  <c r="B14" i="350"/>
  <c r="U13" i="350"/>
  <c r="G13" i="350"/>
  <c r="F13" i="350"/>
  <c r="D13" i="350"/>
  <c r="C13" i="350"/>
  <c r="B13" i="350"/>
  <c r="U12" i="350"/>
  <c r="B12" i="350"/>
  <c r="U11" i="350"/>
  <c r="D11" i="350"/>
  <c r="C11" i="350"/>
  <c r="B11" i="350"/>
  <c r="U10" i="350"/>
  <c r="M10" i="350"/>
  <c r="B10" i="350"/>
  <c r="U9" i="350"/>
  <c r="G9" i="350"/>
  <c r="F9" i="350"/>
  <c r="D9" i="350"/>
  <c r="C9" i="350"/>
  <c r="B9" i="350"/>
  <c r="U8" i="350"/>
  <c r="U7" i="350"/>
  <c r="I7" i="350"/>
  <c r="D7" i="350"/>
  <c r="C7" i="350"/>
  <c r="B7" i="350"/>
  <c r="R4" i="350"/>
  <c r="O47" i="350"/>
  <c r="K4" i="350"/>
  <c r="G4" i="350"/>
  <c r="A4" i="350"/>
  <c r="E2" i="350"/>
  <c r="A1" i="350"/>
  <c r="N122" i="349"/>
  <c r="K122" i="349"/>
  <c r="J122" i="349"/>
  <c r="I122" i="349"/>
  <c r="H122" i="349"/>
  <c r="N121" i="349"/>
  <c r="K121" i="349"/>
  <c r="J121" i="349"/>
  <c r="I121" i="349"/>
  <c r="H121" i="349"/>
  <c r="N120" i="349"/>
  <c r="K120" i="349"/>
  <c r="J120" i="349"/>
  <c r="I120" i="349"/>
  <c r="H120" i="349"/>
  <c r="N119" i="349"/>
  <c r="K119" i="349"/>
  <c r="J119" i="349"/>
  <c r="I119" i="349"/>
  <c r="H119" i="349"/>
  <c r="N118" i="349"/>
  <c r="K118" i="349"/>
  <c r="J118" i="349"/>
  <c r="I118" i="349"/>
  <c r="H118" i="349"/>
  <c r="N117" i="349"/>
  <c r="K117" i="349"/>
  <c r="J117" i="349"/>
  <c r="I117" i="349"/>
  <c r="H117" i="349"/>
  <c r="N116" i="349"/>
  <c r="K116" i="349"/>
  <c r="J116" i="349"/>
  <c r="I116" i="349"/>
  <c r="H116" i="349"/>
  <c r="N115" i="349"/>
  <c r="K115" i="349"/>
  <c r="J115" i="349"/>
  <c r="I115" i="349"/>
  <c r="H115" i="349"/>
  <c r="N114" i="349"/>
  <c r="K114" i="349"/>
  <c r="J114" i="349"/>
  <c r="I114" i="349"/>
  <c r="H114" i="349"/>
  <c r="N113" i="349"/>
  <c r="K113" i="349"/>
  <c r="J113" i="349"/>
  <c r="I113" i="349"/>
  <c r="H113" i="349"/>
  <c r="N112" i="349"/>
  <c r="K112" i="349"/>
  <c r="J112" i="349"/>
  <c r="I112" i="349"/>
  <c r="H112" i="349"/>
  <c r="N111" i="349"/>
  <c r="K111" i="349"/>
  <c r="J111" i="349"/>
  <c r="I111" i="349"/>
  <c r="H111" i="349"/>
  <c r="N110" i="349"/>
  <c r="K110" i="349"/>
  <c r="J110" i="349"/>
  <c r="I110" i="349"/>
  <c r="H110" i="349"/>
  <c r="N109" i="349"/>
  <c r="K109" i="349"/>
  <c r="J109" i="349"/>
  <c r="I109" i="349"/>
  <c r="H109" i="349"/>
  <c r="N108" i="349"/>
  <c r="K108" i="349"/>
  <c r="J108" i="349"/>
  <c r="I108" i="349"/>
  <c r="H108" i="349"/>
  <c r="N107" i="349"/>
  <c r="K107" i="349"/>
  <c r="J107" i="349"/>
  <c r="I107" i="349"/>
  <c r="H107" i="349"/>
  <c r="N106" i="349"/>
  <c r="K106" i="349"/>
  <c r="J106" i="349"/>
  <c r="I106" i="349"/>
  <c r="H106" i="349"/>
  <c r="N105" i="349"/>
  <c r="K105" i="349"/>
  <c r="J105" i="349"/>
  <c r="I105" i="349"/>
  <c r="H105" i="349"/>
  <c r="N104" i="349"/>
  <c r="K104" i="349"/>
  <c r="J104" i="349"/>
  <c r="I104" i="349"/>
  <c r="H104" i="349"/>
  <c r="N103" i="349"/>
  <c r="K103" i="349"/>
  <c r="J103" i="349"/>
  <c r="I103" i="349"/>
  <c r="H103" i="349"/>
  <c r="N102" i="349"/>
  <c r="K102" i="349"/>
  <c r="J102" i="349"/>
  <c r="I102" i="349"/>
  <c r="H102" i="349"/>
  <c r="N101" i="349"/>
  <c r="K101" i="349"/>
  <c r="J101" i="349"/>
  <c r="I101" i="349"/>
  <c r="H101" i="349"/>
  <c r="N100" i="349"/>
  <c r="K100" i="349"/>
  <c r="J100" i="349"/>
  <c r="I100" i="349"/>
  <c r="H100" i="349"/>
  <c r="N99" i="349"/>
  <c r="K99" i="349"/>
  <c r="J99" i="349"/>
  <c r="I99" i="349"/>
  <c r="H99" i="349"/>
  <c r="N98" i="349"/>
  <c r="K98" i="349"/>
  <c r="J98" i="349"/>
  <c r="I98" i="349"/>
  <c r="H98" i="349"/>
  <c r="N97" i="349"/>
  <c r="K97" i="349"/>
  <c r="J97" i="349"/>
  <c r="I97" i="349"/>
  <c r="H97" i="349"/>
  <c r="N96" i="349"/>
  <c r="K96" i="349"/>
  <c r="J96" i="349"/>
  <c r="I96" i="349"/>
  <c r="H96" i="349"/>
  <c r="N95" i="349"/>
  <c r="K95" i="349"/>
  <c r="J95" i="349"/>
  <c r="I95" i="349"/>
  <c r="H95" i="349"/>
  <c r="N94" i="349"/>
  <c r="K94" i="349"/>
  <c r="J94" i="349"/>
  <c r="I94" i="349"/>
  <c r="H94" i="349"/>
  <c r="N93" i="349"/>
  <c r="K93" i="349"/>
  <c r="J93" i="349"/>
  <c r="I93" i="349"/>
  <c r="H93" i="349"/>
  <c r="N92" i="349"/>
  <c r="K92" i="349"/>
  <c r="J92" i="349"/>
  <c r="I92" i="349"/>
  <c r="H92" i="349"/>
  <c r="N91" i="349"/>
  <c r="K91" i="349"/>
  <c r="J91" i="349"/>
  <c r="I91" i="349"/>
  <c r="H91" i="349"/>
  <c r="N90" i="349"/>
  <c r="K90" i="349"/>
  <c r="J90" i="349"/>
  <c r="I90" i="349"/>
  <c r="H90" i="349"/>
  <c r="N89" i="349"/>
  <c r="K89" i="349"/>
  <c r="J89" i="349"/>
  <c r="I89" i="349"/>
  <c r="H89" i="349"/>
  <c r="N88" i="349"/>
  <c r="K88" i="349"/>
  <c r="J88" i="349"/>
  <c r="I88" i="349"/>
  <c r="H88" i="349"/>
  <c r="N87" i="349"/>
  <c r="K87" i="349"/>
  <c r="J87" i="349"/>
  <c r="I87" i="349"/>
  <c r="H87" i="349"/>
  <c r="N86" i="349"/>
  <c r="K86" i="349"/>
  <c r="J86" i="349"/>
  <c r="I86" i="349"/>
  <c r="H86" i="349"/>
  <c r="N85" i="349"/>
  <c r="K85" i="349"/>
  <c r="J85" i="349"/>
  <c r="I85" i="349"/>
  <c r="H85" i="349"/>
  <c r="N84" i="349"/>
  <c r="K84" i="349"/>
  <c r="J84" i="349"/>
  <c r="I84" i="349"/>
  <c r="H84" i="349"/>
  <c r="N83" i="349"/>
  <c r="K83" i="349"/>
  <c r="J83" i="349"/>
  <c r="I83" i="349"/>
  <c r="H83" i="349"/>
  <c r="N82" i="349"/>
  <c r="K82" i="349"/>
  <c r="J82" i="349"/>
  <c r="I82" i="349"/>
  <c r="H82" i="349"/>
  <c r="N81" i="349"/>
  <c r="K81" i="349"/>
  <c r="J81" i="349"/>
  <c r="I81" i="349"/>
  <c r="H81" i="349"/>
  <c r="N80" i="349"/>
  <c r="K80" i="349"/>
  <c r="J80" i="349"/>
  <c r="I80" i="349"/>
  <c r="H80" i="349"/>
  <c r="N79" i="349"/>
  <c r="K79" i="349"/>
  <c r="J79" i="349"/>
  <c r="I79" i="349"/>
  <c r="H79" i="349"/>
  <c r="N78" i="349"/>
  <c r="K78" i="349"/>
  <c r="J78" i="349"/>
  <c r="I78" i="349"/>
  <c r="H78" i="349"/>
  <c r="N77" i="349"/>
  <c r="K77" i="349"/>
  <c r="J77" i="349"/>
  <c r="I77" i="349"/>
  <c r="H77" i="349"/>
  <c r="N76" i="349"/>
  <c r="K76" i="349"/>
  <c r="J76" i="349"/>
  <c r="I76" i="349"/>
  <c r="H76" i="349"/>
  <c r="N75" i="349"/>
  <c r="K75" i="349"/>
  <c r="J75" i="349"/>
  <c r="I75" i="349"/>
  <c r="H75" i="349"/>
  <c r="N74" i="349"/>
  <c r="K74" i="349"/>
  <c r="J74" i="349"/>
  <c r="I74" i="349"/>
  <c r="H74" i="349"/>
  <c r="N73" i="349"/>
  <c r="K73" i="349"/>
  <c r="J73" i="349"/>
  <c r="I73" i="349"/>
  <c r="H73" i="349"/>
  <c r="N72" i="349"/>
  <c r="K72" i="349"/>
  <c r="J72" i="349"/>
  <c r="I72" i="349"/>
  <c r="H72" i="349"/>
  <c r="N71" i="349"/>
  <c r="K71" i="349"/>
  <c r="J71" i="349"/>
  <c r="I71" i="349"/>
  <c r="H71" i="349"/>
  <c r="N70" i="349"/>
  <c r="K70" i="349"/>
  <c r="J70" i="349"/>
  <c r="I70" i="349"/>
  <c r="H70" i="349"/>
  <c r="N69" i="349"/>
  <c r="K69" i="349"/>
  <c r="J69" i="349"/>
  <c r="I69" i="349"/>
  <c r="H69" i="349"/>
  <c r="N68" i="349"/>
  <c r="K68" i="349"/>
  <c r="J68" i="349"/>
  <c r="I68" i="349"/>
  <c r="H68" i="349"/>
  <c r="N67" i="349"/>
  <c r="K67" i="349"/>
  <c r="J67" i="349"/>
  <c r="I67" i="349"/>
  <c r="H67" i="349"/>
  <c r="N66" i="349"/>
  <c r="K66" i="349"/>
  <c r="J66" i="349"/>
  <c r="I66" i="349"/>
  <c r="H66" i="349"/>
  <c r="N65" i="349"/>
  <c r="K65" i="349"/>
  <c r="J65" i="349"/>
  <c r="I65" i="349"/>
  <c r="H65" i="349"/>
  <c r="N64" i="349"/>
  <c r="K64" i="349"/>
  <c r="J64" i="349"/>
  <c r="I64" i="349"/>
  <c r="H64" i="349"/>
  <c r="N63" i="349"/>
  <c r="K63" i="349"/>
  <c r="J63" i="349"/>
  <c r="I63" i="349"/>
  <c r="H63" i="349"/>
  <c r="N62" i="349"/>
  <c r="K62" i="349"/>
  <c r="J62" i="349"/>
  <c r="I62" i="349"/>
  <c r="H62" i="349"/>
  <c r="N61" i="349"/>
  <c r="K61" i="349"/>
  <c r="J61" i="349"/>
  <c r="I61" i="349"/>
  <c r="H61" i="349"/>
  <c r="N60" i="349"/>
  <c r="K60" i="349"/>
  <c r="J60" i="349"/>
  <c r="I60" i="349"/>
  <c r="H60" i="349"/>
  <c r="N59" i="349"/>
  <c r="K59" i="349"/>
  <c r="J59" i="349"/>
  <c r="I59" i="349"/>
  <c r="H59" i="349"/>
  <c r="N58" i="349"/>
  <c r="K58" i="349"/>
  <c r="J58" i="349"/>
  <c r="I58" i="349"/>
  <c r="H58" i="349"/>
  <c r="N57" i="349"/>
  <c r="K57" i="349"/>
  <c r="J57" i="349"/>
  <c r="I57" i="349"/>
  <c r="H57" i="349"/>
  <c r="N56" i="349"/>
  <c r="K56" i="349"/>
  <c r="J56" i="349"/>
  <c r="I56" i="349"/>
  <c r="H56" i="349"/>
  <c r="N55" i="349"/>
  <c r="K55" i="349"/>
  <c r="J55" i="349"/>
  <c r="I55" i="349"/>
  <c r="H55" i="349"/>
  <c r="N54" i="349"/>
  <c r="K54" i="349"/>
  <c r="J54" i="349"/>
  <c r="I54" i="349"/>
  <c r="H54" i="349"/>
  <c r="N53" i="349"/>
  <c r="K53" i="349"/>
  <c r="J53" i="349"/>
  <c r="I53" i="349"/>
  <c r="H53" i="349"/>
  <c r="N52" i="349"/>
  <c r="K52" i="349"/>
  <c r="J52" i="349"/>
  <c r="I52" i="349"/>
  <c r="H52" i="349"/>
  <c r="N51" i="349"/>
  <c r="K51" i="349"/>
  <c r="J51" i="349"/>
  <c r="I51" i="349"/>
  <c r="H51" i="349"/>
  <c r="N50" i="349"/>
  <c r="K50" i="349"/>
  <c r="J50" i="349"/>
  <c r="I50" i="349"/>
  <c r="H50" i="349"/>
  <c r="N49" i="349"/>
  <c r="K49" i="349"/>
  <c r="J49" i="349"/>
  <c r="I49" i="349"/>
  <c r="H49" i="349"/>
  <c r="N48" i="349"/>
  <c r="K48" i="349"/>
  <c r="J48" i="349"/>
  <c r="I48" i="349"/>
  <c r="H48" i="349"/>
  <c r="N47" i="349"/>
  <c r="K47" i="349"/>
  <c r="J47" i="349"/>
  <c r="I47" i="349"/>
  <c r="H47" i="349"/>
  <c r="N46" i="349"/>
  <c r="K46" i="349"/>
  <c r="J46" i="349"/>
  <c r="I46" i="349"/>
  <c r="H46" i="349"/>
  <c r="N45" i="349"/>
  <c r="K45" i="349"/>
  <c r="J45" i="349"/>
  <c r="I45" i="349"/>
  <c r="H45" i="349"/>
  <c r="N44" i="349"/>
  <c r="K44" i="349"/>
  <c r="J44" i="349"/>
  <c r="I44" i="349"/>
  <c r="H44" i="349"/>
  <c r="N43" i="349"/>
  <c r="K43" i="349"/>
  <c r="J43" i="349"/>
  <c r="I43" i="349"/>
  <c r="H43" i="349"/>
  <c r="N42" i="349"/>
  <c r="K42" i="349"/>
  <c r="J42" i="349"/>
  <c r="I42" i="349"/>
  <c r="H42" i="349"/>
  <c r="N41" i="349"/>
  <c r="K41" i="349"/>
  <c r="J41" i="349"/>
  <c r="I41" i="349"/>
  <c r="H41" i="349"/>
  <c r="N40" i="349"/>
  <c r="K40" i="349"/>
  <c r="J40" i="349"/>
  <c r="I40" i="349"/>
  <c r="H40" i="349"/>
  <c r="N39" i="349"/>
  <c r="K39" i="349"/>
  <c r="J39" i="349"/>
  <c r="I39" i="349"/>
  <c r="H39" i="349"/>
  <c r="N38" i="349"/>
  <c r="K38" i="349"/>
  <c r="J38" i="349"/>
  <c r="I38" i="349"/>
  <c r="H38" i="349"/>
  <c r="N37" i="349"/>
  <c r="K37" i="349"/>
  <c r="J37" i="349"/>
  <c r="I37" i="349"/>
  <c r="H37" i="349"/>
  <c r="N36" i="349"/>
  <c r="K36" i="349"/>
  <c r="J36" i="349"/>
  <c r="I36" i="349"/>
  <c r="H36" i="349"/>
  <c r="N35" i="349"/>
  <c r="K35" i="349"/>
  <c r="J35" i="349"/>
  <c r="I35" i="349"/>
  <c r="H35" i="349"/>
  <c r="N34" i="349"/>
  <c r="K34" i="349"/>
  <c r="J34" i="349"/>
  <c r="I34" i="349"/>
  <c r="H34" i="349"/>
  <c r="N33" i="349"/>
  <c r="K33" i="349"/>
  <c r="J33" i="349"/>
  <c r="I33" i="349"/>
  <c r="H33" i="349"/>
  <c r="N32" i="349"/>
  <c r="N31" i="349"/>
  <c r="N30" i="349"/>
  <c r="G5" i="349"/>
  <c r="D5" i="349"/>
  <c r="C5" i="349"/>
  <c r="A5" i="349"/>
  <c r="A1" i="349"/>
  <c r="B20" i="348"/>
  <c r="B19" i="348"/>
  <c r="H18" i="348"/>
  <c r="F18" i="348"/>
  <c r="D18" i="348"/>
  <c r="L11" i="348"/>
  <c r="G11" i="348"/>
  <c r="B21" i="348"/>
  <c r="D11" i="348"/>
  <c r="C11" i="348"/>
  <c r="L9" i="348"/>
  <c r="G9" i="348"/>
  <c r="D9" i="348"/>
  <c r="C9" i="348"/>
  <c r="L7" i="348"/>
  <c r="G7" i="348"/>
  <c r="D7" i="348"/>
  <c r="C7" i="348"/>
  <c r="Y5" i="348"/>
  <c r="AF1" i="348"/>
  <c r="L4" i="348"/>
  <c r="K41" i="348"/>
  <c r="E4" i="348"/>
  <c r="A4" i="348"/>
  <c r="Y3" i="348"/>
  <c r="E2" i="348"/>
  <c r="AJ1" i="348"/>
  <c r="AI1" i="348"/>
  <c r="AH1" i="348"/>
  <c r="AG1" i="348"/>
  <c r="AB1" i="348"/>
  <c r="P156" i="347"/>
  <c r="M156" i="347"/>
  <c r="L156" i="347"/>
  <c r="K156" i="347"/>
  <c r="J156" i="347"/>
  <c r="P155" i="347"/>
  <c r="M155" i="347"/>
  <c r="L155" i="347"/>
  <c r="K155" i="347"/>
  <c r="J155" i="347"/>
  <c r="P154" i="347"/>
  <c r="M154" i="347"/>
  <c r="L154" i="347"/>
  <c r="K154" i="347"/>
  <c r="J154" i="347"/>
  <c r="P153" i="347"/>
  <c r="M153" i="347"/>
  <c r="L153" i="347"/>
  <c r="K153" i="347"/>
  <c r="J153" i="347"/>
  <c r="P152" i="347"/>
  <c r="M152" i="347"/>
  <c r="L152" i="347"/>
  <c r="K152" i="347"/>
  <c r="J152" i="347"/>
  <c r="P151" i="347"/>
  <c r="M151" i="347"/>
  <c r="L151" i="347"/>
  <c r="K151" i="347"/>
  <c r="J151" i="347"/>
  <c r="P150" i="347"/>
  <c r="M150" i="347"/>
  <c r="L150" i="347"/>
  <c r="K150" i="347"/>
  <c r="J150" i="347"/>
  <c r="P149" i="347"/>
  <c r="M149" i="347"/>
  <c r="L149" i="347"/>
  <c r="K149" i="347"/>
  <c r="J149" i="347"/>
  <c r="P148" i="347"/>
  <c r="M148" i="347"/>
  <c r="L148" i="347"/>
  <c r="K148" i="347"/>
  <c r="J148" i="347"/>
  <c r="P147" i="347"/>
  <c r="M147" i="347"/>
  <c r="L147" i="347"/>
  <c r="K147" i="347"/>
  <c r="J147" i="347"/>
  <c r="P146" i="347"/>
  <c r="M146" i="347"/>
  <c r="L146" i="347"/>
  <c r="K146" i="347"/>
  <c r="J146" i="347"/>
  <c r="P145" i="347"/>
  <c r="M145" i="347"/>
  <c r="L145" i="347"/>
  <c r="K145" i="347"/>
  <c r="J145" i="347"/>
  <c r="P144" i="347"/>
  <c r="M144" i="347"/>
  <c r="L144" i="347"/>
  <c r="K144" i="347"/>
  <c r="J144" i="347"/>
  <c r="P143" i="347"/>
  <c r="M143" i="347"/>
  <c r="L143" i="347"/>
  <c r="K143" i="347"/>
  <c r="J143" i="347"/>
  <c r="P142" i="347"/>
  <c r="M142" i="347"/>
  <c r="L142" i="347"/>
  <c r="K142" i="347"/>
  <c r="J142" i="347"/>
  <c r="P141" i="347"/>
  <c r="M141" i="347"/>
  <c r="L141" i="347"/>
  <c r="K141" i="347"/>
  <c r="J141" i="347"/>
  <c r="P140" i="347"/>
  <c r="M140" i="347"/>
  <c r="L140" i="347"/>
  <c r="K140" i="347"/>
  <c r="J140" i="347"/>
  <c r="P139" i="347"/>
  <c r="M139" i="347"/>
  <c r="L139" i="347"/>
  <c r="K139" i="347"/>
  <c r="J139" i="347"/>
  <c r="P138" i="347"/>
  <c r="M138" i="347"/>
  <c r="L138" i="347"/>
  <c r="K138" i="347"/>
  <c r="J138" i="347"/>
  <c r="P137" i="347"/>
  <c r="M137" i="347"/>
  <c r="L137" i="347"/>
  <c r="K137" i="347"/>
  <c r="J137" i="347"/>
  <c r="P136" i="347"/>
  <c r="M136" i="347"/>
  <c r="L136" i="347"/>
  <c r="K136" i="347"/>
  <c r="J136" i="347"/>
  <c r="P135" i="347"/>
  <c r="M135" i="347"/>
  <c r="L135" i="347"/>
  <c r="K135" i="347"/>
  <c r="J135" i="347"/>
  <c r="P134" i="347"/>
  <c r="M134" i="347"/>
  <c r="L134" i="347"/>
  <c r="K134" i="347"/>
  <c r="J134" i="347"/>
  <c r="P133" i="347"/>
  <c r="M133" i="347"/>
  <c r="L133" i="347"/>
  <c r="K133" i="347"/>
  <c r="J133" i="347"/>
  <c r="P132" i="347"/>
  <c r="M132" i="347"/>
  <c r="L132" i="347"/>
  <c r="K132" i="347"/>
  <c r="J132" i="347"/>
  <c r="P131" i="347"/>
  <c r="M131" i="347"/>
  <c r="L131" i="347"/>
  <c r="K131" i="347"/>
  <c r="J131" i="347"/>
  <c r="P130" i="347"/>
  <c r="M130" i="347"/>
  <c r="L130" i="347"/>
  <c r="K130" i="347"/>
  <c r="J130" i="347"/>
  <c r="P129" i="347"/>
  <c r="M129" i="347"/>
  <c r="L129" i="347"/>
  <c r="K129" i="347"/>
  <c r="J129" i="347"/>
  <c r="P128" i="347"/>
  <c r="M128" i="347"/>
  <c r="L128" i="347"/>
  <c r="K128" i="347"/>
  <c r="J128" i="347"/>
  <c r="P127" i="347"/>
  <c r="M127" i="347"/>
  <c r="L127" i="347"/>
  <c r="K127" i="347"/>
  <c r="J127" i="347"/>
  <c r="P126" i="347"/>
  <c r="M126" i="347"/>
  <c r="L126" i="347"/>
  <c r="K126" i="347"/>
  <c r="J126" i="347"/>
  <c r="P125" i="347"/>
  <c r="M125" i="347"/>
  <c r="L125" i="347"/>
  <c r="K125" i="347"/>
  <c r="J125" i="347"/>
  <c r="P124" i="347"/>
  <c r="M124" i="347"/>
  <c r="L124" i="347"/>
  <c r="K124" i="347"/>
  <c r="J124" i="347"/>
  <c r="P123" i="347"/>
  <c r="M123" i="347"/>
  <c r="L123" i="347"/>
  <c r="K123" i="347"/>
  <c r="J123" i="347"/>
  <c r="P122" i="347"/>
  <c r="M122" i="347"/>
  <c r="L122" i="347"/>
  <c r="K122" i="347"/>
  <c r="J122" i="347"/>
  <c r="P121" i="347"/>
  <c r="M121" i="347"/>
  <c r="L121" i="347"/>
  <c r="K121" i="347"/>
  <c r="J121" i="347"/>
  <c r="P120" i="347"/>
  <c r="M120" i="347"/>
  <c r="L120" i="347"/>
  <c r="K120" i="347"/>
  <c r="J120" i="347"/>
  <c r="P119" i="347"/>
  <c r="M119" i="347"/>
  <c r="L119" i="347"/>
  <c r="K119" i="347"/>
  <c r="J119" i="347"/>
  <c r="P118" i="347"/>
  <c r="M118" i="347"/>
  <c r="L118" i="347"/>
  <c r="K118" i="347"/>
  <c r="J118" i="347"/>
  <c r="P117" i="347"/>
  <c r="M117" i="347"/>
  <c r="L117" i="347"/>
  <c r="K117" i="347"/>
  <c r="J117" i="347"/>
  <c r="P116" i="347"/>
  <c r="M116" i="347"/>
  <c r="L116" i="347"/>
  <c r="K116" i="347"/>
  <c r="J116" i="347"/>
  <c r="P115" i="347"/>
  <c r="M115" i="347"/>
  <c r="L115" i="347"/>
  <c r="K115" i="347"/>
  <c r="J115" i="347"/>
  <c r="P114" i="347"/>
  <c r="M114" i="347"/>
  <c r="L114" i="347"/>
  <c r="K114" i="347"/>
  <c r="J114" i="347"/>
  <c r="P113" i="347"/>
  <c r="M113" i="347"/>
  <c r="L113" i="347"/>
  <c r="K113" i="347"/>
  <c r="J113" i="347"/>
  <c r="P112" i="347"/>
  <c r="M112" i="347"/>
  <c r="L112" i="347"/>
  <c r="K112" i="347"/>
  <c r="J112" i="347"/>
  <c r="P111" i="347"/>
  <c r="M111" i="347"/>
  <c r="L111" i="347"/>
  <c r="K111" i="347"/>
  <c r="J111" i="347"/>
  <c r="P110" i="347"/>
  <c r="M110" i="347"/>
  <c r="L110" i="347"/>
  <c r="K110" i="347"/>
  <c r="J110" i="347"/>
  <c r="P109" i="347"/>
  <c r="M109" i="347"/>
  <c r="L109" i="347"/>
  <c r="K109" i="347"/>
  <c r="J109" i="347"/>
  <c r="P108" i="347"/>
  <c r="M108" i="347"/>
  <c r="L108" i="347"/>
  <c r="K108" i="347"/>
  <c r="J108" i="347"/>
  <c r="P107" i="347"/>
  <c r="M107" i="347"/>
  <c r="L107" i="347"/>
  <c r="K107" i="347"/>
  <c r="J107" i="347"/>
  <c r="P106" i="347"/>
  <c r="M106" i="347"/>
  <c r="L106" i="347"/>
  <c r="K106" i="347"/>
  <c r="J106" i="347"/>
  <c r="P105" i="347"/>
  <c r="M105" i="347"/>
  <c r="L105" i="347"/>
  <c r="K105" i="347"/>
  <c r="J105" i="347"/>
  <c r="P104" i="347"/>
  <c r="M104" i="347"/>
  <c r="L104" i="347"/>
  <c r="K104" i="347"/>
  <c r="J104" i="347"/>
  <c r="P103" i="347"/>
  <c r="M103" i="347"/>
  <c r="L103" i="347"/>
  <c r="K103" i="347"/>
  <c r="J103" i="347"/>
  <c r="P102" i="347"/>
  <c r="M102" i="347"/>
  <c r="L102" i="347"/>
  <c r="K102" i="347"/>
  <c r="J102" i="347"/>
  <c r="P101" i="347"/>
  <c r="M101" i="347"/>
  <c r="L101" i="347"/>
  <c r="K101" i="347"/>
  <c r="J101" i="347"/>
  <c r="P100" i="347"/>
  <c r="M100" i="347"/>
  <c r="L100" i="347"/>
  <c r="K100" i="347"/>
  <c r="J100" i="347"/>
  <c r="P99" i="347"/>
  <c r="M99" i="347"/>
  <c r="L99" i="347"/>
  <c r="K99" i="347"/>
  <c r="J99" i="347"/>
  <c r="P98" i="347"/>
  <c r="M98" i="347"/>
  <c r="L98" i="347"/>
  <c r="K98" i="347"/>
  <c r="J98" i="347"/>
  <c r="P97" i="347"/>
  <c r="M97" i="347"/>
  <c r="L97" i="347"/>
  <c r="K97" i="347"/>
  <c r="J97" i="347"/>
  <c r="P96" i="347"/>
  <c r="M96" i="347"/>
  <c r="L96" i="347"/>
  <c r="K96" i="347"/>
  <c r="J96" i="347"/>
  <c r="P95" i="347"/>
  <c r="M95" i="347"/>
  <c r="L95" i="347"/>
  <c r="K95" i="347"/>
  <c r="J95" i="347"/>
  <c r="P94" i="347"/>
  <c r="M94" i="347"/>
  <c r="L94" i="347"/>
  <c r="K94" i="347"/>
  <c r="J94" i="347"/>
  <c r="P93" i="347"/>
  <c r="M93" i="347"/>
  <c r="L93" i="347"/>
  <c r="K93" i="347"/>
  <c r="J93" i="347"/>
  <c r="P92" i="347"/>
  <c r="M92" i="347"/>
  <c r="L92" i="347"/>
  <c r="K92" i="347"/>
  <c r="J92" i="347"/>
  <c r="P91" i="347"/>
  <c r="M91" i="347"/>
  <c r="L91" i="347"/>
  <c r="K91" i="347"/>
  <c r="J91" i="347"/>
  <c r="P90" i="347"/>
  <c r="M90" i="347"/>
  <c r="L90" i="347"/>
  <c r="K90" i="347"/>
  <c r="J90" i="347"/>
  <c r="P89" i="347"/>
  <c r="M89" i="347"/>
  <c r="L89" i="347"/>
  <c r="K89" i="347"/>
  <c r="J89" i="347"/>
  <c r="P88" i="347"/>
  <c r="M88" i="347"/>
  <c r="L88" i="347"/>
  <c r="K88" i="347"/>
  <c r="J88" i="347"/>
  <c r="P87" i="347"/>
  <c r="M87" i="347"/>
  <c r="L87" i="347"/>
  <c r="K87" i="347"/>
  <c r="J87" i="347"/>
  <c r="P86" i="347"/>
  <c r="M86" i="347"/>
  <c r="L86" i="347"/>
  <c r="K86" i="347"/>
  <c r="J86" i="347"/>
  <c r="P85" i="347"/>
  <c r="M85" i="347"/>
  <c r="L85" i="347"/>
  <c r="K85" i="347"/>
  <c r="J85" i="347"/>
  <c r="P84" i="347"/>
  <c r="M84" i="347"/>
  <c r="L84" i="347"/>
  <c r="K84" i="347"/>
  <c r="J84" i="347"/>
  <c r="P83" i="347"/>
  <c r="M83" i="347"/>
  <c r="L83" i="347"/>
  <c r="K83" i="347"/>
  <c r="J83" i="347"/>
  <c r="P82" i="347"/>
  <c r="M82" i="347"/>
  <c r="L82" i="347"/>
  <c r="K82" i="347"/>
  <c r="J82" i="347"/>
  <c r="P81" i="347"/>
  <c r="M81" i="347"/>
  <c r="L81" i="347"/>
  <c r="K81" i="347"/>
  <c r="J81" i="347"/>
  <c r="P80" i="347"/>
  <c r="M80" i="347"/>
  <c r="L80" i="347"/>
  <c r="K80" i="347"/>
  <c r="J80" i="347"/>
  <c r="P79" i="347"/>
  <c r="M79" i="347"/>
  <c r="L79" i="347"/>
  <c r="K79" i="347"/>
  <c r="J79" i="347"/>
  <c r="P78" i="347"/>
  <c r="M78" i="347"/>
  <c r="L78" i="347"/>
  <c r="K78" i="347"/>
  <c r="J78" i="347"/>
  <c r="P77" i="347"/>
  <c r="M77" i="347"/>
  <c r="L77" i="347"/>
  <c r="K77" i="347"/>
  <c r="J77" i="347"/>
  <c r="P76" i="347"/>
  <c r="M76" i="347"/>
  <c r="L76" i="347"/>
  <c r="K76" i="347"/>
  <c r="J76" i="347"/>
  <c r="P75" i="347"/>
  <c r="M75" i="347"/>
  <c r="L75" i="347"/>
  <c r="K75" i="347"/>
  <c r="J75" i="347"/>
  <c r="P74" i="347"/>
  <c r="M74" i="347"/>
  <c r="L74" i="347"/>
  <c r="K74" i="347"/>
  <c r="J74" i="347"/>
  <c r="P73" i="347"/>
  <c r="M73" i="347"/>
  <c r="L73" i="347"/>
  <c r="K73" i="347"/>
  <c r="J73" i="347"/>
  <c r="P72" i="347"/>
  <c r="M72" i="347"/>
  <c r="L72" i="347"/>
  <c r="K72" i="347"/>
  <c r="J72" i="347"/>
  <c r="P71" i="347"/>
  <c r="M71" i="347"/>
  <c r="L71" i="347"/>
  <c r="K71" i="347"/>
  <c r="J71" i="347"/>
  <c r="P70" i="347"/>
  <c r="M70" i="347"/>
  <c r="L70" i="347"/>
  <c r="K70" i="347"/>
  <c r="J70" i="347"/>
  <c r="P69" i="347"/>
  <c r="M69" i="347"/>
  <c r="L69" i="347"/>
  <c r="K69" i="347"/>
  <c r="J69" i="347"/>
  <c r="P68" i="347"/>
  <c r="M68" i="347"/>
  <c r="L68" i="347"/>
  <c r="K68" i="347"/>
  <c r="J68" i="347"/>
  <c r="P67" i="347"/>
  <c r="M67" i="347"/>
  <c r="L67" i="347"/>
  <c r="K67" i="347"/>
  <c r="J67" i="347"/>
  <c r="P66" i="347"/>
  <c r="M66" i="347"/>
  <c r="L66" i="347"/>
  <c r="K66" i="347"/>
  <c r="J66" i="347"/>
  <c r="P65" i="347"/>
  <c r="M65" i="347"/>
  <c r="L65" i="347"/>
  <c r="K65" i="347"/>
  <c r="J65" i="347"/>
  <c r="P64" i="347"/>
  <c r="M64" i="347"/>
  <c r="L64" i="347"/>
  <c r="K64" i="347"/>
  <c r="J64" i="347"/>
  <c r="P63" i="347"/>
  <c r="M63" i="347"/>
  <c r="L63" i="347"/>
  <c r="K63" i="347"/>
  <c r="J63" i="347"/>
  <c r="P62" i="347"/>
  <c r="M62" i="347"/>
  <c r="L62" i="347"/>
  <c r="K62" i="347"/>
  <c r="J62" i="347"/>
  <c r="P61" i="347"/>
  <c r="M61" i="347"/>
  <c r="L61" i="347"/>
  <c r="K61" i="347"/>
  <c r="J61" i="347"/>
  <c r="P60" i="347"/>
  <c r="M60" i="347"/>
  <c r="L60" i="347"/>
  <c r="K60" i="347"/>
  <c r="J60" i="347"/>
  <c r="P59" i="347"/>
  <c r="M59" i="347"/>
  <c r="L59" i="347"/>
  <c r="K59" i="347"/>
  <c r="J59" i="347"/>
  <c r="P58" i="347"/>
  <c r="M58" i="347"/>
  <c r="L58" i="347"/>
  <c r="K58" i="347"/>
  <c r="J58" i="347"/>
  <c r="P57" i="347"/>
  <c r="M57" i="347"/>
  <c r="L57" i="347"/>
  <c r="K57" i="347"/>
  <c r="J57" i="347"/>
  <c r="P56" i="347"/>
  <c r="M56" i="347"/>
  <c r="L56" i="347"/>
  <c r="K56" i="347"/>
  <c r="J56" i="347"/>
  <c r="P55" i="347"/>
  <c r="M55" i="347"/>
  <c r="L55" i="347"/>
  <c r="K55" i="347"/>
  <c r="J55" i="347"/>
  <c r="P54" i="347"/>
  <c r="M54" i="347"/>
  <c r="L54" i="347"/>
  <c r="K54" i="347"/>
  <c r="J54" i="347"/>
  <c r="P53" i="347"/>
  <c r="M53" i="347"/>
  <c r="L53" i="347"/>
  <c r="K53" i="347"/>
  <c r="J53" i="347"/>
  <c r="P52" i="347"/>
  <c r="M52" i="347"/>
  <c r="L52" i="347"/>
  <c r="K52" i="347"/>
  <c r="J52" i="347"/>
  <c r="P51" i="347"/>
  <c r="M51" i="347"/>
  <c r="L51" i="347"/>
  <c r="K51" i="347"/>
  <c r="J51" i="347"/>
  <c r="P50" i="347"/>
  <c r="M50" i="347"/>
  <c r="L50" i="347"/>
  <c r="K50" i="347"/>
  <c r="J50" i="347"/>
  <c r="P49" i="347"/>
  <c r="M49" i="347"/>
  <c r="L49" i="347"/>
  <c r="K49" i="347"/>
  <c r="J49" i="347"/>
  <c r="P48" i="347"/>
  <c r="M48" i="347"/>
  <c r="L48" i="347"/>
  <c r="K48" i="347"/>
  <c r="J48" i="347"/>
  <c r="P47" i="347"/>
  <c r="M47" i="347"/>
  <c r="L47" i="347"/>
  <c r="K47" i="347"/>
  <c r="J47" i="347"/>
  <c r="P46" i="347"/>
  <c r="M46" i="347"/>
  <c r="L46" i="347"/>
  <c r="K46" i="347"/>
  <c r="J46" i="347"/>
  <c r="P45" i="347"/>
  <c r="M45" i="347"/>
  <c r="L45" i="347"/>
  <c r="K45" i="347"/>
  <c r="J45" i="347"/>
  <c r="P44" i="347"/>
  <c r="M44" i="347"/>
  <c r="L44" i="347"/>
  <c r="K44" i="347"/>
  <c r="J44" i="347"/>
  <c r="P43" i="347"/>
  <c r="M43" i="347"/>
  <c r="L43" i="347"/>
  <c r="K43" i="347"/>
  <c r="J43" i="347"/>
  <c r="P42" i="347"/>
  <c r="M42" i="347"/>
  <c r="L42" i="347"/>
  <c r="K42" i="347"/>
  <c r="J42" i="347"/>
  <c r="P41" i="347"/>
  <c r="M41" i="347"/>
  <c r="L41" i="347"/>
  <c r="K41" i="347"/>
  <c r="J41" i="347"/>
  <c r="P40" i="347"/>
  <c r="M40" i="347"/>
  <c r="L40" i="347"/>
  <c r="K40" i="347"/>
  <c r="J40" i="347"/>
  <c r="H5" i="347"/>
  <c r="D5" i="347"/>
  <c r="C5" i="347"/>
  <c r="A5" i="347"/>
  <c r="A1" i="347"/>
  <c r="AC1" i="361"/>
  <c r="AK1" i="361"/>
  <c r="J18" i="361"/>
  <c r="AD1" i="361"/>
  <c r="L18" i="361"/>
  <c r="B19" i="361"/>
  <c r="AF1" i="361"/>
  <c r="AG1" i="361"/>
  <c r="B21" i="361"/>
  <c r="AI1" i="361"/>
  <c r="AB1" i="361"/>
  <c r="AF1" i="356"/>
  <c r="AG1" i="356"/>
  <c r="AH1" i="356"/>
  <c r="AB1" i="356"/>
  <c r="AJ1" i="356"/>
  <c r="AC1" i="356"/>
  <c r="AK1" i="356"/>
  <c r="AG1" i="352"/>
  <c r="AH1" i="352"/>
  <c r="AB1" i="352"/>
  <c r="AJ1" i="352"/>
  <c r="AC1" i="352"/>
  <c r="AK1" i="352"/>
  <c r="AD1" i="352"/>
  <c r="AE1" i="352"/>
  <c r="F40" i="350"/>
  <c r="F41" i="350"/>
  <c r="F42" i="350"/>
  <c r="AC1" i="348"/>
  <c r="AK1" i="348"/>
  <c r="AD1" i="348"/>
  <c r="AE1" i="348"/>
  <c r="AG1" i="372"/>
  <c r="AH1" i="372"/>
  <c r="AB1" i="372"/>
  <c r="AJ1" i="372"/>
  <c r="AC1" i="372"/>
  <c r="AK1" i="372"/>
  <c r="AD1" i="372"/>
  <c r="AE1" i="372"/>
  <c r="AB1" i="370"/>
  <c r="AJ1" i="370"/>
  <c r="AC1" i="370"/>
  <c r="AK1" i="370"/>
  <c r="AD1" i="370"/>
  <c r="AF1" i="370"/>
  <c r="AG1" i="370"/>
  <c r="AC1" i="368"/>
  <c r="AK1" i="368"/>
  <c r="AD1" i="368"/>
  <c r="AF1" i="368"/>
  <c r="AG1" i="368"/>
  <c r="AH1" i="368"/>
  <c r="AB1" i="368"/>
  <c r="AH1" i="366"/>
  <c r="AB1" i="366"/>
  <c r="AJ1" i="366"/>
  <c r="AD1" i="366"/>
  <c r="AE1" i="366"/>
  <c r="D27" i="364"/>
  <c r="F27" i="364"/>
  <c r="D22" i="364"/>
  <c r="H27" i="364"/>
  <c r="AG1" i="364"/>
  <c r="F22" i="364"/>
  <c r="H22" i="364"/>
  <c r="F40" i="354" l="1"/>
  <c r="H18" i="372"/>
  <c r="F42" i="358"/>
  <c r="F28" i="359"/>
  <c r="F43" i="358"/>
  <c r="F25" i="359"/>
  <c r="F41" i="354"/>
  <c r="F42" i="3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E1C139A1-59C5-4E3D-86A6-4826CAF9612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892B020-3B36-4DDF-A074-C225F344498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1BA288F-7485-4A2E-9BAA-EC32C11AE24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5BD1BE8-4E57-4143-90DC-EE2F62CBEF2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D43C1FA-81BE-4765-8135-23AAFF982C6F}">
      <text>
        <r>
          <rPr>
            <b/>
            <sz val="8"/>
            <color indexed="8"/>
            <rFont val="Tahoma"/>
            <family val="2"/>
            <charset val="238"/>
          </rPr>
          <t>A tábla elkészítése előtt:
A "Selejtező előkészítés" táblán
- kitöltötted a QA, WC-ket ?
- kitöltötted a kiemelteket?
Ha igen: csinálhatod a táblát.
Ha nem: menj vissza és töltsd ki!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5EAD8F9-A0FE-407B-B947-0AF1F0E8749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A91B77A-1C42-4F72-A3C7-3B9D95F5989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D6341DEF-5DEA-44F0-A992-6B600CC5169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C95048F-F12A-4E4B-AD83-7CFACD0248D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D11536A4-7366-4C2F-A6A4-D45963EEA2C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ECBA854-62C4-4889-840E-54BCF991365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34E5BD3-1056-40A9-BCED-8A91CE70C46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8EEE26A-F0AC-4D16-B612-2ECCC433C76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F7C57D5-A6F0-4591-8A5C-688A637743B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C581079-6422-4D17-9629-8C7AD59457A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C9932A4-A631-48F5-BD50-3CCD122DC8D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4AE3A9F-4951-4DC1-BC0D-274D54E5617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E3BB2D6-C7ED-4DAD-AA83-374F9930C69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64C1542-EE8D-4BAC-9D34-1217586F7DC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79DE6D10-BCB8-4C8D-8278-F6A2CEFB4A28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E3F5D9C9-F3E3-4412-BE3F-8594C0551BE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CAEE022-AB55-45A3-BD38-62377D3A2C48}">
      <text>
        <r>
          <rPr>
            <b/>
            <sz val="8"/>
            <color indexed="8"/>
            <rFont val="Tahoma"/>
            <family val="2"/>
            <charset val="238"/>
          </rPr>
          <t>A tábla elkészítése előtt:
A "Selejtező előkészítés" táblán
- kitöltötted a QA, WC-ket ?
- kitöltötted a kiemelteket?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EA19DC8-A8FA-496F-ACCF-40E5FCA2D5D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2892BB1-B2A2-412A-BF56-55C872A65DE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20EC185-09AC-4910-982C-E90F7840AAF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7B2EABF-D8D0-49B5-8671-79FC0A2A08F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AD8AA79E-7151-4645-8F97-6BF1F651D376}">
      <text>
        <r>
          <rPr>
            <b/>
            <sz val="8"/>
            <color indexed="8"/>
            <rFont val="Tahoma"/>
            <family val="2"/>
            <charset val="238"/>
          </rPr>
          <t>A tábla elkészítése előtt:
A "Selejtező előkészítés" táblán
- kitöltötted a QA, WC-ket ?
- kitöltötted a kiemelteket?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C0F8FFF-B3A5-4DAE-86B8-380276AE94A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E574D41-9F69-422C-8C85-70840F522E9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BBE4A37-F41F-40CE-90E4-B01B49A328D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D578EB0-1204-48A7-920E-BDEA138B444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5063C9CE-2FB5-4E6F-8D81-4504FCC0ADBB}">
      <text>
        <r>
          <rPr>
            <b/>
            <sz val="8"/>
            <color indexed="8"/>
            <rFont val="Tahoma"/>
            <family val="2"/>
            <charset val="238"/>
          </rPr>
          <t>A tábla elkészítése előtt:
A "Selejtező előkészítés" táblán
- kitöltötted a QA, WC-ket ?
- kitöltötted a kiemelteket?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<sst xmlns="http://schemas.openxmlformats.org/spreadsheetml/2006/main" count="3714" uniqueCount="535">
  <si>
    <t>Umpire</t>
  </si>
  <si>
    <t>Seed Sort</t>
  </si>
  <si>
    <t>AccSort</t>
  </si>
  <si>
    <t>CU</t>
  </si>
  <si>
    <t>St.</t>
  </si>
  <si>
    <t>Seed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</si>
  <si>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</si>
  <si>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</si>
  <si>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</si>
  <si>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</si>
  <si>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</si>
  <si>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</si>
  <si>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</si>
  <si>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</si>
  <si>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</si>
  <si>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</si>
  <si>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</si>
  <si>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</si>
  <si>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</si>
  <si>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</si>
  <si>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</si>
  <si>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</si>
  <si>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</si>
  <si>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</si>
  <si>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</si>
  <si>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</si>
  <si>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</si>
  <si>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</si>
  <si>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</si>
  <si>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</si>
  <si>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</si>
  <si>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</si>
  <si>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</si>
  <si>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</si>
  <si>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</si>
  <si>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</si>
  <si>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</si>
  <si>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Elfogadási státusz QA/WC</t>
  </si>
  <si>
    <t>Sorsolási rangsor</t>
  </si>
  <si>
    <t>Kiemelés</t>
  </si>
  <si>
    <t>Kiem</t>
  </si>
  <si>
    <t>Feljutók</t>
  </si>
  <si>
    <t>kód</t>
  </si>
  <si>
    <t>Rangsor</t>
  </si>
  <si>
    <t>Dátuma</t>
  </si>
  <si>
    <t>Kiemeltek</t>
  </si>
  <si>
    <t>Alternatívok</t>
  </si>
  <si>
    <t>Helyettesítik</t>
  </si>
  <si>
    <t>Sorsolás ideje:</t>
  </si>
  <si>
    <t>Utolsó elfogadott játékos</t>
  </si>
  <si>
    <t>Sorsoló játékosok</t>
  </si>
  <si>
    <t>Egyéni</t>
  </si>
  <si>
    <t>EGYÉNI</t>
  </si>
  <si>
    <t>Elfogadási státusz</t>
  </si>
  <si>
    <t>kiem</t>
  </si>
  <si>
    <t>Utolsó QA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</si>
  <si>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</si>
  <si>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</si>
  <si>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</si>
  <si>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</si>
  <si>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</si>
  <si>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</si>
  <si>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</si>
  <si>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</si>
  <si>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</si>
  <si>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</si>
  <si>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</si>
  <si>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</si>
  <si>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</si>
  <si>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</si>
  <si>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</si>
  <si>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</si>
  <si>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</si>
  <si>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</si>
  <si>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</si>
  <si>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</si>
  <si>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</si>
  <si>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</si>
  <si>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</si>
  <si>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</si>
  <si>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</si>
  <si>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</si>
  <si>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</si>
  <si>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</si>
  <si>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</si>
  <si>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</si>
  <si>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</si>
  <si>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</si>
  <si>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</si>
  <si>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</si>
  <si>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</si>
  <si>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</si>
  <si>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</si>
  <si>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</si>
  <si>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</si>
  <si>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</si>
  <si>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</si>
  <si>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</si>
  <si>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</si>
  <si>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</si>
  <si>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</si>
  <si>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</si>
  <si>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</si>
  <si>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</si>
  <si>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</si>
  <si>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</si>
  <si>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</si>
  <si>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</si>
  <si>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</si>
  <si>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</si>
  <si>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</si>
  <si>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</si>
  <si>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</si>
  <si>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</si>
  <si>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</si>
  <si>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</si>
  <si>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</si>
  <si>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</si>
  <si>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Szalai</t>
  </si>
  <si>
    <t>Mátyás</t>
  </si>
  <si>
    <t xml:space="preserve">Szalai </t>
  </si>
  <si>
    <t>Reményik Sándor Evangélikus Óvoda, Általános Iskola és Alapfokú Művészeti Iskola</t>
  </si>
  <si>
    <t>Varga</t>
  </si>
  <si>
    <t>Varga-Karádi</t>
  </si>
  <si>
    <t>Benjamin</t>
  </si>
  <si>
    <t>ELTE Bolyai János Gyakorló Általános Iskola és Gimnázium</t>
  </si>
  <si>
    <t>Gróf</t>
  </si>
  <si>
    <t>Zétény</t>
  </si>
  <si>
    <t>DIÁKOLIMPIA</t>
  </si>
  <si>
    <t>V.kcs F A</t>
  </si>
  <si>
    <t xml:space="preserve">Varga-Karádi </t>
  </si>
  <si>
    <t>Végh</t>
  </si>
  <si>
    <t>András Szilárd</t>
  </si>
  <si>
    <t>Perintparti Szó-Fogadó Szombathelyi Waldorf Általános Iskola, Gimnázium és Alapfokú Művészeti Iskola</t>
  </si>
  <si>
    <t>Széll</t>
  </si>
  <si>
    <t>Márk Péter</t>
  </si>
  <si>
    <t>Gothard Jenő Általános Iskola</t>
  </si>
  <si>
    <t>Márk</t>
  </si>
  <si>
    <t>Szalay</t>
  </si>
  <si>
    <t>Kolos Csaba</t>
  </si>
  <si>
    <t>Németh</t>
  </si>
  <si>
    <t>Ádám</t>
  </si>
  <si>
    <t xml:space="preserve">Molnár </t>
  </si>
  <si>
    <t>Szent László Katolikus Általános Iskola</t>
  </si>
  <si>
    <t>Joakim</t>
  </si>
  <si>
    <t>Rácz</t>
  </si>
  <si>
    <t>Attila</t>
  </si>
  <si>
    <t>Szombathelyi Reguly Antal Nyelvoktató Nemzetiségi Általános Iskola</t>
  </si>
  <si>
    <t xml:space="preserve">Parádi </t>
  </si>
  <si>
    <t>Árpád-házi Szent Margit Óvoda, Általános Iskola, Gimnázium és Kollégium</t>
  </si>
  <si>
    <t>Kovács</t>
  </si>
  <si>
    <t>Medárd</t>
  </si>
  <si>
    <t>Oladi Általános Iskola</t>
  </si>
  <si>
    <t>V.kcs F B</t>
  </si>
  <si>
    <t>Parádi</t>
  </si>
  <si>
    <t>András</t>
  </si>
  <si>
    <t>Kolos</t>
  </si>
  <si>
    <t xml:space="preserve">Németh </t>
  </si>
  <si>
    <t>Molnár</t>
  </si>
  <si>
    <t>V.kcs L A</t>
  </si>
  <si>
    <t>Boldog Brenner János Általános Iskola és Gimnázium</t>
  </si>
  <si>
    <t>Maitz</t>
  </si>
  <si>
    <t>Johanna</t>
  </si>
  <si>
    <t>Léna</t>
  </si>
  <si>
    <t>Pádár</t>
  </si>
  <si>
    <t>Kőszegi Béri Balog Ádám Általános Iskola</t>
  </si>
  <si>
    <t xml:space="preserve">Kricsi </t>
  </si>
  <si>
    <t>Róza</t>
  </si>
  <si>
    <t>Kricsi</t>
  </si>
  <si>
    <t>Pádásr</t>
  </si>
  <si>
    <t>V.kcs L B</t>
  </si>
  <si>
    <t xml:space="preserve">Čelan </t>
  </si>
  <si>
    <t>Anikó</t>
  </si>
  <si>
    <t>Szombathelyi Zrínyi Ilona Általános Iskola</t>
  </si>
  <si>
    <t xml:space="preserve">Borbély </t>
  </si>
  <si>
    <t>Liza</t>
  </si>
  <si>
    <t>Anna</t>
  </si>
  <si>
    <t>Aszódi</t>
  </si>
  <si>
    <t>Babos</t>
  </si>
  <si>
    <t>Zorka</t>
  </si>
  <si>
    <t xml:space="preserve">Varga </t>
  </si>
  <si>
    <t>Flóra</t>
  </si>
  <si>
    <t>Bianka</t>
  </si>
  <si>
    <t>Balázsfalvi</t>
  </si>
  <si>
    <t>Márkus</t>
  </si>
  <si>
    <t>Antónia</t>
  </si>
  <si>
    <t>Szabó</t>
  </si>
  <si>
    <t>Maja</t>
  </si>
  <si>
    <t>Orosz</t>
  </si>
  <si>
    <t>Gerencsér</t>
  </si>
  <si>
    <t>Míra Mária</t>
  </si>
  <si>
    <t>Kata</t>
  </si>
  <si>
    <t>Kelemen</t>
  </si>
  <si>
    <t>Borbély</t>
  </si>
  <si>
    <t>Míra</t>
  </si>
  <si>
    <t>Celan</t>
  </si>
  <si>
    <t>Antómia</t>
  </si>
  <si>
    <t>Keleman</t>
  </si>
  <si>
    <t>VI.kcs F A</t>
  </si>
  <si>
    <t>Barta</t>
  </si>
  <si>
    <t>Noel</t>
  </si>
  <si>
    <t>Simon</t>
  </si>
  <si>
    <t>Ákos János</t>
  </si>
  <si>
    <t>VI.kcs F B</t>
  </si>
  <si>
    <t>Lóránt</t>
  </si>
  <si>
    <t>Vas Vármegyei SZC Horváth Boldizsár Közgazdasági és Informatikai Technikum</t>
  </si>
  <si>
    <t>Szombathelyi Kanizsai Dorottya Gimnázium</t>
  </si>
  <si>
    <t>Major</t>
  </si>
  <si>
    <t>Hunor</t>
  </si>
  <si>
    <t>Kasza</t>
  </si>
  <si>
    <t>Dániel</t>
  </si>
  <si>
    <t>Kiss</t>
  </si>
  <si>
    <t>Benedek</t>
  </si>
  <si>
    <t>Balázs Benedek</t>
  </si>
  <si>
    <t>Döbrönte</t>
  </si>
  <si>
    <t>Márton</t>
  </si>
  <si>
    <t>Rőthy-Gruber</t>
  </si>
  <si>
    <t>Takács</t>
  </si>
  <si>
    <t>Zalán</t>
  </si>
  <si>
    <t>Hérincs</t>
  </si>
  <si>
    <t>Bence Botond</t>
  </si>
  <si>
    <t>István</t>
  </si>
  <si>
    <t>Jankó</t>
  </si>
  <si>
    <t>Bulcsú</t>
  </si>
  <si>
    <t xml:space="preserve">Vékony </t>
  </si>
  <si>
    <t>Benjámin</t>
  </si>
  <si>
    <t>Magyarországi Evangélikus Egyház</t>
  </si>
  <si>
    <t>Lóri</t>
  </si>
  <si>
    <t>Bence</t>
  </si>
  <si>
    <t xml:space="preserve">Szabó </t>
  </si>
  <si>
    <t>Balázs</t>
  </si>
  <si>
    <t>VI.kcs L B</t>
  </si>
  <si>
    <t>Bariska</t>
  </si>
  <si>
    <t>Fruzsina</t>
  </si>
  <si>
    <t>Jurisich Miklós Gimnázium és Kollégium</t>
  </si>
  <si>
    <t>Kondics</t>
  </si>
  <si>
    <t>Jászberényi</t>
  </si>
  <si>
    <t>Tamara</t>
  </si>
  <si>
    <t>Szombathelyi Nagy Lajos Gimnázium</t>
  </si>
  <si>
    <t>Héra</t>
  </si>
  <si>
    <t>Amira</t>
  </si>
  <si>
    <t>Puskás</t>
  </si>
  <si>
    <t>Dóra</t>
  </si>
  <si>
    <t>Nagy</t>
  </si>
  <si>
    <t>Anna Luca</t>
  </si>
  <si>
    <t>Imre</t>
  </si>
  <si>
    <t>Liza Zsuzsanna</t>
  </si>
  <si>
    <t>Dien</t>
  </si>
  <si>
    <t>Janka Izabella</t>
  </si>
  <si>
    <t>Janka</t>
  </si>
  <si>
    <t>VII.kcs F A</t>
  </si>
  <si>
    <t xml:space="preserve">Horváth </t>
  </si>
  <si>
    <t>Kunecz</t>
  </si>
  <si>
    <t>Kornél</t>
  </si>
  <si>
    <t xml:space="preserve">Jászberényi </t>
  </si>
  <si>
    <t>Kerecsényi</t>
  </si>
  <si>
    <t>Gábor</t>
  </si>
  <si>
    <t>Fogarasi-Horváth</t>
  </si>
  <si>
    <t>Mór</t>
  </si>
  <si>
    <t>Horváth</t>
  </si>
  <si>
    <t>Premontrei Rendi Szent Norbert Gimnázium</t>
  </si>
  <si>
    <t>VII.kcs F B</t>
  </si>
  <si>
    <t>Marcell</t>
  </si>
  <si>
    <t>Pintér</t>
  </si>
  <si>
    <t>Balázs Detre</t>
  </si>
  <si>
    <t>Gellis</t>
  </si>
  <si>
    <t>Farkas</t>
  </si>
  <si>
    <t>Botond Barna</t>
  </si>
  <si>
    <t>Lepold</t>
  </si>
  <si>
    <t>Bendegúz</t>
  </si>
  <si>
    <t>VII.kcs L A</t>
  </si>
  <si>
    <t>Noémi</t>
  </si>
  <si>
    <t>VII.kcs L B</t>
  </si>
  <si>
    <t>Tavasz</t>
  </si>
  <si>
    <t>Lola</t>
  </si>
  <si>
    <t>Keszei</t>
  </si>
  <si>
    <t>Réka</t>
  </si>
  <si>
    <t>Flasch</t>
  </si>
  <si>
    <t>Natalie</t>
  </si>
  <si>
    <t>VIII.kcs F A</t>
  </si>
  <si>
    <t>Vas Vármegyei SZC Gépipari és Informatikai Technikum</t>
  </si>
  <si>
    <t>Török</t>
  </si>
  <si>
    <t>Karáth</t>
  </si>
  <si>
    <t>Gergely</t>
  </si>
  <si>
    <t>Flórián</t>
  </si>
  <si>
    <t>Toplak</t>
  </si>
  <si>
    <t>Bálint</t>
  </si>
  <si>
    <t>VIII.kcs F B</t>
  </si>
  <si>
    <t>Vas Vármegyei SZC Savaria Technikum és Kollégium</t>
  </si>
  <si>
    <t>Práznek</t>
  </si>
  <si>
    <t>Patrik</t>
  </si>
  <si>
    <t>Péczeli</t>
  </si>
  <si>
    <t>Boldizsár</t>
  </si>
  <si>
    <t>Teó Boldizsár</t>
  </si>
  <si>
    <t>VIII.kcs L B</t>
  </si>
  <si>
    <t>Tárnoki</t>
  </si>
  <si>
    <t>Gréta</t>
  </si>
  <si>
    <t>Panna</t>
  </si>
  <si>
    <t>Vas Vármegyei SZC Kereskedelmi és Vendéglátó Technikum és Kollégium</t>
  </si>
  <si>
    <t>KEZDÉS: 2026.04.27 8:00</t>
  </si>
  <si>
    <t>=Altalanos!$A$6</t>
  </si>
  <si>
    <t>KEZDÉS: 2026.04.27 9:30</t>
  </si>
  <si>
    <t>KEZDÉS: 2026.04.27 11:00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</si>
  <si>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</si>
  <si>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</si>
  <si>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</si>
  <si>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</si>
  <si>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</si>
  <si>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</si>
  <si>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</si>
  <si>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</si>
  <si>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</si>
  <si>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</si>
  <si>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</si>
  <si>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</si>
  <si>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</si>
  <si>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Vas Vármegyei Diáksport Egyesület</t>
  </si>
  <si>
    <t>Szombathely Megyei Jogú Város DSB</t>
  </si>
  <si>
    <t>Tenisz</t>
  </si>
  <si>
    <t>I.kcs Tenisz U8 piros labdával, P+S szabály</t>
  </si>
  <si>
    <t>Szombathely</t>
  </si>
  <si>
    <t>Meskó Levente</t>
  </si>
  <si>
    <t>Korn Tamás</t>
  </si>
  <si>
    <t>Szoó Benedek Máté</t>
  </si>
  <si>
    <t>Kuneczné Klajzovics  Judit</t>
  </si>
  <si>
    <t>Szabó Zsolt</t>
  </si>
  <si>
    <t>Szentgotthárd Város DSB</t>
  </si>
  <si>
    <t>Szentgotthárdi Arany János Általános Iskola</t>
  </si>
  <si>
    <t>Szentgotthárd</t>
  </si>
  <si>
    <t>Oroszlán Mátyás</t>
  </si>
  <si>
    <t>Szivós Máté</t>
  </si>
  <si>
    <t>Sárvár Város DSB</t>
  </si>
  <si>
    <t>Sárvári Nádasdy Tamás Általános Iskola</t>
  </si>
  <si>
    <t>Sárvár</t>
  </si>
  <si>
    <t>Sebestyén Márton</t>
  </si>
  <si>
    <t>Vers-Nardai Viktória</t>
  </si>
  <si>
    <t>Kőszeg Város DSB</t>
  </si>
  <si>
    <t>Kőszeg</t>
  </si>
  <si>
    <t>Jakabfi Sándor</t>
  </si>
  <si>
    <t>Hóborné Edöcsény Nóra Veronika</t>
  </si>
  <si>
    <t>Lipták János</t>
  </si>
  <si>
    <t>Makai Noel</t>
  </si>
  <si>
    <t>Tóth Zsolt</t>
  </si>
  <si>
    <t>Nyitra Utcai Általános Iskola</t>
  </si>
  <si>
    <t>Magyarfalvi Márk</t>
  </si>
  <si>
    <t>Czakó Csenge Friderika</t>
  </si>
  <si>
    <t>Komláti-Takács Máté</t>
  </si>
  <si>
    <t>L</t>
  </si>
  <si>
    <t>Kovács Liliána Kloé</t>
  </si>
  <si>
    <t>Pócza Tímea</t>
  </si>
  <si>
    <t>Szabó Abigél Ilona</t>
  </si>
  <si>
    <t>Zsoldos Júlia</t>
  </si>
  <si>
    <t>Erős János Géza</t>
  </si>
  <si>
    <t>Sulyok Bíborka Mária</t>
  </si>
  <si>
    <t>Péteri Sztefani</t>
  </si>
  <si>
    <t>Szombathelyi Neumann János Általános Iskola</t>
  </si>
  <si>
    <t>Borbás Rella</t>
  </si>
  <si>
    <t>Katzler-Berényi Boglárka Piroska</t>
  </si>
  <si>
    <t>Orbán Olívia</t>
  </si>
  <si>
    <t>Polák Lilla</t>
  </si>
  <si>
    <t>II.kcs Tenisz U10 narancs labdával, P+S szabály</t>
  </si>
  <si>
    <t>Onyejiji Olivér Chisom</t>
  </si>
  <si>
    <t>Balassa-Berek Levente</t>
  </si>
  <si>
    <t>Marton Mihály</t>
  </si>
  <si>
    <t>Vető - Freyler Márk</t>
  </si>
  <si>
    <t>Prácser Kinga</t>
  </si>
  <si>
    <t>Kis Patrik</t>
  </si>
  <si>
    <t>Derkovits Városrészi Szent Márton Katolikus Általános Iskola</t>
  </si>
  <si>
    <t>Kerecsényi Patrik</t>
  </si>
  <si>
    <t>Török Richárd</t>
  </si>
  <si>
    <t>Paragvári Utcai Általános Iskola</t>
  </si>
  <si>
    <t>Katona Zétény Zoltán</t>
  </si>
  <si>
    <t>Tompa Dávid</t>
  </si>
  <si>
    <t>Horváth Levente László</t>
  </si>
  <si>
    <t>Szombathely Városkörnyéki DSB</t>
  </si>
  <si>
    <t xml:space="preserve">Táplánszentkereszti Apáczai Csere János Általános Iskola </t>
  </si>
  <si>
    <t>Táplánszentkereszt</t>
  </si>
  <si>
    <t>Kollarits Salamon</t>
  </si>
  <si>
    <t>Pichler Gergely</t>
  </si>
  <si>
    <t>Aszódi Ádám</t>
  </si>
  <si>
    <t>Vida Áron</t>
  </si>
  <si>
    <t>Pathy Ákos</t>
  </si>
  <si>
    <t>Sár Miron Patrik</t>
  </si>
  <si>
    <t>Mészáros Monti Martin</t>
  </si>
  <si>
    <t>Németh Bercell</t>
  </si>
  <si>
    <t>Krencsey Olivér Félix</t>
  </si>
  <si>
    <t>Imre Márk</t>
  </si>
  <si>
    <t>Zsoldos Márk</t>
  </si>
  <si>
    <t>Szentpéterfai Horvát-Magyar Kétnyelvű Nemzetiségi Általános Iskola</t>
  </si>
  <si>
    <t>Szentpéterfa</t>
  </si>
  <si>
    <t>Puskorics Bori</t>
  </si>
  <si>
    <t>Skrapits Péter</t>
  </si>
  <si>
    <t>Deutsch-Szalai Mira</t>
  </si>
  <si>
    <t>Görömbölyi-Dóczi Alexandra Ágnes</t>
  </si>
  <si>
    <t>Vida-Weisz Boróka</t>
  </si>
  <si>
    <t>Ruzsics Emma</t>
  </si>
  <si>
    <t>Sárvári Gárdonyi Géza Általános Iskola</t>
  </si>
  <si>
    <t>Katona Léna Emese</t>
  </si>
  <si>
    <t>Pungorné Haraszti Mónika Mária</t>
  </si>
  <si>
    <t>Sági Lászlóné</t>
  </si>
  <si>
    <t>Péteri Emilia</t>
  </si>
  <si>
    <t>Péteri Angelina</t>
  </si>
  <si>
    <t>Pék Dorka</t>
  </si>
  <si>
    <t>Séllei Emília</t>
  </si>
  <si>
    <t>Haller Luca Franciska</t>
  </si>
  <si>
    <t xml:space="preserve">III.kcs Tenisz U11 zöld labdával, P+S szabály </t>
  </si>
  <si>
    <t>Modori Benjamin</t>
  </si>
  <si>
    <t>Saródi Márton</t>
  </si>
  <si>
    <t>Nagy Dániel</t>
  </si>
  <si>
    <t>Deéry Mirkó</t>
  </si>
  <si>
    <t>Derevyanko Artyom</t>
  </si>
  <si>
    <t>Hökkön Fruzsina Edit</t>
  </si>
  <si>
    <t>Borbély Lotti</t>
  </si>
  <si>
    <t>Vadász Gábor</t>
  </si>
  <si>
    <t>Varga-Karádi Emili</t>
  </si>
  <si>
    <t>Velladics Sára Anna</t>
  </si>
  <si>
    <t>Bariska Lilla</t>
  </si>
  <si>
    <t>Bárdics Szofi</t>
  </si>
  <si>
    <t>Katona Jázmin</t>
  </si>
  <si>
    <t>Budai Bella Dóra</t>
  </si>
  <si>
    <t>IV.kcs Tenisz U12</t>
  </si>
  <si>
    <t>Scheck Maximilien</t>
  </si>
  <si>
    <t>Marton Zsombor</t>
  </si>
  <si>
    <t>Takács Rafael Richárd</t>
  </si>
  <si>
    <t>Kovács Benett Dominik</t>
  </si>
  <si>
    <t>Kiss Szilárd</t>
  </si>
  <si>
    <t>Németh Mátyás</t>
  </si>
  <si>
    <t>Joó Csanád Sebestyén</t>
  </si>
  <si>
    <t>Szilágyi Patrik</t>
  </si>
  <si>
    <t>Kiss Szabolcs</t>
  </si>
  <si>
    <t>Őri Anna</t>
  </si>
  <si>
    <t>Gyabronka Sára</t>
  </si>
  <si>
    <t>Varga Máté</t>
  </si>
  <si>
    <t>Németh Flóra</t>
  </si>
  <si>
    <t>Péteri Ramóna</t>
  </si>
  <si>
    <t>Lengyel Eliza Lili</t>
  </si>
  <si>
    <t>Krencsey Kamilla Mia</t>
  </si>
  <si>
    <t>V.kcs Tenisz U14</t>
  </si>
  <si>
    <t>Szalai Mátyás</t>
  </si>
  <si>
    <t>Varga-Karádi Benjamin</t>
  </si>
  <si>
    <t>Gróf Zétény</t>
  </si>
  <si>
    <t>Végh András Szilárd</t>
  </si>
  <si>
    <t>Hancsicsák Zsolt</t>
  </si>
  <si>
    <t>Széll Márk Péter</t>
  </si>
  <si>
    <t>Varga Márk</t>
  </si>
  <si>
    <t>Szalay Kolos Csaba</t>
  </si>
  <si>
    <t>Pergel Bence</t>
  </si>
  <si>
    <t>Német Ádám</t>
  </si>
  <si>
    <t>Molnár Joakim</t>
  </si>
  <si>
    <t>Rácz Attila</t>
  </si>
  <si>
    <t>Varga Edina</t>
  </si>
  <si>
    <t>Parádi Ádám</t>
  </si>
  <si>
    <t>Kovács Medárd</t>
  </si>
  <si>
    <t>Molnár-Gál Máté</t>
  </si>
  <si>
    <t>Maitz Johanna Mária</t>
  </si>
  <si>
    <t>Karagityné geiger szilvia</t>
  </si>
  <si>
    <t>Pádár Léna</t>
  </si>
  <si>
    <t>Kiricsi Róza</t>
  </si>
  <si>
    <t>Čelan Anikó</t>
  </si>
  <si>
    <t>Cooper-Hollósy Ilona</t>
  </si>
  <si>
    <t>Borbély Liza</t>
  </si>
  <si>
    <t>Gerlachfalvy Csilla</t>
  </si>
  <si>
    <t>Aszódi Anna</t>
  </si>
  <si>
    <t>BABOS ANNA</t>
  </si>
  <si>
    <t>Németh Zorka</t>
  </si>
  <si>
    <t>Varga Flóra</t>
  </si>
  <si>
    <t>Balázsfalvi Bianka</t>
  </si>
  <si>
    <t>Márkus Antónia</t>
  </si>
  <si>
    <t>Szabó Maja</t>
  </si>
  <si>
    <t>Orosz Anna</t>
  </si>
  <si>
    <t>Gerencsér Míra Mária</t>
  </si>
  <si>
    <t>Kelemen Kata</t>
  </si>
  <si>
    <t>VI.kcs Tenisz U16</t>
  </si>
  <si>
    <t>Barta Noel</t>
  </si>
  <si>
    <t>Simon Ákos János</t>
  </si>
  <si>
    <t>Borbély Lóránt</t>
  </si>
  <si>
    <t>Fancsali András</t>
  </si>
  <si>
    <t>Major Hunor</t>
  </si>
  <si>
    <t>Alpár- Kovássy Kata</t>
  </si>
  <si>
    <t>Barta Áron</t>
  </si>
  <si>
    <t>Kasza Dániel</t>
  </si>
  <si>
    <t>Kiss Benedek</t>
  </si>
  <si>
    <t>Aszódi Márk</t>
  </si>
  <si>
    <t>Szabó Balázs Benedek</t>
  </si>
  <si>
    <t>Döbrönte Márton</t>
  </si>
  <si>
    <t>Rőthy-Gruber Benedek</t>
  </si>
  <si>
    <t>Takács Zalán</t>
  </si>
  <si>
    <t>Hérincs Bence Botond</t>
  </si>
  <si>
    <t>Rácz István</t>
  </si>
  <si>
    <t>Jankó Bulcsú</t>
  </si>
  <si>
    <t>Vékony Benjámin</t>
  </si>
  <si>
    <t>Sebesi Patrik</t>
  </si>
  <si>
    <t>Bariska Fruzsina</t>
  </si>
  <si>
    <t>Oroszvári-Tóth Fruzsina</t>
  </si>
  <si>
    <t>Kondics Flóra</t>
  </si>
  <si>
    <t>Jászberényi Tamara</t>
  </si>
  <si>
    <t>Domonkos Róbert Tibor</t>
  </si>
  <si>
    <t>Héra Amira</t>
  </si>
  <si>
    <t>Tihanyi Tibor</t>
  </si>
  <si>
    <t>Puskás Dóra</t>
  </si>
  <si>
    <t>Nagy Anna Luca</t>
  </si>
  <si>
    <t>Imre Liza Zsuzsanna</t>
  </si>
  <si>
    <t>Dien Janka Izabella</t>
  </si>
  <si>
    <t>VIII.kcs Tenisz U18+</t>
  </si>
  <si>
    <t>Török Bence</t>
  </si>
  <si>
    <t>Szoó Dániel</t>
  </si>
  <si>
    <t>Karáth Gergely</t>
  </si>
  <si>
    <t>Tóth Botond</t>
  </si>
  <si>
    <t>Horváth Flórián</t>
  </si>
  <si>
    <t>Toplak Bálint</t>
  </si>
  <si>
    <t>Práznek Patrik</t>
  </si>
  <si>
    <t>Mátés István</t>
  </si>
  <si>
    <t>Péczeli Boldizsár</t>
  </si>
  <si>
    <t>Takács Teó Boldizsár</t>
  </si>
  <si>
    <t>Tárnoki Gréta</t>
  </si>
  <si>
    <t>Tavasz Panna</t>
  </si>
  <si>
    <t>Pászthoryné Koltai Andrea</t>
  </si>
  <si>
    <t>VII.kcs Tenisz U18</t>
  </si>
  <si>
    <t>Jászberényi Ádám</t>
  </si>
  <si>
    <t>Kerecsényi Gábor</t>
  </si>
  <si>
    <t>Horváth Csaba</t>
  </si>
  <si>
    <t>Horváth Noel</t>
  </si>
  <si>
    <t>Kunecz Kornél Ádám</t>
  </si>
  <si>
    <t>Fogarasi-Horváth Mór</t>
  </si>
  <si>
    <t>Varga Marcell</t>
  </si>
  <si>
    <t>Gordos Kristóf Márk</t>
  </si>
  <si>
    <t>Pintér Balázs Detre</t>
  </si>
  <si>
    <t>Tájmel Kristóf</t>
  </si>
  <si>
    <t>Gellisz Noel</t>
  </si>
  <si>
    <t>Farkas Botond Barna</t>
  </si>
  <si>
    <t>Lepold Bendegúz</t>
  </si>
  <si>
    <t>Balázsfalvi Noémi</t>
  </si>
  <si>
    <t>Tavasz Lola</t>
  </si>
  <si>
    <t>Keszei Réka</t>
  </si>
  <si>
    <t>Flasch Natalie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</si>
</sst>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8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10"/>
      <color indexed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i/>
      <sz val="10"/>
      <name val="Arial"/>
      <family val="2"/>
    </font>
    <font>
      <sz val="7"/>
      <color rgb="FFFF0000"/>
      <name val="Arial"/>
      <family val="2"/>
    </font>
    <font>
      <sz val="7"/>
      <color rgb="FFFF0000"/>
      <name val="Arial"/>
      <family val="2"/>
      <charset val="238"/>
    </font>
    <font>
      <b/>
      <i/>
      <sz val="10"/>
      <color theme="4"/>
      <name val="Arial"/>
      <family val="2"/>
    </font>
    <font>
      <b/>
      <sz val="18"/>
      <color rgb="FFFF0000"/>
      <name val="Arial"/>
      <family val="2"/>
    </font>
    <font>
      <b/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5" borderId="7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0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9" fillId="2" borderId="12" xfId="0" applyNumberFormat="1" applyFont="1" applyFill="1" applyBorder="1" applyAlignment="1">
      <alignment horizontal="center" wrapText="1"/>
    </xf>
    <xf numFmtId="49" fontId="9" fillId="2" borderId="13" xfId="0" applyNumberFormat="1" applyFont="1" applyFill="1" applyBorder="1" applyAlignment="1">
      <alignment horizontal="center" wrapText="1"/>
    </xf>
    <xf numFmtId="49" fontId="9" fillId="6" borderId="12" xfId="0" applyNumberFormat="1" applyFont="1" applyFill="1" applyBorder="1" applyAlignment="1">
      <alignment horizontal="center" wrapText="1"/>
    </xf>
    <xf numFmtId="0" fontId="33" fillId="2" borderId="13" xfId="0" applyFont="1" applyFill="1" applyBorder="1" applyAlignment="1">
      <alignment horizontal="center" wrapText="1"/>
    </xf>
    <xf numFmtId="49" fontId="34" fillId="0" borderId="0" xfId="0" applyNumberFormat="1" applyFont="1" applyAlignment="1">
      <alignment horizontal="left"/>
    </xf>
    <xf numFmtId="49" fontId="17" fillId="2" borderId="11" xfId="0" applyNumberFormat="1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5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5" borderId="14" xfId="0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left" vertical="center"/>
    </xf>
    <xf numFmtId="0" fontId="33" fillId="6" borderId="13" xfId="0" applyFont="1" applyFill="1" applyBorder="1" applyAlignment="1">
      <alignment horizontal="center" wrapText="1"/>
    </xf>
    <xf numFmtId="0" fontId="20" fillId="6" borderId="9" xfId="0" applyFont="1" applyFill="1" applyBorder="1" applyAlignment="1">
      <alignment horizontal="center" vertical="center"/>
    </xf>
    <xf numFmtId="0" fontId="39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29" fillId="0" borderId="0" xfId="0" applyNumberFormat="1" applyFont="1" applyAlignment="1">
      <alignment vertical="top"/>
    </xf>
    <xf numFmtId="49" fontId="30" fillId="0" borderId="0" xfId="0" applyNumberFormat="1" applyFont="1"/>
    <xf numFmtId="49" fontId="16" fillId="0" borderId="0" xfId="0" applyNumberFormat="1" applyFont="1"/>
    <xf numFmtId="49" fontId="32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0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39" fillId="2" borderId="0" xfId="0" applyNumberFormat="1" applyFont="1" applyFill="1" applyAlignment="1">
      <alignment horizontal="center" vertical="center"/>
    </xf>
    <xf numFmtId="49" fontId="3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36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vertical="center"/>
    </xf>
    <xf numFmtId="49" fontId="41" fillId="2" borderId="0" xfId="0" applyNumberFormat="1" applyFont="1" applyFill="1" applyAlignment="1">
      <alignment horizontal="center" vertical="center"/>
    </xf>
    <xf numFmtId="0" fontId="43" fillId="7" borderId="16" xfId="0" applyFont="1" applyFill="1" applyBorder="1" applyAlignment="1">
      <alignment horizontal="center" vertical="center"/>
    </xf>
    <xf numFmtId="0" fontId="41" fillId="0" borderId="1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16" xfId="0" applyFont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0" fontId="46" fillId="5" borderId="0" xfId="0" applyFont="1" applyFill="1" applyAlignment="1">
      <alignment vertical="center"/>
    </xf>
    <xf numFmtId="49" fontId="45" fillId="5" borderId="0" xfId="0" applyNumberFormat="1" applyFont="1" applyFill="1" applyAlignment="1">
      <alignment vertical="center"/>
    </xf>
    <xf numFmtId="49" fontId="46" fillId="5" borderId="0" xfId="0" applyNumberFormat="1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0" fillId="0" borderId="17" xfId="0" applyFont="1" applyBorder="1" applyAlignment="1">
      <alignment vertical="center"/>
    </xf>
    <xf numFmtId="49" fontId="45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49" fillId="8" borderId="18" xfId="0" applyFont="1" applyFill="1" applyBorder="1" applyAlignment="1">
      <alignment horizontal="right" vertical="center"/>
    </xf>
    <xf numFmtId="0" fontId="44" fillId="0" borderId="1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4" fillId="0" borderId="8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9" fillId="8" borderId="7" xfId="0" applyFont="1" applyFill="1" applyBorder="1" applyAlignment="1">
      <alignment horizontal="right" vertical="center"/>
    </xf>
    <xf numFmtId="49" fontId="44" fillId="0" borderId="16" xfId="0" applyNumberFormat="1" applyFont="1" applyBorder="1" applyAlignment="1">
      <alignment vertical="center"/>
    </xf>
    <xf numFmtId="49" fontId="44" fillId="0" borderId="0" xfId="0" applyNumberFormat="1" applyFont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0" fontId="50" fillId="0" borderId="8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0" borderId="16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52" fillId="0" borderId="0" xfId="0" applyFont="1" applyAlignment="1">
      <alignment vertical="center"/>
    </xf>
    <xf numFmtId="49" fontId="53" fillId="2" borderId="0" xfId="0" applyNumberFormat="1" applyFont="1" applyFill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49" fontId="31" fillId="5" borderId="0" xfId="0" applyNumberFormat="1" applyFont="1" applyFill="1" applyAlignment="1">
      <alignment horizontal="center" vertical="center"/>
    </xf>
    <xf numFmtId="49" fontId="54" fillId="0" borderId="0" xfId="0" applyNumberFormat="1" applyFont="1" applyAlignment="1">
      <alignment vertical="center"/>
    </xf>
    <xf numFmtId="49" fontId="55" fillId="0" borderId="0" xfId="0" applyNumberFormat="1" applyFont="1" applyAlignment="1">
      <alignment horizontal="center" vertical="center"/>
    </xf>
    <xf numFmtId="49" fontId="54" fillId="5" borderId="0" xfId="0" applyNumberFormat="1" applyFont="1" applyFill="1" applyAlignment="1">
      <alignment vertical="center"/>
    </xf>
    <xf numFmtId="49" fontId="55" fillId="5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27" fillId="2" borderId="21" xfId="0" applyFont="1" applyFill="1" applyBorder="1" applyAlignment="1">
      <alignment vertical="center"/>
    </xf>
    <xf numFmtId="0" fontId="27" fillId="2" borderId="22" xfId="0" applyFont="1" applyFill="1" applyBorder="1" applyAlignment="1">
      <alignment vertical="center"/>
    </xf>
    <xf numFmtId="0" fontId="27" fillId="2" borderId="23" xfId="0" applyFont="1" applyFill="1" applyBorder="1" applyAlignment="1">
      <alignment vertical="center"/>
    </xf>
    <xf numFmtId="49" fontId="56" fillId="2" borderId="22" xfId="0" applyNumberFormat="1" applyFont="1" applyFill="1" applyBorder="1" applyAlignment="1">
      <alignment horizontal="center" vertical="center"/>
    </xf>
    <xf numFmtId="49" fontId="56" fillId="2" borderId="22" xfId="0" applyNumberFormat="1" applyFont="1" applyFill="1" applyBorder="1" applyAlignment="1">
      <alignment vertical="center"/>
    </xf>
    <xf numFmtId="49" fontId="56" fillId="2" borderId="22" xfId="0" applyNumberFormat="1" applyFont="1" applyFill="1" applyBorder="1" applyAlignment="1">
      <alignment horizontal="centerContinuous" vertical="center"/>
    </xf>
    <xf numFmtId="49" fontId="56" fillId="2" borderId="24" xfId="0" applyNumberFormat="1" applyFont="1" applyFill="1" applyBorder="1" applyAlignment="1">
      <alignment horizontal="centerContinuous" vertical="center"/>
    </xf>
    <xf numFmtId="49" fontId="57" fillId="2" borderId="22" xfId="0" applyNumberFormat="1" applyFont="1" applyFill="1" applyBorder="1" applyAlignment="1">
      <alignment vertical="center"/>
    </xf>
    <xf numFmtId="49" fontId="57" fillId="2" borderId="24" xfId="0" applyNumberFormat="1" applyFont="1" applyFill="1" applyBorder="1" applyAlignment="1">
      <alignment vertical="center"/>
    </xf>
    <xf numFmtId="49" fontId="27" fillId="2" borderId="22" xfId="0" applyNumberFormat="1" applyFont="1" applyFill="1" applyBorder="1" applyAlignment="1">
      <alignment horizontal="left" vertical="center"/>
    </xf>
    <xf numFmtId="49" fontId="27" fillId="0" borderId="22" xfId="0" applyNumberFormat="1" applyFont="1" applyBorder="1" applyAlignment="1">
      <alignment horizontal="left" vertical="center"/>
    </xf>
    <xf numFmtId="49" fontId="57" fillId="5" borderId="24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49" fontId="39" fillId="0" borderId="7" xfId="0" applyNumberFormat="1" applyFont="1" applyBorder="1" applyAlignment="1">
      <alignment vertical="center"/>
    </xf>
    <xf numFmtId="49" fontId="27" fillId="2" borderId="26" xfId="0" applyNumberFormat="1" applyFont="1" applyFill="1" applyBorder="1" applyAlignment="1">
      <alignment vertical="center"/>
    </xf>
    <xf numFmtId="49" fontId="27" fillId="2" borderId="27" xfId="0" applyNumberFormat="1" applyFont="1" applyFill="1" applyBorder="1" applyAlignment="1">
      <alignment vertical="center"/>
    </xf>
    <xf numFmtId="49" fontId="39" fillId="2" borderId="7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39" fillId="0" borderId="16" xfId="0" applyNumberFormat="1" applyFont="1" applyBorder="1" applyAlignment="1">
      <alignment vertical="center"/>
    </xf>
    <xf numFmtId="49" fontId="9" fillId="0" borderId="16" xfId="0" applyNumberFormat="1" applyFont="1" applyBorder="1" applyAlignment="1">
      <alignment vertical="center"/>
    </xf>
    <xf numFmtId="49" fontId="39" fillId="0" borderId="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horizontal="right" vertical="center"/>
    </xf>
    <xf numFmtId="0" fontId="9" fillId="2" borderId="25" xfId="0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horizontal="right" vertical="center"/>
    </xf>
    <xf numFmtId="49" fontId="9" fillId="0" borderId="16" xfId="0" applyNumberFormat="1" applyFont="1" applyBorder="1" applyAlignment="1">
      <alignment horizontal="center" vertical="center"/>
    </xf>
    <xf numFmtId="0" fontId="9" fillId="5" borderId="16" xfId="0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vertical="center"/>
    </xf>
    <xf numFmtId="49" fontId="33" fillId="0" borderId="16" xfId="0" applyNumberFormat="1" applyFont="1" applyBorder="1" applyAlignment="1">
      <alignment horizontal="center" vertical="center"/>
    </xf>
    <xf numFmtId="0" fontId="49" fillId="8" borderId="8" xfId="0" applyFont="1" applyFill="1" applyBorder="1" applyAlignment="1">
      <alignment horizontal="right" vertical="center"/>
    </xf>
    <xf numFmtId="49" fontId="9" fillId="6" borderId="6" xfId="0" applyNumberFormat="1" applyFont="1" applyFill="1" applyBorder="1" applyAlignment="1">
      <alignment horizontal="center" wrapText="1"/>
    </xf>
    <xf numFmtId="49" fontId="9" fillId="5" borderId="16" xfId="0" applyNumberFormat="1" applyFont="1" applyFill="1" applyBorder="1" applyAlignment="1">
      <alignment vertical="center"/>
    </xf>
    <xf numFmtId="49" fontId="27" fillId="2" borderId="27" xfId="0" applyNumberFormat="1" applyFont="1" applyFill="1" applyBorder="1" applyAlignment="1">
      <alignment horizontal="left" vertical="center"/>
    </xf>
    <xf numFmtId="49" fontId="57" fillId="2" borderId="27" xfId="0" applyNumberFormat="1" applyFont="1" applyFill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0" fontId="27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27" fillId="2" borderId="30" xfId="0" applyFont="1" applyFill="1" applyBorder="1" applyAlignment="1">
      <alignment vertical="center"/>
    </xf>
    <xf numFmtId="49" fontId="60" fillId="0" borderId="0" xfId="0" applyNumberFormat="1" applyFont="1" applyAlignment="1">
      <alignment horizontal="center"/>
    </xf>
    <xf numFmtId="49" fontId="9" fillId="2" borderId="31" xfId="0" applyNumberFormat="1" applyFont="1" applyFill="1" applyBorder="1" applyAlignment="1">
      <alignment horizontal="center" wrapText="1"/>
    </xf>
    <xf numFmtId="0" fontId="20" fillId="0" borderId="32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44" fillId="0" borderId="0" xfId="0" applyFont="1" applyAlignment="1">
      <alignment horizontal="left" vertical="center"/>
    </xf>
    <xf numFmtId="0" fontId="28" fillId="6" borderId="8" xfId="0" applyFont="1" applyFill="1" applyBorder="1" applyAlignment="1">
      <alignment horizontal="center" vertical="center"/>
    </xf>
    <xf numFmtId="49" fontId="9" fillId="6" borderId="33" xfId="0" applyNumberFormat="1" applyFont="1" applyFill="1" applyBorder="1" applyAlignment="1">
      <alignment horizontal="center" wrapText="1"/>
    </xf>
    <xf numFmtId="1" fontId="28" fillId="6" borderId="34" xfId="0" applyNumberFormat="1" applyFont="1" applyFill="1" applyBorder="1" applyAlignment="1">
      <alignment horizontal="center" vertical="center"/>
    </xf>
    <xf numFmtId="49" fontId="9" fillId="6" borderId="35" xfId="0" applyNumberFormat="1" applyFont="1" applyFill="1" applyBorder="1" applyAlignment="1">
      <alignment horizontal="center" wrapText="1"/>
    </xf>
    <xf numFmtId="1" fontId="28" fillId="6" borderId="36" xfId="0" applyNumberFormat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1" fillId="2" borderId="4" xfId="0" applyNumberFormat="1" applyFont="1" applyFill="1" applyBorder="1" applyAlignment="1">
      <alignment vertical="center"/>
    </xf>
    <xf numFmtId="49" fontId="61" fillId="2" borderId="0" xfId="0" applyNumberFormat="1" applyFont="1" applyFill="1" applyAlignment="1">
      <alignment vertical="center"/>
    </xf>
    <xf numFmtId="49" fontId="62" fillId="2" borderId="0" xfId="0" applyNumberFormat="1" applyFont="1" applyFill="1" applyAlignment="1">
      <alignment horizontal="left" vertical="center"/>
    </xf>
    <xf numFmtId="0" fontId="33" fillId="2" borderId="37" xfId="0" applyFont="1" applyFill="1" applyBorder="1" applyAlignment="1">
      <alignment horizontal="center" wrapText="1"/>
    </xf>
    <xf numFmtId="0" fontId="33" fillId="6" borderId="37" xfId="0" applyFont="1" applyFill="1" applyBorder="1" applyAlignment="1">
      <alignment horizontal="center" wrapText="1"/>
    </xf>
    <xf numFmtId="49" fontId="34" fillId="0" borderId="0" xfId="0" applyNumberFormat="1" applyFont="1" applyAlignment="1">
      <alignment horizontal="center"/>
    </xf>
    <xf numFmtId="0" fontId="0" fillId="2" borderId="29" xfId="0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left" vertical="center"/>
    </xf>
    <xf numFmtId="49" fontId="20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42" fillId="0" borderId="16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49" fontId="9" fillId="0" borderId="16" xfId="0" applyNumberFormat="1" applyFont="1" applyBorder="1" applyAlignment="1">
      <alignment horizontal="right" vertical="center"/>
    </xf>
    <xf numFmtId="49" fontId="9" fillId="2" borderId="27" xfId="0" applyNumberFormat="1" applyFont="1" applyFill="1" applyBorder="1" applyAlignment="1">
      <alignment horizontal="right" vertical="center"/>
    </xf>
    <xf numFmtId="0" fontId="27" fillId="2" borderId="7" xfId="0" applyFont="1" applyFill="1" applyBorder="1" applyAlignment="1">
      <alignment vertical="center"/>
    </xf>
    <xf numFmtId="0" fontId="27" fillId="2" borderId="24" xfId="0" applyFont="1" applyFill="1" applyBorder="1" applyAlignment="1">
      <alignment vertical="center"/>
    </xf>
    <xf numFmtId="49" fontId="9" fillId="0" borderId="26" xfId="0" applyNumberFormat="1" applyFont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7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49" fontId="9" fillId="2" borderId="38" xfId="0" applyNumberFormat="1" applyFont="1" applyFill="1" applyBorder="1" applyAlignment="1">
      <alignment horizontal="center" wrapText="1"/>
    </xf>
    <xf numFmtId="0" fontId="20" fillId="0" borderId="39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61" fillId="2" borderId="0" xfId="0" applyFont="1" applyFill="1"/>
    <xf numFmtId="0" fontId="19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28" fillId="6" borderId="16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49" fontId="64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6" fillId="2" borderId="10" xfId="0" applyNumberFormat="1" applyFont="1" applyFill="1" applyBorder="1" applyAlignment="1">
      <alignment horizontal="left" vertical="center"/>
    </xf>
    <xf numFmtId="0" fontId="68" fillId="0" borderId="16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49" fontId="5" fillId="5" borderId="0" xfId="0" applyNumberFormat="1" applyFont="1" applyFill="1" applyAlignment="1">
      <alignment vertical="top"/>
    </xf>
    <xf numFmtId="49" fontId="60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vertical="top"/>
    </xf>
    <xf numFmtId="49" fontId="34" fillId="5" borderId="0" xfId="0" applyNumberFormat="1" applyFont="1" applyFill="1" applyAlignment="1">
      <alignment horizontal="center"/>
    </xf>
    <xf numFmtId="49" fontId="34" fillId="5" borderId="0" xfId="0" applyNumberFormat="1" applyFont="1" applyFill="1" applyAlignment="1">
      <alignment horizontal="left"/>
    </xf>
    <xf numFmtId="0" fontId="65" fillId="5" borderId="0" xfId="0" applyFont="1" applyFill="1"/>
    <xf numFmtId="49" fontId="14" fillId="5" borderId="0" xfId="0" applyNumberFormat="1" applyFont="1" applyFill="1" applyAlignment="1">
      <alignment horizontal="left"/>
    </xf>
    <xf numFmtId="49" fontId="30" fillId="5" borderId="0" xfId="0" applyNumberFormat="1" applyFont="1" applyFill="1"/>
    <xf numFmtId="49" fontId="20" fillId="5" borderId="0" xfId="0" applyNumberFormat="1" applyFont="1" applyFill="1"/>
    <xf numFmtId="49" fontId="16" fillId="5" borderId="0" xfId="0" applyNumberFormat="1" applyFont="1" applyFill="1"/>
    <xf numFmtId="14" fontId="18" fillId="5" borderId="6" xfId="0" applyNumberFormat="1" applyFont="1" applyFill="1" applyBorder="1" applyAlignment="1">
      <alignment horizontal="left" vertical="center"/>
    </xf>
    <xf numFmtId="49" fontId="18" fillId="5" borderId="6" xfId="0" applyNumberFormat="1" applyFont="1" applyFill="1" applyBorder="1" applyAlignment="1">
      <alignment vertical="center"/>
    </xf>
    <xf numFmtId="49" fontId="40" fillId="5" borderId="6" xfId="0" applyNumberFormat="1" applyFont="1" applyFill="1" applyBorder="1" applyAlignment="1">
      <alignment vertical="center"/>
    </xf>
    <xf numFmtId="49" fontId="18" fillId="5" borderId="6" xfId="2" applyNumberFormat="1" applyFont="1" applyFill="1" applyBorder="1" applyAlignment="1" applyProtection="1">
      <alignment vertical="center"/>
      <protection locked="0"/>
    </xf>
    <xf numFmtId="49" fontId="19" fillId="5" borderId="6" xfId="0" applyNumberFormat="1" applyFont="1" applyFill="1" applyBorder="1" applyAlignment="1">
      <alignment horizontal="right" vertical="center"/>
    </xf>
    <xf numFmtId="0" fontId="0" fillId="5" borderId="16" xfId="0" applyFill="1" applyBorder="1"/>
    <xf numFmtId="0" fontId="0" fillId="5" borderId="0" xfId="0" applyFill="1"/>
    <xf numFmtId="49" fontId="27" fillId="5" borderId="26" xfId="0" applyNumberFormat="1" applyFont="1" applyFill="1" applyBorder="1" applyAlignment="1">
      <alignment vertical="center"/>
    </xf>
    <xf numFmtId="49" fontId="39" fillId="5" borderId="16" xfId="0" applyNumberFormat="1" applyFont="1" applyFill="1" applyBorder="1" applyAlignment="1">
      <alignment vertical="center"/>
    </xf>
    <xf numFmtId="49" fontId="9" fillId="5" borderId="26" xfId="0" applyNumberFormat="1" applyFont="1" applyFill="1" applyBorder="1" applyAlignment="1">
      <alignment vertical="center"/>
    </xf>
    <xf numFmtId="49" fontId="9" fillId="5" borderId="27" xfId="0" applyNumberFormat="1" applyFont="1" applyFill="1" applyBorder="1" applyAlignment="1">
      <alignment vertical="center"/>
    </xf>
    <xf numFmtId="49" fontId="9" fillId="5" borderId="18" xfId="0" applyNumberFormat="1" applyFont="1" applyFill="1" applyBorder="1" applyAlignment="1">
      <alignment horizontal="right" vertical="center"/>
    </xf>
    <xf numFmtId="49" fontId="9" fillId="5" borderId="28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horizontal="right" vertical="center"/>
    </xf>
    <xf numFmtId="49" fontId="68" fillId="2" borderId="0" xfId="0" applyNumberFormat="1" applyFont="1" applyFill="1" applyAlignment="1">
      <alignment horizontal="center" vertical="center"/>
    </xf>
    <xf numFmtId="0" fontId="68" fillId="5" borderId="16" xfId="0" applyFont="1" applyFill="1" applyBorder="1" applyAlignment="1">
      <alignment vertical="center"/>
    </xf>
    <xf numFmtId="49" fontId="73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7" fillId="5" borderId="16" xfId="0" applyFont="1" applyFill="1" applyBorder="1"/>
    <xf numFmtId="0" fontId="68" fillId="5" borderId="16" xfId="0" applyFont="1" applyFill="1" applyBorder="1" applyAlignment="1">
      <alignment horizontal="center" vertical="center" shrinkToFit="1"/>
    </xf>
    <xf numFmtId="0" fontId="71" fillId="5" borderId="16" xfId="0" applyFont="1" applyFill="1" applyBorder="1"/>
    <xf numFmtId="49" fontId="15" fillId="5" borderId="0" xfId="0" applyNumberFormat="1" applyFont="1" applyFill="1" applyAlignment="1">
      <alignment horizontal="left"/>
    </xf>
    <xf numFmtId="49" fontId="24" fillId="0" borderId="0" xfId="0" applyNumberFormat="1" applyFont="1" applyAlignment="1">
      <alignment vertical="center"/>
    </xf>
    <xf numFmtId="49" fontId="32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49" fontId="40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71" fillId="5" borderId="0" xfId="0" applyFont="1" applyFill="1"/>
    <xf numFmtId="49" fontId="27" fillId="0" borderId="0" xfId="0" applyNumberFormat="1" applyFont="1" applyAlignment="1">
      <alignment horizontal="left" vertical="center"/>
    </xf>
    <xf numFmtId="49" fontId="57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49" fontId="56" fillId="2" borderId="27" xfId="0" applyNumberFormat="1" applyFont="1" applyFill="1" applyBorder="1" applyAlignment="1">
      <alignment horizontal="center" vertical="center"/>
    </xf>
    <xf numFmtId="49" fontId="56" fillId="2" borderId="27" xfId="0" applyNumberFormat="1" applyFont="1" applyFill="1" applyBorder="1" applyAlignment="1">
      <alignment vertical="center"/>
    </xf>
    <xf numFmtId="49" fontId="9" fillId="5" borderId="26" xfId="0" applyNumberFormat="1" applyFont="1" applyFill="1" applyBorder="1" applyAlignment="1">
      <alignment horizontal="center" vertical="center"/>
    </xf>
    <xf numFmtId="49" fontId="39" fillId="5" borderId="27" xfId="0" applyNumberFormat="1" applyFont="1" applyFill="1" applyBorder="1" applyAlignment="1">
      <alignment vertical="center"/>
    </xf>
    <xf numFmtId="0" fontId="0" fillId="5" borderId="18" xfId="0" applyFill="1" applyBorder="1"/>
    <xf numFmtId="49" fontId="9" fillId="5" borderId="25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Alignment="1">
      <alignment vertical="center"/>
    </xf>
    <xf numFmtId="49" fontId="39" fillId="5" borderId="0" xfId="0" applyNumberFormat="1" applyFont="1" applyFill="1" applyAlignment="1">
      <alignment vertical="center"/>
    </xf>
    <xf numFmtId="0" fontId="0" fillId="5" borderId="7" xfId="0" applyFill="1" applyBorder="1"/>
    <xf numFmtId="49" fontId="9" fillId="5" borderId="28" xfId="0" applyNumberFormat="1" applyFont="1" applyFill="1" applyBorder="1" applyAlignment="1">
      <alignment horizontal="center" vertical="center"/>
    </xf>
    <xf numFmtId="0" fontId="0" fillId="5" borderId="8" xfId="0" applyFill="1" applyBorder="1"/>
    <xf numFmtId="49" fontId="33" fillId="5" borderId="26" xfId="0" applyNumberFormat="1" applyFont="1" applyFill="1" applyBorder="1" applyAlignment="1">
      <alignment horizontal="center" vertical="center"/>
    </xf>
    <xf numFmtId="49" fontId="9" fillId="5" borderId="18" xfId="0" applyNumberFormat="1" applyFont="1" applyFill="1" applyBorder="1" applyAlignment="1">
      <alignment vertical="center"/>
    </xf>
    <xf numFmtId="49" fontId="33" fillId="5" borderId="25" xfId="0" applyNumberFormat="1" applyFont="1" applyFill="1" applyBorder="1" applyAlignment="1">
      <alignment horizontal="center" vertical="center"/>
    </xf>
    <xf numFmtId="49" fontId="33" fillId="5" borderId="28" xfId="0" applyNumberFormat="1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vertical="center"/>
    </xf>
    <xf numFmtId="49" fontId="9" fillId="5" borderId="25" xfId="0" applyNumberFormat="1" applyFont="1" applyFill="1" applyBorder="1" applyAlignment="1">
      <alignment vertical="center"/>
    </xf>
    <xf numFmtId="0" fontId="0" fillId="2" borderId="22" xfId="0" applyFill="1" applyBorder="1"/>
    <xf numFmtId="0" fontId="0" fillId="5" borderId="27" xfId="0" applyFill="1" applyBorder="1"/>
    <xf numFmtId="0" fontId="1" fillId="5" borderId="0" xfId="0" applyFont="1" applyFill="1"/>
    <xf numFmtId="0" fontId="74" fillId="2" borderId="0" xfId="0" applyFont="1" applyFill="1" applyAlignment="1">
      <alignment horizontal="center" shrinkToFit="1"/>
    </xf>
    <xf numFmtId="0" fontId="75" fillId="9" borderId="0" xfId="0" applyFont="1" applyFill="1"/>
    <xf numFmtId="0" fontId="75" fillId="5" borderId="0" xfId="0" applyFont="1" applyFill="1"/>
    <xf numFmtId="0" fontId="71" fillId="5" borderId="16" xfId="0" applyFont="1" applyFill="1" applyBorder="1" applyAlignment="1">
      <alignment horizontal="center" vertical="center" shrinkToFit="1"/>
    </xf>
    <xf numFmtId="0" fontId="71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67" fillId="5" borderId="0" xfId="0" applyFont="1" applyFill="1" applyAlignment="1">
      <alignment horizontal="center"/>
    </xf>
    <xf numFmtId="0" fontId="0" fillId="5" borderId="5" xfId="0" applyFill="1" applyBorder="1"/>
    <xf numFmtId="0" fontId="67" fillId="9" borderId="5" xfId="0" applyFont="1" applyFill="1" applyBorder="1" applyAlignment="1">
      <alignment horizontal="center" vertical="center"/>
    </xf>
    <xf numFmtId="0" fontId="71" fillId="5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10" borderId="0" xfId="0" applyNumberFormat="1" applyFont="1" applyFill="1"/>
    <xf numFmtId="0" fontId="0" fillId="10" borderId="0" xfId="0" applyFill="1" applyAlignment="1">
      <alignment horizontal="center"/>
    </xf>
    <xf numFmtId="0" fontId="67" fillId="9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6" fillId="9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1" borderId="36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2" borderId="0" xfId="0" applyFill="1"/>
    <xf numFmtId="0" fontId="77" fillId="13" borderId="0" xfId="0" applyFont="1" applyFill="1" applyAlignment="1">
      <alignment horizontal="center" vertical="center"/>
    </xf>
    <xf numFmtId="0" fontId="0" fillId="9" borderId="16" xfId="0" applyFill="1" applyBorder="1" applyAlignment="1">
      <alignment horizontal="center"/>
    </xf>
    <xf numFmtId="0" fontId="78" fillId="5" borderId="16" xfId="0" applyFont="1" applyFill="1" applyBorder="1" applyAlignment="1">
      <alignment horizontal="center"/>
    </xf>
    <xf numFmtId="0" fontId="78" fillId="5" borderId="0" xfId="0" applyFont="1" applyFill="1" applyAlignment="1">
      <alignment horizontal="center"/>
    </xf>
    <xf numFmtId="49" fontId="67" fillId="2" borderId="0" xfId="0" applyNumberFormat="1" applyFont="1" applyFill="1" applyAlignment="1">
      <alignment horizontal="center" vertical="center"/>
    </xf>
    <xf numFmtId="49" fontId="12" fillId="4" borderId="24" xfId="0" applyNumberFormat="1" applyFont="1" applyFill="1" applyBorder="1" applyAlignment="1">
      <alignment vertical="center"/>
    </xf>
    <xf numFmtId="0" fontId="73" fillId="0" borderId="16" xfId="0" applyFont="1" applyBorder="1" applyAlignment="1">
      <alignment vertical="center"/>
    </xf>
    <xf numFmtId="49" fontId="63" fillId="3" borderId="1" xfId="0" applyNumberFormat="1" applyFont="1" applyFill="1" applyBorder="1" applyAlignment="1">
      <alignment vertical="center" shrinkToFit="1"/>
    </xf>
    <xf numFmtId="0" fontId="61" fillId="0" borderId="2" xfId="0" applyFont="1" applyBorder="1" applyAlignment="1">
      <alignment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49" fillId="8" borderId="0" xfId="0" applyFont="1" applyFill="1" applyAlignment="1">
      <alignment horizontal="right" vertical="center"/>
    </xf>
    <xf numFmtId="0" fontId="49" fillId="15" borderId="0" xfId="0" applyFont="1" applyFill="1" applyAlignment="1">
      <alignment horizontal="right" vertical="center"/>
    </xf>
    <xf numFmtId="0" fontId="72" fillId="7" borderId="16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63" fillId="3" borderId="2" xfId="0" applyNumberFormat="1" applyFont="1" applyFill="1" applyBorder="1" applyAlignment="1">
      <alignment vertical="center" shrinkToFit="1"/>
    </xf>
    <xf numFmtId="49" fontId="63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4" xfId="0" applyFont="1" applyBorder="1" applyAlignment="1">
      <alignment horizontal="center" vertical="center"/>
    </xf>
    <xf numFmtId="49" fontId="25" fillId="2" borderId="29" xfId="0" applyNumberFormat="1" applyFont="1" applyFill="1" applyBorder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0" fillId="0" borderId="16" xfId="0" applyFont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83" fillId="0" borderId="0" xfId="0" applyFont="1" applyAlignment="1">
      <alignment horizontal="right" vertical="center"/>
    </xf>
    <xf numFmtId="0" fontId="45" fillId="7" borderId="16" xfId="0" applyFont="1" applyFill="1" applyBorder="1" applyAlignment="1">
      <alignment horizontal="center" vertical="center"/>
    </xf>
    <xf numFmtId="49" fontId="61" fillId="0" borderId="2" xfId="0" applyNumberFormat="1" applyFont="1" applyBorder="1" applyAlignment="1">
      <alignment vertical="center" shrinkToFit="1"/>
    </xf>
    <xf numFmtId="49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left"/>
    </xf>
    <xf numFmtId="1" fontId="20" fillId="0" borderId="6" xfId="0" applyNumberFormat="1" applyFont="1" applyBorder="1" applyAlignment="1">
      <alignment horizontal="left"/>
    </xf>
    <xf numFmtId="1" fontId="61" fillId="0" borderId="2" xfId="0" applyNumberFormat="1" applyFont="1" applyBorder="1" applyAlignment="1">
      <alignment vertical="center" shrinkToFit="1"/>
    </xf>
    <xf numFmtId="1" fontId="79" fillId="2" borderId="11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center" wrapText="1"/>
    </xf>
    <xf numFmtId="1" fontId="20" fillId="0" borderId="4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20" fillId="0" borderId="9" xfId="0" applyNumberFormat="1" applyFont="1" applyBorder="1" applyAlignment="1">
      <alignment horizontal="center" vertical="center" wrapText="1"/>
    </xf>
    <xf numFmtId="49" fontId="25" fillId="2" borderId="11" xfId="0" applyNumberFormat="1" applyFont="1" applyFill="1" applyBorder="1" applyAlignment="1">
      <alignment horizontal="right" vertical="center"/>
    </xf>
    <xf numFmtId="49" fontId="64" fillId="0" borderId="13" xfId="0" applyNumberFormat="1" applyFont="1" applyBorder="1" applyAlignment="1">
      <alignment horizontal="right" vertical="center"/>
    </xf>
    <xf numFmtId="0" fontId="20" fillId="0" borderId="45" xfId="0" applyFont="1" applyBorder="1" applyAlignment="1">
      <alignment horizontal="center" vertical="center"/>
    </xf>
    <xf numFmtId="49" fontId="63" fillId="16" borderId="1" xfId="0" applyNumberFormat="1" applyFont="1" applyFill="1" applyBorder="1" applyAlignment="1">
      <alignment vertical="center" shrinkToFit="1"/>
    </xf>
    <xf numFmtId="0" fontId="0" fillId="17" borderId="11" xfId="0" applyFill="1" applyBorder="1" applyAlignment="1">
      <alignment vertical="center"/>
    </xf>
    <xf numFmtId="0" fontId="37" fillId="16" borderId="13" xfId="0" applyFont="1" applyFill="1" applyBorder="1" applyAlignment="1">
      <alignment horizontal="right" vertical="center"/>
    </xf>
    <xf numFmtId="0" fontId="0" fillId="0" borderId="25" xfId="0" applyBorder="1"/>
    <xf numFmtId="0" fontId="0" fillId="2" borderId="24" xfId="0" applyFill="1" applyBorder="1"/>
    <xf numFmtId="0" fontId="71" fillId="3" borderId="0" xfId="0" applyFont="1" applyFill="1" applyAlignment="1">
      <alignment horizontal="center"/>
    </xf>
    <xf numFmtId="0" fontId="71" fillId="4" borderId="0" xfId="0" applyFont="1" applyFill="1" applyAlignment="1">
      <alignment horizontal="center"/>
    </xf>
    <xf numFmtId="0" fontId="71" fillId="10" borderId="0" xfId="0" applyFont="1" applyFill="1" applyAlignment="1">
      <alignment horizontal="center"/>
    </xf>
    <xf numFmtId="49" fontId="24" fillId="17" borderId="0" xfId="0" applyNumberFormat="1" applyFont="1" applyFill="1" applyAlignment="1">
      <alignment horizontal="right" vertical="center"/>
    </xf>
    <xf numFmtId="0" fontId="71" fillId="0" borderId="8" xfId="0" applyFont="1" applyBorder="1" applyAlignment="1">
      <alignment vertical="center"/>
    </xf>
    <xf numFmtId="1" fontId="20" fillId="0" borderId="8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73" fillId="7" borderId="16" xfId="0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vertical="center"/>
    </xf>
    <xf numFmtId="0" fontId="42" fillId="5" borderId="16" xfId="0" applyFont="1" applyFill="1" applyBorder="1" applyAlignment="1">
      <alignment vertical="center"/>
    </xf>
    <xf numFmtId="0" fontId="2" fillId="5" borderId="16" xfId="0" applyFont="1" applyFill="1" applyBorder="1"/>
    <xf numFmtId="49" fontId="84" fillId="0" borderId="0" xfId="0" applyNumberFormat="1" applyFont="1" applyAlignment="1">
      <alignment horizontal="left"/>
    </xf>
    <xf numFmtId="0" fontId="53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49" fontId="81" fillId="0" borderId="0" xfId="0" applyNumberFormat="1" applyFont="1" applyAlignment="1">
      <alignment horizontal="left"/>
    </xf>
    <xf numFmtId="49" fontId="81" fillId="0" borderId="0" xfId="0" applyNumberFormat="1" applyFont="1"/>
    <xf numFmtId="49" fontId="28" fillId="0" borderId="6" xfId="0" applyNumberFormat="1" applyFont="1" applyBorder="1" applyAlignment="1">
      <alignment vertical="center"/>
    </xf>
    <xf numFmtId="49" fontId="33" fillId="2" borderId="22" xfId="0" applyNumberFormat="1" applyFont="1" applyFill="1" applyBorder="1" applyAlignment="1">
      <alignment vertical="center"/>
    </xf>
    <xf numFmtId="49" fontId="33" fillId="2" borderId="2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3" fillId="5" borderId="16" xfId="0" applyFont="1" applyFill="1" applyBorder="1" applyAlignment="1">
      <alignment vertical="center"/>
    </xf>
    <xf numFmtId="49" fontId="85" fillId="0" borderId="0" xfId="0" applyNumberFormat="1" applyFont="1" applyAlignment="1">
      <alignment horizontal="center"/>
    </xf>
    <xf numFmtId="0" fontId="86" fillId="0" borderId="0" xfId="0" applyFont="1" applyAlignment="1">
      <alignment wrapText="1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49" fontId="12" fillId="5" borderId="0" xfId="0" applyNumberFormat="1" applyFont="1" applyFill="1" applyAlignment="1">
      <alignment vertical="top" shrinkToFit="1"/>
    </xf>
    <xf numFmtId="14" fontId="18" fillId="5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14" fontId="18" fillId="0" borderId="6" xfId="0" applyNumberFormat="1" applyFont="1" applyBorder="1" applyAlignment="1">
      <alignment horizontal="left" vertical="center"/>
    </xf>
    <xf numFmtId="0" fontId="2" fillId="5" borderId="16" xfId="0" applyFont="1" applyFill="1" applyBorder="1" applyAlignment="1">
      <alignment vertical="center" shrinkToFit="1"/>
    </xf>
    <xf numFmtId="0" fontId="71" fillId="5" borderId="16" xfId="0" applyFont="1" applyFill="1" applyBorder="1" applyAlignment="1">
      <alignment vertical="center" shrinkToFit="1"/>
    </xf>
    <xf numFmtId="0" fontId="0" fillId="5" borderId="16" xfId="0" applyFill="1" applyBorder="1" applyAlignment="1">
      <alignment horizontal="center"/>
    </xf>
    <xf numFmtId="0" fontId="20" fillId="0" borderId="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right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261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315595</xdr:colOff>
      <xdr:row>11</xdr:row>
      <xdr:rowOff>0</xdr:rowOff>
    </xdr:from>
    <xdr:to>
      <xdr:col>4</xdr:col>
      <xdr:colOff>1263676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A47E8CC8-D9D5-BF04-97C8-BDF9A781CD08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670560</xdr:colOff>
      <xdr:row>0</xdr:row>
      <xdr:rowOff>91440</xdr:rowOff>
    </xdr:from>
    <xdr:to>
      <xdr:col>4</xdr:col>
      <xdr:colOff>1249680</xdr:colOff>
      <xdr:row>0</xdr:row>
      <xdr:rowOff>495300</xdr:rowOff>
    </xdr:to>
    <xdr:pic>
      <xdr:nvPicPr>
        <xdr:cNvPr id="1609" name="Picture 13">
          <a:extLst>
            <a:ext uri="{FF2B5EF4-FFF2-40B4-BE49-F238E27FC236}">
              <a16:creationId xmlns:a16="http://schemas.microsoft.com/office/drawing/2014/main" id="{D303B0B2-049C-B236-56FB-710814A4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9144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66025" name="Picture 21">
          <a:extLst>
            <a:ext uri="{FF2B5EF4-FFF2-40B4-BE49-F238E27FC236}">
              <a16:creationId xmlns:a16="http://schemas.microsoft.com/office/drawing/2014/main" id="{96185552-2F56-3938-C27A-8351859C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0A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67043" name="Picture 3">
          <a:extLst>
            <a:ext uri="{FF2B5EF4-FFF2-40B4-BE49-F238E27FC236}">
              <a16:creationId xmlns:a16="http://schemas.microsoft.com/office/drawing/2014/main" id="{B20C3E5C-DB63-A287-60B3-3C3CC6CE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2740" y="0"/>
          <a:ext cx="7848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68067" name="Picture 21">
          <a:extLst>
            <a:ext uri="{FF2B5EF4-FFF2-40B4-BE49-F238E27FC236}">
              <a16:creationId xmlns:a16="http://schemas.microsoft.com/office/drawing/2014/main" id="{63B6850C-F1BA-AF99-8078-2C17114E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68001" name="Button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0C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708660</xdr:colOff>
      <xdr:row>0</xdr:row>
      <xdr:rowOff>22860</xdr:rowOff>
    </xdr:from>
    <xdr:to>
      <xdr:col>17</xdr:col>
      <xdr:colOff>91440</xdr:colOff>
      <xdr:row>1</xdr:row>
      <xdr:rowOff>152400</xdr:rowOff>
    </xdr:to>
    <xdr:pic>
      <xdr:nvPicPr>
        <xdr:cNvPr id="769092" name="Picture 11">
          <a:extLst>
            <a:ext uri="{FF2B5EF4-FFF2-40B4-BE49-F238E27FC236}">
              <a16:creationId xmlns:a16="http://schemas.microsoft.com/office/drawing/2014/main" id="{BD2CB53D-C24B-04F0-23BB-1020EAE8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15240</xdr:rowOff>
        </xdr:from>
        <xdr:to>
          <xdr:col>14</xdr:col>
          <xdr:colOff>365760</xdr:colOff>
          <xdr:row>1</xdr:row>
          <xdr:rowOff>182880</xdr:rowOff>
        </xdr:to>
        <xdr:sp macro="" textlink="">
          <xdr:nvSpPr>
            <xdr:cNvPr id="769025" name="Button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0D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9026" name="Button 2" hidden="1">
              <a:extLst>
                <a:ext uri="{63B3BB69-23CF-44E3-9099-C40C66FF867C}">
                  <a14:compatExt spid="_x0000_s769026"/>
                </a:ext>
                <a:ext uri="{FF2B5EF4-FFF2-40B4-BE49-F238E27FC236}">
                  <a16:creationId xmlns:a16="http://schemas.microsoft.com/office/drawing/2014/main" id="{00000000-0008-0000-0D00-000002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1125" name="Picture 21">
          <a:extLst>
            <a:ext uri="{FF2B5EF4-FFF2-40B4-BE49-F238E27FC236}">
              <a16:creationId xmlns:a16="http://schemas.microsoft.com/office/drawing/2014/main" id="{FDB65BA8-4E3A-0B96-E29B-52334673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1073" name="Button 1" hidden="1">
              <a:extLst>
                <a:ext uri="{63B3BB69-23CF-44E3-9099-C40C66FF867C}">
                  <a14:compatExt spid="_x0000_s771073"/>
                </a:ext>
                <a:ext uri="{FF2B5EF4-FFF2-40B4-BE49-F238E27FC236}">
                  <a16:creationId xmlns:a16="http://schemas.microsoft.com/office/drawing/2014/main" id="{00000000-0008-0000-0E00-000001C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251460</xdr:colOff>
      <xdr:row>0</xdr:row>
      <xdr:rowOff>15240</xdr:rowOff>
    </xdr:from>
    <xdr:to>
      <xdr:col>17</xdr:col>
      <xdr:colOff>91440</xdr:colOff>
      <xdr:row>1</xdr:row>
      <xdr:rowOff>144780</xdr:rowOff>
    </xdr:to>
    <xdr:pic>
      <xdr:nvPicPr>
        <xdr:cNvPr id="770100" name="Picture 7">
          <a:extLst>
            <a:ext uri="{FF2B5EF4-FFF2-40B4-BE49-F238E27FC236}">
              <a16:creationId xmlns:a16="http://schemas.microsoft.com/office/drawing/2014/main" id="{25159AB8-E122-0621-881E-868A86A1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5240"/>
          <a:ext cx="5715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15240</xdr:rowOff>
        </xdr:from>
        <xdr:to>
          <xdr:col>14</xdr:col>
          <xdr:colOff>365760</xdr:colOff>
          <xdr:row>1</xdr:row>
          <xdr:rowOff>182880</xdr:rowOff>
        </xdr:to>
        <xdr:sp macro="" textlink="">
          <xdr:nvSpPr>
            <xdr:cNvPr id="770049" name="Button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0F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70050" name="Button 2" hidden="1">
              <a:extLst>
                <a:ext uri="{63B3BB69-23CF-44E3-9099-C40C66FF867C}">
                  <a14:compatExt spid="_x0000_s770050"/>
                </a:ext>
                <a:ext uri="{FF2B5EF4-FFF2-40B4-BE49-F238E27FC236}">
                  <a16:creationId xmlns:a16="http://schemas.microsoft.com/office/drawing/2014/main" id="{00000000-0008-0000-0F00-000002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2141" name="Picture 21">
          <a:extLst>
            <a:ext uri="{FF2B5EF4-FFF2-40B4-BE49-F238E27FC236}">
              <a16:creationId xmlns:a16="http://schemas.microsoft.com/office/drawing/2014/main" id="{5DEB2D36-902A-887D-E478-6E696F23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10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73159" name="Picture 1">
          <a:extLst>
            <a:ext uri="{FF2B5EF4-FFF2-40B4-BE49-F238E27FC236}">
              <a16:creationId xmlns:a16="http://schemas.microsoft.com/office/drawing/2014/main" id="{891E14DC-1D3C-1084-33EE-39289CA8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0"/>
          <a:ext cx="7848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4182" name="Picture 21">
          <a:extLst>
            <a:ext uri="{FF2B5EF4-FFF2-40B4-BE49-F238E27FC236}">
              <a16:creationId xmlns:a16="http://schemas.microsoft.com/office/drawing/2014/main" id="{F9CFC978-8E3E-634E-8332-584B89B7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4145" name="Button 1" hidden="1">
              <a:extLst>
                <a:ext uri="{63B3BB69-23CF-44E3-9099-C40C66FF867C}">
                  <a14:compatExt spid="_x0000_s774145"/>
                </a:ext>
                <a:ext uri="{FF2B5EF4-FFF2-40B4-BE49-F238E27FC236}">
                  <a16:creationId xmlns:a16="http://schemas.microsoft.com/office/drawing/2014/main" id="{00000000-0008-0000-1200-00000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75201" name="Picture 1">
          <a:extLst>
            <a:ext uri="{FF2B5EF4-FFF2-40B4-BE49-F238E27FC236}">
              <a16:creationId xmlns:a16="http://schemas.microsoft.com/office/drawing/2014/main" id="{BE7B4A9B-28B9-2271-3031-6744A898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80" y="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57884" name="Picture 21">
          <a:extLst>
            <a:ext uri="{FF2B5EF4-FFF2-40B4-BE49-F238E27FC236}">
              <a16:creationId xmlns:a16="http://schemas.microsoft.com/office/drawing/2014/main" id="{1E01520A-3000-6FFF-2D1D-B51B8259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57761" name="Button 1" hidden="1">
              <a:extLst>
                <a:ext uri="{63B3BB69-23CF-44E3-9099-C40C66FF867C}">
                  <a14:compatExt spid="_x0000_s757761"/>
                </a:ext>
                <a:ext uri="{FF2B5EF4-FFF2-40B4-BE49-F238E27FC236}">
                  <a16:creationId xmlns:a16="http://schemas.microsoft.com/office/drawing/2014/main" id="{00000000-0008-0000-0200-0000019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6224" name="Picture 21">
          <a:extLst>
            <a:ext uri="{FF2B5EF4-FFF2-40B4-BE49-F238E27FC236}">
              <a16:creationId xmlns:a16="http://schemas.microsoft.com/office/drawing/2014/main" id="{96424CBD-F223-1B9F-C2F4-28FCFD36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6193" name="Button 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00000000-0008-0000-1400-00000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8271" name="Picture 21">
          <a:extLst>
            <a:ext uri="{FF2B5EF4-FFF2-40B4-BE49-F238E27FC236}">
              <a16:creationId xmlns:a16="http://schemas.microsoft.com/office/drawing/2014/main" id="{0B319B36-7542-6247-58CD-E2B3D5AB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8241" name="Button 1" hidden="1">
              <a:extLst>
                <a:ext uri="{63B3BB69-23CF-44E3-9099-C40C66FF867C}">
                  <a14:compatExt spid="_x0000_s778241"/>
                </a:ext>
                <a:ext uri="{FF2B5EF4-FFF2-40B4-BE49-F238E27FC236}">
                  <a16:creationId xmlns:a16="http://schemas.microsoft.com/office/drawing/2014/main" id="{00000000-0008-0000-1500-00000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77243" name="Picture 3">
          <a:extLst>
            <a:ext uri="{FF2B5EF4-FFF2-40B4-BE49-F238E27FC236}">
              <a16:creationId xmlns:a16="http://schemas.microsoft.com/office/drawing/2014/main" id="{217196AE-CD66-5025-1ECF-1E5B909B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79293" name="Picture 21">
          <a:extLst>
            <a:ext uri="{FF2B5EF4-FFF2-40B4-BE49-F238E27FC236}">
              <a16:creationId xmlns:a16="http://schemas.microsoft.com/office/drawing/2014/main" id="{B0B47BBE-0395-B640-6145-065C85D10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79265" name="Button 1" hidden="1">
              <a:extLst>
                <a:ext uri="{63B3BB69-23CF-44E3-9099-C40C66FF867C}">
                  <a14:compatExt spid="_x0000_s779265"/>
                </a:ext>
                <a:ext uri="{FF2B5EF4-FFF2-40B4-BE49-F238E27FC236}">
                  <a16:creationId xmlns:a16="http://schemas.microsoft.com/office/drawing/2014/main" id="{00000000-0008-0000-1700-00000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80312" name="Picture 1">
          <a:extLst>
            <a:ext uri="{FF2B5EF4-FFF2-40B4-BE49-F238E27FC236}">
              <a16:creationId xmlns:a16="http://schemas.microsoft.com/office/drawing/2014/main" id="{5B28BF4C-5A0C-B977-97BB-C28F5225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880" y="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81336" name="Picture 21">
          <a:extLst>
            <a:ext uri="{FF2B5EF4-FFF2-40B4-BE49-F238E27FC236}">
              <a16:creationId xmlns:a16="http://schemas.microsoft.com/office/drawing/2014/main" id="{16328B4F-00AC-3A77-77B8-4E799D90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81313" name="Button 1" hidden="1">
              <a:extLst>
                <a:ext uri="{63B3BB69-23CF-44E3-9099-C40C66FF867C}">
                  <a14:compatExt spid="_x0000_s781313"/>
                </a:ext>
                <a:ext uri="{FF2B5EF4-FFF2-40B4-BE49-F238E27FC236}">
                  <a16:creationId xmlns:a16="http://schemas.microsoft.com/office/drawing/2014/main" id="{00000000-0008-0000-1900-000001E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82357" name="Picture 3">
          <a:extLst>
            <a:ext uri="{FF2B5EF4-FFF2-40B4-BE49-F238E27FC236}">
              <a16:creationId xmlns:a16="http://schemas.microsoft.com/office/drawing/2014/main" id="{269078F4-E364-B4E2-14D8-45CA1BBF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83382" name="Picture 21">
          <a:extLst>
            <a:ext uri="{FF2B5EF4-FFF2-40B4-BE49-F238E27FC236}">
              <a16:creationId xmlns:a16="http://schemas.microsoft.com/office/drawing/2014/main" id="{342F98E5-F17B-C801-D6DE-81FA95BA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83361" name="Button 1" hidden="1">
              <a:extLst>
                <a:ext uri="{63B3BB69-23CF-44E3-9099-C40C66FF867C}">
                  <a14:compatExt spid="_x0000_s783361"/>
                </a:ext>
                <a:ext uri="{FF2B5EF4-FFF2-40B4-BE49-F238E27FC236}">
                  <a16:creationId xmlns:a16="http://schemas.microsoft.com/office/drawing/2014/main" id="{00000000-0008-0000-1B00-000001F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84401" name="Picture 3">
          <a:extLst>
            <a:ext uri="{FF2B5EF4-FFF2-40B4-BE49-F238E27FC236}">
              <a16:creationId xmlns:a16="http://schemas.microsoft.com/office/drawing/2014/main" id="{13131138-D2B8-8F8C-9C0D-D5466F49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58899" name="Picture 3">
          <a:extLst>
            <a:ext uri="{FF2B5EF4-FFF2-40B4-BE49-F238E27FC236}">
              <a16:creationId xmlns:a16="http://schemas.microsoft.com/office/drawing/2014/main" id="{B0EE4F93-DA01-2184-F8A0-26798E18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0"/>
          <a:ext cx="7848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388620</xdr:colOff>
      <xdr:row>0</xdr:row>
      <xdr:rowOff>38100</xdr:rowOff>
    </xdr:from>
    <xdr:to>
      <xdr:col>14</xdr:col>
      <xdr:colOff>457200</xdr:colOff>
      <xdr:row>1</xdr:row>
      <xdr:rowOff>114300</xdr:rowOff>
    </xdr:to>
    <xdr:pic>
      <xdr:nvPicPr>
        <xdr:cNvPr id="759921" name="Picture 7">
          <a:extLst>
            <a:ext uri="{FF2B5EF4-FFF2-40B4-BE49-F238E27FC236}">
              <a16:creationId xmlns:a16="http://schemas.microsoft.com/office/drawing/2014/main" id="{4D160E51-A90B-1359-CA05-CCC24FA0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" y="3810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59809" name="Button 1" hidden="1">
              <a:extLst>
                <a:ext uri="{63B3BB69-23CF-44E3-9099-C40C66FF867C}">
                  <a14:compatExt spid="_x0000_s759809"/>
                </a:ext>
                <a:ext uri="{FF2B5EF4-FFF2-40B4-BE49-F238E27FC236}">
                  <a16:creationId xmlns:a16="http://schemas.microsoft.com/office/drawing/2014/main" id="{00000000-0008-0000-0400-0000019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708660</xdr:colOff>
      <xdr:row>0</xdr:row>
      <xdr:rowOff>22860</xdr:rowOff>
    </xdr:from>
    <xdr:to>
      <xdr:col>17</xdr:col>
      <xdr:colOff>91440</xdr:colOff>
      <xdr:row>1</xdr:row>
      <xdr:rowOff>152400</xdr:rowOff>
    </xdr:to>
    <xdr:pic>
      <xdr:nvPicPr>
        <xdr:cNvPr id="760944" name="Picture 11">
          <a:extLst>
            <a:ext uri="{FF2B5EF4-FFF2-40B4-BE49-F238E27FC236}">
              <a16:creationId xmlns:a16="http://schemas.microsoft.com/office/drawing/2014/main" id="{E072E5D4-53F0-B715-2F23-5575D9AA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15240</xdr:rowOff>
        </xdr:from>
        <xdr:to>
          <xdr:col>14</xdr:col>
          <xdr:colOff>365760</xdr:colOff>
          <xdr:row>1</xdr:row>
          <xdr:rowOff>182880</xdr:rowOff>
        </xdr:to>
        <xdr:sp macro="" textlink="">
          <xdr:nvSpPr>
            <xdr:cNvPr id="760833" name="Button 1" hidden="1">
              <a:extLst>
                <a:ext uri="{63B3BB69-23CF-44E3-9099-C40C66FF867C}">
                  <a14:compatExt spid="_x0000_s760833"/>
                </a:ext>
                <a:ext uri="{FF2B5EF4-FFF2-40B4-BE49-F238E27FC236}">
                  <a16:creationId xmlns:a16="http://schemas.microsoft.com/office/drawing/2014/main" id="{00000000-0008-0000-0500-000001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0834" name="Button 2" hidden="1">
              <a:extLst>
                <a:ext uri="{63B3BB69-23CF-44E3-9099-C40C66FF867C}">
                  <a14:compatExt spid="_x0000_s760834"/>
                </a:ext>
                <a:ext uri="{FF2B5EF4-FFF2-40B4-BE49-F238E27FC236}">
                  <a16:creationId xmlns:a16="http://schemas.microsoft.com/office/drawing/2014/main" id="{00000000-0008-0000-0500-000002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61951" name="Picture 21">
          <a:extLst>
            <a:ext uri="{FF2B5EF4-FFF2-40B4-BE49-F238E27FC236}">
              <a16:creationId xmlns:a16="http://schemas.microsoft.com/office/drawing/2014/main" id="{C48BDEEB-C254-3479-D13E-A692FA4F6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61857" name="Button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06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167640</xdr:colOff>
      <xdr:row>0</xdr:row>
      <xdr:rowOff>0</xdr:rowOff>
    </xdr:from>
    <xdr:to>
      <xdr:col>12</xdr:col>
      <xdr:colOff>373380</xdr:colOff>
      <xdr:row>2</xdr:row>
      <xdr:rowOff>15240</xdr:rowOff>
    </xdr:to>
    <xdr:pic>
      <xdr:nvPicPr>
        <xdr:cNvPr id="762971" name="Picture 3">
          <a:extLst>
            <a:ext uri="{FF2B5EF4-FFF2-40B4-BE49-F238E27FC236}">
              <a16:creationId xmlns:a16="http://schemas.microsoft.com/office/drawing/2014/main" id="{AC81D8F5-420E-253C-A16F-E5360EBE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7848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22860</xdr:rowOff>
    </xdr:from>
    <xdr:to>
      <xdr:col>16</xdr:col>
      <xdr:colOff>487680</xdr:colOff>
      <xdr:row>1</xdr:row>
      <xdr:rowOff>114300</xdr:rowOff>
    </xdr:to>
    <xdr:pic>
      <xdr:nvPicPr>
        <xdr:cNvPr id="763992" name="Picture 21">
          <a:extLst>
            <a:ext uri="{FF2B5EF4-FFF2-40B4-BE49-F238E27FC236}">
              <a16:creationId xmlns:a16="http://schemas.microsoft.com/office/drawing/2014/main" id="{E7850356-C60B-3E08-BA07-C118E773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763905" name="Button 1" hidden="1">
              <a:extLst>
                <a:ext uri="{63B3BB69-23CF-44E3-9099-C40C66FF867C}">
                  <a14:compatExt spid="_x0000_s763905"/>
                </a:ext>
                <a:ext uri="{FF2B5EF4-FFF2-40B4-BE49-F238E27FC236}">
                  <a16:creationId xmlns:a16="http://schemas.microsoft.com/office/drawing/2014/main" id="{00000000-0008-0000-0800-00000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708660</xdr:colOff>
      <xdr:row>0</xdr:row>
      <xdr:rowOff>22860</xdr:rowOff>
    </xdr:from>
    <xdr:to>
      <xdr:col>17</xdr:col>
      <xdr:colOff>91440</xdr:colOff>
      <xdr:row>1</xdr:row>
      <xdr:rowOff>152400</xdr:rowOff>
    </xdr:to>
    <xdr:pic>
      <xdr:nvPicPr>
        <xdr:cNvPr id="765016" name="Picture 11">
          <a:extLst>
            <a:ext uri="{FF2B5EF4-FFF2-40B4-BE49-F238E27FC236}">
              <a16:creationId xmlns:a16="http://schemas.microsoft.com/office/drawing/2014/main" id="{93A3C97B-060D-AE39-4955-B98BDC8A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2286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15240</xdr:rowOff>
        </xdr:from>
        <xdr:to>
          <xdr:col>14</xdr:col>
          <xdr:colOff>365760</xdr:colOff>
          <xdr:row>1</xdr:row>
          <xdr:rowOff>182880</xdr:rowOff>
        </xdr:to>
        <xdr:sp macro="" textlink="">
          <xdr:nvSpPr>
            <xdr:cNvPr id="764929" name="Button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00000000-0008-0000-0900-000001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64930" name="Button 2" hidden="1">
              <a:extLst>
                <a:ext uri="{63B3BB69-23CF-44E3-9099-C40C66FF867C}">
                  <a14:compatExt spid="_x0000_s764930"/>
                </a:ext>
                <a:ext uri="{FF2B5EF4-FFF2-40B4-BE49-F238E27FC236}">
                  <a16:creationId xmlns:a16="http://schemas.microsoft.com/office/drawing/2014/main" id="{00000000-0008-0000-0900-000002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Relationship Id="rId5" Type="http://schemas.openxmlformats.org/officeDocument/2006/relationships/comments" Target="../comments6.xml"/><Relationship Id="rId4" Type="http://schemas.openxmlformats.org/officeDocument/2006/relationships/ctrlProp" Target="../ctrlProps/ctrlProp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3.xml"/><Relationship Id="rId5" Type="http://schemas.openxmlformats.org/officeDocument/2006/relationships/comments" Target="../comments9.xml"/><Relationship Id="rId4" Type="http://schemas.openxmlformats.org/officeDocument/2006/relationships/ctrlProp" Target="../ctrlProps/ctrlProp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4.xml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5.xml"/><Relationship Id="rId5" Type="http://schemas.openxmlformats.org/officeDocument/2006/relationships/comments" Target="../comments11.xml"/><Relationship Id="rId4" Type="http://schemas.openxmlformats.org/officeDocument/2006/relationships/ctrlProp" Target="../ctrlProps/ctrlProp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6.xml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8.xml"/><Relationship Id="rId4" Type="http://schemas.openxmlformats.org/officeDocument/2006/relationships/comments" Target="../comments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0.xml"/><Relationship Id="rId4" Type="http://schemas.openxmlformats.org/officeDocument/2006/relationships/comments" Target="../comments1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21.xml"/><Relationship Id="rId4" Type="http://schemas.openxmlformats.org/officeDocument/2006/relationships/comments" Target="../comments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23.xml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25.xml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27.xml"/><Relationship Id="rId4" Type="http://schemas.openxmlformats.org/officeDocument/2006/relationships/comments" Target="../comments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0B16-166E-4005-AB26-B7253C65584B}">
  <sheetPr codeName="Sheet1"/>
  <dimension ref="A1:G18"/>
  <sheetViews>
    <sheetView showGridLines="0" showZeros="0" workbookViewId="0">
      <selection activeCell="A6" sqref="A6"/>
    </sheetView>
  </sheetViews>
  <sheetFormatPr defaultColWidth="8.77734375"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88" t="s">
        <v>109</v>
      </c>
      <c r="B1" s="3"/>
      <c r="C1" s="3"/>
      <c r="D1" s="189"/>
      <c r="E1" s="4"/>
      <c r="F1" s="5"/>
      <c r="G1" s="5"/>
    </row>
    <row r="2" spans="1:7" s="6" customFormat="1" ht="36.75" customHeight="1" thickBot="1" x14ac:dyDescent="0.3">
      <c r="A2" s="7" t="s">
        <v>19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20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16" t="s">
        <v>21</v>
      </c>
      <c r="B5" s="21"/>
      <c r="C5" s="21"/>
      <c r="D5" s="21"/>
      <c r="E5" s="350"/>
      <c r="F5" s="22"/>
      <c r="G5" s="23"/>
    </row>
    <row r="6" spans="1:7" s="2" customFormat="1" ht="24.6" x14ac:dyDescent="0.25">
      <c r="A6" s="406" t="s">
        <v>128</v>
      </c>
      <c r="B6" s="351"/>
      <c r="C6" s="24"/>
      <c r="D6" s="25"/>
      <c r="E6" s="26"/>
      <c r="F6" s="5"/>
      <c r="G6" s="5"/>
    </row>
    <row r="7" spans="1:7" s="18" customFormat="1" ht="15" customHeight="1" x14ac:dyDescent="0.25">
      <c r="A7" s="217" t="s">
        <v>110</v>
      </c>
      <c r="B7" s="217" t="s">
        <v>111</v>
      </c>
      <c r="C7" s="217" t="s">
        <v>112</v>
      </c>
      <c r="D7" s="217" t="s">
        <v>113</v>
      </c>
      <c r="E7" s="217" t="s">
        <v>114</v>
      </c>
      <c r="F7" s="22"/>
      <c r="G7" s="23"/>
    </row>
    <row r="8" spans="1:7" s="2" customFormat="1" ht="16.5" customHeight="1" x14ac:dyDescent="0.25">
      <c r="A8" s="251"/>
      <c r="B8" s="251"/>
      <c r="C8" s="251"/>
      <c r="D8" s="251"/>
      <c r="E8" s="251"/>
      <c r="F8" s="5"/>
      <c r="G8" s="5"/>
    </row>
    <row r="9" spans="1:7" s="2" customFormat="1" ht="15" customHeight="1" x14ac:dyDescent="0.25">
      <c r="A9" s="216" t="s">
        <v>22</v>
      </c>
      <c r="B9" s="21"/>
      <c r="C9" s="217" t="s">
        <v>23</v>
      </c>
      <c r="D9" s="217"/>
      <c r="E9" s="218" t="s">
        <v>24</v>
      </c>
      <c r="F9" s="5"/>
      <c r="G9" s="5"/>
    </row>
    <row r="10" spans="1:7" s="2" customFormat="1" x14ac:dyDescent="0.25">
      <c r="A10" s="28">
        <v>46139</v>
      </c>
      <c r="B10" s="29"/>
      <c r="C10" s="30"/>
      <c r="D10" s="217" t="s">
        <v>66</v>
      </c>
      <c r="E10" s="344"/>
      <c r="F10" s="5"/>
      <c r="G10" s="5"/>
    </row>
    <row r="11" spans="1:7" x14ac:dyDescent="0.25">
      <c r="A11" s="20"/>
      <c r="B11" s="21"/>
      <c r="C11" s="244" t="s">
        <v>64</v>
      </c>
      <c r="D11" s="244" t="s">
        <v>106</v>
      </c>
      <c r="E11" s="244" t="s">
        <v>107</v>
      </c>
      <c r="F11" s="32"/>
      <c r="G11" s="32"/>
    </row>
    <row r="12" spans="1:7" s="2" customFormat="1" x14ac:dyDescent="0.25">
      <c r="A12" s="190"/>
      <c r="B12" s="5"/>
      <c r="C12" s="252"/>
      <c r="D12" s="252"/>
      <c r="E12" s="252"/>
      <c r="F12" s="5"/>
      <c r="G12" s="5"/>
    </row>
    <row r="13" spans="1:7" ht="7.5" customHeight="1" x14ac:dyDescent="0.25">
      <c r="A13" s="32"/>
      <c r="B13" s="32"/>
      <c r="C13" s="32"/>
      <c r="D13" s="32"/>
      <c r="E13" s="34"/>
      <c r="F13" s="32"/>
      <c r="G13" s="32"/>
    </row>
    <row r="14" spans="1:7" ht="112.5" customHeight="1" x14ac:dyDescent="0.25">
      <c r="A14" s="32"/>
      <c r="B14" s="32"/>
      <c r="C14" s="32"/>
      <c r="D14" s="32"/>
      <c r="E14" s="34"/>
      <c r="F14" s="32"/>
      <c r="G14" s="32"/>
    </row>
    <row r="15" spans="1:7" ht="18.75" customHeight="1" x14ac:dyDescent="0.25">
      <c r="A15" s="31"/>
      <c r="B15" s="31"/>
      <c r="C15" s="31"/>
      <c r="D15" s="31"/>
      <c r="E15" s="34"/>
      <c r="F15" s="32"/>
      <c r="G15" s="32"/>
    </row>
    <row r="16" spans="1:7" ht="17.25" customHeight="1" x14ac:dyDescent="0.25">
      <c r="A16" s="31"/>
      <c r="B16" s="31"/>
      <c r="C16" s="31"/>
      <c r="D16" s="31"/>
      <c r="E16" s="31"/>
      <c r="F16" s="32"/>
      <c r="G16" s="32"/>
    </row>
    <row r="17" spans="1:7" ht="12.75" customHeight="1" x14ac:dyDescent="0.25">
      <c r="A17" s="35"/>
      <c r="B17" s="339"/>
      <c r="C17" s="191"/>
      <c r="D17" s="36"/>
      <c r="E17" s="34"/>
      <c r="F17" s="32"/>
      <c r="G17" s="32"/>
    </row>
    <row r="18" spans="1:7" x14ac:dyDescent="0.25">
      <c r="A18" s="32"/>
      <c r="B18" s="32"/>
      <c r="C18" s="32"/>
      <c r="D18" s="32"/>
      <c r="E18" s="34"/>
      <c r="F18" s="32"/>
      <c r="G18" s="32"/>
    </row>
  </sheetData>
  <phoneticPr fontId="58" type="noConversion"/>
  <pageMargins left="0.35" right="0.35" top="0.39" bottom="0.39" header="0" footer="0"/>
  <pageSetup paperSize="9" orientation="portrait" horizontalDpi="360" verticalDpi="36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22BB-8DAE-4D15-81D8-01316F6A5B8A}">
  <dimension ref="A1:U47"/>
  <sheetViews>
    <sheetView workbookViewId="0">
      <selection activeCell="F1" sqref="F1"/>
    </sheetView>
  </sheetViews>
  <sheetFormatPr defaultColWidth="8.77734375" defaultRowHeight="13.2" x14ac:dyDescent="0.25"/>
  <cols>
    <col min="1" max="1" width="2.44140625" customWidth="1"/>
    <col min="2" max="2" width="10.77734375" customWidth="1"/>
    <col min="3" max="3" width="12.77734375" customWidth="1"/>
    <col min="4" max="4" width="5.77734375" customWidth="1"/>
    <col min="5" max="5" width="4.33203125" customWidth="1"/>
    <col min="6" max="6" width="12.6640625" style="59" customWidth="1"/>
    <col min="7" max="7" width="6.33203125" style="59" customWidth="1"/>
    <col min="8" max="8" width="7.6640625" customWidth="1"/>
    <col min="9" max="9" width="5.77734375" customWidth="1"/>
    <col min="10" max="10" width="1.6640625" style="78" customWidth="1"/>
    <col min="11" max="11" width="10.6640625" customWidth="1"/>
    <col min="12" max="12" width="1.6640625" style="78" customWidth="1"/>
    <col min="13" max="13" width="10.6640625" customWidth="1"/>
    <col min="14" max="14" width="1.6640625" style="79" customWidth="1"/>
    <col min="15" max="15" width="10.6640625" customWidth="1"/>
    <col min="16" max="16" width="1.6640625" style="78" customWidth="1"/>
    <col min="17" max="17" width="5.109375" customWidth="1"/>
    <col min="18" max="18" width="1.6640625" style="79" customWidth="1"/>
    <col min="19" max="19" width="9.109375" hidden="1" customWidth="1"/>
    <col min="20" max="20" width="8.6640625" customWidth="1"/>
    <col min="21" max="21" width="9.109375" hidden="1" customWidth="1"/>
  </cols>
  <sheetData>
    <row r="1" spans="1:21" s="80" customFormat="1" ht="21.75" customHeight="1" x14ac:dyDescent="0.4">
      <c r="A1" s="47" t="str">
        <f>Altalanos!$A$6</f>
        <v>DIÁKOLIMPIA</v>
      </c>
      <c r="B1" s="47"/>
      <c r="C1" s="81"/>
      <c r="D1" s="81"/>
      <c r="E1" s="81"/>
      <c r="F1" s="419" t="s">
        <v>299</v>
      </c>
      <c r="G1" s="81"/>
      <c r="H1" s="81"/>
      <c r="I1" s="199"/>
      <c r="J1" s="82"/>
      <c r="K1" s="68" t="s">
        <v>51</v>
      </c>
      <c r="L1" s="68"/>
      <c r="M1" s="48"/>
      <c r="N1" s="82"/>
      <c r="O1" s="82" t="s">
        <v>15</v>
      </c>
      <c r="P1" s="82"/>
      <c r="Q1" s="81"/>
      <c r="R1" s="82"/>
    </row>
    <row r="2" spans="1:21" s="59" customFormat="1" x14ac:dyDescent="0.25">
      <c r="A2" s="49" t="s">
        <v>57</v>
      </c>
      <c r="B2" s="49"/>
      <c r="C2" s="409" t="s">
        <v>170</v>
      </c>
      <c r="D2" s="246"/>
      <c r="E2" s="246">
        <f>Altalanos!$A$8</f>
        <v>0</v>
      </c>
      <c r="F2" s="412"/>
      <c r="G2" s="413"/>
      <c r="H2" s="60"/>
      <c r="I2" s="60"/>
      <c r="J2" s="84"/>
      <c r="K2" s="221"/>
      <c r="L2" s="68"/>
      <c r="M2" s="68"/>
      <c r="N2" s="84"/>
      <c r="O2" s="60"/>
      <c r="P2" s="84"/>
      <c r="Q2" s="60"/>
      <c r="R2" s="84"/>
    </row>
    <row r="3" spans="1:21" s="19" customFormat="1" ht="11.25" customHeight="1" x14ac:dyDescent="0.25">
      <c r="A3" s="39" t="s">
        <v>25</v>
      </c>
      <c r="B3" s="39"/>
      <c r="C3" s="39"/>
      <c r="D3" s="39"/>
      <c r="E3" s="39"/>
      <c r="F3" s="22"/>
      <c r="G3" s="22" t="s">
        <v>23</v>
      </c>
      <c r="H3" s="39"/>
      <c r="I3" s="39"/>
      <c r="J3" s="85"/>
      <c r="K3" s="39" t="s">
        <v>28</v>
      </c>
      <c r="L3" s="85"/>
      <c r="M3" s="243"/>
      <c r="N3" s="85"/>
      <c r="O3" s="39"/>
      <c r="P3" s="85"/>
      <c r="Q3" s="39"/>
      <c r="R3" s="40" t="s">
        <v>29</v>
      </c>
    </row>
    <row r="4" spans="1:21" s="27" customFormat="1" ht="11.25" customHeight="1" thickBot="1" x14ac:dyDescent="0.3">
      <c r="A4" s="430">
        <f>Altalanos!$A$10</f>
        <v>46139</v>
      </c>
      <c r="B4" s="430"/>
      <c r="C4" s="430"/>
      <c r="D4" s="215"/>
      <c r="E4" s="86"/>
      <c r="F4" s="414"/>
      <c r="G4" s="414">
        <f>Altalanos!$C$10</f>
        <v>0</v>
      </c>
      <c r="H4" s="53"/>
      <c r="I4" s="86"/>
      <c r="J4" s="87"/>
      <c r="K4" s="88" t="str">
        <f>Altalanos!$D$10</f>
        <v xml:space="preserve">  </v>
      </c>
      <c r="L4" s="87"/>
      <c r="M4" s="245"/>
      <c r="N4" s="87"/>
      <c r="O4" s="86"/>
      <c r="P4" s="87"/>
      <c r="Q4" s="86"/>
      <c r="R4" s="44">
        <f>Altalanos!$E$10</f>
        <v>0</v>
      </c>
    </row>
    <row r="5" spans="1:21" s="19" customFormat="1" ht="9.6" x14ac:dyDescent="0.25">
      <c r="A5" s="89"/>
      <c r="B5" s="90" t="s">
        <v>4</v>
      </c>
      <c r="C5" s="241" t="s">
        <v>43</v>
      </c>
      <c r="D5" s="90" t="s">
        <v>42</v>
      </c>
      <c r="E5" s="90" t="s">
        <v>40</v>
      </c>
      <c r="F5" s="91" t="s">
        <v>26</v>
      </c>
      <c r="G5" s="91" t="s">
        <v>27</v>
      </c>
      <c r="H5" s="91"/>
      <c r="I5" s="91" t="s">
        <v>30</v>
      </c>
      <c r="J5" s="91"/>
      <c r="K5" s="90" t="s">
        <v>63</v>
      </c>
      <c r="L5" s="92"/>
      <c r="M5" s="90" t="s">
        <v>41</v>
      </c>
      <c r="N5" s="92"/>
      <c r="O5" s="90"/>
      <c r="P5" s="92"/>
      <c r="Q5" s="90"/>
      <c r="R5" s="93"/>
    </row>
    <row r="6" spans="1:21" s="19" customFormat="1" ht="10.5" customHeight="1" thickBot="1" x14ac:dyDescent="0.3">
      <c r="A6" s="94"/>
      <c r="B6" s="95"/>
      <c r="C6" s="52"/>
      <c r="D6" s="52"/>
      <c r="E6" s="95"/>
      <c r="F6" s="96"/>
      <c r="G6" s="96"/>
      <c r="H6" s="97"/>
      <c r="I6" s="96"/>
      <c r="J6" s="98"/>
      <c r="K6" s="95"/>
      <c r="L6" s="98"/>
      <c r="M6" s="95"/>
      <c r="N6" s="98"/>
      <c r="O6" s="95"/>
      <c r="P6" s="98"/>
      <c r="Q6" s="95"/>
      <c r="R6" s="99"/>
    </row>
    <row r="7" spans="1:21" s="33" customFormat="1" ht="10.5" customHeight="1" x14ac:dyDescent="0.25">
      <c r="A7" s="100">
        <v>1</v>
      </c>
      <c r="B7" s="202" t="str">
        <f>IF($E7="","",VLOOKUP($E7,#REF!,12))</f>
        <v/>
      </c>
      <c r="C7" s="202" t="str">
        <f>IF($E7="","",VLOOKUP($E7,#REF!,13))</f>
        <v/>
      </c>
      <c r="D7" s="228" t="str">
        <f>IF($E7="","",VLOOKUP($E7,#REF!,5))</f>
        <v/>
      </c>
      <c r="E7" s="101"/>
      <c r="F7" s="119" t="s">
        <v>193</v>
      </c>
      <c r="G7" s="119" t="s">
        <v>175</v>
      </c>
      <c r="H7" s="352"/>
      <c r="I7" s="352" t="str">
        <f>IF($E7="","",VLOOKUP($E7,#REF!,4))</f>
        <v/>
      </c>
      <c r="J7" s="104"/>
      <c r="K7" s="103"/>
      <c r="L7" s="103"/>
      <c r="M7" s="103"/>
      <c r="N7" s="103"/>
      <c r="O7" s="105"/>
      <c r="P7" s="106"/>
      <c r="Q7" s="107"/>
      <c r="R7" s="108"/>
      <c r="S7" s="109"/>
      <c r="U7" s="110" t="e">
        <f>#REF!</f>
        <v>#REF!</v>
      </c>
    </row>
    <row r="8" spans="1:21" s="33" customFormat="1" ht="9.4499999999999993" customHeight="1" x14ac:dyDescent="0.25">
      <c r="A8" s="111"/>
      <c r="B8" s="372"/>
      <c r="C8" s="112"/>
      <c r="D8" s="229"/>
      <c r="E8" s="112"/>
      <c r="F8" s="103"/>
      <c r="G8" s="103"/>
      <c r="H8" s="114"/>
      <c r="I8" s="375"/>
      <c r="J8" s="116"/>
      <c r="K8" s="117" t="s">
        <v>193</v>
      </c>
      <c r="L8" s="117"/>
      <c r="M8" s="103"/>
      <c r="N8" s="103"/>
      <c r="O8" s="105"/>
      <c r="P8" s="106"/>
      <c r="Q8" s="107"/>
      <c r="R8" s="108"/>
      <c r="S8" s="109"/>
      <c r="U8" s="118" t="e">
        <f>#REF!</f>
        <v>#REF!</v>
      </c>
    </row>
    <row r="9" spans="1:21" s="33" customFormat="1" ht="9.4499999999999993" customHeight="1" x14ac:dyDescent="0.25">
      <c r="A9" s="111">
        <v>2</v>
      </c>
      <c r="B9" s="202" t="str">
        <f>IF($E9="","",VLOOKUP($E9,#REF!,12))</f>
        <v/>
      </c>
      <c r="C9" s="202" t="str">
        <f>IF($E9="","",VLOOKUP($E9,#REF!,13))</f>
        <v/>
      </c>
      <c r="D9" s="228" t="str">
        <f>IF($E9="","",VLOOKUP($E9,#REF!,5))</f>
        <v/>
      </c>
      <c r="E9" s="101"/>
      <c r="F9" s="119"/>
      <c r="G9" s="119"/>
      <c r="H9" s="254"/>
      <c r="I9" s="254"/>
      <c r="J9" s="120"/>
      <c r="K9" s="103"/>
      <c r="L9" s="121"/>
      <c r="M9" s="103"/>
      <c r="N9" s="103"/>
      <c r="O9" s="105"/>
      <c r="P9" s="106"/>
      <c r="Q9" s="107"/>
      <c r="R9" s="108"/>
      <c r="S9" s="109"/>
      <c r="U9" s="118" t="e">
        <f>#REF!</f>
        <v>#REF!</v>
      </c>
    </row>
    <row r="10" spans="1:21" s="33" customFormat="1" ht="9.4499999999999993" customHeight="1" x14ac:dyDescent="0.25">
      <c r="A10" s="111"/>
      <c r="B10" s="372" t="str">
        <f>IF($E10="","",VLOOKUP($E10,#REF!,12))</f>
        <v/>
      </c>
      <c r="C10" s="112"/>
      <c r="D10" s="229"/>
      <c r="E10" s="122"/>
      <c r="F10" s="103"/>
      <c r="G10" s="103"/>
      <c r="H10" s="256"/>
      <c r="I10" s="255"/>
      <c r="J10" s="123"/>
      <c r="K10" s="376"/>
      <c r="L10" s="124"/>
      <c r="M10" s="117" t="str">
        <f>UPPER(IF(OR(L10="a",L10="as"),K8,IF(OR(L10="b",L10="bs"),K12,)))</f>
        <v/>
      </c>
      <c r="N10" s="125"/>
      <c r="O10" s="126"/>
      <c r="P10" s="126"/>
      <c r="Q10" s="107"/>
      <c r="R10" s="108"/>
      <c r="S10" s="109"/>
      <c r="U10" s="118" t="e">
        <f>#REF!</f>
        <v>#REF!</v>
      </c>
    </row>
    <row r="11" spans="1:21" s="33" customFormat="1" ht="9.4499999999999993" customHeight="1" x14ac:dyDescent="0.25">
      <c r="A11" s="111">
        <v>3</v>
      </c>
      <c r="B11" s="202" t="str">
        <f>IF($E11="","",VLOOKUP($E11,#REF!,12))</f>
        <v/>
      </c>
      <c r="C11" s="202" t="str">
        <f>IF($E11="","",VLOOKUP($E11,#REF!,13))</f>
        <v/>
      </c>
      <c r="D11" s="228" t="str">
        <f>IF($E11="","",VLOOKUP($E11,#REF!,5))</f>
        <v/>
      </c>
      <c r="E11" s="101"/>
      <c r="F11" s="119" t="s">
        <v>195</v>
      </c>
      <c r="G11" s="119" t="s">
        <v>172</v>
      </c>
      <c r="H11" s="254"/>
      <c r="I11" s="254"/>
      <c r="J11" s="104"/>
      <c r="K11" s="103"/>
      <c r="L11" s="127"/>
      <c r="M11" s="103"/>
      <c r="N11" s="126"/>
      <c r="O11" s="126"/>
      <c r="P11" s="126"/>
      <c r="Q11" s="107"/>
      <c r="R11" s="108"/>
      <c r="S11" s="109"/>
      <c r="U11" s="118" t="e">
        <f>#REF!</f>
        <v>#REF!</v>
      </c>
    </row>
    <row r="12" spans="1:21" s="33" customFormat="1" ht="9.4499999999999993" customHeight="1" x14ac:dyDescent="0.25">
      <c r="A12" s="111"/>
      <c r="B12" s="372" t="str">
        <f>IF($E12="","",VLOOKUP($E12,#REF!,12))</f>
        <v/>
      </c>
      <c r="C12" s="112"/>
      <c r="D12" s="229"/>
      <c r="E12" s="122"/>
      <c r="F12" s="103"/>
      <c r="G12" s="103"/>
      <c r="H12" s="256"/>
      <c r="I12" s="376"/>
      <c r="J12" s="116"/>
      <c r="K12" s="117"/>
      <c r="L12" s="128"/>
      <c r="M12" s="103"/>
      <c r="N12" s="126"/>
      <c r="O12" s="126"/>
      <c r="P12" s="126"/>
      <c r="Q12" s="107"/>
      <c r="R12" s="108"/>
      <c r="S12" s="109"/>
      <c r="U12" s="118" t="e">
        <f>#REF!</f>
        <v>#REF!</v>
      </c>
    </row>
    <row r="13" spans="1:21" s="33" customFormat="1" ht="9.4499999999999993" customHeight="1" x14ac:dyDescent="0.25">
      <c r="A13" s="111">
        <v>4</v>
      </c>
      <c r="B13" s="202" t="str">
        <f>IF($E13="","",VLOOKUP($E13,#REF!,12))</f>
        <v/>
      </c>
      <c r="C13" s="202" t="str">
        <f>IF($E13="","",VLOOKUP($E13,#REF!,13))</f>
        <v/>
      </c>
      <c r="D13" s="228" t="str">
        <f>IF($E13="","",VLOOKUP($E13,#REF!,5))</f>
        <v/>
      </c>
      <c r="E13" s="101"/>
      <c r="F13" s="119" t="s">
        <v>184</v>
      </c>
      <c r="G13" s="119" t="s">
        <v>196</v>
      </c>
      <c r="H13" s="254"/>
      <c r="I13" s="254"/>
      <c r="J13" s="129"/>
      <c r="K13" s="103"/>
      <c r="L13" s="103"/>
      <c r="M13" s="103"/>
      <c r="N13" s="126"/>
      <c r="O13" s="126"/>
      <c r="P13" s="126"/>
      <c r="Q13" s="107"/>
      <c r="R13" s="108"/>
      <c r="S13" s="109"/>
      <c r="U13" s="118" t="e">
        <f>#REF!</f>
        <v>#REF!</v>
      </c>
    </row>
    <row r="14" spans="1:21" s="33" customFormat="1" ht="9.4499999999999993" customHeight="1" x14ac:dyDescent="0.25">
      <c r="A14" s="111"/>
      <c r="B14" s="242" t="str">
        <f>IF($E14="","",VLOOKUP($E14,#REF!,12))</f>
        <v/>
      </c>
      <c r="C14" s="112"/>
      <c r="D14" s="229"/>
      <c r="E14" s="122"/>
      <c r="F14" s="103"/>
      <c r="G14" s="103"/>
      <c r="H14" s="256"/>
      <c r="I14" s="255"/>
      <c r="J14" s="123"/>
      <c r="K14" s="103"/>
      <c r="L14" s="103"/>
      <c r="M14" s="115"/>
      <c r="N14" s="359"/>
      <c r="O14" s="103"/>
      <c r="P14" s="126"/>
      <c r="Q14" s="107"/>
      <c r="R14" s="108"/>
      <c r="S14" s="109"/>
      <c r="U14" s="118" t="e">
        <f>#REF!</f>
        <v>#REF!</v>
      </c>
    </row>
    <row r="15" spans="1:21" s="33" customFormat="1" ht="9.4499999999999993" customHeight="1" x14ac:dyDescent="0.25">
      <c r="A15" s="283">
        <v>5</v>
      </c>
      <c r="B15" s="202" t="str">
        <f>IF($E15="","",VLOOKUP($E15,#REF!,12))</f>
        <v/>
      </c>
      <c r="C15" s="202" t="str">
        <f>IF($E15="","",VLOOKUP($E15,#REF!,13))</f>
        <v/>
      </c>
      <c r="D15" s="228" t="str">
        <f>IF($E15="","",VLOOKUP($E15,#REF!,5))</f>
        <v/>
      </c>
      <c r="E15" s="377"/>
      <c r="F15" s="119" t="s">
        <v>177</v>
      </c>
      <c r="G15" s="119" t="s">
        <v>176</v>
      </c>
      <c r="H15" s="352"/>
      <c r="I15" s="352"/>
      <c r="J15" s="374"/>
      <c r="K15" s="103"/>
      <c r="L15" s="103"/>
      <c r="M15" s="103"/>
      <c r="N15" s="126"/>
      <c r="O15" s="103"/>
      <c r="P15" s="126"/>
      <c r="Q15" s="107"/>
      <c r="R15" s="108"/>
      <c r="S15" s="109"/>
      <c r="U15" s="118" t="e">
        <f>#REF!</f>
        <v>#REF!</v>
      </c>
    </row>
    <row r="16" spans="1:21" s="33" customFormat="1" ht="9.4499999999999993" customHeight="1" thickBot="1" x14ac:dyDescent="0.3">
      <c r="A16" s="111"/>
      <c r="B16" s="242" t="str">
        <f>IF($E16="","",VLOOKUP($E16,#REF!,12))</f>
        <v/>
      </c>
      <c r="C16" s="112"/>
      <c r="D16" s="229"/>
      <c r="E16" s="122"/>
      <c r="F16" s="103"/>
      <c r="G16" s="103"/>
      <c r="H16" s="256"/>
      <c r="I16" s="376"/>
      <c r="J16" s="116"/>
      <c r="K16" s="117"/>
      <c r="L16" s="117"/>
      <c r="M16" s="103"/>
      <c r="N16" s="126"/>
      <c r="O16" s="126"/>
      <c r="P16" s="126"/>
      <c r="Q16" s="107"/>
      <c r="R16" s="108"/>
      <c r="S16" s="109"/>
      <c r="U16" s="132" t="e">
        <f>#REF!</f>
        <v>#REF!</v>
      </c>
    </row>
    <row r="17" spans="1:19" s="33" customFormat="1" ht="9.4499999999999993" customHeight="1" x14ac:dyDescent="0.25">
      <c r="A17" s="111">
        <v>6</v>
      </c>
      <c r="B17" s="202" t="str">
        <f>IF($E17="","",VLOOKUP($E17,#REF!,12))</f>
        <v/>
      </c>
      <c r="C17" s="202" t="str">
        <f>IF($E17="","",VLOOKUP($E17,#REF!,13))</f>
        <v/>
      </c>
      <c r="D17" s="228" t="str">
        <f>IF($E17="","",VLOOKUP($E17,#REF!,5))</f>
        <v/>
      </c>
      <c r="E17" s="101"/>
      <c r="F17" s="119" t="s">
        <v>186</v>
      </c>
      <c r="G17" s="119" t="s">
        <v>187</v>
      </c>
      <c r="H17" s="254"/>
      <c r="I17" s="254"/>
      <c r="J17" s="120"/>
      <c r="K17" s="103"/>
      <c r="L17" s="121"/>
      <c r="M17" s="103"/>
      <c r="N17" s="126"/>
      <c r="O17" s="126"/>
      <c r="P17" s="126"/>
      <c r="Q17" s="107"/>
      <c r="R17" s="108"/>
      <c r="S17" s="109"/>
    </row>
    <row r="18" spans="1:19" s="33" customFormat="1" ht="9.4499999999999993" customHeight="1" x14ac:dyDescent="0.25">
      <c r="A18" s="111"/>
      <c r="B18" s="242" t="str">
        <f>IF($E18="","",VLOOKUP($E18,#REF!,12))</f>
        <v/>
      </c>
      <c r="C18" s="112"/>
      <c r="D18" s="229"/>
      <c r="E18" s="122"/>
      <c r="F18" s="103"/>
      <c r="G18" s="103"/>
      <c r="H18" s="256"/>
      <c r="I18" s="255"/>
      <c r="J18" s="123"/>
      <c r="K18" s="376"/>
      <c r="L18" s="124"/>
      <c r="M18" s="117" t="str">
        <f>UPPER(IF(OR(L18="a",L18="as"),K16,IF(OR(L18="b",L18="bs"),K20,)))</f>
        <v/>
      </c>
      <c r="N18" s="125"/>
      <c r="O18" s="126"/>
      <c r="P18" s="126"/>
      <c r="Q18" s="107"/>
      <c r="R18" s="108"/>
      <c r="S18" s="109"/>
    </row>
    <row r="19" spans="1:19" s="33" customFormat="1" ht="9.4499999999999993" customHeight="1" x14ac:dyDescent="0.25">
      <c r="A19" s="111">
        <v>7</v>
      </c>
      <c r="B19" s="202" t="str">
        <f>IF($E19="","",VLOOKUP($E19,#REF!,12))</f>
        <v/>
      </c>
      <c r="C19" s="202" t="str">
        <f>IF($E19="","",VLOOKUP($E19,#REF!,13))</f>
        <v/>
      </c>
      <c r="D19" s="228" t="str">
        <f>IF($E19="","",VLOOKUP($E19,#REF!,5))</f>
        <v/>
      </c>
      <c r="E19" s="101"/>
      <c r="F19" s="119" t="s">
        <v>157</v>
      </c>
      <c r="G19" s="119" t="s">
        <v>179</v>
      </c>
      <c r="H19" s="254"/>
      <c r="I19" s="254"/>
      <c r="J19" s="104"/>
      <c r="K19" s="103"/>
      <c r="L19" s="127"/>
      <c r="M19" s="103"/>
      <c r="N19" s="126"/>
      <c r="O19" s="126"/>
      <c r="P19" s="126"/>
      <c r="Q19" s="107"/>
      <c r="R19" s="108"/>
      <c r="S19" s="109"/>
    </row>
    <row r="20" spans="1:19" s="33" customFormat="1" ht="9.4499999999999993" customHeight="1" x14ac:dyDescent="0.25">
      <c r="A20" s="111"/>
      <c r="B20" s="242" t="str">
        <f>IF($E20="","",VLOOKUP($E20,#REF!,12))</f>
        <v/>
      </c>
      <c r="C20" s="112"/>
      <c r="D20" s="238"/>
      <c r="E20" s="112"/>
      <c r="F20" s="103"/>
      <c r="G20" s="103"/>
      <c r="H20" s="114"/>
      <c r="I20" s="376"/>
      <c r="J20" s="116"/>
      <c r="K20" s="117"/>
      <c r="L20" s="128"/>
      <c r="M20" s="103"/>
      <c r="N20" s="126"/>
      <c r="O20" s="126"/>
      <c r="P20" s="126"/>
      <c r="Q20" s="107"/>
      <c r="R20" s="108"/>
      <c r="S20" s="109"/>
    </row>
    <row r="21" spans="1:19" s="33" customFormat="1" ht="9.4499999999999993" customHeight="1" x14ac:dyDescent="0.25">
      <c r="A21" s="281" t="s">
        <v>14</v>
      </c>
      <c r="B21" s="202" t="str">
        <f>IF($E21="","",VLOOKUP($E21,#REF!,12))</f>
        <v/>
      </c>
      <c r="C21" s="202" t="str">
        <f>IF($E21="","",VLOOKUP($E21,#REF!,13))</f>
        <v/>
      </c>
      <c r="D21" s="228" t="str">
        <f>IF($E21="","",VLOOKUP($E21,#REF!,5))</f>
        <v/>
      </c>
      <c r="E21" s="101"/>
      <c r="F21" s="119" t="s">
        <v>197</v>
      </c>
      <c r="G21" s="119" t="s">
        <v>191</v>
      </c>
      <c r="H21" s="254"/>
      <c r="I21" s="254"/>
      <c r="J21" s="129"/>
      <c r="K21" s="103"/>
      <c r="L21" s="103"/>
      <c r="M21" s="103"/>
      <c r="N21" s="126"/>
      <c r="O21" s="126"/>
      <c r="P21" s="126"/>
      <c r="Q21" s="107"/>
      <c r="R21" s="108"/>
      <c r="S21" s="109"/>
    </row>
    <row r="22" spans="1:19" s="33" customFormat="1" ht="9.4499999999999993" customHeight="1" x14ac:dyDescent="0.25">
      <c r="A22" s="111"/>
      <c r="B22" s="242" t="str">
        <f>IF($E22="","",VLOOKUP($E22,#REF!,12))</f>
        <v/>
      </c>
      <c r="C22" s="112"/>
      <c r="D22" s="238"/>
      <c r="E22" s="112"/>
      <c r="F22" s="103"/>
      <c r="G22" s="103"/>
      <c r="H22" s="133"/>
      <c r="I22" s="130"/>
      <c r="J22" s="123"/>
      <c r="K22" s="103"/>
      <c r="L22" s="103"/>
      <c r="M22" s="103"/>
      <c r="N22" s="126"/>
      <c r="O22" s="126"/>
      <c r="P22" s="126"/>
      <c r="Q22" s="107"/>
      <c r="R22" s="108"/>
      <c r="S22" s="109"/>
    </row>
    <row r="23" spans="1:19" s="33" customFormat="1" ht="9.4499999999999993" customHeight="1" x14ac:dyDescent="0.25">
      <c r="A23" s="100">
        <v>9</v>
      </c>
      <c r="B23" s="202" t="str">
        <f>IF($E23="","",VLOOKUP($E23,#REF!,12))</f>
        <v/>
      </c>
      <c r="C23" s="202" t="str">
        <f>IF($E23="","",VLOOKUP($E23,#REF!,13))</f>
        <v/>
      </c>
      <c r="D23" s="228" t="str">
        <f>IF($E23="","",VLOOKUP($E23,#REF!,5))</f>
        <v/>
      </c>
      <c r="E23" s="101"/>
      <c r="F23" s="119" t="s">
        <v>122</v>
      </c>
      <c r="G23" s="119" t="s">
        <v>181</v>
      </c>
      <c r="H23" s="352"/>
      <c r="I23" s="352"/>
      <c r="J23" s="104"/>
      <c r="K23" s="103"/>
      <c r="L23" s="103"/>
      <c r="M23" s="103"/>
      <c r="N23" s="126"/>
      <c r="O23" s="126"/>
      <c r="P23" s="126"/>
      <c r="Q23" s="107"/>
      <c r="R23" s="108"/>
      <c r="S23" s="109"/>
    </row>
    <row r="24" spans="1:19" s="33" customFormat="1" ht="9.4499999999999993" customHeight="1" x14ac:dyDescent="0.25">
      <c r="A24" s="111"/>
      <c r="B24" s="372" t="str">
        <f>IF($E24="","",VLOOKUP($E24,#REF!,12))</f>
        <v/>
      </c>
      <c r="C24" s="112"/>
      <c r="D24" s="238"/>
      <c r="E24" s="112"/>
      <c r="F24" s="103"/>
      <c r="G24" s="103"/>
      <c r="H24" s="114"/>
      <c r="I24" s="376"/>
      <c r="J24" s="116"/>
      <c r="K24" s="117"/>
      <c r="L24" s="117"/>
      <c r="M24" s="103"/>
      <c r="N24" s="126"/>
      <c r="O24" s="126"/>
      <c r="P24" s="126"/>
      <c r="Q24" s="107"/>
      <c r="R24" s="108"/>
      <c r="S24" s="109"/>
    </row>
    <row r="25" spans="1:19" s="33" customFormat="1" ht="9.4499999999999993" customHeight="1" x14ac:dyDescent="0.25">
      <c r="A25" s="111">
        <v>10</v>
      </c>
      <c r="B25" s="202" t="str">
        <f>IF($E25="","",VLOOKUP($E25,#REF!,12))</f>
        <v/>
      </c>
      <c r="C25" s="202" t="str">
        <f>IF($E25="","",VLOOKUP($E25,#REF!,13))</f>
        <v/>
      </c>
      <c r="D25" s="228" t="str">
        <f>IF($E25="","",VLOOKUP($E25,#REF!,5))</f>
        <v/>
      </c>
      <c r="E25" s="101"/>
      <c r="F25" s="119" t="s">
        <v>188</v>
      </c>
      <c r="G25" s="119" t="s">
        <v>176</v>
      </c>
      <c r="H25" s="254"/>
      <c r="I25" s="254"/>
      <c r="J25" s="120"/>
      <c r="K25" s="103"/>
      <c r="L25" s="121"/>
      <c r="M25" s="103"/>
      <c r="N25" s="126"/>
      <c r="O25" s="126"/>
      <c r="P25" s="126"/>
      <c r="Q25" s="107"/>
      <c r="R25" s="108"/>
      <c r="S25" s="109"/>
    </row>
    <row r="26" spans="1:19" s="33" customFormat="1" ht="9.4499999999999993" customHeight="1" x14ac:dyDescent="0.25">
      <c r="A26" s="111"/>
      <c r="B26" s="242" t="str">
        <f>IF($E26="","",VLOOKUP($E26,#REF!,12))</f>
        <v/>
      </c>
      <c r="C26" s="112"/>
      <c r="D26" s="238"/>
      <c r="E26" s="122"/>
      <c r="F26" s="103"/>
      <c r="G26" s="103"/>
      <c r="H26" s="256"/>
      <c r="I26" s="255"/>
      <c r="J26" s="123"/>
      <c r="K26" s="376"/>
      <c r="L26" s="124"/>
      <c r="M26" s="117" t="str">
        <f>UPPER(IF(OR(L26="a",L26="as"),K24,IF(OR(L26="b",L26="bs"),K28,)))</f>
        <v/>
      </c>
      <c r="N26" s="125"/>
      <c r="O26" s="126"/>
      <c r="P26" s="126"/>
      <c r="Q26" s="107"/>
      <c r="R26" s="108"/>
      <c r="S26" s="109"/>
    </row>
    <row r="27" spans="1:19" s="33" customFormat="1" ht="9.4499999999999993" customHeight="1" x14ac:dyDescent="0.25">
      <c r="A27" s="111">
        <v>11</v>
      </c>
      <c r="B27" s="202" t="str">
        <f>IF($E27="","",VLOOKUP($E27,#REF!,12))</f>
        <v/>
      </c>
      <c r="C27" s="202" t="str">
        <f>IF($E27="","",VLOOKUP($E27,#REF!,13))</f>
        <v/>
      </c>
      <c r="D27" s="228" t="str">
        <f>IF($E27="","",VLOOKUP($E27,#REF!,5))</f>
        <v/>
      </c>
      <c r="E27" s="101"/>
      <c r="F27" s="119" t="s">
        <v>178</v>
      </c>
      <c r="G27" s="119" t="s">
        <v>176</v>
      </c>
      <c r="H27" s="254"/>
      <c r="I27" s="254"/>
      <c r="J27" s="104"/>
      <c r="K27" s="103"/>
      <c r="L27" s="127"/>
      <c r="M27" s="103"/>
      <c r="N27" s="126"/>
      <c r="O27" s="126"/>
      <c r="P27" s="126"/>
      <c r="Q27" s="107"/>
      <c r="R27" s="108"/>
      <c r="S27" s="109"/>
    </row>
    <row r="28" spans="1:19" s="33" customFormat="1" ht="9.4499999999999993" customHeight="1" x14ac:dyDescent="0.25">
      <c r="A28" s="134"/>
      <c r="B28" s="242" t="str">
        <f>IF($E28="","",VLOOKUP($E28,#REF!,12))</f>
        <v/>
      </c>
      <c r="C28" s="112"/>
      <c r="D28" s="238"/>
      <c r="E28" s="122"/>
      <c r="F28" s="103"/>
      <c r="G28" s="103"/>
      <c r="H28" s="256"/>
      <c r="I28" s="376"/>
      <c r="J28" s="116"/>
      <c r="K28" s="117"/>
      <c r="L28" s="128"/>
      <c r="M28" s="103"/>
      <c r="N28" s="126"/>
      <c r="O28" s="126"/>
      <c r="P28" s="126"/>
      <c r="Q28" s="107"/>
      <c r="R28" s="108"/>
      <c r="S28" s="109"/>
    </row>
    <row r="29" spans="1:19" s="33" customFormat="1" ht="9.4499999999999993" customHeight="1" x14ac:dyDescent="0.25">
      <c r="A29" s="111">
        <v>12</v>
      </c>
      <c r="B29" s="202" t="str">
        <f>IF($E29="","",VLOOKUP($E29,#REF!,12))</f>
        <v/>
      </c>
      <c r="C29" s="202" t="str">
        <f>IF($E29="","",VLOOKUP($E29,#REF!,13))</f>
        <v/>
      </c>
      <c r="D29" s="228" t="str">
        <f>IF($E29="","",VLOOKUP($E29,#REF!,5))</f>
        <v/>
      </c>
      <c r="E29" s="101"/>
      <c r="F29" s="119"/>
      <c r="G29" s="119"/>
      <c r="H29" s="254"/>
      <c r="I29" s="254"/>
      <c r="J29" s="129"/>
      <c r="K29" s="103"/>
      <c r="L29" s="103"/>
      <c r="M29" s="103"/>
      <c r="N29" s="126"/>
      <c r="O29" s="126"/>
      <c r="P29" s="126"/>
      <c r="Q29" s="107"/>
      <c r="R29" s="108"/>
      <c r="S29" s="109"/>
    </row>
    <row r="30" spans="1:19" s="33" customFormat="1" ht="9.4499999999999993" customHeight="1" x14ac:dyDescent="0.25">
      <c r="A30" s="111"/>
      <c r="B30" s="242" t="str">
        <f>IF($E30="","",VLOOKUP($E30,#REF!,12))</f>
        <v/>
      </c>
      <c r="C30" s="112"/>
      <c r="D30" s="238"/>
      <c r="E30" s="122"/>
      <c r="F30" s="103"/>
      <c r="G30" s="103"/>
      <c r="H30" s="256"/>
      <c r="I30" s="255"/>
      <c r="J30" s="123"/>
      <c r="K30" s="103"/>
      <c r="L30" s="103"/>
      <c r="M30" s="115"/>
      <c r="N30" s="359"/>
      <c r="O30" s="103"/>
      <c r="P30" s="126"/>
      <c r="Q30" s="107"/>
      <c r="R30" s="108"/>
      <c r="S30" s="109"/>
    </row>
    <row r="31" spans="1:19" s="33" customFormat="1" ht="9.4499999999999993" customHeight="1" x14ac:dyDescent="0.25">
      <c r="A31" s="283">
        <v>13</v>
      </c>
      <c r="B31" s="202" t="str">
        <f>IF($E31="","",VLOOKUP($E31,#REF!,12))</f>
        <v/>
      </c>
      <c r="C31" s="202" t="str">
        <f>IF($E31="","",VLOOKUP($E31,#REF!,13))</f>
        <v/>
      </c>
      <c r="D31" s="228" t="str">
        <f>IF($E31="","",VLOOKUP($E31,#REF!,5))</f>
        <v/>
      </c>
      <c r="E31" s="405"/>
      <c r="F31" s="119" t="s">
        <v>183</v>
      </c>
      <c r="G31" s="119" t="s">
        <v>182</v>
      </c>
      <c r="H31" s="352"/>
      <c r="I31" s="352"/>
      <c r="J31" s="131"/>
      <c r="K31" s="103"/>
      <c r="L31" s="103"/>
      <c r="M31" s="103"/>
      <c r="N31" s="126"/>
      <c r="O31" s="103"/>
      <c r="P31" s="126"/>
      <c r="Q31" s="107"/>
      <c r="R31" s="108"/>
      <c r="S31" s="109"/>
    </row>
    <row r="32" spans="1:19" s="33" customFormat="1" ht="9.4499999999999993" customHeight="1" x14ac:dyDescent="0.25">
      <c r="A32" s="111"/>
      <c r="B32" s="372" t="str">
        <f>IF($E32="","",VLOOKUP($E32,#REF!,12))</f>
        <v/>
      </c>
      <c r="C32" s="112"/>
      <c r="D32" s="238"/>
      <c r="E32" s="122"/>
      <c r="F32" s="103"/>
      <c r="G32" s="103"/>
      <c r="H32" s="256"/>
      <c r="I32" s="376"/>
      <c r="J32" s="116"/>
      <c r="K32" s="117" t="s">
        <v>183</v>
      </c>
      <c r="L32" s="117"/>
      <c r="M32" s="103"/>
      <c r="N32" s="126"/>
      <c r="O32" s="126"/>
      <c r="P32" s="126"/>
      <c r="Q32" s="107"/>
      <c r="R32" s="108"/>
      <c r="S32" s="109"/>
    </row>
    <row r="33" spans="1:19" s="33" customFormat="1" ht="9.4499999999999993" customHeight="1" x14ac:dyDescent="0.25">
      <c r="A33" s="111">
        <v>14</v>
      </c>
      <c r="B33" s="202" t="str">
        <f>IF($E33="","",VLOOKUP($E33,#REF!,12))</f>
        <v/>
      </c>
      <c r="C33" s="202" t="str">
        <f>IF($E33="","",VLOOKUP($E33,#REF!,13))</f>
        <v/>
      </c>
      <c r="D33" s="228" t="str">
        <f>IF($E33="","",VLOOKUP($E33,#REF!,5))</f>
        <v/>
      </c>
      <c r="E33" s="101"/>
      <c r="F33" s="119"/>
      <c r="G33" s="119"/>
      <c r="H33" s="254"/>
      <c r="I33" s="254"/>
      <c r="J33" s="120"/>
      <c r="K33" s="103"/>
      <c r="L33" s="121"/>
      <c r="M33" s="103"/>
      <c r="N33" s="126"/>
      <c r="O33" s="126"/>
      <c r="P33" s="126"/>
      <c r="Q33" s="107"/>
      <c r="R33" s="108"/>
      <c r="S33" s="109"/>
    </row>
    <row r="34" spans="1:19" s="33" customFormat="1" ht="9.4499999999999993" customHeight="1" x14ac:dyDescent="0.25">
      <c r="A34" s="111"/>
      <c r="B34" s="372" t="str">
        <f>IF($E34="","",VLOOKUP($E34,#REF!,12))</f>
        <v/>
      </c>
      <c r="C34" s="112"/>
      <c r="D34" s="238"/>
      <c r="E34" s="122"/>
      <c r="F34" s="103"/>
      <c r="G34" s="103"/>
      <c r="H34" s="256"/>
      <c r="I34" s="255"/>
      <c r="J34" s="123"/>
      <c r="K34" s="376"/>
      <c r="L34" s="124"/>
      <c r="M34" s="117" t="str">
        <f>UPPER(IF(OR(L34="a",L34="as"),K32,IF(OR(L34="b",L34="bs"),K36,)))</f>
        <v/>
      </c>
      <c r="N34" s="125"/>
      <c r="O34" s="126"/>
      <c r="P34" s="126"/>
      <c r="Q34" s="107"/>
      <c r="R34" s="108"/>
      <c r="S34" s="109"/>
    </row>
    <row r="35" spans="1:19" s="33" customFormat="1" ht="9.4499999999999993" customHeight="1" x14ac:dyDescent="0.25">
      <c r="A35" s="111">
        <v>15</v>
      </c>
      <c r="B35" s="202" t="str">
        <f>IF($E35="","",VLOOKUP($E35,#REF!,12))</f>
        <v/>
      </c>
      <c r="C35" s="202" t="str">
        <f>IF($E35="","",VLOOKUP($E35,#REF!,13))</f>
        <v/>
      </c>
      <c r="D35" s="228" t="str">
        <f>IF($E35="","",VLOOKUP($E35,#REF!,5))</f>
        <v/>
      </c>
      <c r="E35" s="101"/>
      <c r="F35" s="119"/>
      <c r="G35" s="119"/>
      <c r="H35" s="254"/>
      <c r="I35" s="254"/>
      <c r="J35" s="104"/>
      <c r="K35" s="103"/>
      <c r="L35" s="127"/>
      <c r="M35" s="103"/>
      <c r="N35" s="126"/>
      <c r="O35" s="126"/>
      <c r="P35" s="126"/>
      <c r="Q35" s="107"/>
      <c r="R35" s="108"/>
      <c r="S35" s="109"/>
    </row>
    <row r="36" spans="1:19" s="33" customFormat="1" ht="9.4499999999999993" customHeight="1" x14ac:dyDescent="0.25">
      <c r="A36" s="111"/>
      <c r="B36" s="372" t="str">
        <f>IF($E36="","",VLOOKUP($E36,#REF!,12))</f>
        <v/>
      </c>
      <c r="C36" s="112"/>
      <c r="D36" s="238"/>
      <c r="E36" s="112"/>
      <c r="F36" s="103"/>
      <c r="G36" s="103"/>
      <c r="H36" s="114"/>
      <c r="I36" s="376"/>
      <c r="J36" s="116"/>
      <c r="K36" s="117" t="s">
        <v>189</v>
      </c>
      <c r="L36" s="128"/>
      <c r="M36" s="103"/>
      <c r="N36" s="126"/>
      <c r="O36" s="126"/>
      <c r="P36" s="126"/>
      <c r="Q36" s="107"/>
      <c r="R36" s="108"/>
      <c r="S36" s="109"/>
    </row>
    <row r="37" spans="1:19" s="33" customFormat="1" ht="9.4499999999999993" customHeight="1" x14ac:dyDescent="0.25">
      <c r="A37" s="281">
        <v>16</v>
      </c>
      <c r="B37" s="202" t="str">
        <f>IF($E37="","",VLOOKUP($E37,#REF!,12))</f>
        <v/>
      </c>
      <c r="C37" s="202" t="str">
        <f>IF($E37="","",VLOOKUP($E37,#REF!,13))</f>
        <v/>
      </c>
      <c r="D37" s="228" t="str">
        <f>IF($E37="","",VLOOKUP($E37,#REF!,5))</f>
        <v/>
      </c>
      <c r="E37" s="101"/>
      <c r="F37" s="119" t="s">
        <v>189</v>
      </c>
      <c r="G37" s="119" t="s">
        <v>194</v>
      </c>
      <c r="H37" s="254"/>
      <c r="I37" s="254" t="str">
        <f>IF($E37="","",VLOOKUP($E37,#REF!,4))</f>
        <v/>
      </c>
      <c r="J37" s="129"/>
      <c r="K37" s="103"/>
      <c r="L37" s="103"/>
      <c r="M37" s="103"/>
      <c r="N37" s="126"/>
      <c r="O37" s="126"/>
      <c r="P37" s="126"/>
      <c r="Q37" s="107"/>
      <c r="R37" s="108"/>
      <c r="S37" s="109"/>
    </row>
    <row r="38" spans="1:19" s="33" customFormat="1" ht="9.4499999999999993" customHeight="1" x14ac:dyDescent="0.25">
      <c r="A38" s="135"/>
      <c r="B38" s="112"/>
      <c r="C38" s="112"/>
      <c r="D38" s="112"/>
      <c r="E38" s="112"/>
      <c r="F38" s="103"/>
      <c r="G38" s="103"/>
      <c r="H38" s="133"/>
      <c r="I38" s="103"/>
      <c r="J38" s="123"/>
      <c r="K38" s="103"/>
      <c r="L38" s="103"/>
      <c r="M38" s="103"/>
      <c r="N38" s="126"/>
      <c r="O38" s="126"/>
      <c r="P38" s="126"/>
      <c r="Q38" s="107"/>
      <c r="R38" s="108"/>
      <c r="S38" s="109"/>
    </row>
    <row r="39" spans="1:19" s="18" customFormat="1" ht="10.5" customHeight="1" x14ac:dyDescent="0.25">
      <c r="A39" s="143" t="s">
        <v>43</v>
      </c>
      <c r="B39" s="144"/>
      <c r="C39" s="144"/>
      <c r="D39" s="233"/>
      <c r="E39" s="146" t="s">
        <v>6</v>
      </c>
      <c r="F39" s="415" t="s">
        <v>45</v>
      </c>
      <c r="G39" s="416"/>
      <c r="H39" s="148"/>
      <c r="I39" s="149"/>
      <c r="J39" s="146" t="s">
        <v>6</v>
      </c>
      <c r="K39" s="147" t="s">
        <v>46</v>
      </c>
      <c r="L39" s="150"/>
      <c r="M39" s="147" t="s">
        <v>47</v>
      </c>
      <c r="N39" s="151"/>
      <c r="O39" s="152" t="s">
        <v>48</v>
      </c>
      <c r="P39" s="152"/>
      <c r="Q39" s="153"/>
      <c r="R39" s="154"/>
    </row>
    <row r="40" spans="1:19" s="18" customFormat="1" ht="9" customHeight="1" x14ac:dyDescent="0.25">
      <c r="A40" s="234" t="s">
        <v>44</v>
      </c>
      <c r="B40" s="235"/>
      <c r="C40" s="236"/>
      <c r="D40" s="237"/>
      <c r="E40" s="158">
        <v>1</v>
      </c>
      <c r="F40" s="46" t="e">
        <f>IF(E40&gt;$R$47,,UPPER(VLOOKUP(E40,#REF!,2)))</f>
        <v>#REF!</v>
      </c>
      <c r="G40" s="159"/>
      <c r="H40" s="46"/>
      <c r="I40" s="45"/>
      <c r="J40" s="160" t="s">
        <v>7</v>
      </c>
      <c r="K40" s="155"/>
      <c r="L40" s="161"/>
      <c r="M40" s="155"/>
      <c r="N40" s="162"/>
      <c r="O40" s="163" t="s">
        <v>49</v>
      </c>
      <c r="P40" s="164"/>
      <c r="Q40" s="164"/>
      <c r="R40" s="165"/>
    </row>
    <row r="41" spans="1:19" s="18" customFormat="1" ht="9" customHeight="1" x14ac:dyDescent="0.25">
      <c r="A41" s="170" t="s">
        <v>55</v>
      </c>
      <c r="B41" s="168"/>
      <c r="C41" s="230"/>
      <c r="D41" s="171"/>
      <c r="E41" s="158">
        <v>2</v>
      </c>
      <c r="F41" s="46" t="e">
        <f>IF(E41&gt;$R$47,,UPPER(VLOOKUP(E41,#REF!,2)))</f>
        <v>#REF!</v>
      </c>
      <c r="G41" s="159"/>
      <c r="H41" s="46"/>
      <c r="I41" s="45"/>
      <c r="J41" s="160" t="s">
        <v>8</v>
      </c>
      <c r="K41" s="155"/>
      <c r="L41" s="161"/>
      <c r="M41" s="155"/>
      <c r="N41" s="162"/>
      <c r="O41" s="166"/>
      <c r="P41" s="167"/>
      <c r="Q41" s="168"/>
      <c r="R41" s="169"/>
    </row>
    <row r="42" spans="1:19" s="18" customFormat="1" ht="9" customHeight="1" x14ac:dyDescent="0.25">
      <c r="A42" s="194"/>
      <c r="B42" s="195"/>
      <c r="C42" s="231"/>
      <c r="D42" s="196"/>
      <c r="E42" s="158">
        <v>3</v>
      </c>
      <c r="F42" s="46" t="e">
        <f>IF(E42&gt;$R$47,,UPPER(VLOOKUP(E42,#REF!,2)))</f>
        <v>#REF!</v>
      </c>
      <c r="G42" s="159"/>
      <c r="H42" s="46"/>
      <c r="I42" s="45"/>
      <c r="J42" s="160" t="s">
        <v>9</v>
      </c>
      <c r="K42" s="155"/>
      <c r="L42" s="161"/>
      <c r="M42" s="155"/>
      <c r="N42" s="162"/>
      <c r="O42" s="163" t="s">
        <v>50</v>
      </c>
      <c r="P42" s="164"/>
      <c r="Q42" s="164"/>
      <c r="R42" s="165"/>
    </row>
    <row r="43" spans="1:19" s="18" customFormat="1" ht="9" customHeight="1" x14ac:dyDescent="0.25">
      <c r="A43" s="172"/>
      <c r="B43" s="89"/>
      <c r="C43" s="89"/>
      <c r="D43" s="173"/>
      <c r="E43" s="158">
        <v>4</v>
      </c>
      <c r="F43" s="46" t="e">
        <f>IF(E43&gt;$R$47,,UPPER(VLOOKUP(E43,#REF!,2)))</f>
        <v>#REF!</v>
      </c>
      <c r="G43" s="159"/>
      <c r="H43" s="46"/>
      <c r="I43" s="45"/>
      <c r="J43" s="160" t="s">
        <v>10</v>
      </c>
      <c r="K43" s="155"/>
      <c r="L43" s="161"/>
      <c r="M43" s="155"/>
      <c r="N43" s="162"/>
      <c r="O43" s="155"/>
      <c r="P43" s="161"/>
      <c r="Q43" s="155"/>
      <c r="R43" s="162"/>
    </row>
    <row r="44" spans="1:19" s="18" customFormat="1" ht="9" customHeight="1" x14ac:dyDescent="0.25">
      <c r="A44" s="185"/>
      <c r="B44" s="197"/>
      <c r="C44" s="197"/>
      <c r="D44" s="232"/>
      <c r="E44" s="158"/>
      <c r="F44" s="46"/>
      <c r="G44" s="159"/>
      <c r="H44" s="46"/>
      <c r="I44" s="45"/>
      <c r="J44" s="160" t="s">
        <v>11</v>
      </c>
      <c r="K44" s="155"/>
      <c r="L44" s="161"/>
      <c r="M44" s="155"/>
      <c r="N44" s="162"/>
      <c r="O44" s="168"/>
      <c r="P44" s="167"/>
      <c r="Q44" s="168"/>
      <c r="R44" s="169"/>
    </row>
    <row r="45" spans="1:19" s="18" customFormat="1" ht="9" customHeight="1" x14ac:dyDescent="0.25">
      <c r="A45" s="186"/>
      <c r="B45" s="22"/>
      <c r="C45" s="89"/>
      <c r="D45" s="173"/>
      <c r="E45" s="158"/>
      <c r="F45" s="46"/>
      <c r="G45" s="159"/>
      <c r="H45" s="46"/>
      <c r="I45" s="45"/>
      <c r="J45" s="160" t="s">
        <v>12</v>
      </c>
      <c r="K45" s="155"/>
      <c r="L45" s="161"/>
      <c r="M45" s="155"/>
      <c r="N45" s="162"/>
      <c r="O45" s="163" t="s">
        <v>32</v>
      </c>
      <c r="P45" s="164"/>
      <c r="Q45" s="164"/>
      <c r="R45" s="165"/>
    </row>
    <row r="46" spans="1:19" s="18" customFormat="1" ht="9" customHeight="1" x14ac:dyDescent="0.25">
      <c r="A46" s="186"/>
      <c r="B46" s="22"/>
      <c r="C46" s="226"/>
      <c r="D46" s="192"/>
      <c r="E46" s="158"/>
      <c r="F46" s="46"/>
      <c r="G46" s="159"/>
      <c r="H46" s="46"/>
      <c r="I46" s="45"/>
      <c r="J46" s="160" t="s">
        <v>13</v>
      </c>
      <c r="K46" s="155"/>
      <c r="L46" s="161"/>
      <c r="M46" s="155"/>
      <c r="N46" s="162"/>
      <c r="O46" s="155"/>
      <c r="P46" s="161"/>
      <c r="Q46" s="155"/>
      <c r="R46" s="162"/>
    </row>
    <row r="47" spans="1:19" s="18" customFormat="1" ht="9" customHeight="1" x14ac:dyDescent="0.25">
      <c r="A47" s="187"/>
      <c r="B47" s="184"/>
      <c r="C47" s="227"/>
      <c r="D47" s="193"/>
      <c r="E47" s="174"/>
      <c r="F47" s="175"/>
      <c r="G47" s="176"/>
      <c r="H47" s="175"/>
      <c r="I47" s="177"/>
      <c r="J47" s="178" t="s">
        <v>14</v>
      </c>
      <c r="K47" s="168"/>
      <c r="L47" s="167"/>
      <c r="M47" s="168"/>
      <c r="N47" s="169"/>
      <c r="O47" s="168">
        <f>R4</f>
        <v>0</v>
      </c>
      <c r="P47" s="167"/>
      <c r="Q47" s="168"/>
      <c r="R47" s="179" t="e">
        <f>MIN(4,#REF!)</f>
        <v>#REF!</v>
      </c>
    </row>
  </sheetData>
  <mergeCells count="1">
    <mergeCell ref="A4:C4"/>
  </mergeCells>
  <conditionalFormatting sqref="E7 E15 E17 E19 E21 E23">
    <cfRule type="expression" dxfId="192" priority="9" stopIfTrue="1">
      <formula>$E7&lt;5</formula>
    </cfRule>
  </conditionalFormatting>
  <conditionalFormatting sqref="F7 F9 F11 F13 F15 F17 F19 F21 F23 F25 F27 F29 F31 F33 F35 F37">
    <cfRule type="cellIs" dxfId="191" priority="8" stopIfTrue="1" operator="equal">
      <formula>"Bye"</formula>
    </cfRule>
  </conditionalFormatting>
  <conditionalFormatting sqref="H7 H9 H11 H13 H15 H17 H19 H21 H23 H25 H27 H29 H31 H33 H35 H37">
    <cfRule type="expression" dxfId="190" priority="1" stopIfTrue="1">
      <formula>AND($E7&lt;9,$C7&gt;0)</formula>
    </cfRule>
  </conditionalFormatting>
  <conditionalFormatting sqref="I8 K10 I12 M14 I16 K18 I20 I24 K26 I28 M30 I32 K34 I36">
    <cfRule type="expression" dxfId="189" priority="2" stopIfTrue="1">
      <formula>AND($O$1="CU",I8="Umpire")</formula>
    </cfRule>
    <cfRule type="expression" dxfId="188" priority="3" stopIfTrue="1">
      <formula>AND($O$1="CU",I8&lt;&gt;"Umpire",J8&lt;&gt;"")</formula>
    </cfRule>
    <cfRule type="expression" dxfId="187" priority="4" stopIfTrue="1">
      <formula>AND($O$1="CU",I8&lt;&gt;"Umpire")</formula>
    </cfRule>
  </conditionalFormatting>
  <conditionalFormatting sqref="J8 L10 J12 N14 J16 L18 J20 J24 L26 J28 N30 J32 L34 J36 R47">
    <cfRule type="expression" dxfId="186" priority="7" stopIfTrue="1">
      <formula>$O$1="CU"</formula>
    </cfRule>
  </conditionalFormatting>
  <conditionalFormatting sqref="K8 M10 K12 O14 K16 M18 K20 K24 M26 K28 O30 K32 M34 K36">
    <cfRule type="expression" dxfId="185" priority="5" stopIfTrue="1">
      <formula>J8="as"</formula>
    </cfRule>
    <cfRule type="expression" dxfId="184" priority="6" stopIfTrue="1">
      <formula>J8="bs"</formula>
    </cfRule>
  </conditionalFormatting>
  <dataValidations count="1">
    <dataValidation type="list" allowBlank="1" showInputMessage="1" sqref="I32 I20 I24 I28 I16 I8 I12 M14 M30 I36 K34 K26 K18 K10" xr:uid="{94CE5C25-50B4-4A34-A05F-DFF452C432A6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4929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15240</xdr:rowOff>
                  </from>
                  <to>
                    <xdr:col>14</xdr:col>
                    <xdr:colOff>365760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0" r:id="rId4" name="Button 2">
              <controlPr defaultSize="0" print="0" autoFill="0" autoPict="0" macro="[0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B046-3786-42DD-BAB2-BBA5407C15CE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301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198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199</v>
      </c>
      <c r="C7" s="56" t="s">
        <v>200</v>
      </c>
      <c r="D7" s="59" t="s">
        <v>121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201</v>
      </c>
      <c r="C8" s="56" t="s">
        <v>202</v>
      </c>
      <c r="D8" s="59" t="s">
        <v>125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/>
      <c r="C9" s="56"/>
      <c r="D9" s="59"/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9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7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 A19:D156">
    <cfRule type="expression" dxfId="183" priority="18" stopIfTrue="1">
      <formula>$Q7&gt;=1</formula>
    </cfRule>
  </conditionalFormatting>
  <conditionalFormatting sqref="C7 A8:C18 B19:D37">
    <cfRule type="expression" dxfId="182" priority="1" stopIfTrue="1">
      <formula>$Q7&gt;=1</formula>
    </cfRule>
  </conditionalFormatting>
  <conditionalFormatting sqref="E7:E14">
    <cfRule type="expression" dxfId="181" priority="6" stopIfTrue="1">
      <formula>AND(ROUNDDOWN(($A$4-E7)/365.25,0)&lt;=13,G7&lt;&gt;"OK")</formula>
    </cfRule>
    <cfRule type="expression" dxfId="180" priority="7" stopIfTrue="1">
      <formula>AND(ROUNDDOWN(($A$4-E7)/365.25,0)&lt;=14,G7&lt;&gt;"OK")</formula>
    </cfRule>
    <cfRule type="expression" dxfId="179" priority="8" stopIfTrue="1">
      <formula>AND(ROUNDDOWN(($A$4-E7)/365.25,0)&lt;=17,G7&lt;&gt;"OK")</formula>
    </cfRule>
    <cfRule type="expression" dxfId="178" priority="11" stopIfTrue="1">
      <formula>AND(ROUNDDOWN(($A$4-E7)/365.25,0)&lt;=13,G7&lt;&gt;"OK")</formula>
    </cfRule>
    <cfRule type="expression" dxfId="177" priority="12" stopIfTrue="1">
      <formula>AND(ROUNDDOWN(($A$4-E7)/365.25,0)&lt;=14,G7&lt;&gt;"OK")</formula>
    </cfRule>
    <cfRule type="expression" dxfId="176" priority="13" stopIfTrue="1">
      <formula>AND(ROUNDDOWN(($A$4-E7)/365.25,0)&lt;=17,G7&lt;&gt;"OK")</formula>
    </cfRule>
  </conditionalFormatting>
  <conditionalFormatting sqref="E7:E27 E29:E37">
    <cfRule type="expression" dxfId="175" priority="2" stopIfTrue="1">
      <formula>AND(ROUNDDOWN(($A$4-E7)/365.25,0)&lt;=13,G7&lt;&gt;"OK")</formula>
    </cfRule>
    <cfRule type="expression" dxfId="174" priority="3" stopIfTrue="1">
      <formula>AND(ROUNDDOWN(($A$4-E7)/365.25,0)&lt;=14,G7&lt;&gt;"OK")</formula>
    </cfRule>
    <cfRule type="expression" dxfId="173" priority="4" stopIfTrue="1">
      <formula>AND(ROUNDDOWN(($A$4-E7)/365.25,0)&lt;=17,G7&lt;&gt;"OK")</formula>
    </cfRule>
  </conditionalFormatting>
  <conditionalFormatting sqref="E7:E156">
    <cfRule type="expression" dxfId="172" priority="14" stopIfTrue="1">
      <formula>AND(ROUNDDOWN(($A$4-E7)/365.25,0)&lt;=13,G7&lt;&gt;"OK")</formula>
    </cfRule>
    <cfRule type="expression" dxfId="171" priority="15" stopIfTrue="1">
      <formula>AND(ROUNDDOWN(($A$4-E7)/365.25,0)&lt;=14,G7&lt;&gt;"OK")</formula>
    </cfRule>
    <cfRule type="expression" dxfId="170" priority="16" stopIfTrue="1">
      <formula>AND(ROUNDDOWN(($A$4-E7)/365.25,0)&lt;=17,G7&lt;&gt;"OK")</formula>
    </cfRule>
  </conditionalFormatting>
  <conditionalFormatting sqref="J7:J156">
    <cfRule type="cellIs" dxfId="169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AD3E-2072-4E6F-9FDC-5693FA5F366B}">
  <dimension ref="A1:AK41"/>
  <sheetViews>
    <sheetView workbookViewId="0">
      <selection sqref="A1:F1"/>
    </sheetView>
  </sheetViews>
  <sheetFormatPr defaultColWidth="8.77734375" defaultRowHeight="13.2" x14ac:dyDescent="0.25"/>
  <cols>
    <col min="1" max="1" width="5.44140625" customWidth="1"/>
    <col min="2" max="2" width="7" customWidth="1"/>
    <col min="3" max="3" width="9.77734375" customWidth="1"/>
    <col min="4" max="4" width="7.109375" customWidth="1"/>
    <col min="5" max="5" width="11.6640625" customWidth="1"/>
    <col min="6" max="6" width="11.3320312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4" max="14" width="8.77734375" customWidth="1"/>
    <col min="15" max="15" width="5.44140625" customWidth="1"/>
    <col min="16" max="16" width="4.44140625" customWidth="1"/>
    <col min="17" max="17" width="11.6640625" customWidth="1"/>
    <col min="18" max="24" width="8.77734375" customWidth="1"/>
    <col min="25" max="25" width="10.33203125" hidden="1" customWidth="1"/>
    <col min="26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/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x14ac:dyDescent="0.25">
      <c r="A2" s="262" t="s">
        <v>57</v>
      </c>
      <c r="B2" s="263"/>
      <c r="C2" s="409" t="s">
        <v>198</v>
      </c>
      <c r="D2" s="263"/>
      <c r="E2" s="263">
        <f>Altalanos!$A$8</f>
        <v>0</v>
      </c>
      <c r="F2" s="263"/>
      <c r="G2" s="264"/>
      <c r="H2" s="265"/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199</v>
      </c>
      <c r="F7" s="408" t="s">
        <v>200</v>
      </c>
      <c r="G7" s="282" t="str">
        <f>IF($B7="","",VLOOKUP($B7,#REF!,3))</f>
        <v/>
      </c>
      <c r="H7" s="287"/>
      <c r="I7" s="59" t="s">
        <v>121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201</v>
      </c>
      <c r="F9" s="408" t="s">
        <v>202</v>
      </c>
      <c r="G9" s="282" t="str">
        <f>IF($B9="","",VLOOKUP($B9,#REF!,3))</f>
        <v/>
      </c>
      <c r="H9" s="287"/>
      <c r="I9" s="59" t="s">
        <v>125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407"/>
      <c r="F11" s="408"/>
      <c r="G11" s="282" t="str">
        <f>IF($B11="","",VLOOKUP($B11,#REF!,3))</f>
        <v/>
      </c>
      <c r="H11" s="287"/>
      <c r="I11" s="59"/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ht="22.8" x14ac:dyDescent="0.4">
      <c r="A14" s="273"/>
      <c r="B14" s="273"/>
      <c r="C14" s="273"/>
      <c r="D14" s="273"/>
      <c r="E14" s="273"/>
      <c r="F14" s="419" t="s">
        <v>301</v>
      </c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Barta</v>
      </c>
      <c r="E18" s="429"/>
      <c r="F18" s="429" t="str">
        <f>E9</f>
        <v>Simon</v>
      </c>
      <c r="G18" s="429"/>
      <c r="H18" s="429">
        <f>E11</f>
        <v>0</v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Barta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Simon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>
        <f>E11</f>
        <v>0</v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68" priority="1" stopIfTrue="1" operator="equal">
      <formula>"Bye"</formula>
    </cfRule>
  </conditionalFormatting>
  <conditionalFormatting sqref="R41">
    <cfRule type="expression" dxfId="167" priority="2" stopIfTrue="1">
      <formula>$O$1="CU"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2684-AF54-4F20-B142-3FEFEE02761C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301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203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193</v>
      </c>
      <c r="C7" s="56" t="s">
        <v>204</v>
      </c>
      <c r="D7" s="59" t="s">
        <v>205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207</v>
      </c>
      <c r="C8" s="56" t="s">
        <v>208</v>
      </c>
      <c r="D8" s="59" t="s">
        <v>206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209</v>
      </c>
      <c r="C9" s="56" t="s">
        <v>210</v>
      </c>
      <c r="D9" s="59" t="s">
        <v>121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211</v>
      </c>
      <c r="C10" s="56" t="s">
        <v>212</v>
      </c>
      <c r="D10" s="59" t="s">
        <v>173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 t="s">
        <v>177</v>
      </c>
      <c r="C11" s="56" t="s">
        <v>137</v>
      </c>
      <c r="D11" s="59" t="s">
        <v>136</v>
      </c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 t="s">
        <v>186</v>
      </c>
      <c r="C12" s="56" t="s">
        <v>213</v>
      </c>
      <c r="D12" s="59" t="s">
        <v>136</v>
      </c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 t="s">
        <v>214</v>
      </c>
      <c r="C13" s="56" t="s">
        <v>215</v>
      </c>
      <c r="D13" s="59" t="s">
        <v>125</v>
      </c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 t="s">
        <v>216</v>
      </c>
      <c r="C14" s="56" t="s">
        <v>212</v>
      </c>
      <c r="D14" s="59" t="s">
        <v>125</v>
      </c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 t="s">
        <v>217</v>
      </c>
      <c r="C15" s="56" t="s">
        <v>218</v>
      </c>
      <c r="D15" s="59" t="s">
        <v>125</v>
      </c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 t="s">
        <v>219</v>
      </c>
      <c r="C16" s="56" t="s">
        <v>220</v>
      </c>
      <c r="D16" s="59" t="s">
        <v>125</v>
      </c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 t="s">
        <v>145</v>
      </c>
      <c r="C17" s="56" t="s">
        <v>221</v>
      </c>
      <c r="D17" s="59" t="s">
        <v>125</v>
      </c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 t="s">
        <v>222</v>
      </c>
      <c r="C18" s="56" t="s">
        <v>223</v>
      </c>
      <c r="D18" s="59" t="s">
        <v>125</v>
      </c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 t="s">
        <v>224</v>
      </c>
      <c r="C19" s="56" t="s">
        <v>225</v>
      </c>
      <c r="D19" s="59" t="s">
        <v>226</v>
      </c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 A20:D156">
    <cfRule type="expression" dxfId="166" priority="18" stopIfTrue="1">
      <formula>$Q7&gt;=1</formula>
    </cfRule>
  </conditionalFormatting>
  <conditionalFormatting sqref="C7 A8:C19 B20:D37">
    <cfRule type="expression" dxfId="165" priority="1" stopIfTrue="1">
      <formula>$Q7&gt;=1</formula>
    </cfRule>
  </conditionalFormatting>
  <conditionalFormatting sqref="E7:E14">
    <cfRule type="expression" dxfId="164" priority="6" stopIfTrue="1">
      <formula>AND(ROUNDDOWN(($A$4-E7)/365.25,0)&lt;=13,G7&lt;&gt;"OK")</formula>
    </cfRule>
    <cfRule type="expression" dxfId="163" priority="7" stopIfTrue="1">
      <formula>AND(ROUNDDOWN(($A$4-E7)/365.25,0)&lt;=14,G7&lt;&gt;"OK")</formula>
    </cfRule>
    <cfRule type="expression" dxfId="162" priority="8" stopIfTrue="1">
      <formula>AND(ROUNDDOWN(($A$4-E7)/365.25,0)&lt;=17,G7&lt;&gt;"OK")</formula>
    </cfRule>
    <cfRule type="expression" dxfId="161" priority="11" stopIfTrue="1">
      <formula>AND(ROUNDDOWN(($A$4-E7)/365.25,0)&lt;=13,G7&lt;&gt;"OK")</formula>
    </cfRule>
    <cfRule type="expression" dxfId="160" priority="12" stopIfTrue="1">
      <formula>AND(ROUNDDOWN(($A$4-E7)/365.25,0)&lt;=14,G7&lt;&gt;"OK")</formula>
    </cfRule>
    <cfRule type="expression" dxfId="159" priority="13" stopIfTrue="1">
      <formula>AND(ROUNDDOWN(($A$4-E7)/365.25,0)&lt;=17,G7&lt;&gt;"OK")</formula>
    </cfRule>
  </conditionalFormatting>
  <conditionalFormatting sqref="E7:E27 E29:E37">
    <cfRule type="expression" dxfId="158" priority="2" stopIfTrue="1">
      <formula>AND(ROUNDDOWN(($A$4-E7)/365.25,0)&lt;=13,G7&lt;&gt;"OK")</formula>
    </cfRule>
    <cfRule type="expression" dxfId="157" priority="3" stopIfTrue="1">
      <formula>AND(ROUNDDOWN(($A$4-E7)/365.25,0)&lt;=14,G7&lt;&gt;"OK")</formula>
    </cfRule>
    <cfRule type="expression" dxfId="156" priority="4" stopIfTrue="1">
      <formula>AND(ROUNDDOWN(($A$4-E7)/365.25,0)&lt;=17,G7&lt;&gt;"OK")</formula>
    </cfRule>
  </conditionalFormatting>
  <conditionalFormatting sqref="E7:E156">
    <cfRule type="expression" dxfId="155" priority="14" stopIfTrue="1">
      <formula>AND(ROUNDDOWN(($A$4-E7)/365.25,0)&lt;=13,G7&lt;&gt;"OK")</formula>
    </cfRule>
    <cfRule type="expression" dxfId="154" priority="15" stopIfTrue="1">
      <formula>AND(ROUNDDOWN(($A$4-E7)/365.25,0)&lt;=14,G7&lt;&gt;"OK")</formula>
    </cfRule>
    <cfRule type="expression" dxfId="153" priority="16" stopIfTrue="1">
      <formula>AND(ROUNDDOWN(($A$4-E7)/365.25,0)&lt;=17,G7&lt;&gt;"OK")</formula>
    </cfRule>
  </conditionalFormatting>
  <conditionalFormatting sqref="J7:J156">
    <cfRule type="cellIs" dxfId="152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0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A0A3-5994-4648-A09A-FE2E5FE94C3D}">
  <dimension ref="A1:U47"/>
  <sheetViews>
    <sheetView workbookViewId="0">
      <selection activeCell="V24" sqref="V24"/>
    </sheetView>
  </sheetViews>
  <sheetFormatPr defaultColWidth="8.77734375" defaultRowHeight="13.2" x14ac:dyDescent="0.25"/>
  <cols>
    <col min="1" max="1" width="2.44140625" customWidth="1"/>
    <col min="2" max="2" width="10.77734375" customWidth="1"/>
    <col min="3" max="3" width="12.77734375" customWidth="1"/>
    <col min="4" max="4" width="5.77734375" customWidth="1"/>
    <col min="5" max="5" width="4.33203125" customWidth="1"/>
    <col min="6" max="6" width="12.6640625" style="59" customWidth="1"/>
    <col min="7" max="7" width="6.33203125" style="59" customWidth="1"/>
    <col min="8" max="8" width="7.6640625" customWidth="1"/>
    <col min="9" max="9" width="5.77734375" customWidth="1"/>
    <col min="10" max="10" width="1.6640625" style="78" customWidth="1"/>
    <col min="11" max="11" width="10.6640625" customWidth="1"/>
    <col min="12" max="12" width="1.6640625" style="78" customWidth="1"/>
    <col min="13" max="13" width="10.6640625" customWidth="1"/>
    <col min="14" max="14" width="1.6640625" style="79" customWidth="1"/>
    <col min="15" max="15" width="10.6640625" customWidth="1"/>
    <col min="16" max="16" width="1.6640625" style="78" customWidth="1"/>
    <col min="17" max="17" width="5.109375" customWidth="1"/>
    <col min="18" max="18" width="1.6640625" style="79" customWidth="1"/>
    <col min="19" max="19" width="9.109375" hidden="1" customWidth="1"/>
    <col min="20" max="20" width="8.6640625" customWidth="1"/>
    <col min="21" max="21" width="9.109375" hidden="1" customWidth="1"/>
  </cols>
  <sheetData>
    <row r="1" spans="1:21" s="80" customFormat="1" ht="21.75" customHeight="1" x14ac:dyDescent="0.4">
      <c r="A1" s="47" t="str">
        <f>Altalanos!$A$6</f>
        <v>DIÁKOLIMPIA</v>
      </c>
      <c r="B1" s="47"/>
      <c r="C1" s="81"/>
      <c r="D1" s="81"/>
      <c r="E1" s="81"/>
      <c r="F1" s="81"/>
      <c r="G1" s="419" t="s">
        <v>301</v>
      </c>
      <c r="H1" s="81"/>
      <c r="I1" s="199"/>
      <c r="J1" s="82"/>
      <c r="K1" s="68" t="s">
        <v>51</v>
      </c>
      <c r="L1" s="68"/>
      <c r="M1" s="48"/>
      <c r="N1" s="82"/>
      <c r="O1" s="82" t="s">
        <v>15</v>
      </c>
      <c r="P1" s="82"/>
      <c r="Q1" s="81"/>
      <c r="R1" s="82"/>
    </row>
    <row r="2" spans="1:21" s="59" customFormat="1" x14ac:dyDescent="0.25">
      <c r="A2" s="49" t="s">
        <v>57</v>
      </c>
      <c r="B2" s="49"/>
      <c r="C2" s="409" t="s">
        <v>203</v>
      </c>
      <c r="D2" s="246"/>
      <c r="E2" s="246">
        <f>Altalanos!$A$8</f>
        <v>0</v>
      </c>
      <c r="F2" s="412"/>
      <c r="G2" s="413"/>
      <c r="H2" s="60"/>
      <c r="I2" s="60"/>
      <c r="J2" s="84"/>
      <c r="K2" s="221"/>
      <c r="L2" s="68"/>
      <c r="M2" s="68"/>
      <c r="N2" s="84"/>
      <c r="O2" s="60"/>
      <c r="P2" s="84"/>
      <c r="Q2" s="60"/>
      <c r="R2" s="84"/>
    </row>
    <row r="3" spans="1:21" s="19" customFormat="1" ht="11.25" customHeight="1" x14ac:dyDescent="0.25">
      <c r="A3" s="39" t="s">
        <v>25</v>
      </c>
      <c r="B3" s="39"/>
      <c r="C3" s="39"/>
      <c r="D3" s="39"/>
      <c r="E3" s="39"/>
      <c r="F3" s="22"/>
      <c r="G3" s="22" t="s">
        <v>23</v>
      </c>
      <c r="H3" s="39"/>
      <c r="I3" s="39"/>
      <c r="J3" s="85"/>
      <c r="K3" s="39" t="s">
        <v>28</v>
      </c>
      <c r="L3" s="85"/>
      <c r="M3" s="243"/>
      <c r="N3" s="85"/>
      <c r="O3" s="39"/>
      <c r="P3" s="85"/>
      <c r="Q3" s="39"/>
      <c r="R3" s="40" t="s">
        <v>29</v>
      </c>
    </row>
    <row r="4" spans="1:21" s="27" customFormat="1" ht="11.25" customHeight="1" thickBot="1" x14ac:dyDescent="0.3">
      <c r="A4" s="430">
        <f>Altalanos!$A$10</f>
        <v>46139</v>
      </c>
      <c r="B4" s="430"/>
      <c r="C4" s="430"/>
      <c r="D4" s="215"/>
      <c r="E4" s="86"/>
      <c r="F4" s="414"/>
      <c r="G4" s="414">
        <f>Altalanos!$C$10</f>
        <v>0</v>
      </c>
      <c r="H4" s="53"/>
      <c r="I4" s="86"/>
      <c r="J4" s="87"/>
      <c r="K4" s="88" t="str">
        <f>Altalanos!$D$10</f>
        <v xml:space="preserve">  </v>
      </c>
      <c r="L4" s="87"/>
      <c r="M4" s="245"/>
      <c r="N4" s="87"/>
      <c r="O4" s="86"/>
      <c r="P4" s="87"/>
      <c r="Q4" s="86"/>
      <c r="R4" s="44">
        <f>Altalanos!$E$10</f>
        <v>0</v>
      </c>
    </row>
    <row r="5" spans="1:21" s="19" customFormat="1" ht="9.6" x14ac:dyDescent="0.25">
      <c r="A5" s="89"/>
      <c r="B5" s="90" t="s">
        <v>4</v>
      </c>
      <c r="C5" s="241" t="s">
        <v>43</v>
      </c>
      <c r="D5" s="90" t="s">
        <v>42</v>
      </c>
      <c r="E5" s="90" t="s">
        <v>40</v>
      </c>
      <c r="F5" s="91" t="s">
        <v>26</v>
      </c>
      <c r="G5" s="91" t="s">
        <v>27</v>
      </c>
      <c r="H5" s="91"/>
      <c r="I5" s="91" t="s">
        <v>30</v>
      </c>
      <c r="J5" s="91"/>
      <c r="K5" s="90" t="s">
        <v>63</v>
      </c>
      <c r="L5" s="92"/>
      <c r="M5" s="90" t="s">
        <v>41</v>
      </c>
      <c r="N5" s="92"/>
      <c r="O5" s="90"/>
      <c r="P5" s="92"/>
      <c r="Q5" s="90"/>
      <c r="R5" s="93"/>
    </row>
    <row r="6" spans="1:21" s="19" customFormat="1" ht="10.5" customHeight="1" thickBot="1" x14ac:dyDescent="0.3">
      <c r="A6" s="94"/>
      <c r="B6" s="95"/>
      <c r="C6" s="52"/>
      <c r="D6" s="52"/>
      <c r="E6" s="95"/>
      <c r="F6" s="96"/>
      <c r="G6" s="96"/>
      <c r="H6" s="97"/>
      <c r="I6" s="96"/>
      <c r="J6" s="98"/>
      <c r="K6" s="95"/>
      <c r="L6" s="98"/>
      <c r="M6" s="95"/>
      <c r="N6" s="98"/>
      <c r="O6" s="95"/>
      <c r="P6" s="98"/>
      <c r="Q6" s="95"/>
      <c r="R6" s="99"/>
    </row>
    <row r="7" spans="1:21" s="33" customFormat="1" ht="10.5" customHeight="1" x14ac:dyDescent="0.25">
      <c r="A7" s="100">
        <v>1</v>
      </c>
      <c r="B7" s="202" t="str">
        <f>IF($E7="","",VLOOKUP($E7,#REF!,12))</f>
        <v/>
      </c>
      <c r="C7" s="202" t="str">
        <f>IF($E7="","",VLOOKUP($E7,#REF!,13))</f>
        <v/>
      </c>
      <c r="D7" s="228" t="str">
        <f>IF($E7="","",VLOOKUP($E7,#REF!,5))</f>
        <v/>
      </c>
      <c r="E7" s="101"/>
      <c r="F7" s="119" t="s">
        <v>193</v>
      </c>
      <c r="G7" s="119" t="s">
        <v>227</v>
      </c>
      <c r="H7" s="352"/>
      <c r="I7" s="352"/>
      <c r="J7" s="104"/>
      <c r="K7" s="103"/>
      <c r="L7" s="103"/>
      <c r="M7" s="103"/>
      <c r="N7" s="103"/>
      <c r="O7" s="105"/>
      <c r="P7" s="106"/>
      <c r="Q7" s="107"/>
      <c r="R7" s="108"/>
      <c r="S7" s="109"/>
      <c r="U7" s="110" t="e">
        <f>#REF!</f>
        <v>#REF!</v>
      </c>
    </row>
    <row r="8" spans="1:21" s="33" customFormat="1" ht="9.4499999999999993" customHeight="1" x14ac:dyDescent="0.25">
      <c r="A8" s="111"/>
      <c r="B8" s="372"/>
      <c r="C8" s="112"/>
      <c r="D8" s="229"/>
      <c r="E8" s="112"/>
      <c r="F8" s="103"/>
      <c r="G8" s="103"/>
      <c r="H8" s="114"/>
      <c r="I8" s="375"/>
      <c r="J8" s="116"/>
      <c r="K8" s="117" t="s">
        <v>193</v>
      </c>
      <c r="L8" s="117"/>
      <c r="M8" s="103"/>
      <c r="N8" s="103"/>
      <c r="O8" s="105"/>
      <c r="P8" s="106"/>
      <c r="Q8" s="107"/>
      <c r="R8" s="108"/>
      <c r="S8" s="109"/>
      <c r="U8" s="118" t="e">
        <f>#REF!</f>
        <v>#REF!</v>
      </c>
    </row>
    <row r="9" spans="1:21" s="33" customFormat="1" ht="9.4499999999999993" customHeight="1" x14ac:dyDescent="0.25">
      <c r="A9" s="111">
        <v>2</v>
      </c>
      <c r="B9" s="202" t="str">
        <f>IF($E9="","",VLOOKUP($E9,#REF!,12))</f>
        <v/>
      </c>
      <c r="C9" s="202" t="str">
        <f>IF($E9="","",VLOOKUP($E9,#REF!,13))</f>
        <v/>
      </c>
      <c r="D9" s="228" t="str">
        <f>IF($E9="","",VLOOKUP($E9,#REF!,5))</f>
        <v/>
      </c>
      <c r="E9" s="101"/>
      <c r="F9" s="119"/>
      <c r="G9" s="119"/>
      <c r="H9" s="254"/>
      <c r="I9" s="254"/>
      <c r="J9" s="120"/>
      <c r="K9" s="103"/>
      <c r="L9" s="121"/>
      <c r="M9" s="103"/>
      <c r="N9" s="103"/>
      <c r="O9" s="105"/>
      <c r="P9" s="106"/>
      <c r="Q9" s="107"/>
      <c r="R9" s="108"/>
      <c r="S9" s="109"/>
      <c r="U9" s="118" t="e">
        <f>#REF!</f>
        <v>#REF!</v>
      </c>
    </row>
    <row r="10" spans="1:21" s="33" customFormat="1" ht="9.4499999999999993" customHeight="1" x14ac:dyDescent="0.25">
      <c r="A10" s="111"/>
      <c r="B10" s="372" t="str">
        <f>IF($E10="","",VLOOKUP($E10,#REF!,12))</f>
        <v/>
      </c>
      <c r="C10" s="112"/>
      <c r="D10" s="229"/>
      <c r="E10" s="122"/>
      <c r="F10" s="103"/>
      <c r="G10" s="103"/>
      <c r="H10" s="256"/>
      <c r="I10" s="255"/>
      <c r="J10" s="123"/>
      <c r="K10" s="376"/>
      <c r="L10" s="124"/>
      <c r="M10" s="117" t="str">
        <f>UPPER(IF(OR(L10="a",L10="as"),K8,IF(OR(L10="b",L10="bs"),K12,)))</f>
        <v/>
      </c>
      <c r="N10" s="125"/>
      <c r="O10" s="126"/>
      <c r="P10" s="126"/>
      <c r="Q10" s="107"/>
      <c r="R10" s="108"/>
      <c r="S10" s="109"/>
      <c r="U10" s="118" t="e">
        <f>#REF!</f>
        <v>#REF!</v>
      </c>
    </row>
    <row r="11" spans="1:21" s="33" customFormat="1" ht="9.4499999999999993" customHeight="1" x14ac:dyDescent="0.25">
      <c r="A11" s="111">
        <v>3</v>
      </c>
      <c r="B11" s="202" t="str">
        <f>IF($E11="","",VLOOKUP($E11,#REF!,12))</f>
        <v/>
      </c>
      <c r="C11" s="202" t="str">
        <f>IF($E11="","",VLOOKUP($E11,#REF!,13))</f>
        <v/>
      </c>
      <c r="D11" s="228" t="str">
        <f>IF($E11="","",VLOOKUP($E11,#REF!,5))</f>
        <v/>
      </c>
      <c r="E11" s="101"/>
      <c r="F11" s="119" t="s">
        <v>209</v>
      </c>
      <c r="G11" s="119" t="s">
        <v>210</v>
      </c>
      <c r="H11" s="254"/>
      <c r="I11" s="254"/>
      <c r="J11" s="104"/>
      <c r="K11" s="103"/>
      <c r="L11" s="127"/>
      <c r="M11" s="103"/>
      <c r="N11" s="126"/>
      <c r="O11" s="126"/>
      <c r="P11" s="126"/>
      <c r="Q11" s="107"/>
      <c r="R11" s="108"/>
      <c r="S11" s="109"/>
      <c r="U11" s="118" t="e">
        <f>#REF!</f>
        <v>#REF!</v>
      </c>
    </row>
    <row r="12" spans="1:21" s="33" customFormat="1" ht="9.4499999999999993" customHeight="1" x14ac:dyDescent="0.25">
      <c r="A12" s="111"/>
      <c r="B12" s="372" t="str">
        <f>IF($E12="","",VLOOKUP($E12,#REF!,12))</f>
        <v/>
      </c>
      <c r="C12" s="112"/>
      <c r="D12" s="229"/>
      <c r="E12" s="122"/>
      <c r="F12" s="103"/>
      <c r="G12" s="103"/>
      <c r="H12" s="256"/>
      <c r="I12" s="376"/>
      <c r="J12" s="116"/>
      <c r="K12" s="117"/>
      <c r="L12" s="128"/>
      <c r="M12" s="103"/>
      <c r="N12" s="126"/>
      <c r="O12" s="126"/>
      <c r="P12" s="126"/>
      <c r="Q12" s="107"/>
      <c r="R12" s="108"/>
      <c r="S12" s="109"/>
      <c r="U12" s="118" t="e">
        <f>#REF!</f>
        <v>#REF!</v>
      </c>
    </row>
    <row r="13" spans="1:21" s="33" customFormat="1" ht="9.4499999999999993" customHeight="1" x14ac:dyDescent="0.25">
      <c r="A13" s="111">
        <v>4</v>
      </c>
      <c r="B13" s="202" t="str">
        <f>IF($E13="","",VLOOKUP($E13,#REF!,12))</f>
        <v/>
      </c>
      <c r="C13" s="202" t="str">
        <f>IF($E13="","",VLOOKUP($E13,#REF!,13))</f>
        <v/>
      </c>
      <c r="D13" s="228" t="str">
        <f>IF($E13="","",VLOOKUP($E13,#REF!,5))</f>
        <v/>
      </c>
      <c r="E13" s="101"/>
      <c r="F13" s="119" t="s">
        <v>211</v>
      </c>
      <c r="G13" s="119" t="s">
        <v>212</v>
      </c>
      <c r="H13" s="254"/>
      <c r="I13" s="254"/>
      <c r="J13" s="129"/>
      <c r="K13" s="103"/>
      <c r="L13" s="103"/>
      <c r="M13" s="103"/>
      <c r="N13" s="126"/>
      <c r="O13" s="126"/>
      <c r="P13" s="126"/>
      <c r="Q13" s="107"/>
      <c r="R13" s="108"/>
      <c r="S13" s="109"/>
      <c r="U13" s="118" t="e">
        <f>#REF!</f>
        <v>#REF!</v>
      </c>
    </row>
    <row r="14" spans="1:21" s="33" customFormat="1" ht="9.4499999999999993" customHeight="1" x14ac:dyDescent="0.25">
      <c r="A14" s="111"/>
      <c r="B14" s="242" t="str">
        <f>IF($E14="","",VLOOKUP($E14,#REF!,12))</f>
        <v/>
      </c>
      <c r="C14" s="112"/>
      <c r="D14" s="229"/>
      <c r="E14" s="122"/>
      <c r="F14" s="103"/>
      <c r="G14" s="103"/>
      <c r="H14" s="256"/>
      <c r="I14" s="255"/>
      <c r="J14" s="123"/>
      <c r="K14" s="103"/>
      <c r="L14" s="103"/>
      <c r="M14" s="115"/>
      <c r="N14" s="359"/>
      <c r="O14" s="103"/>
      <c r="P14" s="126"/>
      <c r="Q14" s="107"/>
      <c r="R14" s="108"/>
      <c r="S14" s="109"/>
      <c r="U14" s="118" t="e">
        <f>#REF!</f>
        <v>#REF!</v>
      </c>
    </row>
    <row r="15" spans="1:21" s="33" customFormat="1" ht="9.4499999999999993" customHeight="1" x14ac:dyDescent="0.25">
      <c r="A15" s="283">
        <v>5</v>
      </c>
      <c r="B15" s="202" t="str">
        <f>IF($E15="","",VLOOKUP($E15,#REF!,12))</f>
        <v/>
      </c>
      <c r="C15" s="202" t="str">
        <f>IF($E15="","",VLOOKUP($E15,#REF!,13))</f>
        <v/>
      </c>
      <c r="D15" s="228" t="str">
        <f>IF($E15="","",VLOOKUP($E15,#REF!,5))</f>
        <v/>
      </c>
      <c r="E15" s="377"/>
      <c r="F15" s="119" t="s">
        <v>214</v>
      </c>
      <c r="G15" s="119" t="s">
        <v>215</v>
      </c>
      <c r="H15" s="352"/>
      <c r="I15" s="352"/>
      <c r="J15" s="374"/>
      <c r="K15" s="103"/>
      <c r="L15" s="103"/>
      <c r="M15" s="103"/>
      <c r="N15" s="126"/>
      <c r="O15" s="103"/>
      <c r="P15" s="126"/>
      <c r="Q15" s="107"/>
      <c r="R15" s="108"/>
      <c r="S15" s="109"/>
      <c r="U15" s="118" t="e">
        <f>#REF!</f>
        <v>#REF!</v>
      </c>
    </row>
    <row r="16" spans="1:21" s="33" customFormat="1" ht="9.4499999999999993" customHeight="1" thickBot="1" x14ac:dyDescent="0.3">
      <c r="A16" s="111"/>
      <c r="B16" s="242" t="str">
        <f>IF($E16="","",VLOOKUP($E16,#REF!,12))</f>
        <v/>
      </c>
      <c r="C16" s="112"/>
      <c r="D16" s="229"/>
      <c r="E16" s="122"/>
      <c r="F16" s="103"/>
      <c r="G16" s="103"/>
      <c r="H16" s="256"/>
      <c r="I16" s="376"/>
      <c r="J16" s="116"/>
      <c r="K16" s="117"/>
      <c r="L16" s="117"/>
      <c r="M16" s="103"/>
      <c r="N16" s="126"/>
      <c r="O16" s="126"/>
      <c r="P16" s="126"/>
      <c r="Q16" s="107"/>
      <c r="R16" s="108"/>
      <c r="S16" s="109"/>
      <c r="U16" s="132" t="e">
        <f>#REF!</f>
        <v>#REF!</v>
      </c>
    </row>
    <row r="17" spans="1:19" s="33" customFormat="1" ht="9.4499999999999993" customHeight="1" x14ac:dyDescent="0.25">
      <c r="A17" s="111">
        <v>6</v>
      </c>
      <c r="B17" s="202" t="str">
        <f>IF($E17="","",VLOOKUP($E17,#REF!,12))</f>
        <v/>
      </c>
      <c r="C17" s="202" t="str">
        <f>IF($E17="","",VLOOKUP($E17,#REF!,13))</f>
        <v/>
      </c>
      <c r="D17" s="228" t="str">
        <f>IF($E17="","",VLOOKUP($E17,#REF!,5))</f>
        <v/>
      </c>
      <c r="E17" s="101"/>
      <c r="F17" s="119" t="s">
        <v>207</v>
      </c>
      <c r="G17" s="119" t="s">
        <v>208</v>
      </c>
      <c r="H17" s="254"/>
      <c r="I17" s="254"/>
      <c r="J17" s="120"/>
      <c r="K17" s="103"/>
      <c r="L17" s="121"/>
      <c r="M17" s="103"/>
      <c r="N17" s="126"/>
      <c r="O17" s="126"/>
      <c r="P17" s="126"/>
      <c r="Q17" s="107"/>
      <c r="R17" s="108"/>
      <c r="S17" s="109"/>
    </row>
    <row r="18" spans="1:19" s="33" customFormat="1" ht="9.4499999999999993" customHeight="1" x14ac:dyDescent="0.25">
      <c r="A18" s="111"/>
      <c r="B18" s="242" t="str">
        <f>IF($E18="","",VLOOKUP($E18,#REF!,12))</f>
        <v/>
      </c>
      <c r="C18" s="112"/>
      <c r="D18" s="229"/>
      <c r="E18" s="122"/>
      <c r="F18" s="103"/>
      <c r="G18" s="103"/>
      <c r="H18" s="256"/>
      <c r="I18" s="255"/>
      <c r="J18" s="123"/>
      <c r="K18" s="376"/>
      <c r="L18" s="124"/>
      <c r="M18" s="117" t="str">
        <f>UPPER(IF(OR(L18="a",L18="as"),K16,IF(OR(L18="b",L18="bs"),K20,)))</f>
        <v/>
      </c>
      <c r="N18" s="125"/>
      <c r="O18" s="126"/>
      <c r="P18" s="126"/>
      <c r="Q18" s="107"/>
      <c r="R18" s="108"/>
      <c r="S18" s="109"/>
    </row>
    <row r="19" spans="1:19" s="33" customFormat="1" ht="9.4499999999999993" customHeight="1" x14ac:dyDescent="0.25">
      <c r="A19" s="111">
        <v>7</v>
      </c>
      <c r="B19" s="202" t="str">
        <f>IF($E19="","",VLOOKUP($E19,#REF!,12))</f>
        <v/>
      </c>
      <c r="C19" s="202" t="str">
        <f>IF($E19="","",VLOOKUP($E19,#REF!,13))</f>
        <v/>
      </c>
      <c r="D19" s="228" t="str">
        <f>IF($E19="","",VLOOKUP($E19,#REF!,5))</f>
        <v/>
      </c>
      <c r="E19" s="101"/>
      <c r="F19" s="119" t="s">
        <v>222</v>
      </c>
      <c r="G19" s="119" t="s">
        <v>223</v>
      </c>
      <c r="H19" s="254"/>
      <c r="I19" s="254"/>
      <c r="J19" s="104"/>
      <c r="K19" s="103"/>
      <c r="L19" s="127"/>
      <c r="M19" s="103"/>
      <c r="N19" s="126"/>
      <c r="O19" s="126"/>
      <c r="P19" s="126"/>
      <c r="Q19" s="107"/>
      <c r="R19" s="108"/>
      <c r="S19" s="109"/>
    </row>
    <row r="20" spans="1:19" s="33" customFormat="1" ht="9.4499999999999993" customHeight="1" x14ac:dyDescent="0.25">
      <c r="A20" s="111"/>
      <c r="B20" s="242" t="str">
        <f>IF($E20="","",VLOOKUP($E20,#REF!,12))</f>
        <v/>
      </c>
      <c r="C20" s="112"/>
      <c r="D20" s="238"/>
      <c r="E20" s="112"/>
      <c r="F20" s="103"/>
      <c r="G20" s="103"/>
      <c r="H20" s="114"/>
      <c r="I20" s="376"/>
      <c r="J20" s="116"/>
      <c r="K20" s="117"/>
      <c r="L20" s="128"/>
      <c r="M20" s="103"/>
      <c r="N20" s="126"/>
      <c r="O20" s="126"/>
      <c r="P20" s="126"/>
      <c r="Q20" s="107"/>
      <c r="R20" s="108"/>
      <c r="S20" s="109"/>
    </row>
    <row r="21" spans="1:19" s="33" customFormat="1" ht="9.4499999999999993" customHeight="1" x14ac:dyDescent="0.25">
      <c r="A21" s="281" t="s">
        <v>14</v>
      </c>
      <c r="B21" s="202" t="str">
        <f>IF($E21="","",VLOOKUP($E21,#REF!,12))</f>
        <v/>
      </c>
      <c r="C21" s="202" t="str">
        <f>IF($E21="","",VLOOKUP($E21,#REF!,13))</f>
        <v/>
      </c>
      <c r="D21" s="228" t="str">
        <f>IF($E21="","",VLOOKUP($E21,#REF!,5))</f>
        <v/>
      </c>
      <c r="E21" s="101"/>
      <c r="F21" s="56" t="s">
        <v>216</v>
      </c>
      <c r="G21" s="119" t="s">
        <v>212</v>
      </c>
      <c r="H21" s="254"/>
      <c r="I21" s="254"/>
      <c r="J21" s="129"/>
      <c r="K21" s="103"/>
      <c r="L21" s="103"/>
      <c r="M21" s="103"/>
      <c r="N21" s="126"/>
      <c r="O21" s="126"/>
      <c r="P21" s="126"/>
      <c r="Q21" s="107"/>
      <c r="R21" s="108"/>
      <c r="S21" s="109"/>
    </row>
    <row r="22" spans="1:19" s="33" customFormat="1" ht="9.4499999999999993" customHeight="1" x14ac:dyDescent="0.25">
      <c r="A22" s="111"/>
      <c r="B22" s="242" t="str">
        <f>IF($E22="","",VLOOKUP($E22,#REF!,12))</f>
        <v/>
      </c>
      <c r="C22" s="112"/>
      <c r="D22" s="238"/>
      <c r="E22" s="112"/>
      <c r="F22" s="103"/>
      <c r="G22" s="103"/>
      <c r="H22" s="133"/>
      <c r="I22" s="130"/>
      <c r="J22" s="123"/>
      <c r="K22" s="103"/>
      <c r="L22" s="103"/>
      <c r="M22" s="103"/>
      <c r="N22" s="126"/>
      <c r="O22" s="126"/>
      <c r="P22" s="126"/>
      <c r="Q22" s="107"/>
      <c r="R22" s="108"/>
      <c r="S22" s="109"/>
    </row>
    <row r="23" spans="1:19" s="33" customFormat="1" ht="9.4499999999999993" customHeight="1" x14ac:dyDescent="0.25">
      <c r="A23" s="100">
        <v>9</v>
      </c>
      <c r="B23" s="202" t="str">
        <f>IF($E23="","",VLOOKUP($E23,#REF!,12))</f>
        <v/>
      </c>
      <c r="C23" s="202" t="str">
        <f>IF($E23="","",VLOOKUP($E23,#REF!,13))</f>
        <v/>
      </c>
      <c r="D23" s="228" t="str">
        <f>IF($E23="","",VLOOKUP($E23,#REF!,5))</f>
        <v/>
      </c>
      <c r="E23" s="101"/>
      <c r="F23" s="119" t="s">
        <v>217</v>
      </c>
      <c r="G23" s="119" t="s">
        <v>218</v>
      </c>
      <c r="H23" s="352"/>
      <c r="I23" s="352"/>
      <c r="J23" s="104"/>
      <c r="K23" s="103"/>
      <c r="L23" s="103"/>
      <c r="M23" s="103"/>
      <c r="N23" s="126"/>
      <c r="O23" s="126"/>
      <c r="P23" s="126"/>
      <c r="Q23" s="107"/>
      <c r="R23" s="108"/>
      <c r="S23" s="109"/>
    </row>
    <row r="24" spans="1:19" s="33" customFormat="1" ht="9.4499999999999993" customHeight="1" x14ac:dyDescent="0.25">
      <c r="A24" s="111"/>
      <c r="B24" s="372" t="str">
        <f>IF($E24="","",VLOOKUP($E24,#REF!,12))</f>
        <v/>
      </c>
      <c r="C24" s="112"/>
      <c r="D24" s="238"/>
      <c r="E24" s="112"/>
      <c r="F24" s="103"/>
      <c r="G24" s="103"/>
      <c r="H24" s="114"/>
      <c r="I24" s="376"/>
      <c r="J24" s="116"/>
      <c r="K24" s="117" t="s">
        <v>217</v>
      </c>
      <c r="L24" s="117"/>
      <c r="M24" s="103"/>
      <c r="N24" s="126"/>
      <c r="O24" s="126"/>
      <c r="P24" s="126"/>
      <c r="Q24" s="107"/>
      <c r="R24" s="108"/>
      <c r="S24" s="109"/>
    </row>
    <row r="25" spans="1:19" s="33" customFormat="1" ht="9.4499999999999993" customHeight="1" x14ac:dyDescent="0.25">
      <c r="A25" s="111">
        <v>10</v>
      </c>
      <c r="B25" s="202" t="str">
        <f>IF($E25="","",VLOOKUP($E25,#REF!,12))</f>
        <v/>
      </c>
      <c r="C25" s="202" t="str">
        <f>IF($E25="","",VLOOKUP($E25,#REF!,13))</f>
        <v/>
      </c>
      <c r="D25" s="228" t="str">
        <f>IF($E25="","",VLOOKUP($E25,#REF!,5))</f>
        <v/>
      </c>
      <c r="E25" s="101"/>
      <c r="F25" s="119"/>
      <c r="G25" s="119"/>
      <c r="H25" s="254"/>
      <c r="I25" s="254"/>
      <c r="J25" s="120"/>
      <c r="K25" s="103"/>
      <c r="L25" s="121"/>
      <c r="M25" s="103"/>
      <c r="N25" s="126"/>
      <c r="O25" s="126"/>
      <c r="P25" s="126"/>
      <c r="Q25" s="107"/>
      <c r="R25" s="108"/>
      <c r="S25" s="109"/>
    </row>
    <row r="26" spans="1:19" s="33" customFormat="1" ht="9.4499999999999993" customHeight="1" x14ac:dyDescent="0.25">
      <c r="A26" s="111"/>
      <c r="B26" s="242" t="str">
        <f>IF($E26="","",VLOOKUP($E26,#REF!,12))</f>
        <v/>
      </c>
      <c r="C26" s="112"/>
      <c r="D26" s="238"/>
      <c r="E26" s="122"/>
      <c r="F26" s="103"/>
      <c r="G26" s="103"/>
      <c r="H26" s="256"/>
      <c r="I26" s="255"/>
      <c r="J26" s="123"/>
      <c r="K26" s="376"/>
      <c r="L26" s="124"/>
      <c r="M26" s="117" t="str">
        <f>UPPER(IF(OR(L26="a",L26="as"),K24,IF(OR(L26="b",L26="bs"),K28,)))</f>
        <v/>
      </c>
      <c r="N26" s="125"/>
      <c r="O26" s="126"/>
      <c r="P26" s="126"/>
      <c r="Q26" s="107"/>
      <c r="R26" s="108"/>
      <c r="S26" s="109"/>
    </row>
    <row r="27" spans="1:19" s="33" customFormat="1" ht="9.4499999999999993" customHeight="1" x14ac:dyDescent="0.25">
      <c r="A27" s="111">
        <v>11</v>
      </c>
      <c r="B27" s="202" t="str">
        <f>IF($E27="","",VLOOKUP($E27,#REF!,12))</f>
        <v/>
      </c>
      <c r="C27" s="202" t="str">
        <f>IF($E27="","",VLOOKUP($E27,#REF!,13))</f>
        <v/>
      </c>
      <c r="D27" s="228" t="str">
        <f>IF($E27="","",VLOOKUP($E27,#REF!,5))</f>
        <v/>
      </c>
      <c r="E27" s="101"/>
      <c r="F27" s="119" t="s">
        <v>224</v>
      </c>
      <c r="G27" s="119" t="s">
        <v>225</v>
      </c>
      <c r="H27" s="254"/>
      <c r="I27" s="254"/>
      <c r="J27" s="104"/>
      <c r="K27" s="103"/>
      <c r="L27" s="127"/>
      <c r="M27" s="103"/>
      <c r="N27" s="126"/>
      <c r="O27" s="126"/>
      <c r="P27" s="126"/>
      <c r="Q27" s="107"/>
      <c r="R27" s="108"/>
      <c r="S27" s="109"/>
    </row>
    <row r="28" spans="1:19" s="33" customFormat="1" ht="9.4499999999999993" customHeight="1" x14ac:dyDescent="0.25">
      <c r="A28" s="134"/>
      <c r="B28" s="242" t="str">
        <f>IF($E28="","",VLOOKUP($E28,#REF!,12))</f>
        <v/>
      </c>
      <c r="C28" s="112"/>
      <c r="D28" s="238"/>
      <c r="E28" s="122"/>
      <c r="F28" s="103"/>
      <c r="G28" s="103"/>
      <c r="H28" s="256"/>
      <c r="I28" s="376"/>
      <c r="J28" s="116"/>
      <c r="K28" s="117"/>
      <c r="L28" s="128"/>
      <c r="M28" s="103"/>
      <c r="N28" s="126"/>
      <c r="O28" s="126"/>
      <c r="P28" s="126"/>
      <c r="Q28" s="107"/>
      <c r="R28" s="108"/>
      <c r="S28" s="109"/>
    </row>
    <row r="29" spans="1:19" s="33" customFormat="1" ht="9.4499999999999993" customHeight="1" x14ac:dyDescent="0.25">
      <c r="A29" s="111">
        <v>12</v>
      </c>
      <c r="B29" s="202" t="str">
        <f>IF($E29="","",VLOOKUP($E29,#REF!,12))</f>
        <v/>
      </c>
      <c r="C29" s="202" t="str">
        <f>IF($E29="","",VLOOKUP($E29,#REF!,13))</f>
        <v/>
      </c>
      <c r="D29" s="228" t="str">
        <f>IF($E29="","",VLOOKUP($E29,#REF!,5))</f>
        <v/>
      </c>
      <c r="E29" s="101"/>
      <c r="F29" s="119" t="s">
        <v>229</v>
      </c>
      <c r="G29" s="119" t="s">
        <v>230</v>
      </c>
      <c r="H29" s="254"/>
      <c r="I29" s="254"/>
      <c r="J29" s="129"/>
      <c r="K29" s="103"/>
      <c r="L29" s="103"/>
      <c r="M29" s="103"/>
      <c r="N29" s="126"/>
      <c r="O29" s="126"/>
      <c r="P29" s="126"/>
      <c r="Q29" s="107"/>
      <c r="R29" s="108"/>
      <c r="S29" s="109"/>
    </row>
    <row r="30" spans="1:19" s="33" customFormat="1" ht="9.4499999999999993" customHeight="1" x14ac:dyDescent="0.25">
      <c r="A30" s="111"/>
      <c r="B30" s="242" t="str">
        <f>IF($E30="","",VLOOKUP($E30,#REF!,12))</f>
        <v/>
      </c>
      <c r="C30" s="112"/>
      <c r="D30" s="238"/>
      <c r="E30" s="122"/>
      <c r="F30" s="103"/>
      <c r="G30" s="103"/>
      <c r="H30" s="256"/>
      <c r="I30" s="255"/>
      <c r="J30" s="123"/>
      <c r="K30" s="103"/>
      <c r="L30" s="103"/>
      <c r="M30" s="115"/>
      <c r="N30" s="359"/>
      <c r="O30" s="103"/>
      <c r="P30" s="126"/>
      <c r="Q30" s="107"/>
      <c r="R30" s="108"/>
      <c r="S30" s="109"/>
    </row>
    <row r="31" spans="1:19" s="33" customFormat="1" ht="9.4499999999999993" customHeight="1" x14ac:dyDescent="0.25">
      <c r="A31" s="283">
        <v>13</v>
      </c>
      <c r="B31" s="202" t="str">
        <f>IF($E31="","",VLOOKUP($E31,#REF!,12))</f>
        <v/>
      </c>
      <c r="C31" s="202" t="str">
        <f>IF($E31="","",VLOOKUP($E31,#REF!,13))</f>
        <v/>
      </c>
      <c r="D31" s="228" t="str">
        <f>IF($E31="","",VLOOKUP($E31,#REF!,5))</f>
        <v/>
      </c>
      <c r="E31" s="405"/>
      <c r="F31" s="119" t="s">
        <v>177</v>
      </c>
      <c r="G31" s="119" t="s">
        <v>137</v>
      </c>
      <c r="H31" s="352"/>
      <c r="I31" s="352"/>
      <c r="J31" s="131"/>
      <c r="K31" s="103"/>
      <c r="L31" s="103"/>
      <c r="M31" s="103"/>
      <c r="N31" s="126"/>
      <c r="O31" s="103"/>
      <c r="P31" s="126"/>
      <c r="Q31" s="107"/>
      <c r="R31" s="108"/>
      <c r="S31" s="109"/>
    </row>
    <row r="32" spans="1:19" s="33" customFormat="1" ht="9.4499999999999993" customHeight="1" x14ac:dyDescent="0.25">
      <c r="A32" s="111"/>
      <c r="B32" s="372" t="str">
        <f>IF($E32="","",VLOOKUP($E32,#REF!,12))</f>
        <v/>
      </c>
      <c r="C32" s="112"/>
      <c r="D32" s="238"/>
      <c r="E32" s="122"/>
      <c r="F32" s="103"/>
      <c r="G32" s="103"/>
      <c r="H32" s="256"/>
      <c r="I32" s="376"/>
      <c r="J32" s="116"/>
      <c r="K32" s="117"/>
      <c r="L32" s="117"/>
      <c r="M32" s="103"/>
      <c r="N32" s="126"/>
      <c r="O32" s="126"/>
      <c r="P32" s="126"/>
      <c r="Q32" s="107"/>
      <c r="R32" s="108"/>
      <c r="S32" s="109"/>
    </row>
    <row r="33" spans="1:19" s="33" customFormat="1" ht="9.4499999999999993" customHeight="1" x14ac:dyDescent="0.25">
      <c r="A33" s="111">
        <v>14</v>
      </c>
      <c r="B33" s="202" t="str">
        <f>IF($E33="","",VLOOKUP($E33,#REF!,12))</f>
        <v/>
      </c>
      <c r="C33" s="202" t="str">
        <f>IF($E33="","",VLOOKUP($E33,#REF!,13))</f>
        <v/>
      </c>
      <c r="D33" s="228" t="str">
        <f>IF($E33="","",VLOOKUP($E33,#REF!,5))</f>
        <v/>
      </c>
      <c r="E33" s="101"/>
      <c r="F33" s="119" t="s">
        <v>145</v>
      </c>
      <c r="G33" s="119" t="s">
        <v>221</v>
      </c>
      <c r="H33" s="254"/>
      <c r="I33" s="254"/>
      <c r="J33" s="120"/>
      <c r="K33" s="103"/>
      <c r="L33" s="121"/>
      <c r="M33" s="103"/>
      <c r="N33" s="126"/>
      <c r="O33" s="126"/>
      <c r="P33" s="126"/>
      <c r="Q33" s="107"/>
      <c r="R33" s="108"/>
      <c r="S33" s="109"/>
    </row>
    <row r="34" spans="1:19" s="33" customFormat="1" ht="9.4499999999999993" customHeight="1" x14ac:dyDescent="0.25">
      <c r="A34" s="111"/>
      <c r="B34" s="372" t="str">
        <f>IF($E34="","",VLOOKUP($E34,#REF!,12))</f>
        <v/>
      </c>
      <c r="C34" s="112"/>
      <c r="D34" s="238"/>
      <c r="E34" s="122"/>
      <c r="F34" s="103"/>
      <c r="G34" s="103"/>
      <c r="H34" s="256"/>
      <c r="I34" s="255"/>
      <c r="J34" s="123"/>
      <c r="K34" s="376"/>
      <c r="L34" s="124"/>
      <c r="M34" s="117" t="str">
        <f>UPPER(IF(OR(L34="a",L34="as"),K32,IF(OR(L34="b",L34="bs"),K36,)))</f>
        <v/>
      </c>
      <c r="N34" s="125"/>
      <c r="O34" s="126"/>
      <c r="P34" s="126"/>
      <c r="Q34" s="107"/>
      <c r="R34" s="108"/>
      <c r="S34" s="109"/>
    </row>
    <row r="35" spans="1:19" s="33" customFormat="1" ht="9.4499999999999993" customHeight="1" x14ac:dyDescent="0.25">
      <c r="A35" s="111">
        <v>15</v>
      </c>
      <c r="B35" s="202" t="str">
        <f>IF($E35="","",VLOOKUP($E35,#REF!,12))</f>
        <v/>
      </c>
      <c r="C35" s="202" t="str">
        <f>IF($E35="","",VLOOKUP($E35,#REF!,13))</f>
        <v/>
      </c>
      <c r="D35" s="228" t="str">
        <f>IF($E35="","",VLOOKUP($E35,#REF!,5))</f>
        <v/>
      </c>
      <c r="E35" s="101"/>
      <c r="F35" s="119"/>
      <c r="G35" s="119"/>
      <c r="H35" s="254"/>
      <c r="I35" s="254"/>
      <c r="J35" s="104"/>
      <c r="K35" s="103"/>
      <c r="L35" s="127"/>
      <c r="M35" s="103"/>
      <c r="N35" s="126"/>
      <c r="O35" s="126"/>
      <c r="P35" s="126"/>
      <c r="Q35" s="107"/>
      <c r="R35" s="108"/>
      <c r="S35" s="109"/>
    </row>
    <row r="36" spans="1:19" s="33" customFormat="1" ht="9.4499999999999993" customHeight="1" x14ac:dyDescent="0.25">
      <c r="A36" s="111"/>
      <c r="B36" s="372" t="str">
        <f>IF($E36="","",VLOOKUP($E36,#REF!,12))</f>
        <v/>
      </c>
      <c r="C36" s="112"/>
      <c r="D36" s="238"/>
      <c r="E36" s="112"/>
      <c r="F36" s="103"/>
      <c r="G36" s="103"/>
      <c r="H36" s="114"/>
      <c r="I36" s="376"/>
      <c r="J36" s="116"/>
      <c r="K36" s="117" t="s">
        <v>219</v>
      </c>
      <c r="L36" s="128"/>
      <c r="M36" s="103"/>
      <c r="N36" s="126"/>
      <c r="O36" s="126"/>
      <c r="P36" s="126"/>
      <c r="Q36" s="107"/>
      <c r="R36" s="108"/>
      <c r="S36" s="109"/>
    </row>
    <row r="37" spans="1:19" s="33" customFormat="1" ht="9.4499999999999993" customHeight="1" x14ac:dyDescent="0.25">
      <c r="A37" s="281">
        <v>16</v>
      </c>
      <c r="B37" s="202" t="str">
        <f>IF($E37="","",VLOOKUP($E37,#REF!,12))</f>
        <v/>
      </c>
      <c r="C37" s="202" t="str">
        <f>IF($E37="","",VLOOKUP($E37,#REF!,13))</f>
        <v/>
      </c>
      <c r="D37" s="228" t="str">
        <f>IF($E37="","",VLOOKUP($E37,#REF!,5))</f>
        <v/>
      </c>
      <c r="E37" s="101"/>
      <c r="F37" s="119" t="s">
        <v>219</v>
      </c>
      <c r="G37" s="119" t="s">
        <v>228</v>
      </c>
      <c r="H37" s="254"/>
      <c r="I37" s="254"/>
      <c r="J37" s="129"/>
      <c r="K37" s="103"/>
      <c r="L37" s="103"/>
      <c r="M37" s="103"/>
      <c r="N37" s="126"/>
      <c r="O37" s="126"/>
      <c r="P37" s="126"/>
      <c r="Q37" s="107"/>
      <c r="R37" s="108"/>
      <c r="S37" s="109"/>
    </row>
    <row r="38" spans="1:19" s="33" customFormat="1" ht="9.4499999999999993" customHeight="1" x14ac:dyDescent="0.25">
      <c r="A38" s="135"/>
      <c r="B38" s="112"/>
      <c r="C38" s="112"/>
      <c r="D38" s="112"/>
      <c r="E38" s="112"/>
      <c r="F38" s="103"/>
      <c r="G38" s="103"/>
      <c r="H38" s="133"/>
      <c r="I38" s="103"/>
      <c r="J38" s="123"/>
      <c r="K38" s="103"/>
      <c r="L38" s="103"/>
      <c r="M38" s="103"/>
      <c r="N38" s="126"/>
      <c r="O38" s="126"/>
      <c r="P38" s="126"/>
      <c r="Q38" s="107"/>
      <c r="R38" s="108"/>
      <c r="S38" s="109"/>
    </row>
    <row r="39" spans="1:19" s="18" customFormat="1" ht="10.5" customHeight="1" x14ac:dyDescent="0.25">
      <c r="A39" s="143" t="s">
        <v>43</v>
      </c>
      <c r="B39" s="144"/>
      <c r="C39" s="144"/>
      <c r="D39" s="233"/>
      <c r="E39" s="146" t="s">
        <v>6</v>
      </c>
      <c r="F39" s="415" t="s">
        <v>45</v>
      </c>
      <c r="G39" s="416"/>
      <c r="H39" s="148"/>
      <c r="I39" s="149"/>
      <c r="J39" s="146" t="s">
        <v>6</v>
      </c>
      <c r="K39" s="147" t="s">
        <v>46</v>
      </c>
      <c r="L39" s="150"/>
      <c r="M39" s="147" t="s">
        <v>47</v>
      </c>
      <c r="N39" s="151"/>
      <c r="O39" s="152" t="s">
        <v>48</v>
      </c>
      <c r="P39" s="152"/>
      <c r="Q39" s="153"/>
      <c r="R39" s="154"/>
    </row>
    <row r="40" spans="1:19" s="18" customFormat="1" ht="9" customHeight="1" x14ac:dyDescent="0.25">
      <c r="A40" s="234" t="s">
        <v>44</v>
      </c>
      <c r="B40" s="235"/>
      <c r="C40" s="236"/>
      <c r="D40" s="237"/>
      <c r="E40" s="158">
        <v>1</v>
      </c>
      <c r="F40" s="46" t="e">
        <f>IF(E40&gt;$R$47,,UPPER(VLOOKUP(E40,#REF!,2)))</f>
        <v>#REF!</v>
      </c>
      <c r="G40" s="159"/>
      <c r="H40" s="46"/>
      <c r="I40" s="45"/>
      <c r="J40" s="160" t="s">
        <v>7</v>
      </c>
      <c r="K40" s="155"/>
      <c r="L40" s="161"/>
      <c r="M40" s="155"/>
      <c r="N40" s="162"/>
      <c r="O40" s="163" t="s">
        <v>49</v>
      </c>
      <c r="P40" s="164"/>
      <c r="Q40" s="164"/>
      <c r="R40" s="165"/>
    </row>
    <row r="41" spans="1:19" s="18" customFormat="1" ht="9" customHeight="1" x14ac:dyDescent="0.25">
      <c r="A41" s="170" t="s">
        <v>55</v>
      </c>
      <c r="B41" s="168"/>
      <c r="C41" s="230"/>
      <c r="D41" s="171"/>
      <c r="E41" s="158">
        <v>2</v>
      </c>
      <c r="F41" s="46" t="e">
        <f>IF(E41&gt;$R$47,,UPPER(VLOOKUP(E41,#REF!,2)))</f>
        <v>#REF!</v>
      </c>
      <c r="G41" s="159"/>
      <c r="H41" s="46"/>
      <c r="I41" s="45"/>
      <c r="J41" s="160" t="s">
        <v>8</v>
      </c>
      <c r="K41" s="155"/>
      <c r="L41" s="161"/>
      <c r="M41" s="155"/>
      <c r="N41" s="162"/>
      <c r="O41" s="166"/>
      <c r="P41" s="167"/>
      <c r="Q41" s="168"/>
      <c r="R41" s="169"/>
    </row>
    <row r="42" spans="1:19" s="18" customFormat="1" ht="9" customHeight="1" x14ac:dyDescent="0.25">
      <c r="A42" s="194"/>
      <c r="B42" s="195"/>
      <c r="C42" s="231"/>
      <c r="D42" s="196"/>
      <c r="E42" s="158">
        <v>3</v>
      </c>
      <c r="F42" s="46" t="e">
        <f>IF(E42&gt;$R$47,,UPPER(VLOOKUP(E42,#REF!,2)))</f>
        <v>#REF!</v>
      </c>
      <c r="G42" s="159"/>
      <c r="H42" s="46"/>
      <c r="I42" s="45"/>
      <c r="J42" s="160" t="s">
        <v>9</v>
      </c>
      <c r="K42" s="155"/>
      <c r="L42" s="161"/>
      <c r="M42" s="155"/>
      <c r="N42" s="162"/>
      <c r="O42" s="163" t="s">
        <v>50</v>
      </c>
      <c r="P42" s="164"/>
      <c r="Q42" s="164"/>
      <c r="R42" s="165"/>
    </row>
    <row r="43" spans="1:19" s="18" customFormat="1" ht="9" customHeight="1" x14ac:dyDescent="0.25">
      <c r="A43" s="172"/>
      <c r="B43" s="89"/>
      <c r="C43" s="89"/>
      <c r="D43" s="173"/>
      <c r="E43" s="158">
        <v>4</v>
      </c>
      <c r="F43" s="46" t="e">
        <f>IF(E43&gt;$R$47,,UPPER(VLOOKUP(E43,#REF!,2)))</f>
        <v>#REF!</v>
      </c>
      <c r="G43" s="159"/>
      <c r="H43" s="46"/>
      <c r="I43" s="45"/>
      <c r="J43" s="160" t="s">
        <v>10</v>
      </c>
      <c r="K43" s="155"/>
      <c r="L43" s="161"/>
      <c r="M43" s="155"/>
      <c r="N43" s="162"/>
      <c r="O43" s="155"/>
      <c r="P43" s="161"/>
      <c r="Q43" s="155"/>
      <c r="R43" s="162"/>
    </row>
    <row r="44" spans="1:19" s="18" customFormat="1" ht="9" customHeight="1" x14ac:dyDescent="0.25">
      <c r="A44" s="185"/>
      <c r="B44" s="197"/>
      <c r="C44" s="197"/>
      <c r="D44" s="232"/>
      <c r="E44" s="158"/>
      <c r="F44" s="46"/>
      <c r="G44" s="159"/>
      <c r="H44" s="46"/>
      <c r="I44" s="45"/>
      <c r="J44" s="160" t="s">
        <v>11</v>
      </c>
      <c r="K44" s="155"/>
      <c r="L44" s="161"/>
      <c r="M44" s="155"/>
      <c r="N44" s="162"/>
      <c r="O44" s="168"/>
      <c r="P44" s="167"/>
      <c r="Q44" s="168"/>
      <c r="R44" s="169"/>
    </row>
    <row r="45" spans="1:19" s="18" customFormat="1" ht="9" customHeight="1" x14ac:dyDescent="0.25">
      <c r="A45" s="186"/>
      <c r="B45" s="22"/>
      <c r="C45" s="89"/>
      <c r="D45" s="173"/>
      <c r="E45" s="158"/>
      <c r="F45" s="46"/>
      <c r="G45" s="159"/>
      <c r="H45" s="46"/>
      <c r="I45" s="45"/>
      <c r="J45" s="160" t="s">
        <v>12</v>
      </c>
      <c r="K45" s="155"/>
      <c r="L45" s="161"/>
      <c r="M45" s="155"/>
      <c r="N45" s="162"/>
      <c r="O45" s="163" t="s">
        <v>32</v>
      </c>
      <c r="P45" s="164"/>
      <c r="Q45" s="164"/>
      <c r="R45" s="165"/>
    </row>
    <row r="46" spans="1:19" s="18" customFormat="1" ht="9" customHeight="1" x14ac:dyDescent="0.25">
      <c r="A46" s="186"/>
      <c r="B46" s="22"/>
      <c r="C46" s="226"/>
      <c r="D46" s="192"/>
      <c r="E46" s="158"/>
      <c r="F46" s="46"/>
      <c r="G46" s="159"/>
      <c r="H46" s="46"/>
      <c r="I46" s="45"/>
      <c r="J46" s="160" t="s">
        <v>13</v>
      </c>
      <c r="K46" s="155"/>
      <c r="L46" s="161"/>
      <c r="M46" s="155"/>
      <c r="N46" s="162"/>
      <c r="O46" s="155"/>
      <c r="P46" s="161"/>
      <c r="Q46" s="155"/>
      <c r="R46" s="162"/>
    </row>
    <row r="47" spans="1:19" s="18" customFormat="1" ht="9" customHeight="1" x14ac:dyDescent="0.25">
      <c r="A47" s="187"/>
      <c r="B47" s="184"/>
      <c r="C47" s="227"/>
      <c r="D47" s="193"/>
      <c r="E47" s="174"/>
      <c r="F47" s="175"/>
      <c r="G47" s="176"/>
      <c r="H47" s="175"/>
      <c r="I47" s="177"/>
      <c r="J47" s="178" t="s">
        <v>14</v>
      </c>
      <c r="K47" s="168"/>
      <c r="L47" s="167"/>
      <c r="M47" s="168"/>
      <c r="N47" s="169"/>
      <c r="O47" s="168">
        <f>R4</f>
        <v>0</v>
      </c>
      <c r="P47" s="167"/>
      <c r="Q47" s="168"/>
      <c r="R47" s="179" t="e">
        <f>MIN(4,#REF!)</f>
        <v>#REF!</v>
      </c>
    </row>
  </sheetData>
  <mergeCells count="1">
    <mergeCell ref="A4:C4"/>
  </mergeCells>
  <conditionalFormatting sqref="E7 E15 E17 E19 E21 E23">
    <cfRule type="expression" dxfId="151" priority="13" stopIfTrue="1">
      <formula>$E7&lt;5</formula>
    </cfRule>
  </conditionalFormatting>
  <conditionalFormatting sqref="F7 F9 F11 F13 F15 F17 F19 F23 F25 F27 F29 F31 F33 F35 F37">
    <cfRule type="cellIs" dxfId="150" priority="12" stopIfTrue="1" operator="equal">
      <formula>"Bye"</formula>
    </cfRule>
  </conditionalFormatting>
  <conditionalFormatting sqref="F21">
    <cfRule type="expression" dxfId="149" priority="1" stopIfTrue="1">
      <formula>$Q21&gt;=1</formula>
    </cfRule>
  </conditionalFormatting>
  <conditionalFormatting sqref="H7 H9 H11 H13 H15 H17 H19 H21 H23 H25 H27 H29 H31 H33 H35 H37">
    <cfRule type="expression" dxfId="148" priority="5" stopIfTrue="1">
      <formula>AND($E7&lt;9,$C7&gt;0)</formula>
    </cfRule>
  </conditionalFormatting>
  <conditionalFormatting sqref="I8 K10 I12 M14 I16 K18 I20 I24 K26 I28 M30 I32 K34 I36">
    <cfRule type="expression" dxfId="147" priority="6" stopIfTrue="1">
      <formula>AND($O$1="CU",I8="Umpire")</formula>
    </cfRule>
    <cfRule type="expression" dxfId="146" priority="7" stopIfTrue="1">
      <formula>AND($O$1="CU",I8&lt;&gt;"Umpire",J8&lt;&gt;"")</formula>
    </cfRule>
    <cfRule type="expression" dxfId="145" priority="8" stopIfTrue="1">
      <formula>AND($O$1="CU",I8&lt;&gt;"Umpire")</formula>
    </cfRule>
  </conditionalFormatting>
  <conditionalFormatting sqref="J8 L10 J12 N14 J16 L18 J20 J24 L26 J28 N30 J32 L34 J36 R47">
    <cfRule type="expression" dxfId="144" priority="11" stopIfTrue="1">
      <formula>$O$1="CU"</formula>
    </cfRule>
  </conditionalFormatting>
  <conditionalFormatting sqref="K8 M10 K12 O14 K16 M18 K20 K24 M26 K28 O30 K32 M34 K36">
    <cfRule type="expression" dxfId="143" priority="9" stopIfTrue="1">
      <formula>J8="as"</formula>
    </cfRule>
    <cfRule type="expression" dxfId="142" priority="10" stopIfTrue="1">
      <formula>J8="bs"</formula>
    </cfRule>
  </conditionalFormatting>
  <dataValidations count="1">
    <dataValidation type="list" allowBlank="1" showInputMessage="1" sqref="I32 I20 I24 I28 I16 I8 I12 M14 M30 I36 K34 K26 K18 K10" xr:uid="{9CE03697-723F-4A29-B839-AC08E3AB32CB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9025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15240</xdr:rowOff>
                  </from>
                  <to>
                    <xdr:col>14</xdr:col>
                    <xdr:colOff>365760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26" r:id="rId4" name="Button 2">
              <controlPr defaultSize="0" print="0" autoFill="0" autoPict="0" macro="[0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EBF1-BE0C-435D-9DA7-591826BB0948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301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231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232</v>
      </c>
      <c r="C7" s="56" t="s">
        <v>233</v>
      </c>
      <c r="D7" s="59" t="s">
        <v>234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235</v>
      </c>
      <c r="C8" s="56" t="s">
        <v>181</v>
      </c>
      <c r="D8" s="59" t="s">
        <v>234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236</v>
      </c>
      <c r="C9" s="56" t="s">
        <v>237</v>
      </c>
      <c r="D9" s="59" t="s">
        <v>238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239</v>
      </c>
      <c r="C10" s="56" t="s">
        <v>240</v>
      </c>
      <c r="D10" s="59" t="s">
        <v>165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 t="s">
        <v>241</v>
      </c>
      <c r="C11" s="56" t="s">
        <v>242</v>
      </c>
      <c r="D11" s="59" t="s">
        <v>125</v>
      </c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 t="s">
        <v>243</v>
      </c>
      <c r="C12" s="56" t="s">
        <v>244</v>
      </c>
      <c r="D12" s="59" t="s">
        <v>125</v>
      </c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 t="s">
        <v>245</v>
      </c>
      <c r="C13" s="56" t="s">
        <v>246</v>
      </c>
      <c r="D13" s="59" t="s">
        <v>125</v>
      </c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 t="s">
        <v>247</v>
      </c>
      <c r="C14" s="56" t="s">
        <v>248</v>
      </c>
      <c r="D14" s="59" t="s">
        <v>226</v>
      </c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 A20:D156">
    <cfRule type="expression" dxfId="141" priority="18" stopIfTrue="1">
      <formula>$Q7&gt;=1</formula>
    </cfRule>
  </conditionalFormatting>
  <conditionalFormatting sqref="C7 A8:C19 B20:D37">
    <cfRule type="expression" dxfId="140" priority="1" stopIfTrue="1">
      <formula>$Q7&gt;=1</formula>
    </cfRule>
  </conditionalFormatting>
  <conditionalFormatting sqref="E7:E14">
    <cfRule type="expression" dxfId="139" priority="6" stopIfTrue="1">
      <formula>AND(ROUNDDOWN(($A$4-E7)/365.25,0)&lt;=13,G7&lt;&gt;"OK")</formula>
    </cfRule>
    <cfRule type="expression" dxfId="138" priority="7" stopIfTrue="1">
      <formula>AND(ROUNDDOWN(($A$4-E7)/365.25,0)&lt;=14,G7&lt;&gt;"OK")</formula>
    </cfRule>
    <cfRule type="expression" dxfId="137" priority="8" stopIfTrue="1">
      <formula>AND(ROUNDDOWN(($A$4-E7)/365.25,0)&lt;=17,G7&lt;&gt;"OK")</formula>
    </cfRule>
    <cfRule type="expression" dxfId="136" priority="11" stopIfTrue="1">
      <formula>AND(ROUNDDOWN(($A$4-E7)/365.25,0)&lt;=13,G7&lt;&gt;"OK")</formula>
    </cfRule>
    <cfRule type="expression" dxfId="135" priority="12" stopIfTrue="1">
      <formula>AND(ROUNDDOWN(($A$4-E7)/365.25,0)&lt;=14,G7&lt;&gt;"OK")</formula>
    </cfRule>
    <cfRule type="expression" dxfId="134" priority="13" stopIfTrue="1">
      <formula>AND(ROUNDDOWN(($A$4-E7)/365.25,0)&lt;=17,G7&lt;&gt;"OK")</formula>
    </cfRule>
  </conditionalFormatting>
  <conditionalFormatting sqref="E7:E27 E29:E37">
    <cfRule type="expression" dxfId="133" priority="2" stopIfTrue="1">
      <formula>AND(ROUNDDOWN(($A$4-E7)/365.25,0)&lt;=13,G7&lt;&gt;"OK")</formula>
    </cfRule>
    <cfRule type="expression" dxfId="132" priority="3" stopIfTrue="1">
      <formula>AND(ROUNDDOWN(($A$4-E7)/365.25,0)&lt;=14,G7&lt;&gt;"OK")</formula>
    </cfRule>
    <cfRule type="expression" dxfId="131" priority="4" stopIfTrue="1">
      <formula>AND(ROUNDDOWN(($A$4-E7)/365.25,0)&lt;=17,G7&lt;&gt;"OK")</formula>
    </cfRule>
  </conditionalFormatting>
  <conditionalFormatting sqref="E7:E156">
    <cfRule type="expression" dxfId="130" priority="14" stopIfTrue="1">
      <formula>AND(ROUNDDOWN(($A$4-E7)/365.25,0)&lt;=13,G7&lt;&gt;"OK")</formula>
    </cfRule>
    <cfRule type="expression" dxfId="129" priority="15" stopIfTrue="1">
      <formula>AND(ROUNDDOWN(($A$4-E7)/365.25,0)&lt;=14,G7&lt;&gt;"OK")</formula>
    </cfRule>
    <cfRule type="expression" dxfId="128" priority="16" stopIfTrue="1">
      <formula>AND(ROUNDDOWN(($A$4-E7)/365.25,0)&lt;=17,G7&lt;&gt;"OK")</formula>
    </cfRule>
  </conditionalFormatting>
  <conditionalFormatting sqref="J7:J156">
    <cfRule type="cellIs" dxfId="127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107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F68F-7CDB-4EC5-A823-79F6BD5EF23C}">
  <dimension ref="A1:U79"/>
  <sheetViews>
    <sheetView workbookViewId="0">
      <selection activeCell="H1" sqref="H1"/>
    </sheetView>
  </sheetViews>
  <sheetFormatPr defaultColWidth="8.77734375" defaultRowHeight="13.2" x14ac:dyDescent="0.25"/>
  <cols>
    <col min="1" max="2" width="3.33203125" customWidth="1"/>
    <col min="3" max="3" width="5.44140625" customWidth="1"/>
    <col min="4" max="4" width="10.44140625" customWidth="1"/>
    <col min="5" max="5" width="4.33203125" customWidth="1"/>
    <col min="6" max="6" width="12.6640625" customWidth="1"/>
    <col min="7" max="7" width="5.77734375" customWidth="1"/>
    <col min="8" max="8" width="7.6640625" customWidth="1"/>
    <col min="9" max="9" width="5.77734375" customWidth="1"/>
    <col min="10" max="10" width="1.6640625" style="78" customWidth="1"/>
    <col min="11" max="11" width="10.6640625" customWidth="1"/>
    <col min="12" max="12" width="1.6640625" style="78" customWidth="1"/>
    <col min="13" max="13" width="10.6640625" customWidth="1"/>
    <col min="14" max="14" width="1.6640625" style="79" customWidth="1"/>
    <col min="15" max="15" width="10.6640625" customWidth="1"/>
    <col min="16" max="16" width="1.6640625" style="78" customWidth="1"/>
    <col min="17" max="17" width="10.6640625" customWidth="1"/>
    <col min="18" max="18" width="1.6640625" style="79" customWidth="1"/>
    <col min="19" max="19" width="0" hidden="1" customWidth="1"/>
    <col min="20" max="20" width="8.6640625" customWidth="1"/>
    <col min="21" max="21" width="9.109375" hidden="1" customWidth="1"/>
  </cols>
  <sheetData>
    <row r="1" spans="1:21" s="80" customFormat="1" ht="21.75" customHeight="1" x14ac:dyDescent="0.4">
      <c r="A1" s="47" t="str">
        <f>Altalanos!$A$6</f>
        <v>DIÁKOLIMPIA</v>
      </c>
      <c r="B1" s="47"/>
      <c r="C1" s="81"/>
      <c r="D1" s="81"/>
      <c r="E1" s="81"/>
      <c r="F1" s="81"/>
      <c r="G1" s="81"/>
      <c r="H1" s="419" t="s">
        <v>301</v>
      </c>
      <c r="I1" s="199"/>
      <c r="J1" s="82"/>
      <c r="K1" s="221" t="s">
        <v>52</v>
      </c>
      <c r="L1" s="68"/>
      <c r="M1" s="48"/>
      <c r="N1" s="82"/>
      <c r="O1" s="82" t="s">
        <v>3</v>
      </c>
      <c r="P1" s="82"/>
      <c r="Q1" s="81"/>
      <c r="R1" s="82"/>
    </row>
    <row r="2" spans="1:21" s="59" customFormat="1" x14ac:dyDescent="0.25">
      <c r="A2" s="49" t="s">
        <v>57</v>
      </c>
      <c r="B2" s="49"/>
      <c r="C2" s="49"/>
      <c r="D2" s="409" t="s">
        <v>231</v>
      </c>
      <c r="E2" s="246">
        <f>Altalanos!$A$8</f>
        <v>0</v>
      </c>
      <c r="F2" s="49"/>
      <c r="G2" s="83"/>
      <c r="H2" s="60"/>
      <c r="I2" s="60"/>
      <c r="J2" s="84"/>
      <c r="K2" s="221"/>
      <c r="L2" s="68"/>
      <c r="M2" s="68"/>
      <c r="N2" s="84"/>
      <c r="O2" s="60"/>
      <c r="P2" s="84"/>
      <c r="Q2" s="60"/>
      <c r="R2" s="84"/>
    </row>
    <row r="3" spans="1:21" s="19" customFormat="1" ht="11.25" customHeight="1" x14ac:dyDescent="0.25">
      <c r="A3" s="39" t="s">
        <v>25</v>
      </c>
      <c r="B3" s="39"/>
      <c r="C3" s="39"/>
      <c r="D3" s="39"/>
      <c r="E3" s="39"/>
      <c r="F3" s="39"/>
      <c r="G3" s="39" t="s">
        <v>23</v>
      </c>
      <c r="H3" s="39"/>
      <c r="I3" s="39"/>
      <c r="J3" s="85"/>
      <c r="K3" s="39" t="s">
        <v>28</v>
      </c>
      <c r="L3" s="85"/>
      <c r="M3" s="243"/>
      <c r="N3" s="85"/>
      <c r="O3" s="39"/>
      <c r="P3" s="85"/>
      <c r="Q3" s="39"/>
      <c r="R3" s="40" t="s">
        <v>29</v>
      </c>
    </row>
    <row r="4" spans="1:21" s="27" customFormat="1" ht="11.25" customHeight="1" thickBot="1" x14ac:dyDescent="0.3">
      <c r="A4" s="430">
        <f>Altalanos!$A$10</f>
        <v>46139</v>
      </c>
      <c r="B4" s="430"/>
      <c r="C4" s="430"/>
      <c r="D4" s="215"/>
      <c r="E4" s="86"/>
      <c r="F4" s="86"/>
      <c r="G4" s="86">
        <f>Altalanos!$C$10</f>
        <v>0</v>
      </c>
      <c r="H4" s="53"/>
      <c r="I4" s="86"/>
      <c r="J4" s="87"/>
      <c r="K4" s="88" t="str">
        <f>Altalanos!$D$10</f>
        <v xml:space="preserve">  </v>
      </c>
      <c r="L4" s="87"/>
      <c r="M4" s="245"/>
      <c r="N4" s="87"/>
      <c r="O4" s="86"/>
      <c r="P4" s="87"/>
      <c r="Q4" s="86"/>
      <c r="R4" s="44">
        <f>Altalanos!$E$10</f>
        <v>0</v>
      </c>
    </row>
    <row r="5" spans="1:21" s="19" customFormat="1" ht="9.6" x14ac:dyDescent="0.25">
      <c r="A5" s="89"/>
      <c r="B5" s="90" t="s">
        <v>4</v>
      </c>
      <c r="C5" s="241" t="s">
        <v>43</v>
      </c>
      <c r="D5" s="90" t="s">
        <v>42</v>
      </c>
      <c r="E5" s="90" t="s">
        <v>5</v>
      </c>
      <c r="F5" s="91" t="s">
        <v>26</v>
      </c>
      <c r="G5" s="91" t="s">
        <v>27</v>
      </c>
      <c r="H5" s="91"/>
      <c r="I5" s="91" t="s">
        <v>30</v>
      </c>
      <c r="J5" s="91"/>
      <c r="K5" s="90" t="s">
        <v>41</v>
      </c>
      <c r="L5" s="92"/>
      <c r="M5" s="90"/>
      <c r="N5" s="92"/>
      <c r="O5" s="90"/>
      <c r="P5" s="92"/>
      <c r="Q5" s="90"/>
      <c r="R5" s="93"/>
    </row>
    <row r="6" spans="1:21" s="19" customFormat="1" ht="3.75" customHeight="1" thickBot="1" x14ac:dyDescent="0.3">
      <c r="A6" s="94"/>
      <c r="B6" s="95"/>
      <c r="C6" s="52"/>
      <c r="D6" s="52"/>
      <c r="E6" s="95"/>
      <c r="F6" s="96"/>
      <c r="G6" s="96"/>
      <c r="H6" s="97"/>
      <c r="I6" s="96"/>
      <c r="J6" s="98"/>
      <c r="K6" s="95"/>
      <c r="L6" s="98"/>
      <c r="M6" s="95"/>
      <c r="N6" s="98"/>
      <c r="O6" s="95"/>
      <c r="P6" s="98"/>
      <c r="Q6" s="95"/>
      <c r="R6" s="99"/>
    </row>
    <row r="7" spans="1:21" s="33" customFormat="1" ht="10.5" customHeight="1" x14ac:dyDescent="0.25">
      <c r="A7" s="100">
        <v>1</v>
      </c>
      <c r="B7" s="202" t="str">
        <f>IF($E7="","",VLOOKUP($E7,#REF!,12))</f>
        <v/>
      </c>
      <c r="C7" s="202" t="str">
        <f>IF($E7="","",VLOOKUP($E7,#REF!,13))</f>
        <v/>
      </c>
      <c r="D7" s="228" t="str">
        <f>IF($E7="","",VLOOKUP($E7,#REF!,5))</f>
        <v/>
      </c>
      <c r="E7" s="101"/>
      <c r="F7" s="102" t="s">
        <v>232</v>
      </c>
      <c r="G7" s="102" t="s">
        <v>233</v>
      </c>
      <c r="H7" s="102"/>
      <c r="I7" s="102" t="str">
        <f>IF($E7="","",VLOOKUP($E7,#REF!,4))</f>
        <v/>
      </c>
      <c r="J7" s="104"/>
      <c r="K7" s="103"/>
      <c r="L7" s="103"/>
      <c r="M7" s="103"/>
      <c r="N7" s="103"/>
      <c r="O7" s="105"/>
      <c r="P7" s="106"/>
      <c r="Q7" s="107"/>
      <c r="R7" s="108"/>
      <c r="S7" s="109"/>
      <c r="U7" s="110" t="e">
        <f>#REF!</f>
        <v>#REF!</v>
      </c>
    </row>
    <row r="8" spans="1:21" s="33" customFormat="1" ht="9.4499999999999993" customHeight="1" x14ac:dyDescent="0.25">
      <c r="A8" s="111"/>
      <c r="B8" s="242"/>
      <c r="C8" s="242"/>
      <c r="D8" s="238"/>
      <c r="E8" s="112"/>
      <c r="F8" s="113"/>
      <c r="G8" s="113"/>
      <c r="H8" s="114"/>
      <c r="I8" s="115" t="s">
        <v>0</v>
      </c>
      <c r="J8" s="116"/>
      <c r="K8" s="117" t="str">
        <f>UPPER(IF(OR(J8="a",J8="as"),F7,IF(OR(J8="b",J8="bs"),F9,)))</f>
        <v/>
      </c>
      <c r="L8" s="117"/>
      <c r="M8" s="103"/>
      <c r="N8" s="103"/>
      <c r="O8" s="105"/>
      <c r="P8" s="106"/>
      <c r="Q8" s="107"/>
      <c r="R8" s="108"/>
      <c r="S8" s="109"/>
      <c r="U8" s="118" t="e">
        <f>#REF!</f>
        <v>#REF!</v>
      </c>
    </row>
    <row r="9" spans="1:21" s="33" customFormat="1" ht="9.4499999999999993" customHeight="1" x14ac:dyDescent="0.25">
      <c r="A9" s="111">
        <v>2</v>
      </c>
      <c r="B9" s="202" t="str">
        <f>IF($E9="","",VLOOKUP($E9,#REF!,12))</f>
        <v/>
      </c>
      <c r="C9" s="202" t="str">
        <f>IF($E9="","",VLOOKUP($E9,#REF!,13))</f>
        <v/>
      </c>
      <c r="D9" s="228" t="str">
        <f>IF($E9="","",VLOOKUP($E9,#REF!,5))</f>
        <v/>
      </c>
      <c r="E9" s="360"/>
      <c r="F9" s="119" t="s">
        <v>241</v>
      </c>
      <c r="G9" s="119" t="s">
        <v>242</v>
      </c>
      <c r="H9" s="119"/>
      <c r="I9" s="119" t="str">
        <f>IF($E9="","",VLOOKUP($E9,#REF!,4))</f>
        <v/>
      </c>
      <c r="J9" s="120"/>
      <c r="K9" s="103"/>
      <c r="L9" s="205"/>
      <c r="M9" s="103"/>
      <c r="N9" s="103"/>
      <c r="O9" s="105"/>
      <c r="P9" s="106"/>
      <c r="Q9" s="107"/>
      <c r="R9" s="108"/>
      <c r="S9" s="109"/>
      <c r="U9" s="118" t="e">
        <f>#REF!</f>
        <v>#REF!</v>
      </c>
    </row>
    <row r="10" spans="1:21" s="33" customFormat="1" ht="9.4499999999999993" customHeight="1" x14ac:dyDescent="0.25">
      <c r="A10" s="111"/>
      <c r="B10" s="242"/>
      <c r="C10" s="242"/>
      <c r="D10" s="238"/>
      <c r="E10" s="122"/>
      <c r="F10" s="113"/>
      <c r="G10" s="113"/>
      <c r="H10" s="114"/>
      <c r="I10" s="113"/>
      <c r="J10" s="123"/>
      <c r="K10" s="115"/>
      <c r="L10" s="358"/>
      <c r="M10" s="103"/>
      <c r="N10" s="126"/>
      <c r="O10" s="126"/>
      <c r="P10" s="126"/>
      <c r="Q10" s="107"/>
      <c r="R10" s="108"/>
      <c r="S10" s="109"/>
      <c r="U10" s="118" t="e">
        <f>#REF!</f>
        <v>#REF!</v>
      </c>
    </row>
    <row r="11" spans="1:21" s="33" customFormat="1" ht="9.4499999999999993" customHeight="1" x14ac:dyDescent="0.25">
      <c r="A11" s="283">
        <v>3</v>
      </c>
      <c r="B11" s="202" t="str">
        <f>IF($E11="","",VLOOKUP($E11,#REF!,12))</f>
        <v/>
      </c>
      <c r="C11" s="202" t="str">
        <f>IF($E11="","",VLOOKUP($E11,#REF!,13))</f>
        <v/>
      </c>
      <c r="D11" s="228" t="str">
        <f>IF($E11="","",VLOOKUP($E11,#REF!,5))</f>
        <v/>
      </c>
      <c r="E11" s="101"/>
      <c r="F11" s="410" t="s">
        <v>243</v>
      </c>
      <c r="G11" s="410" t="s">
        <v>176</v>
      </c>
      <c r="H11" s="352"/>
      <c r="I11" s="352" t="str">
        <f>IF($E11="","",VLOOKUP($E11,#REF!,4))</f>
        <v/>
      </c>
      <c r="J11" s="104"/>
      <c r="K11" s="103"/>
      <c r="L11" s="103"/>
      <c r="M11" s="103"/>
      <c r="N11" s="126"/>
      <c r="O11" s="126"/>
      <c r="P11" s="126"/>
      <c r="Q11" s="107"/>
      <c r="R11" s="108"/>
      <c r="S11" s="109"/>
      <c r="U11" s="118" t="e">
        <f>#REF!</f>
        <v>#REF!</v>
      </c>
    </row>
    <row r="12" spans="1:21" s="33" customFormat="1" ht="9.4499999999999993" customHeight="1" x14ac:dyDescent="0.25">
      <c r="A12" s="111"/>
      <c r="B12" s="242"/>
      <c r="C12" s="242"/>
      <c r="D12" s="238"/>
      <c r="E12" s="122"/>
      <c r="F12" s="113"/>
      <c r="G12" s="113"/>
      <c r="H12" s="114"/>
      <c r="I12" s="115" t="s">
        <v>0</v>
      </c>
      <c r="J12" s="116"/>
      <c r="K12" s="117" t="str">
        <f>UPPER(IF(OR(J12="a",J12="as"),F11,IF(OR(J12="b",J12="bs"),F13,)))</f>
        <v/>
      </c>
      <c r="L12" s="117"/>
      <c r="M12" s="103"/>
      <c r="N12" s="126"/>
      <c r="O12" s="126"/>
      <c r="P12" s="126"/>
      <c r="Q12" s="107"/>
      <c r="R12" s="108"/>
      <c r="S12" s="109"/>
      <c r="U12" s="118" t="e">
        <f>#REF!</f>
        <v>#REF!</v>
      </c>
    </row>
    <row r="13" spans="1:21" s="33" customFormat="1" ht="9.4499999999999993" customHeight="1" x14ac:dyDescent="0.25">
      <c r="A13" s="111">
        <v>4</v>
      </c>
      <c r="B13" s="202" t="str">
        <f>IF($E13="","",VLOOKUP($E13,#REF!,12))</f>
        <v/>
      </c>
      <c r="C13" s="202" t="str">
        <f>IF($E13="","",VLOOKUP($E13,#REF!,13))</f>
        <v/>
      </c>
      <c r="D13" s="228" t="str">
        <f>IF($E13="","",VLOOKUP($E13,#REF!,5))</f>
        <v/>
      </c>
      <c r="E13" s="101"/>
      <c r="F13" s="119" t="s">
        <v>239</v>
      </c>
      <c r="G13" s="119" t="s">
        <v>240</v>
      </c>
      <c r="H13" s="119"/>
      <c r="I13" s="119" t="str">
        <f>IF($E13="","",VLOOKUP($E13,#REF!,4))</f>
        <v/>
      </c>
      <c r="J13" s="129"/>
      <c r="K13" s="103"/>
      <c r="L13" s="103"/>
      <c r="M13" s="103"/>
      <c r="N13" s="126"/>
      <c r="O13" s="126"/>
      <c r="P13" s="126"/>
      <c r="Q13" s="107"/>
      <c r="R13" s="108"/>
      <c r="S13" s="109"/>
      <c r="U13" s="118" t="e">
        <f>#REF!</f>
        <v>#REF!</v>
      </c>
    </row>
    <row r="14" spans="1:21" s="33" customFormat="1" ht="9.4499999999999993" customHeight="1" x14ac:dyDescent="0.25">
      <c r="A14" s="111"/>
      <c r="B14" s="242"/>
      <c r="C14" s="242"/>
      <c r="D14" s="238"/>
      <c r="E14" s="122"/>
      <c r="F14" s="103"/>
      <c r="G14" s="103"/>
      <c r="H14" s="41"/>
      <c r="I14" s="130"/>
      <c r="J14" s="123"/>
      <c r="K14" s="103"/>
      <c r="L14" s="103"/>
      <c r="M14" s="115"/>
      <c r="N14" s="358"/>
      <c r="O14" s="103"/>
      <c r="P14" s="126"/>
      <c r="Q14" s="107"/>
      <c r="R14" s="108"/>
      <c r="S14" s="109"/>
      <c r="U14" s="118" t="e">
        <f>#REF!</f>
        <v>#REF!</v>
      </c>
    </row>
    <row r="15" spans="1:21" s="33" customFormat="1" ht="9.4499999999999993" customHeight="1" x14ac:dyDescent="0.25">
      <c r="A15" s="283">
        <v>5</v>
      </c>
      <c r="B15" s="202" t="str">
        <f>IF($E15="","",VLOOKUP($E15,#REF!,12))</f>
        <v/>
      </c>
      <c r="C15" s="202" t="str">
        <f>IF($E15="","",VLOOKUP($E15,#REF!,13))</f>
        <v/>
      </c>
      <c r="D15" s="228" t="str">
        <f>IF($E15="","",VLOOKUP($E15,#REF!,5))</f>
        <v/>
      </c>
      <c r="E15" s="101"/>
      <c r="F15" s="410" t="s">
        <v>235</v>
      </c>
      <c r="G15" s="410" t="s">
        <v>181</v>
      </c>
      <c r="H15" s="352"/>
      <c r="I15" s="352" t="str">
        <f>IF($E15="","",VLOOKUP($E15,#REF!,4))</f>
        <v/>
      </c>
      <c r="J15" s="374"/>
      <c r="K15" s="103"/>
      <c r="L15" s="103"/>
      <c r="M15" s="103"/>
      <c r="N15" s="126"/>
      <c r="O15" s="103"/>
      <c r="P15" s="126"/>
      <c r="Q15" s="107"/>
      <c r="R15" s="108"/>
      <c r="S15" s="109"/>
      <c r="U15" s="118" t="e">
        <f>#REF!</f>
        <v>#REF!</v>
      </c>
    </row>
    <row r="16" spans="1:21" s="33" customFormat="1" ht="9.4499999999999993" customHeight="1" thickBot="1" x14ac:dyDescent="0.3">
      <c r="A16" s="111"/>
      <c r="B16" s="242"/>
      <c r="C16" s="242"/>
      <c r="D16" s="238"/>
      <c r="E16" s="122"/>
      <c r="F16" s="113"/>
      <c r="G16" s="113"/>
      <c r="H16" s="114"/>
      <c r="I16" s="115" t="s">
        <v>0</v>
      </c>
      <c r="J16" s="116"/>
      <c r="K16" s="117" t="str">
        <f>UPPER(IF(OR(J16="a",J16="as"),F15,IF(OR(J16="b",J16="bs"),F17,)))</f>
        <v/>
      </c>
      <c r="L16" s="117"/>
      <c r="M16" s="103"/>
      <c r="N16" s="126"/>
      <c r="O16" s="126"/>
      <c r="P16" s="126"/>
      <c r="Q16" s="107"/>
      <c r="R16" s="108"/>
      <c r="S16" s="109"/>
      <c r="U16" s="132" t="e">
        <f>#REF!</f>
        <v>#REF!</v>
      </c>
    </row>
    <row r="17" spans="1:19" s="33" customFormat="1" ht="9.4499999999999993" customHeight="1" x14ac:dyDescent="0.25">
      <c r="A17" s="111">
        <v>6</v>
      </c>
      <c r="B17" s="202" t="str">
        <f>IF($E17="","",VLOOKUP($E17,#REF!,12))</f>
        <v/>
      </c>
      <c r="C17" s="202" t="str">
        <f>IF($E17="","",VLOOKUP($E17,#REF!,13))</f>
        <v/>
      </c>
      <c r="D17" s="228" t="str">
        <f>IF($E17="","",VLOOKUP($E17,#REF!,5))</f>
        <v/>
      </c>
      <c r="E17" s="101"/>
      <c r="F17" s="119" t="s">
        <v>245</v>
      </c>
      <c r="G17" s="119" t="s">
        <v>175</v>
      </c>
      <c r="H17" s="119"/>
      <c r="I17" s="119" t="str">
        <f>IF($E17="","",VLOOKUP($E17,#REF!,4))</f>
        <v/>
      </c>
      <c r="J17" s="120"/>
      <c r="K17" s="103"/>
      <c r="L17" s="205"/>
      <c r="M17" s="103"/>
      <c r="N17" s="126"/>
      <c r="O17" s="126"/>
      <c r="P17" s="126"/>
      <c r="Q17" s="107"/>
      <c r="R17" s="108"/>
      <c r="S17" s="109"/>
    </row>
    <row r="18" spans="1:19" s="33" customFormat="1" ht="9.4499999999999993" customHeight="1" x14ac:dyDescent="0.25">
      <c r="A18" s="111"/>
      <c r="B18" s="242"/>
      <c r="C18" s="242"/>
      <c r="D18" s="238"/>
      <c r="E18" s="122"/>
      <c r="F18" s="113"/>
      <c r="G18" s="113"/>
      <c r="H18" s="114"/>
      <c r="I18" s="103"/>
      <c r="J18" s="123"/>
      <c r="K18" s="115"/>
      <c r="L18" s="358"/>
      <c r="M18" s="103"/>
      <c r="N18" s="126"/>
      <c r="O18" s="126"/>
      <c r="P18" s="126"/>
      <c r="Q18" s="107"/>
      <c r="R18" s="108"/>
      <c r="S18" s="109"/>
    </row>
    <row r="19" spans="1:19" s="33" customFormat="1" ht="9.4499999999999993" customHeight="1" x14ac:dyDescent="0.25">
      <c r="A19" s="283">
        <v>7</v>
      </c>
      <c r="B19" s="202" t="str">
        <f>IF($E19="","",VLOOKUP($E19,#REF!,12))</f>
        <v/>
      </c>
      <c r="C19" s="202" t="str">
        <f>IF($E19="","",VLOOKUP($E19,#REF!,13))</f>
        <v/>
      </c>
      <c r="D19" s="228" t="str">
        <f>IF($E19="","",VLOOKUP($E19,#REF!,5))</f>
        <v/>
      </c>
      <c r="E19" s="101"/>
      <c r="F19" s="410" t="s">
        <v>236</v>
      </c>
      <c r="G19" s="410" t="s">
        <v>237</v>
      </c>
      <c r="H19" s="352"/>
      <c r="I19" s="352" t="str">
        <f>IF($E19="","",VLOOKUP($E19,#REF!,4))</f>
        <v/>
      </c>
      <c r="J19" s="104"/>
      <c r="K19" s="103"/>
      <c r="L19" s="103"/>
      <c r="M19" s="103"/>
      <c r="N19" s="126"/>
      <c r="O19" s="126"/>
      <c r="P19" s="126"/>
      <c r="Q19" s="107"/>
      <c r="R19" s="108"/>
      <c r="S19" s="109"/>
    </row>
    <row r="20" spans="1:19" s="33" customFormat="1" ht="9.4499999999999993" customHeight="1" x14ac:dyDescent="0.25">
      <c r="A20" s="111"/>
      <c r="B20" s="242"/>
      <c r="C20" s="242"/>
      <c r="D20" s="238"/>
      <c r="E20" s="112"/>
      <c r="F20" s="113"/>
      <c r="G20" s="113"/>
      <c r="H20" s="114"/>
      <c r="I20" s="115" t="s">
        <v>0</v>
      </c>
      <c r="J20" s="116"/>
      <c r="K20" s="117" t="str">
        <f>UPPER(IF(OR(J20="a",J20="as"),F19,IF(OR(J20="b",J20="bs"),F21,)))</f>
        <v/>
      </c>
      <c r="L20" s="117"/>
      <c r="M20" s="103"/>
      <c r="N20" s="126"/>
      <c r="O20" s="126"/>
      <c r="P20" s="126"/>
      <c r="Q20" s="107"/>
      <c r="R20" s="108"/>
      <c r="S20" s="109"/>
    </row>
    <row r="21" spans="1:19" s="33" customFormat="1" ht="9.4499999999999993" customHeight="1" x14ac:dyDescent="0.25">
      <c r="A21" s="281">
        <v>8</v>
      </c>
      <c r="B21" s="202" t="str">
        <f>IF($E21="","",VLOOKUP($E21,#REF!,12))</f>
        <v/>
      </c>
      <c r="C21" s="202" t="str">
        <f>IF($E21="","",VLOOKUP($E21,#REF!,13))</f>
        <v/>
      </c>
      <c r="D21" s="228" t="str">
        <f>IF($E21="","",VLOOKUP($E21,#REF!,5))</f>
        <v/>
      </c>
      <c r="E21" s="101"/>
      <c r="F21" s="411" t="s">
        <v>247</v>
      </c>
      <c r="G21" s="411" t="s">
        <v>249</v>
      </c>
      <c r="H21" s="254"/>
      <c r="I21" s="254" t="str">
        <f>IF($E21="","",VLOOKUP($E21,#REF!,4))</f>
        <v/>
      </c>
      <c r="J21" s="129"/>
      <c r="K21" s="103"/>
      <c r="L21" s="103"/>
      <c r="M21" s="103"/>
      <c r="N21" s="126"/>
      <c r="O21" s="126"/>
      <c r="P21" s="126"/>
      <c r="Q21" s="107"/>
      <c r="R21" s="108"/>
      <c r="S21" s="109"/>
    </row>
    <row r="22" spans="1:19" s="33" customFormat="1" ht="9.4499999999999993" customHeight="1" x14ac:dyDescent="0.25">
      <c r="A22" s="111"/>
      <c r="B22" s="242"/>
      <c r="C22" s="242"/>
      <c r="D22" s="238"/>
      <c r="E22" s="112"/>
      <c r="F22" s="130"/>
      <c r="G22" s="130"/>
      <c r="H22" s="133"/>
      <c r="I22" s="130"/>
      <c r="J22" s="123"/>
      <c r="K22" s="103"/>
      <c r="L22" s="103"/>
      <c r="M22" s="103"/>
      <c r="N22" s="126"/>
      <c r="O22" s="126"/>
      <c r="P22" s="126"/>
      <c r="Q22" s="107"/>
      <c r="R22" s="108"/>
      <c r="S22" s="109"/>
    </row>
    <row r="23" spans="1:19" s="33" customFormat="1" ht="9.4499999999999993" customHeight="1" x14ac:dyDescent="0.25">
      <c r="A23" s="137"/>
      <c r="B23" s="137"/>
      <c r="C23" s="137"/>
      <c r="D23" s="137"/>
      <c r="E23" s="137"/>
      <c r="F23" s="138"/>
      <c r="G23" s="138"/>
      <c r="H23" s="138"/>
      <c r="I23" s="138"/>
      <c r="J23" s="139"/>
      <c r="K23" s="140"/>
      <c r="L23" s="141"/>
      <c r="M23" s="140"/>
      <c r="N23" s="141"/>
      <c r="O23" s="140"/>
      <c r="P23" s="141"/>
      <c r="Q23" s="140"/>
      <c r="R23" s="141"/>
      <c r="S23" s="109"/>
    </row>
    <row r="24" spans="1:19" s="33" customFormat="1" ht="9.4499999999999993" customHeight="1" x14ac:dyDescent="0.25">
      <c r="A24" s="143" t="s">
        <v>43</v>
      </c>
      <c r="B24" s="144"/>
      <c r="C24" s="145"/>
      <c r="D24" s="144"/>
      <c r="E24" s="146" t="s">
        <v>6</v>
      </c>
      <c r="F24" s="147" t="s">
        <v>45</v>
      </c>
      <c r="G24" s="146"/>
      <c r="H24" s="148"/>
      <c r="I24" s="149"/>
      <c r="J24" s="146" t="s">
        <v>6</v>
      </c>
      <c r="K24" s="147" t="s">
        <v>46</v>
      </c>
      <c r="L24" s="150"/>
      <c r="M24" s="147" t="s">
        <v>47</v>
      </c>
      <c r="N24" s="151"/>
      <c r="O24" s="152" t="s">
        <v>48</v>
      </c>
      <c r="P24" s="152"/>
      <c r="Q24" s="153"/>
      <c r="R24" s="154"/>
      <c r="S24" s="109"/>
    </row>
    <row r="25" spans="1:19" s="33" customFormat="1" ht="9.4499999999999993" customHeight="1" x14ac:dyDescent="0.25">
      <c r="A25" s="156" t="s">
        <v>44</v>
      </c>
      <c r="B25" s="155"/>
      <c r="C25" s="157"/>
      <c r="D25" s="225"/>
      <c r="E25" s="158">
        <v>1</v>
      </c>
      <c r="F25" s="46" t="e">
        <f>IF(E25&gt;$R$32,,UPPER(VLOOKUP(E25,#REF!,2)))</f>
        <v>#REF!</v>
      </c>
      <c r="G25" s="159"/>
      <c r="H25" s="46"/>
      <c r="I25" s="45"/>
      <c r="J25" s="160" t="s">
        <v>7</v>
      </c>
      <c r="K25" s="155"/>
      <c r="L25" s="161"/>
      <c r="M25" s="155"/>
      <c r="N25" s="162"/>
      <c r="O25" s="163" t="s">
        <v>49</v>
      </c>
      <c r="P25" s="164"/>
      <c r="Q25" s="164"/>
      <c r="R25" s="165"/>
      <c r="S25" s="109"/>
    </row>
    <row r="26" spans="1:19" s="33" customFormat="1" ht="9.4499999999999993" customHeight="1" x14ac:dyDescent="0.25">
      <c r="A26" s="170" t="s">
        <v>55</v>
      </c>
      <c r="B26" s="168"/>
      <c r="C26" s="171"/>
      <c r="D26" s="225"/>
      <c r="E26" s="158">
        <v>2</v>
      </c>
      <c r="F26" s="46" t="e">
        <f>IF(E26&gt;$R$32,,UPPER(VLOOKUP(E26,#REF!,2)))</f>
        <v>#REF!</v>
      </c>
      <c r="G26" s="159"/>
      <c r="H26" s="46"/>
      <c r="I26" s="45"/>
      <c r="J26" s="160" t="s">
        <v>8</v>
      </c>
      <c r="K26" s="155"/>
      <c r="L26" s="161"/>
      <c r="M26" s="155"/>
      <c r="N26" s="162"/>
      <c r="O26" s="166"/>
      <c r="P26" s="167"/>
      <c r="Q26" s="168"/>
      <c r="R26" s="169"/>
      <c r="S26" s="109"/>
    </row>
    <row r="27" spans="1:19" s="33" customFormat="1" ht="9.4499999999999993" customHeight="1" x14ac:dyDescent="0.25">
      <c r="A27" s="194"/>
      <c r="B27" s="195"/>
      <c r="C27" s="196"/>
      <c r="D27" s="89"/>
      <c r="E27" s="373">
        <v>3</v>
      </c>
      <c r="F27" s="46" t="e">
        <f>IF(E27&gt;$R$32,,UPPER(VLOOKUP(E27,#REF!,2)))</f>
        <v>#REF!</v>
      </c>
      <c r="G27" s="159"/>
      <c r="H27" s="46"/>
      <c r="I27" s="45"/>
      <c r="J27" s="160" t="s">
        <v>9</v>
      </c>
      <c r="K27" s="155"/>
      <c r="L27" s="161"/>
      <c r="M27" s="155"/>
      <c r="N27" s="162"/>
      <c r="O27" s="163" t="s">
        <v>50</v>
      </c>
      <c r="P27" s="164"/>
      <c r="Q27" s="164"/>
      <c r="R27" s="165"/>
      <c r="S27" s="109"/>
    </row>
    <row r="28" spans="1:19" s="33" customFormat="1" ht="9.4499999999999993" customHeight="1" x14ac:dyDescent="0.25">
      <c r="A28" s="172"/>
      <c r="B28" s="89"/>
      <c r="C28" s="173"/>
      <c r="D28" s="89"/>
      <c r="E28" s="373">
        <v>4</v>
      </c>
      <c r="F28" s="46" t="e">
        <f>IF(E28&gt;$R$32,,UPPER(VLOOKUP(E28,#REF!,2)))</f>
        <v>#REF!</v>
      </c>
      <c r="G28" s="159"/>
      <c r="H28" s="46"/>
      <c r="I28" s="45"/>
      <c r="J28" s="160" t="s">
        <v>10</v>
      </c>
      <c r="K28" s="155"/>
      <c r="L28" s="161"/>
      <c r="M28" s="155"/>
      <c r="N28" s="162"/>
      <c r="O28" s="155"/>
      <c r="P28" s="161"/>
      <c r="Q28" s="155"/>
      <c r="R28" s="162"/>
      <c r="S28" s="109"/>
    </row>
    <row r="29" spans="1:19" s="33" customFormat="1" ht="9.4499999999999993" customHeight="1" x14ac:dyDescent="0.25">
      <c r="A29" s="185"/>
      <c r="B29" s="197"/>
      <c r="C29" s="198"/>
      <c r="D29" s="197"/>
      <c r="E29" s="158"/>
      <c r="F29" s="46"/>
      <c r="G29" s="159"/>
      <c r="H29" s="46"/>
      <c r="I29" s="45"/>
      <c r="J29" s="160" t="s">
        <v>11</v>
      </c>
      <c r="K29" s="155"/>
      <c r="L29" s="161"/>
      <c r="M29" s="155"/>
      <c r="N29" s="162"/>
      <c r="O29" s="168"/>
      <c r="P29" s="167"/>
      <c r="Q29" s="168"/>
      <c r="R29" s="169"/>
      <c r="S29" s="109"/>
    </row>
    <row r="30" spans="1:19" s="33" customFormat="1" ht="9.4499999999999993" customHeight="1" x14ac:dyDescent="0.25">
      <c r="A30" s="186"/>
      <c r="B30" s="22"/>
      <c r="C30" s="173"/>
      <c r="D30" s="89"/>
      <c r="E30" s="158"/>
      <c r="F30" s="46"/>
      <c r="G30" s="159"/>
      <c r="H30" s="46"/>
      <c r="I30" s="45"/>
      <c r="J30" s="160" t="s">
        <v>12</v>
      </c>
      <c r="K30" s="155"/>
      <c r="L30" s="161"/>
      <c r="M30" s="155"/>
      <c r="N30" s="162"/>
      <c r="O30" s="163" t="s">
        <v>32</v>
      </c>
      <c r="P30" s="164"/>
      <c r="Q30" s="164"/>
      <c r="R30" s="165"/>
      <c r="S30" s="109"/>
    </row>
    <row r="31" spans="1:19" s="33" customFormat="1" ht="9.4499999999999993" customHeight="1" x14ac:dyDescent="0.25">
      <c r="A31" s="186"/>
      <c r="B31" s="22"/>
      <c r="C31" s="192"/>
      <c r="D31" s="226"/>
      <c r="E31" s="158"/>
      <c r="F31" s="46"/>
      <c r="G31" s="159"/>
      <c r="H31" s="46"/>
      <c r="I31" s="45"/>
      <c r="J31" s="160" t="s">
        <v>13</v>
      </c>
      <c r="K31" s="155"/>
      <c r="L31" s="161"/>
      <c r="M31" s="155"/>
      <c r="N31" s="162"/>
      <c r="O31" s="155"/>
      <c r="P31" s="161"/>
      <c r="Q31" s="155"/>
      <c r="R31" s="162"/>
      <c r="S31" s="109"/>
    </row>
    <row r="32" spans="1:19" s="33" customFormat="1" ht="9.4499999999999993" customHeight="1" x14ac:dyDescent="0.25">
      <c r="A32" s="187"/>
      <c r="B32" s="184"/>
      <c r="C32" s="193"/>
      <c r="D32" s="227"/>
      <c r="E32" s="174"/>
      <c r="F32" s="175"/>
      <c r="G32" s="176"/>
      <c r="H32" s="175"/>
      <c r="I32" s="177"/>
      <c r="J32" s="178" t="s">
        <v>14</v>
      </c>
      <c r="K32" s="168"/>
      <c r="L32" s="167"/>
      <c r="M32" s="168"/>
      <c r="N32" s="169"/>
      <c r="O32" s="168">
        <f>R4</f>
        <v>0</v>
      </c>
      <c r="P32" s="167"/>
      <c r="Q32" s="168"/>
      <c r="R32" s="179" t="e">
        <f>MIN(8,#REF!)</f>
        <v>#REF!</v>
      </c>
      <c r="S32" s="109"/>
    </row>
    <row r="33" spans="1:19" s="33" customFormat="1" ht="9.4499999999999993" customHeight="1" x14ac:dyDescent="0.25">
      <c r="A33"/>
      <c r="B33"/>
      <c r="C33"/>
      <c r="D33"/>
      <c r="E33"/>
      <c r="F33"/>
      <c r="G33"/>
      <c r="H33"/>
      <c r="I33"/>
      <c r="J33" s="78"/>
      <c r="K33"/>
      <c r="L33" s="78"/>
      <c r="M33"/>
      <c r="N33" s="79"/>
      <c r="O33"/>
      <c r="P33" s="78"/>
      <c r="Q33"/>
      <c r="R33" s="79"/>
      <c r="S33" s="109"/>
    </row>
    <row r="34" spans="1:19" s="33" customFormat="1" ht="9.4499999999999993" customHeight="1" x14ac:dyDescent="0.25">
      <c r="A34"/>
      <c r="B34"/>
      <c r="C34"/>
      <c r="D34"/>
      <c r="E34"/>
      <c r="F34"/>
      <c r="G34"/>
      <c r="H34"/>
      <c r="I34"/>
      <c r="J34" s="78"/>
      <c r="K34"/>
      <c r="L34" s="78"/>
      <c r="M34"/>
      <c r="N34" s="79"/>
      <c r="O34"/>
      <c r="P34" s="78"/>
      <c r="Q34"/>
      <c r="R34" s="79"/>
      <c r="S34" s="109"/>
    </row>
    <row r="35" spans="1:19" s="33" customFormat="1" ht="9.4499999999999993" customHeight="1" x14ac:dyDescent="0.25">
      <c r="A35"/>
      <c r="B35"/>
      <c r="C35"/>
      <c r="D35"/>
      <c r="E35"/>
      <c r="F35"/>
      <c r="G35"/>
      <c r="H35"/>
      <c r="I35"/>
      <c r="J35" s="78"/>
      <c r="K35"/>
      <c r="L35" s="78"/>
      <c r="M35"/>
      <c r="N35" s="79"/>
      <c r="O35"/>
      <c r="P35" s="78"/>
      <c r="Q35"/>
      <c r="R35" s="79"/>
      <c r="S35" s="109"/>
    </row>
    <row r="36" spans="1:19" s="33" customFormat="1" ht="9.4499999999999993" customHeight="1" x14ac:dyDescent="0.25">
      <c r="A36"/>
      <c r="B36"/>
      <c r="C36"/>
      <c r="D36"/>
      <c r="E36"/>
      <c r="F36"/>
      <c r="G36"/>
      <c r="H36"/>
      <c r="I36"/>
      <c r="J36" s="78"/>
      <c r="K36"/>
      <c r="L36" s="78"/>
      <c r="M36"/>
      <c r="N36" s="79"/>
      <c r="O36"/>
      <c r="P36" s="78"/>
      <c r="Q36"/>
      <c r="R36" s="79"/>
      <c r="S36" s="109"/>
    </row>
    <row r="37" spans="1:19" s="33" customFormat="1" ht="9.4499999999999993" customHeight="1" x14ac:dyDescent="0.25">
      <c r="A37"/>
      <c r="B37"/>
      <c r="C37"/>
      <c r="D37"/>
      <c r="E37"/>
      <c r="F37"/>
      <c r="G37"/>
      <c r="H37"/>
      <c r="I37"/>
      <c r="J37" s="78"/>
      <c r="K37"/>
      <c r="L37" s="78"/>
      <c r="M37"/>
      <c r="N37" s="79"/>
      <c r="O37"/>
      <c r="P37" s="78"/>
      <c r="Q37"/>
      <c r="R37" s="79"/>
      <c r="S37" s="109"/>
    </row>
    <row r="38" spans="1:19" s="33" customFormat="1" ht="9.4499999999999993" customHeight="1" x14ac:dyDescent="0.25">
      <c r="A38"/>
      <c r="B38"/>
      <c r="C38"/>
      <c r="D38"/>
      <c r="E38"/>
      <c r="F38"/>
      <c r="G38"/>
      <c r="H38"/>
      <c r="I38"/>
      <c r="J38" s="78"/>
      <c r="K38"/>
      <c r="L38" s="78"/>
      <c r="M38"/>
      <c r="N38" s="79"/>
      <c r="O38"/>
      <c r="P38" s="78"/>
      <c r="Q38"/>
      <c r="R38" s="79"/>
      <c r="S38" s="109"/>
    </row>
    <row r="39" spans="1:19" s="33" customFormat="1" ht="9.4499999999999993" customHeight="1" x14ac:dyDescent="0.25">
      <c r="A39"/>
      <c r="B39"/>
      <c r="C39"/>
      <c r="D39"/>
      <c r="E39"/>
      <c r="F39"/>
      <c r="G39"/>
      <c r="H39"/>
      <c r="I39"/>
      <c r="J39" s="78"/>
      <c r="K39"/>
      <c r="L39" s="78"/>
      <c r="M39"/>
      <c r="N39" s="79"/>
      <c r="O39"/>
      <c r="P39" s="78"/>
      <c r="Q39"/>
      <c r="R39" s="79"/>
      <c r="S39" s="109"/>
    </row>
    <row r="40" spans="1:19" s="33" customFormat="1" ht="9.4499999999999993" customHeight="1" x14ac:dyDescent="0.25">
      <c r="A40"/>
      <c r="B40"/>
      <c r="C40"/>
      <c r="D40"/>
      <c r="E40"/>
      <c r="F40"/>
      <c r="G40"/>
      <c r="H40"/>
      <c r="I40"/>
      <c r="J40" s="78"/>
      <c r="K40"/>
      <c r="L40" s="78"/>
      <c r="M40"/>
      <c r="N40" s="79"/>
      <c r="O40"/>
      <c r="P40" s="78"/>
      <c r="Q40"/>
      <c r="R40" s="79"/>
      <c r="S40" s="109"/>
    </row>
    <row r="41" spans="1:19" s="33" customFormat="1" ht="9.4499999999999993" customHeight="1" x14ac:dyDescent="0.25">
      <c r="A41"/>
      <c r="B41"/>
      <c r="C41"/>
      <c r="D41"/>
      <c r="E41"/>
      <c r="F41"/>
      <c r="G41"/>
      <c r="H41"/>
      <c r="I41"/>
      <c r="J41" s="78"/>
      <c r="K41"/>
      <c r="L41" s="78"/>
      <c r="M41"/>
      <c r="N41" s="79"/>
      <c r="O41"/>
      <c r="P41" s="78"/>
      <c r="Q41"/>
      <c r="R41" s="79"/>
      <c r="S41" s="109"/>
    </row>
    <row r="42" spans="1:19" s="33" customFormat="1" ht="9.4499999999999993" customHeight="1" x14ac:dyDescent="0.25">
      <c r="A42"/>
      <c r="B42"/>
      <c r="C42"/>
      <c r="D42"/>
      <c r="E42"/>
      <c r="F42"/>
      <c r="G42"/>
      <c r="H42"/>
      <c r="I42"/>
      <c r="J42" s="78"/>
      <c r="K42"/>
      <c r="L42" s="78"/>
      <c r="M42"/>
      <c r="N42" s="79"/>
      <c r="O42"/>
      <c r="P42" s="78"/>
      <c r="Q42"/>
      <c r="R42" s="79"/>
      <c r="S42" s="109"/>
    </row>
    <row r="43" spans="1:19" s="33" customFormat="1" ht="9.4499999999999993" customHeight="1" x14ac:dyDescent="0.25">
      <c r="A43"/>
      <c r="B43"/>
      <c r="C43"/>
      <c r="D43"/>
      <c r="E43"/>
      <c r="F43"/>
      <c r="G43"/>
      <c r="H43"/>
      <c r="I43"/>
      <c r="J43" s="78"/>
      <c r="K43"/>
      <c r="L43" s="78"/>
      <c r="M43"/>
      <c r="N43" s="79"/>
      <c r="O43"/>
      <c r="P43" s="78"/>
      <c r="Q43"/>
      <c r="R43" s="79"/>
      <c r="S43" s="109"/>
    </row>
    <row r="44" spans="1:19" s="33" customFormat="1" ht="9.4499999999999993" customHeight="1" x14ac:dyDescent="0.25">
      <c r="A44"/>
      <c r="B44"/>
      <c r="C44"/>
      <c r="D44"/>
      <c r="E44"/>
      <c r="F44"/>
      <c r="G44"/>
      <c r="H44"/>
      <c r="I44"/>
      <c r="J44" s="78"/>
      <c r="K44"/>
      <c r="L44" s="78"/>
      <c r="M44"/>
      <c r="N44" s="79"/>
      <c r="O44"/>
      <c r="P44" s="78"/>
      <c r="Q44"/>
      <c r="R44" s="79"/>
      <c r="S44" s="109"/>
    </row>
    <row r="45" spans="1:19" s="33" customFormat="1" ht="9.4499999999999993" customHeight="1" x14ac:dyDescent="0.25">
      <c r="A45"/>
      <c r="B45"/>
      <c r="C45"/>
      <c r="D45"/>
      <c r="E45"/>
      <c r="F45"/>
      <c r="G45"/>
      <c r="H45"/>
      <c r="I45"/>
      <c r="J45" s="78"/>
      <c r="K45"/>
      <c r="L45" s="78"/>
      <c r="M45"/>
      <c r="N45" s="79"/>
      <c r="O45"/>
      <c r="P45" s="78"/>
      <c r="Q45"/>
      <c r="R45" s="79"/>
      <c r="S45" s="109"/>
    </row>
    <row r="46" spans="1:19" s="33" customFormat="1" ht="9.4499999999999993" customHeight="1" x14ac:dyDescent="0.25">
      <c r="A46"/>
      <c r="B46"/>
      <c r="C46"/>
      <c r="D46"/>
      <c r="E46"/>
      <c r="F46"/>
      <c r="G46"/>
      <c r="H46"/>
      <c r="I46"/>
      <c r="J46" s="78"/>
      <c r="K46"/>
      <c r="L46" s="78"/>
      <c r="M46"/>
      <c r="N46" s="79"/>
      <c r="O46"/>
      <c r="P46" s="78"/>
      <c r="Q46"/>
      <c r="R46" s="79"/>
      <c r="S46" s="109"/>
    </row>
    <row r="47" spans="1:19" s="33" customFormat="1" ht="9.4499999999999993" customHeight="1" x14ac:dyDescent="0.25">
      <c r="A47"/>
      <c r="B47"/>
      <c r="C47"/>
      <c r="D47"/>
      <c r="E47"/>
      <c r="F47"/>
      <c r="G47"/>
      <c r="H47"/>
      <c r="I47"/>
      <c r="J47" s="78"/>
      <c r="K47"/>
      <c r="L47" s="78"/>
      <c r="M47"/>
      <c r="N47" s="79"/>
      <c r="O47"/>
      <c r="P47" s="78"/>
      <c r="Q47"/>
      <c r="R47" s="79"/>
      <c r="S47" s="109"/>
    </row>
    <row r="48" spans="1:19" s="33" customFormat="1" ht="9.4499999999999993" customHeight="1" x14ac:dyDescent="0.25">
      <c r="A48"/>
      <c r="B48"/>
      <c r="C48"/>
      <c r="D48"/>
      <c r="E48"/>
      <c r="F48"/>
      <c r="G48"/>
      <c r="H48"/>
      <c r="I48"/>
      <c r="J48" s="78"/>
      <c r="K48"/>
      <c r="L48" s="78"/>
      <c r="M48"/>
      <c r="N48" s="79"/>
      <c r="O48"/>
      <c r="P48" s="78"/>
      <c r="Q48"/>
      <c r="R48" s="79"/>
      <c r="S48" s="109"/>
    </row>
    <row r="49" spans="1:19" s="33" customFormat="1" ht="9.4499999999999993" customHeight="1" x14ac:dyDescent="0.25">
      <c r="A49"/>
      <c r="B49"/>
      <c r="C49"/>
      <c r="D49"/>
      <c r="E49"/>
      <c r="F49"/>
      <c r="G49"/>
      <c r="H49"/>
      <c r="I49"/>
      <c r="J49" s="78"/>
      <c r="K49"/>
      <c r="L49" s="78"/>
      <c r="M49"/>
      <c r="N49" s="79"/>
      <c r="O49"/>
      <c r="P49" s="78"/>
      <c r="Q49"/>
      <c r="R49" s="79"/>
      <c r="S49" s="109"/>
    </row>
    <row r="50" spans="1:19" s="33" customFormat="1" ht="9.4499999999999993" customHeight="1" x14ac:dyDescent="0.25">
      <c r="A50"/>
      <c r="B50"/>
      <c r="C50"/>
      <c r="D50"/>
      <c r="E50"/>
      <c r="F50"/>
      <c r="G50"/>
      <c r="H50"/>
      <c r="I50"/>
      <c r="J50" s="78"/>
      <c r="K50"/>
      <c r="L50" s="78"/>
      <c r="M50"/>
      <c r="N50" s="79"/>
      <c r="O50"/>
      <c r="P50" s="78"/>
      <c r="Q50"/>
      <c r="R50" s="79"/>
      <c r="S50" s="109"/>
    </row>
    <row r="51" spans="1:19" s="33" customFormat="1" ht="9.4499999999999993" customHeight="1" x14ac:dyDescent="0.25">
      <c r="A51"/>
      <c r="B51"/>
      <c r="C51"/>
      <c r="D51"/>
      <c r="E51"/>
      <c r="F51"/>
      <c r="G51"/>
      <c r="H51"/>
      <c r="I51"/>
      <c r="J51" s="78"/>
      <c r="K51"/>
      <c r="L51" s="78"/>
      <c r="M51"/>
      <c r="N51" s="79"/>
      <c r="O51"/>
      <c r="P51" s="78"/>
      <c r="Q51"/>
      <c r="R51" s="79"/>
      <c r="S51" s="109"/>
    </row>
    <row r="52" spans="1:19" s="33" customFormat="1" ht="9.4499999999999993" customHeight="1" x14ac:dyDescent="0.25">
      <c r="A52"/>
      <c r="B52"/>
      <c r="C52"/>
      <c r="D52"/>
      <c r="E52"/>
      <c r="F52"/>
      <c r="G52"/>
      <c r="H52"/>
      <c r="I52"/>
      <c r="J52" s="78"/>
      <c r="K52"/>
      <c r="L52" s="78"/>
      <c r="M52"/>
      <c r="N52" s="79"/>
      <c r="O52"/>
      <c r="P52" s="78"/>
      <c r="Q52"/>
      <c r="R52" s="79"/>
      <c r="S52" s="109"/>
    </row>
    <row r="53" spans="1:19" s="33" customFormat="1" ht="9.4499999999999993" customHeight="1" x14ac:dyDescent="0.25">
      <c r="A53"/>
      <c r="B53"/>
      <c r="C53"/>
      <c r="D53"/>
      <c r="E53"/>
      <c r="F53"/>
      <c r="G53"/>
      <c r="H53"/>
      <c r="I53"/>
      <c r="J53" s="78"/>
      <c r="K53"/>
      <c r="L53" s="78"/>
      <c r="M53"/>
      <c r="N53" s="79"/>
      <c r="O53"/>
      <c r="P53" s="78"/>
      <c r="Q53"/>
      <c r="R53" s="79"/>
      <c r="S53" s="109"/>
    </row>
    <row r="54" spans="1:19" s="33" customFormat="1" ht="9.4499999999999993" customHeight="1" x14ac:dyDescent="0.25">
      <c r="A54"/>
      <c r="B54"/>
      <c r="C54"/>
      <c r="D54"/>
      <c r="E54"/>
      <c r="F54"/>
      <c r="G54"/>
      <c r="H54"/>
      <c r="I54"/>
      <c r="J54" s="78"/>
      <c r="K54"/>
      <c r="L54" s="78"/>
      <c r="M54"/>
      <c r="N54" s="79"/>
      <c r="O54"/>
      <c r="P54" s="78"/>
      <c r="Q54"/>
      <c r="R54" s="79"/>
      <c r="S54" s="109"/>
    </row>
    <row r="55" spans="1:19" s="33" customFormat="1" ht="9.4499999999999993" customHeight="1" x14ac:dyDescent="0.25">
      <c r="A55"/>
      <c r="B55"/>
      <c r="C55"/>
      <c r="D55"/>
      <c r="E55"/>
      <c r="F55"/>
      <c r="G55"/>
      <c r="H55"/>
      <c r="I55"/>
      <c r="J55" s="78"/>
      <c r="K55"/>
      <c r="L55" s="78"/>
      <c r="M55"/>
      <c r="N55" s="79"/>
      <c r="O55"/>
      <c r="P55" s="78"/>
      <c r="Q55"/>
      <c r="R55" s="79"/>
      <c r="S55" s="109"/>
    </row>
    <row r="56" spans="1:19" s="33" customFormat="1" ht="9.4499999999999993" customHeight="1" x14ac:dyDescent="0.25">
      <c r="A56"/>
      <c r="B56"/>
      <c r="C56"/>
      <c r="D56"/>
      <c r="E56"/>
      <c r="F56"/>
      <c r="G56"/>
      <c r="H56"/>
      <c r="I56"/>
      <c r="J56" s="78"/>
      <c r="K56"/>
      <c r="L56" s="78"/>
      <c r="M56"/>
      <c r="N56" s="79"/>
      <c r="O56"/>
      <c r="P56" s="78"/>
      <c r="Q56"/>
      <c r="R56" s="79"/>
      <c r="S56" s="109"/>
    </row>
    <row r="57" spans="1:19" s="33" customFormat="1" ht="9.4499999999999993" customHeight="1" x14ac:dyDescent="0.25">
      <c r="A57"/>
      <c r="B57"/>
      <c r="C57"/>
      <c r="D57"/>
      <c r="E57"/>
      <c r="F57"/>
      <c r="G57"/>
      <c r="H57"/>
      <c r="I57"/>
      <c r="J57" s="78"/>
      <c r="K57"/>
      <c r="L57" s="78"/>
      <c r="M57"/>
      <c r="N57" s="79"/>
      <c r="O57"/>
      <c r="P57" s="78"/>
      <c r="Q57"/>
      <c r="R57" s="79"/>
      <c r="S57" s="109"/>
    </row>
    <row r="58" spans="1:19" s="33" customFormat="1" ht="9.4499999999999993" customHeight="1" x14ac:dyDescent="0.25">
      <c r="A58"/>
      <c r="B58"/>
      <c r="C58"/>
      <c r="D58"/>
      <c r="E58"/>
      <c r="F58"/>
      <c r="G58"/>
      <c r="H58"/>
      <c r="I58"/>
      <c r="J58" s="78"/>
      <c r="K58"/>
      <c r="L58" s="78"/>
      <c r="M58"/>
      <c r="N58" s="79"/>
      <c r="O58"/>
      <c r="P58" s="78"/>
      <c r="Q58"/>
      <c r="R58" s="79"/>
      <c r="S58" s="109"/>
    </row>
    <row r="59" spans="1:19" s="33" customFormat="1" ht="9.4499999999999993" customHeight="1" x14ac:dyDescent="0.25">
      <c r="A59"/>
      <c r="B59"/>
      <c r="C59"/>
      <c r="D59"/>
      <c r="E59"/>
      <c r="F59"/>
      <c r="G59"/>
      <c r="H59"/>
      <c r="I59"/>
      <c r="J59" s="78"/>
      <c r="K59"/>
      <c r="L59" s="78"/>
      <c r="M59"/>
      <c r="N59" s="79"/>
      <c r="O59"/>
      <c r="P59" s="78"/>
      <c r="Q59"/>
      <c r="R59" s="79"/>
      <c r="S59" s="136"/>
    </row>
    <row r="60" spans="1:19" s="33" customFormat="1" ht="9.4499999999999993" customHeight="1" x14ac:dyDescent="0.25">
      <c r="A60"/>
      <c r="B60"/>
      <c r="C60"/>
      <c r="D60"/>
      <c r="E60"/>
      <c r="F60"/>
      <c r="G60"/>
      <c r="H60"/>
      <c r="I60"/>
      <c r="J60" s="78"/>
      <c r="K60"/>
      <c r="L60" s="78"/>
      <c r="M60"/>
      <c r="N60" s="79"/>
      <c r="O60"/>
      <c r="P60" s="78"/>
      <c r="Q60"/>
      <c r="R60" s="79"/>
      <c r="S60" s="109"/>
    </row>
    <row r="61" spans="1:19" s="33" customFormat="1" ht="9.4499999999999993" customHeight="1" x14ac:dyDescent="0.25">
      <c r="A61"/>
      <c r="B61"/>
      <c r="C61"/>
      <c r="D61"/>
      <c r="E61"/>
      <c r="F61"/>
      <c r="G61"/>
      <c r="H61"/>
      <c r="I61"/>
      <c r="J61" s="78"/>
      <c r="K61"/>
      <c r="L61" s="78"/>
      <c r="M61"/>
      <c r="N61" s="79"/>
      <c r="O61"/>
      <c r="P61" s="78"/>
      <c r="Q61"/>
      <c r="R61" s="79"/>
      <c r="S61" s="109"/>
    </row>
    <row r="62" spans="1:19" s="33" customFormat="1" ht="9.4499999999999993" customHeight="1" x14ac:dyDescent="0.25">
      <c r="A62"/>
      <c r="B62"/>
      <c r="C62"/>
      <c r="D62"/>
      <c r="E62"/>
      <c r="F62"/>
      <c r="G62"/>
      <c r="H62"/>
      <c r="I62"/>
      <c r="J62" s="78"/>
      <c r="K62"/>
      <c r="L62" s="78"/>
      <c r="M62"/>
      <c r="N62" s="79"/>
      <c r="O62"/>
      <c r="P62" s="78"/>
      <c r="Q62"/>
      <c r="R62" s="79"/>
      <c r="S62" s="109"/>
    </row>
    <row r="63" spans="1:19" s="33" customFormat="1" ht="9.4499999999999993" customHeight="1" x14ac:dyDescent="0.25">
      <c r="A63"/>
      <c r="B63"/>
      <c r="C63"/>
      <c r="D63"/>
      <c r="E63"/>
      <c r="F63"/>
      <c r="G63"/>
      <c r="H63"/>
      <c r="I63"/>
      <c r="J63" s="78"/>
      <c r="K63"/>
      <c r="L63" s="78"/>
      <c r="M63"/>
      <c r="N63" s="79"/>
      <c r="O63"/>
      <c r="P63" s="78"/>
      <c r="Q63"/>
      <c r="R63" s="79"/>
      <c r="S63" s="109"/>
    </row>
    <row r="64" spans="1:19" s="33" customFormat="1" ht="9.4499999999999993" customHeight="1" x14ac:dyDescent="0.25">
      <c r="A64"/>
      <c r="B64"/>
      <c r="C64"/>
      <c r="D64"/>
      <c r="E64"/>
      <c r="F64"/>
      <c r="G64"/>
      <c r="H64"/>
      <c r="I64"/>
      <c r="J64" s="78"/>
      <c r="K64"/>
      <c r="L64" s="78"/>
      <c r="M64"/>
      <c r="N64" s="79"/>
      <c r="O64"/>
      <c r="P64" s="78"/>
      <c r="Q64"/>
      <c r="R64" s="79"/>
      <c r="S64" s="109"/>
    </row>
    <row r="65" spans="1:19" s="33" customFormat="1" ht="9.4499999999999993" customHeight="1" x14ac:dyDescent="0.25">
      <c r="A65"/>
      <c r="B65"/>
      <c r="C65"/>
      <c r="D65"/>
      <c r="E65"/>
      <c r="F65"/>
      <c r="G65"/>
      <c r="H65"/>
      <c r="I65"/>
      <c r="J65" s="78"/>
      <c r="K65"/>
      <c r="L65" s="78"/>
      <c r="M65"/>
      <c r="N65" s="79"/>
      <c r="O65"/>
      <c r="P65" s="78"/>
      <c r="Q65"/>
      <c r="R65" s="79"/>
      <c r="S65" s="109"/>
    </row>
    <row r="66" spans="1:19" s="33" customFormat="1" ht="9.4499999999999993" customHeight="1" x14ac:dyDescent="0.25">
      <c r="A66"/>
      <c r="B66"/>
      <c r="C66"/>
      <c r="D66"/>
      <c r="E66"/>
      <c r="F66"/>
      <c r="G66"/>
      <c r="H66"/>
      <c r="I66"/>
      <c r="J66" s="78"/>
      <c r="K66"/>
      <c r="L66" s="78"/>
      <c r="M66"/>
      <c r="N66" s="79"/>
      <c r="O66"/>
      <c r="P66" s="78"/>
      <c r="Q66"/>
      <c r="R66" s="79"/>
      <c r="S66" s="109"/>
    </row>
    <row r="67" spans="1:19" s="33" customFormat="1" ht="9.4499999999999993" customHeight="1" x14ac:dyDescent="0.25">
      <c r="A67"/>
      <c r="B67"/>
      <c r="C67"/>
      <c r="D67"/>
      <c r="E67"/>
      <c r="F67"/>
      <c r="G67"/>
      <c r="H67"/>
      <c r="I67"/>
      <c r="J67" s="78"/>
      <c r="K67"/>
      <c r="L67" s="78"/>
      <c r="M67"/>
      <c r="N67" s="79"/>
      <c r="O67"/>
      <c r="P67" s="78"/>
      <c r="Q67"/>
      <c r="R67" s="79"/>
      <c r="S67" s="109"/>
    </row>
    <row r="68" spans="1:19" s="33" customFormat="1" ht="9.4499999999999993" customHeight="1" x14ac:dyDescent="0.25">
      <c r="A68"/>
      <c r="B68"/>
      <c r="C68"/>
      <c r="D68"/>
      <c r="E68"/>
      <c r="F68"/>
      <c r="G68"/>
      <c r="H68"/>
      <c r="I68"/>
      <c r="J68" s="78"/>
      <c r="K68"/>
      <c r="L68" s="78"/>
      <c r="M68"/>
      <c r="N68" s="79"/>
      <c r="O68"/>
      <c r="P68" s="78"/>
      <c r="Q68"/>
      <c r="R68" s="79"/>
      <c r="S68" s="109"/>
    </row>
    <row r="69" spans="1:19" s="33" customFormat="1" ht="9.4499999999999993" customHeight="1" x14ac:dyDescent="0.25">
      <c r="A69"/>
      <c r="B69"/>
      <c r="C69"/>
      <c r="D69"/>
      <c r="E69"/>
      <c r="F69"/>
      <c r="G69"/>
      <c r="H69"/>
      <c r="I69"/>
      <c r="J69" s="78"/>
      <c r="K69"/>
      <c r="L69" s="78"/>
      <c r="M69"/>
      <c r="N69" s="79"/>
      <c r="O69"/>
      <c r="P69" s="78"/>
      <c r="Q69"/>
      <c r="R69" s="79"/>
      <c r="S69" s="109"/>
    </row>
    <row r="70" spans="1:19" s="2" customFormat="1" ht="6.75" customHeight="1" x14ac:dyDescent="0.25">
      <c r="A70"/>
      <c r="B70"/>
      <c r="C70"/>
      <c r="D70"/>
      <c r="E70"/>
      <c r="F70"/>
      <c r="G70"/>
      <c r="H70"/>
      <c r="I70"/>
      <c r="J70" s="78"/>
      <c r="K70"/>
      <c r="L70" s="78"/>
      <c r="M70"/>
      <c r="N70" s="79"/>
      <c r="O70"/>
      <c r="P70" s="78"/>
      <c r="Q70"/>
      <c r="R70" s="79"/>
      <c r="S70" s="142"/>
    </row>
    <row r="71" spans="1:19" s="18" customFormat="1" ht="10.5" customHeight="1" x14ac:dyDescent="0.25">
      <c r="A71"/>
      <c r="B71"/>
      <c r="C71"/>
      <c r="D71"/>
      <c r="E71"/>
      <c r="F71"/>
      <c r="G71"/>
      <c r="H71"/>
      <c r="I71"/>
      <c r="J71" s="78"/>
      <c r="K71"/>
      <c r="L71" s="78"/>
      <c r="M71"/>
      <c r="N71" s="79"/>
      <c r="O71"/>
      <c r="P71" s="78"/>
      <c r="Q71"/>
      <c r="R71" s="79"/>
    </row>
    <row r="72" spans="1:19" s="18" customFormat="1" ht="9" customHeight="1" x14ac:dyDescent="0.25">
      <c r="A72"/>
      <c r="B72"/>
      <c r="C72"/>
      <c r="D72"/>
      <c r="E72"/>
      <c r="F72"/>
      <c r="G72"/>
      <c r="H72"/>
      <c r="I72"/>
      <c r="J72" s="78"/>
      <c r="K72"/>
      <c r="L72" s="78"/>
      <c r="M72"/>
      <c r="N72" s="79"/>
      <c r="O72"/>
      <c r="P72" s="78"/>
      <c r="Q72"/>
      <c r="R72" s="79"/>
    </row>
    <row r="73" spans="1:19" s="18" customFormat="1" ht="9" customHeight="1" x14ac:dyDescent="0.25">
      <c r="A73"/>
      <c r="B73"/>
      <c r="C73"/>
      <c r="D73"/>
      <c r="E73"/>
      <c r="F73"/>
      <c r="G73"/>
      <c r="H73"/>
      <c r="I73"/>
      <c r="J73" s="78"/>
      <c r="K73"/>
      <c r="L73" s="78"/>
      <c r="M73"/>
      <c r="N73" s="79"/>
      <c r="O73"/>
      <c r="P73" s="78"/>
      <c r="Q73"/>
      <c r="R73" s="79"/>
    </row>
    <row r="74" spans="1:19" s="18" customFormat="1" ht="9" customHeight="1" x14ac:dyDescent="0.25">
      <c r="A74"/>
      <c r="B74"/>
      <c r="C74"/>
      <c r="D74"/>
      <c r="E74"/>
      <c r="F74"/>
      <c r="G74"/>
      <c r="H74"/>
      <c r="I74"/>
      <c r="J74" s="78"/>
      <c r="K74"/>
      <c r="L74" s="78"/>
      <c r="M74"/>
      <c r="N74" s="79"/>
      <c r="O74"/>
      <c r="P74" s="78"/>
      <c r="Q74"/>
      <c r="R74" s="79"/>
    </row>
    <row r="75" spans="1:19" s="18" customFormat="1" ht="9" customHeight="1" x14ac:dyDescent="0.25">
      <c r="A75"/>
      <c r="B75"/>
      <c r="C75"/>
      <c r="D75"/>
      <c r="E75"/>
      <c r="F75"/>
      <c r="G75"/>
      <c r="H75"/>
      <c r="I75"/>
      <c r="J75" s="78"/>
      <c r="K75"/>
      <c r="L75" s="78"/>
      <c r="M75"/>
      <c r="N75" s="79"/>
      <c r="O75"/>
      <c r="P75" s="78"/>
      <c r="Q75"/>
      <c r="R75" s="79"/>
    </row>
    <row r="76" spans="1:19" s="18" customFormat="1" ht="9" customHeight="1" x14ac:dyDescent="0.25">
      <c r="A76"/>
      <c r="B76"/>
      <c r="C76"/>
      <c r="D76"/>
      <c r="E76"/>
      <c r="F76"/>
      <c r="G76"/>
      <c r="H76"/>
      <c r="I76"/>
      <c r="J76" s="78"/>
      <c r="K76"/>
      <c r="L76" s="78"/>
      <c r="M76"/>
      <c r="N76" s="79"/>
      <c r="O76"/>
      <c r="P76" s="78"/>
      <c r="Q76"/>
      <c r="R76" s="79"/>
    </row>
    <row r="77" spans="1:19" s="18" customFormat="1" ht="9" customHeight="1" x14ac:dyDescent="0.25">
      <c r="A77"/>
      <c r="B77"/>
      <c r="C77"/>
      <c r="D77"/>
      <c r="E77"/>
      <c r="F77"/>
      <c r="G77"/>
      <c r="H77"/>
      <c r="I77"/>
      <c r="J77" s="78"/>
      <c r="K77"/>
      <c r="L77" s="78"/>
      <c r="M77"/>
      <c r="N77" s="79"/>
      <c r="O77"/>
      <c r="P77" s="78"/>
      <c r="Q77"/>
      <c r="R77" s="79"/>
    </row>
    <row r="78" spans="1:19" s="18" customFormat="1" ht="9" customHeight="1" x14ac:dyDescent="0.25">
      <c r="A78"/>
      <c r="B78"/>
      <c r="C78"/>
      <c r="D78"/>
      <c r="E78"/>
      <c r="F78"/>
      <c r="G78"/>
      <c r="H78"/>
      <c r="I78"/>
      <c r="J78" s="78"/>
      <c r="K78"/>
      <c r="L78" s="78"/>
      <c r="M78"/>
      <c r="N78" s="79"/>
      <c r="O78"/>
      <c r="P78" s="78"/>
      <c r="Q78"/>
      <c r="R78" s="79"/>
    </row>
    <row r="79" spans="1:19" s="18" customFormat="1" ht="9" customHeight="1" x14ac:dyDescent="0.25">
      <c r="A79"/>
      <c r="B79"/>
      <c r="C79"/>
      <c r="D79"/>
      <c r="E79"/>
      <c r="F79"/>
      <c r="G79"/>
      <c r="H79"/>
      <c r="I79"/>
      <c r="J79" s="78"/>
      <c r="K79"/>
      <c r="L79" s="78"/>
      <c r="M79"/>
      <c r="N79" s="79"/>
      <c r="O79"/>
      <c r="P79" s="78"/>
      <c r="Q79"/>
      <c r="R79" s="79"/>
    </row>
  </sheetData>
  <mergeCells count="1">
    <mergeCell ref="A4:C4"/>
  </mergeCells>
  <conditionalFormatting sqref="B8 B10 B12 B14 B16 B18 B20 B22">
    <cfRule type="cellIs" dxfId="126" priority="7" stopIfTrue="1" operator="equal">
      <formula>"QA"</formula>
    </cfRule>
    <cfRule type="cellIs" dxfId="125" priority="8" stopIfTrue="1" operator="equal">
      <formula>"DA"</formula>
    </cfRule>
  </conditionalFormatting>
  <conditionalFormatting sqref="E7 E11 E15 E19">
    <cfRule type="expression" dxfId="124" priority="10" stopIfTrue="1">
      <formula>$E7&lt;9</formula>
    </cfRule>
  </conditionalFormatting>
  <conditionalFormatting sqref="H7 H9 H11 H13 H15 H17 H19 H21">
    <cfRule type="expression" dxfId="123" priority="1" stopIfTrue="1">
      <formula>AND($E7&lt;9,$C7&gt;0)</formula>
    </cfRule>
  </conditionalFormatting>
  <conditionalFormatting sqref="I8 I12 I16 I20">
    <cfRule type="expression" dxfId="122" priority="2" stopIfTrue="1">
      <formula>AND($O$1="CU",I8="Umpire")</formula>
    </cfRule>
    <cfRule type="expression" dxfId="121" priority="3" stopIfTrue="1">
      <formula>AND($O$1="CU",I8&lt;&gt;"Umpire",J8&lt;&gt;"")</formula>
    </cfRule>
    <cfRule type="expression" dxfId="120" priority="4" stopIfTrue="1">
      <formula>AND($O$1="CU",I8&lt;&gt;"Umpire")</formula>
    </cfRule>
  </conditionalFormatting>
  <conditionalFormatting sqref="J8 J12 J16 J20 R32">
    <cfRule type="expression" dxfId="119" priority="9" stopIfTrue="1">
      <formula>$O$1="CU"</formula>
    </cfRule>
  </conditionalFormatting>
  <conditionalFormatting sqref="K8 K12 K16 K20">
    <cfRule type="expression" dxfId="118" priority="5" stopIfTrue="1">
      <formula>J8="as"</formula>
    </cfRule>
    <cfRule type="expression" dxfId="117" priority="6" stopIfTrue="1">
      <formula>J8="bs"</formula>
    </cfRule>
  </conditionalFormatting>
  <dataValidations count="1">
    <dataValidation type="list" allowBlank="1" showInputMessage="1" sqref="I8 M14 K10 K18 I20 I16 I12" xr:uid="{D8323A11-DC86-4A8E-B24B-CA3FAE2AEE6C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0049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15240</xdr:rowOff>
                  </from>
                  <to>
                    <xdr:col>14</xdr:col>
                    <xdr:colOff>365760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50" r:id="rId4" name="Button 2">
              <controlPr defaultSize="0" print="0" autoFill="0" autoPict="0" macro="[0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66F-96A3-452E-A007-1F934AB47BAB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250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251</v>
      </c>
      <c r="C7" s="56" t="s">
        <v>200</v>
      </c>
      <c r="D7" s="59" t="s">
        <v>125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252</v>
      </c>
      <c r="C8" s="56" t="s">
        <v>253</v>
      </c>
      <c r="D8" s="59" t="s">
        <v>125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254</v>
      </c>
      <c r="C9" s="56" t="s">
        <v>141</v>
      </c>
      <c r="D9" s="59" t="s">
        <v>238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255</v>
      </c>
      <c r="C10" s="56" t="s">
        <v>256</v>
      </c>
      <c r="D10" s="59" t="s">
        <v>260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 t="s">
        <v>257</v>
      </c>
      <c r="C11" s="56" t="s">
        <v>258</v>
      </c>
      <c r="D11" s="59" t="s">
        <v>149</v>
      </c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 A20:D156">
    <cfRule type="expression" dxfId="116" priority="18" stopIfTrue="1">
      <formula>$Q7&gt;=1</formula>
    </cfRule>
  </conditionalFormatting>
  <conditionalFormatting sqref="C7 A8:C19 B20:D37">
    <cfRule type="expression" dxfId="115" priority="1" stopIfTrue="1">
      <formula>$Q7&gt;=1</formula>
    </cfRule>
  </conditionalFormatting>
  <conditionalFormatting sqref="E7:E14">
    <cfRule type="expression" dxfId="114" priority="6" stopIfTrue="1">
      <formula>AND(ROUNDDOWN(($A$4-E7)/365.25,0)&lt;=13,G7&lt;&gt;"OK")</formula>
    </cfRule>
    <cfRule type="expression" dxfId="113" priority="7" stopIfTrue="1">
      <formula>AND(ROUNDDOWN(($A$4-E7)/365.25,0)&lt;=14,G7&lt;&gt;"OK")</formula>
    </cfRule>
    <cfRule type="expression" dxfId="112" priority="8" stopIfTrue="1">
      <formula>AND(ROUNDDOWN(($A$4-E7)/365.25,0)&lt;=17,G7&lt;&gt;"OK")</formula>
    </cfRule>
    <cfRule type="expression" dxfId="111" priority="11" stopIfTrue="1">
      <formula>AND(ROUNDDOWN(($A$4-E7)/365.25,0)&lt;=13,G7&lt;&gt;"OK")</formula>
    </cfRule>
    <cfRule type="expression" dxfId="110" priority="12" stopIfTrue="1">
      <formula>AND(ROUNDDOWN(($A$4-E7)/365.25,0)&lt;=14,G7&lt;&gt;"OK")</formula>
    </cfRule>
    <cfRule type="expression" dxfId="109" priority="13" stopIfTrue="1">
      <formula>AND(ROUNDDOWN(($A$4-E7)/365.25,0)&lt;=17,G7&lt;&gt;"OK")</formula>
    </cfRule>
  </conditionalFormatting>
  <conditionalFormatting sqref="E7:E27 E29:E37">
    <cfRule type="expression" dxfId="108" priority="2" stopIfTrue="1">
      <formula>AND(ROUNDDOWN(($A$4-E7)/365.25,0)&lt;=13,G7&lt;&gt;"OK")</formula>
    </cfRule>
    <cfRule type="expression" dxfId="107" priority="3" stopIfTrue="1">
      <formula>AND(ROUNDDOWN(($A$4-E7)/365.25,0)&lt;=14,G7&lt;&gt;"OK")</formula>
    </cfRule>
    <cfRule type="expression" dxfId="106" priority="4" stopIfTrue="1">
      <formula>AND(ROUNDDOWN(($A$4-E7)/365.25,0)&lt;=17,G7&lt;&gt;"OK")</formula>
    </cfRule>
  </conditionalFormatting>
  <conditionalFormatting sqref="E7:E156">
    <cfRule type="expression" dxfId="105" priority="14" stopIfTrue="1">
      <formula>AND(ROUNDDOWN(($A$4-E7)/365.25,0)&lt;=13,G7&lt;&gt;"OK")</formula>
    </cfRule>
    <cfRule type="expression" dxfId="104" priority="15" stopIfTrue="1">
      <formula>AND(ROUNDDOWN(($A$4-E7)/365.25,0)&lt;=14,G7&lt;&gt;"OK")</formula>
    </cfRule>
    <cfRule type="expression" dxfId="103" priority="16" stopIfTrue="1">
      <formula>AND(ROUNDDOWN(($A$4-E7)/365.25,0)&lt;=17,G7&lt;&gt;"OK")</formula>
    </cfRule>
  </conditionalFormatting>
  <conditionalFormatting sqref="J7:J156">
    <cfRule type="cellIs" dxfId="102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CAB6-7DF6-4279-BA80-CEA6A42EB1E1}">
  <dimension ref="A1:AK41"/>
  <sheetViews>
    <sheetView workbookViewId="0">
      <selection activeCell="H1" sqref="H1"/>
    </sheetView>
  </sheetViews>
  <sheetFormatPr defaultColWidth="8.77734375"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44140625" customWidth="1"/>
    <col min="10" max="10" width="7.77734375" customWidth="1"/>
    <col min="11" max="12" width="8.44140625" customWidth="1"/>
    <col min="13" max="13" width="7.77734375" customWidth="1"/>
    <col min="14" max="14" width="8.77734375" customWidth="1"/>
    <col min="15" max="15" width="5.109375" customWidth="1"/>
    <col min="16" max="16" width="11.44140625" customWidth="1"/>
    <col min="17" max="17" width="9.33203125" customWidth="1"/>
    <col min="18" max="24" width="8.77734375" customWidth="1"/>
    <col min="25" max="37" width="0" hidden="1" customWidth="1"/>
  </cols>
  <sheetData>
    <row r="1" spans="1:37" ht="24.6" x14ac:dyDescent="0.4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419" t="s">
        <v>302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x14ac:dyDescent="0.25">
      <c r="A2" s="262" t="s">
        <v>57</v>
      </c>
      <c r="B2" s="263"/>
      <c r="C2" s="263"/>
      <c r="D2" s="263"/>
      <c r="E2" s="263">
        <f>Altalanos!$A$8</f>
        <v>0</v>
      </c>
      <c r="F2" s="263"/>
      <c r="G2" s="264"/>
      <c r="H2" s="265"/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289"/>
      <c r="R3" s="291"/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330" t="s">
        <v>80</v>
      </c>
      <c r="Q4" s="331" t="s">
        <v>89</v>
      </c>
      <c r="R4" s="331" t="s">
        <v>85</v>
      </c>
      <c r="S4" s="37"/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P5" s="332" t="s">
        <v>87</v>
      </c>
      <c r="Q5" s="333" t="s">
        <v>83</v>
      </c>
      <c r="R5" s="333" t="s">
        <v>90</v>
      </c>
      <c r="S5" s="37"/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P6" s="334" t="s">
        <v>88</v>
      </c>
      <c r="Q6" s="335" t="s">
        <v>91</v>
      </c>
      <c r="R6" s="335" t="s">
        <v>86</v>
      </c>
      <c r="S6" s="37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323" t="str">
        <f>IF($B7="","",VLOOKUP($B7,#REF!,5))</f>
        <v/>
      </c>
      <c r="D7" s="323" t="str">
        <f>IF($B7="","",VLOOKUP($B7,#REF!,15))</f>
        <v/>
      </c>
      <c r="E7" s="431" t="s">
        <v>259</v>
      </c>
      <c r="F7" s="432"/>
      <c r="G7" s="431" t="s">
        <v>200</v>
      </c>
      <c r="H7" s="432"/>
      <c r="I7" s="59" t="s">
        <v>125</v>
      </c>
      <c r="J7" s="273"/>
      <c r="K7" s="347"/>
      <c r="L7" s="342" t="str">
        <f>IF(K7="","",CONCATENATE(VLOOKUP($Y$3,$AB$1:$AK$1,K7)," pont"))</f>
        <v/>
      </c>
      <c r="M7" s="348"/>
      <c r="P7" s="330" t="s">
        <v>94</v>
      </c>
      <c r="Q7" s="331" t="s">
        <v>82</v>
      </c>
      <c r="R7" s="331" t="s">
        <v>92</v>
      </c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324"/>
      <c r="D8" s="324"/>
      <c r="E8" s="324"/>
      <c r="F8" s="324"/>
      <c r="G8" s="324"/>
      <c r="H8" s="324"/>
      <c r="I8" s="324"/>
      <c r="J8" s="273"/>
      <c r="K8" s="294"/>
      <c r="L8" s="294"/>
      <c r="M8" s="349"/>
      <c r="P8" s="332" t="s">
        <v>95</v>
      </c>
      <c r="Q8" s="333" t="s">
        <v>84</v>
      </c>
      <c r="R8" s="333" t="s">
        <v>93</v>
      </c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323" t="str">
        <f>IF($B9="","",VLOOKUP($B9,#REF!,5))</f>
        <v/>
      </c>
      <c r="D9" s="323" t="str">
        <f>IF($B9="","",VLOOKUP($B9,#REF!,15))</f>
        <v/>
      </c>
      <c r="E9" s="431" t="s">
        <v>252</v>
      </c>
      <c r="F9" s="432"/>
      <c r="G9" s="431" t="s">
        <v>253</v>
      </c>
      <c r="H9" s="432"/>
      <c r="I9" s="59" t="s">
        <v>125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324"/>
      <c r="D10" s="324"/>
      <c r="E10" s="324"/>
      <c r="F10" s="324"/>
      <c r="G10" s="324"/>
      <c r="H10" s="324"/>
      <c r="I10" s="324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323" t="str">
        <f>IF($B11="","",VLOOKUP($B11,#REF!,5))</f>
        <v/>
      </c>
      <c r="D11" s="323" t="str">
        <f>IF($B11="","",VLOOKUP($B11,#REF!,15))</f>
        <v/>
      </c>
      <c r="E11" s="431" t="s">
        <v>257</v>
      </c>
      <c r="F11" s="432"/>
      <c r="G11" s="431" t="s">
        <v>258</v>
      </c>
      <c r="H11" s="432"/>
      <c r="I11" s="59" t="s">
        <v>149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94"/>
      <c r="B12" s="322"/>
      <c r="C12" s="324"/>
      <c r="D12" s="324"/>
      <c r="E12" s="324"/>
      <c r="F12" s="324"/>
      <c r="G12" s="324"/>
      <c r="H12" s="324"/>
      <c r="I12" s="324"/>
      <c r="J12" s="273"/>
      <c r="K12" s="319"/>
      <c r="L12" s="319"/>
      <c r="M12" s="349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94" t="s">
        <v>74</v>
      </c>
      <c r="B13" s="321"/>
      <c r="C13" s="323" t="str">
        <f>IF($B13="","",VLOOKUP($B13,#REF!,5))</f>
        <v/>
      </c>
      <c r="D13" s="323" t="str">
        <f>IF($B13="","",VLOOKUP($B13,#REF!,15))</f>
        <v/>
      </c>
      <c r="E13" s="431" t="s">
        <v>236</v>
      </c>
      <c r="F13" s="432"/>
      <c r="G13" s="431" t="s">
        <v>141</v>
      </c>
      <c r="H13" s="432"/>
      <c r="I13" s="59" t="s">
        <v>238</v>
      </c>
      <c r="J13" s="273"/>
      <c r="K13" s="347"/>
      <c r="L13" s="342" t="str">
        <f>IF(K13="","",CONCATENATE(VLOOKUP($Y$3,$AB$1:$AK$1,K13)," pont"))</f>
        <v/>
      </c>
      <c r="M13" s="348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94"/>
      <c r="B14" s="322"/>
      <c r="C14" s="324"/>
      <c r="D14" s="324"/>
      <c r="E14" s="324"/>
      <c r="F14" s="324"/>
      <c r="G14" s="324"/>
      <c r="H14" s="324"/>
      <c r="I14" s="324"/>
      <c r="J14" s="273"/>
      <c r="K14" s="294"/>
      <c r="L14" s="294"/>
      <c r="M14" s="349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94" t="s">
        <v>75</v>
      </c>
      <c r="B15" s="321"/>
      <c r="C15" s="323" t="str">
        <f>IF($B15="","",VLOOKUP($B15,#REF!,5))</f>
        <v/>
      </c>
      <c r="D15" s="323" t="str">
        <f>IF($B15="","",VLOOKUP($B15,#REF!,15))</f>
        <v/>
      </c>
      <c r="E15" s="431" t="s">
        <v>255</v>
      </c>
      <c r="F15" s="432"/>
      <c r="G15" s="431" t="s">
        <v>256</v>
      </c>
      <c r="H15" s="432"/>
      <c r="I15" s="59" t="s">
        <v>260</v>
      </c>
      <c r="J15" s="273"/>
      <c r="K15" s="347"/>
      <c r="L15" s="342" t="str">
        <f>IF(K15="","",CONCATENATE(VLOOKUP($Y$3,$AB$1:$AK$1,K15)," pont"))</f>
        <v/>
      </c>
      <c r="M15" s="348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Horváth</v>
      </c>
      <c r="E18" s="429"/>
      <c r="F18" s="429" t="str">
        <f>E9</f>
        <v>Kunecz</v>
      </c>
      <c r="G18" s="429"/>
      <c r="H18" s="429" t="str">
        <f>E11</f>
        <v>Fogarasi-Horváth</v>
      </c>
      <c r="I18" s="429"/>
      <c r="J18" s="429" t="str">
        <f>E13</f>
        <v>Jászberényi</v>
      </c>
      <c r="K18" s="429"/>
      <c r="L18" s="429" t="str">
        <f>E15</f>
        <v>Kerecsényi</v>
      </c>
      <c r="M18" s="429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Horváth</v>
      </c>
      <c r="C19" s="421"/>
      <c r="D19" s="423"/>
      <c r="E19" s="423"/>
      <c r="F19" s="422"/>
      <c r="G19" s="422"/>
      <c r="H19" s="422"/>
      <c r="I19" s="422"/>
      <c r="J19" s="429"/>
      <c r="K19" s="429"/>
      <c r="L19" s="429"/>
      <c r="M19" s="429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Kunecz</v>
      </c>
      <c r="C20" s="421"/>
      <c r="D20" s="422"/>
      <c r="E20" s="422"/>
      <c r="F20" s="423"/>
      <c r="G20" s="423"/>
      <c r="H20" s="422"/>
      <c r="I20" s="422"/>
      <c r="J20" s="422"/>
      <c r="K20" s="422"/>
      <c r="L20" s="429"/>
      <c r="M20" s="429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>Fogarasi-Horváth</v>
      </c>
      <c r="C21" s="421"/>
      <c r="D21" s="422"/>
      <c r="E21" s="422"/>
      <c r="F21" s="422"/>
      <c r="G21" s="422"/>
      <c r="H21" s="423"/>
      <c r="I21" s="423"/>
      <c r="J21" s="422"/>
      <c r="K21" s="422"/>
      <c r="L21" s="422"/>
      <c r="M21" s="422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5">
      <c r="A22" s="325" t="s">
        <v>74</v>
      </c>
      <c r="B22" s="421" t="str">
        <f>E13</f>
        <v>Jászberényi</v>
      </c>
      <c r="C22" s="421"/>
      <c r="D22" s="422"/>
      <c r="E22" s="422"/>
      <c r="F22" s="422"/>
      <c r="G22" s="422"/>
      <c r="H22" s="429"/>
      <c r="I22" s="429"/>
      <c r="J22" s="423"/>
      <c r="K22" s="423"/>
      <c r="L22" s="422"/>
      <c r="M22" s="422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ht="18.75" customHeight="1" x14ac:dyDescent="0.25">
      <c r="A23" s="325" t="s">
        <v>75</v>
      </c>
      <c r="B23" s="421" t="str">
        <f>E15</f>
        <v>Kerecsényi</v>
      </c>
      <c r="C23" s="421"/>
      <c r="D23" s="422"/>
      <c r="E23" s="422"/>
      <c r="F23" s="422"/>
      <c r="G23" s="422"/>
      <c r="H23" s="429"/>
      <c r="I23" s="429"/>
      <c r="J23" s="429"/>
      <c r="K23" s="429"/>
      <c r="L23" s="423"/>
      <c r="M23" s="42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3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17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4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01" priority="1" stopIfTrue="1" operator="equal">
      <formula>"Bye"</formula>
    </cfRule>
  </conditionalFormatting>
  <conditionalFormatting sqref="R41">
    <cfRule type="expression" dxfId="100" priority="2" stopIfTrue="1">
      <formula>$O$1="CU"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041E-F1CD-41F1-97A3-72EEE0F8DA9A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261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122</v>
      </c>
      <c r="C7" s="56" t="s">
        <v>262</v>
      </c>
      <c r="D7" s="59" t="s">
        <v>234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263</v>
      </c>
      <c r="C8" s="56" t="s">
        <v>264</v>
      </c>
      <c r="D8" s="59" t="s">
        <v>234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243</v>
      </c>
      <c r="C9" s="56" t="s">
        <v>210</v>
      </c>
      <c r="D9" s="59" t="s">
        <v>125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265</v>
      </c>
      <c r="C10" s="56" t="s">
        <v>200</v>
      </c>
      <c r="D10" s="59" t="s">
        <v>125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 t="s">
        <v>266</v>
      </c>
      <c r="C11" s="56" t="s">
        <v>267</v>
      </c>
      <c r="D11" s="59" t="s">
        <v>226</v>
      </c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 t="s">
        <v>268</v>
      </c>
      <c r="C12" s="56" t="s">
        <v>269</v>
      </c>
      <c r="D12" s="59" t="s">
        <v>226</v>
      </c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99" priority="18" stopIfTrue="1">
      <formula>$Q7&gt;=1</formula>
    </cfRule>
  </conditionalFormatting>
  <conditionalFormatting sqref="C7 A8:C19 B20:D37">
    <cfRule type="expression" dxfId="98" priority="1" stopIfTrue="1">
      <formula>$Q7&gt;=1</formula>
    </cfRule>
  </conditionalFormatting>
  <conditionalFormatting sqref="E7:E14">
    <cfRule type="expression" dxfId="97" priority="6" stopIfTrue="1">
      <formula>AND(ROUNDDOWN(($A$4-E7)/365.25,0)&lt;=13,G7&lt;&gt;"OK")</formula>
    </cfRule>
    <cfRule type="expression" dxfId="96" priority="7" stopIfTrue="1">
      <formula>AND(ROUNDDOWN(($A$4-E7)/365.25,0)&lt;=14,G7&lt;&gt;"OK")</formula>
    </cfRule>
    <cfRule type="expression" dxfId="95" priority="8" stopIfTrue="1">
      <formula>AND(ROUNDDOWN(($A$4-E7)/365.25,0)&lt;=17,G7&lt;&gt;"OK")</formula>
    </cfRule>
    <cfRule type="expression" dxfId="94" priority="11" stopIfTrue="1">
      <formula>AND(ROUNDDOWN(($A$4-E7)/365.25,0)&lt;=13,G7&lt;&gt;"OK")</formula>
    </cfRule>
    <cfRule type="expression" dxfId="93" priority="12" stopIfTrue="1">
      <formula>AND(ROUNDDOWN(($A$4-E7)/365.25,0)&lt;=14,G7&lt;&gt;"OK")</formula>
    </cfRule>
    <cfRule type="expression" dxfId="92" priority="13" stopIfTrue="1">
      <formula>AND(ROUNDDOWN(($A$4-E7)/365.25,0)&lt;=17,G7&lt;&gt;"OK")</formula>
    </cfRule>
  </conditionalFormatting>
  <conditionalFormatting sqref="E7:E27 E29:E37">
    <cfRule type="expression" dxfId="91" priority="2" stopIfTrue="1">
      <formula>AND(ROUNDDOWN(($A$4-E7)/365.25,0)&lt;=13,G7&lt;&gt;"OK")</formula>
    </cfRule>
    <cfRule type="expression" dxfId="90" priority="3" stopIfTrue="1">
      <formula>AND(ROUNDDOWN(($A$4-E7)/365.25,0)&lt;=14,G7&lt;&gt;"OK")</formula>
    </cfRule>
    <cfRule type="expression" dxfId="89" priority="4" stopIfTrue="1">
      <formula>AND(ROUNDDOWN(($A$4-E7)/365.25,0)&lt;=17,G7&lt;&gt;"OK")</formula>
    </cfRule>
  </conditionalFormatting>
  <conditionalFormatting sqref="E7:E156">
    <cfRule type="expression" dxfId="88" priority="14" stopIfTrue="1">
      <formula>AND(ROUNDDOWN(($A$4-E7)/365.25,0)&lt;=13,G7&lt;&gt;"OK")</formula>
    </cfRule>
    <cfRule type="expression" dxfId="87" priority="15" stopIfTrue="1">
      <formula>AND(ROUNDDOWN(($A$4-E7)/365.25,0)&lt;=14,G7&lt;&gt;"OK")</formula>
    </cfRule>
    <cfRule type="expression" dxfId="86" priority="16" stopIfTrue="1">
      <formula>AND(ROUNDDOWN(($A$4-E7)/365.25,0)&lt;=17,G7&lt;&gt;"OK")</formula>
    </cfRule>
  </conditionalFormatting>
  <conditionalFormatting sqref="J7:J156">
    <cfRule type="cellIs" dxfId="85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4145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C353-A173-4C99-904A-20F649530BEF}">
  <dimension ref="A1:N147"/>
  <sheetViews>
    <sheetView workbookViewId="0"/>
  </sheetViews>
  <sheetFormatPr defaultRowHeight="13.2" x14ac:dyDescent="0.25"/>
  <cols>
    <col min="1" max="1" width="29.109375" bestFit="1" customWidth="1"/>
  </cols>
  <sheetData>
    <row r="1" spans="1:14" ht="28.8" x14ac:dyDescent="0.3">
      <c r="A1" s="420" t="s">
        <v>303</v>
      </c>
      <c r="B1" s="420" t="s">
        <v>304</v>
      </c>
      <c r="C1" s="420" t="s">
        <v>305</v>
      </c>
      <c r="D1" s="420" t="s">
        <v>306</v>
      </c>
      <c r="E1" s="420" t="s">
        <v>307</v>
      </c>
      <c r="F1" s="420" t="s">
        <v>308</v>
      </c>
      <c r="G1" s="420" t="s">
        <v>309</v>
      </c>
      <c r="H1" s="420" t="s">
        <v>28</v>
      </c>
      <c r="I1" s="420" t="s">
        <v>310</v>
      </c>
      <c r="J1" s="420" t="s">
        <v>311</v>
      </c>
      <c r="K1" s="420" t="s">
        <v>312</v>
      </c>
      <c r="L1" s="420" t="s">
        <v>313</v>
      </c>
      <c r="M1" s="420" t="s">
        <v>314</v>
      </c>
      <c r="N1" s="420" t="s">
        <v>315</v>
      </c>
    </row>
    <row r="2" spans="1:14" x14ac:dyDescent="0.25">
      <c r="A2" t="s">
        <v>316</v>
      </c>
      <c r="B2" t="s">
        <v>317</v>
      </c>
      <c r="C2" t="s">
        <v>318</v>
      </c>
      <c r="D2" t="s">
        <v>318</v>
      </c>
      <c r="E2" t="s">
        <v>319</v>
      </c>
      <c r="F2" t="s">
        <v>76</v>
      </c>
      <c r="G2" t="s">
        <v>75</v>
      </c>
      <c r="H2" t="s">
        <v>67</v>
      </c>
      <c r="I2" t="s">
        <v>136</v>
      </c>
      <c r="J2" t="s">
        <v>320</v>
      </c>
      <c r="K2" t="s">
        <v>321</v>
      </c>
      <c r="L2" t="s">
        <v>15</v>
      </c>
      <c r="M2" t="s">
        <v>322</v>
      </c>
      <c r="N2" t="s">
        <v>15</v>
      </c>
    </row>
    <row r="3" spans="1:14" x14ac:dyDescent="0.25">
      <c r="A3" t="s">
        <v>316</v>
      </c>
      <c r="B3" t="s">
        <v>317</v>
      </c>
      <c r="C3" t="s">
        <v>318</v>
      </c>
      <c r="D3" t="s">
        <v>318</v>
      </c>
      <c r="E3" t="s">
        <v>319</v>
      </c>
      <c r="F3" t="s">
        <v>76</v>
      </c>
      <c r="G3" t="s">
        <v>75</v>
      </c>
      <c r="H3" t="s">
        <v>67</v>
      </c>
      <c r="I3" t="s">
        <v>125</v>
      </c>
      <c r="J3" t="s">
        <v>320</v>
      </c>
      <c r="K3" t="s">
        <v>323</v>
      </c>
      <c r="L3" t="s">
        <v>15</v>
      </c>
      <c r="M3" t="s">
        <v>324</v>
      </c>
      <c r="N3" t="s">
        <v>15</v>
      </c>
    </row>
    <row r="4" spans="1:14" x14ac:dyDescent="0.25">
      <c r="A4" t="s">
        <v>316</v>
      </c>
      <c r="B4" t="s">
        <v>317</v>
      </c>
      <c r="C4" t="s">
        <v>318</v>
      </c>
      <c r="D4" t="s">
        <v>318</v>
      </c>
      <c r="E4" t="s">
        <v>319</v>
      </c>
      <c r="F4" t="s">
        <v>76</v>
      </c>
      <c r="G4" t="s">
        <v>75</v>
      </c>
      <c r="H4" t="s">
        <v>67</v>
      </c>
      <c r="I4" t="s">
        <v>125</v>
      </c>
      <c r="J4" t="s">
        <v>320</v>
      </c>
      <c r="K4" t="s">
        <v>325</v>
      </c>
      <c r="L4" t="s">
        <v>15</v>
      </c>
      <c r="M4" t="s">
        <v>324</v>
      </c>
      <c r="N4" t="s">
        <v>15</v>
      </c>
    </row>
    <row r="5" spans="1:14" x14ac:dyDescent="0.25">
      <c r="A5" t="s">
        <v>316</v>
      </c>
      <c r="B5" t="s">
        <v>326</v>
      </c>
      <c r="C5" t="s">
        <v>318</v>
      </c>
      <c r="D5" t="s">
        <v>318</v>
      </c>
      <c r="E5" t="s">
        <v>319</v>
      </c>
      <c r="F5" t="s">
        <v>76</v>
      </c>
      <c r="G5" t="s">
        <v>75</v>
      </c>
      <c r="H5" t="s">
        <v>68</v>
      </c>
      <c r="I5" t="s">
        <v>327</v>
      </c>
      <c r="J5" t="s">
        <v>328</v>
      </c>
      <c r="K5" t="s">
        <v>329</v>
      </c>
      <c r="L5" t="s">
        <v>15</v>
      </c>
      <c r="M5" t="s">
        <v>330</v>
      </c>
      <c r="N5" t="s">
        <v>15</v>
      </c>
    </row>
    <row r="6" spans="1:14" x14ac:dyDescent="0.25">
      <c r="A6" t="s">
        <v>316</v>
      </c>
      <c r="B6" t="s">
        <v>331</v>
      </c>
      <c r="C6" t="s">
        <v>318</v>
      </c>
      <c r="D6" t="s">
        <v>318</v>
      </c>
      <c r="E6" t="s">
        <v>319</v>
      </c>
      <c r="F6" t="s">
        <v>76</v>
      </c>
      <c r="G6" t="s">
        <v>75</v>
      </c>
      <c r="H6" t="s">
        <v>68</v>
      </c>
      <c r="I6" t="s">
        <v>332</v>
      </c>
      <c r="J6" t="s">
        <v>333</v>
      </c>
      <c r="K6" t="s">
        <v>334</v>
      </c>
      <c r="L6" t="s">
        <v>15</v>
      </c>
      <c r="M6" t="s">
        <v>335</v>
      </c>
      <c r="N6" t="s">
        <v>15</v>
      </c>
    </row>
    <row r="7" spans="1:14" x14ac:dyDescent="0.25">
      <c r="A7" t="s">
        <v>316</v>
      </c>
      <c r="B7" t="s">
        <v>336</v>
      </c>
      <c r="C7" t="s">
        <v>318</v>
      </c>
      <c r="D7" t="s">
        <v>318</v>
      </c>
      <c r="E7" t="s">
        <v>319</v>
      </c>
      <c r="F7" t="s">
        <v>76</v>
      </c>
      <c r="G7" t="s">
        <v>75</v>
      </c>
      <c r="H7" t="s">
        <v>68</v>
      </c>
      <c r="I7" t="s">
        <v>149</v>
      </c>
      <c r="J7" t="s">
        <v>337</v>
      </c>
      <c r="K7" t="s">
        <v>338</v>
      </c>
      <c r="L7" t="s">
        <v>15</v>
      </c>
      <c r="M7" t="s">
        <v>339</v>
      </c>
      <c r="N7" t="s">
        <v>340</v>
      </c>
    </row>
    <row r="8" spans="1:14" x14ac:dyDescent="0.25">
      <c r="A8" t="s">
        <v>316</v>
      </c>
      <c r="B8" t="s">
        <v>317</v>
      </c>
      <c r="C8" t="s">
        <v>318</v>
      </c>
      <c r="D8" t="s">
        <v>318</v>
      </c>
      <c r="E8" t="s">
        <v>319</v>
      </c>
      <c r="F8" t="s">
        <v>76</v>
      </c>
      <c r="G8" t="s">
        <v>75</v>
      </c>
      <c r="H8" t="s">
        <v>68</v>
      </c>
      <c r="I8" t="s">
        <v>121</v>
      </c>
      <c r="J8" t="s">
        <v>320</v>
      </c>
      <c r="K8" t="s">
        <v>341</v>
      </c>
      <c r="L8" t="s">
        <v>15</v>
      </c>
      <c r="M8" t="s">
        <v>342</v>
      </c>
      <c r="N8" t="s">
        <v>15</v>
      </c>
    </row>
    <row r="9" spans="1:14" x14ac:dyDescent="0.25">
      <c r="A9" t="s">
        <v>316</v>
      </c>
      <c r="B9" t="s">
        <v>317</v>
      </c>
      <c r="C9" t="s">
        <v>318</v>
      </c>
      <c r="D9" t="s">
        <v>318</v>
      </c>
      <c r="E9" t="s">
        <v>319</v>
      </c>
      <c r="F9" t="s">
        <v>76</v>
      </c>
      <c r="G9" t="s">
        <v>75</v>
      </c>
      <c r="H9" t="s">
        <v>68</v>
      </c>
      <c r="I9" t="s">
        <v>343</v>
      </c>
      <c r="J9" t="s">
        <v>320</v>
      </c>
      <c r="K9" t="s">
        <v>344</v>
      </c>
      <c r="L9" t="s">
        <v>15</v>
      </c>
      <c r="M9" t="s">
        <v>345</v>
      </c>
      <c r="N9" t="s">
        <v>15</v>
      </c>
    </row>
    <row r="10" spans="1:14" x14ac:dyDescent="0.25">
      <c r="A10" t="s">
        <v>316</v>
      </c>
      <c r="B10" t="s">
        <v>317</v>
      </c>
      <c r="C10" t="s">
        <v>318</v>
      </c>
      <c r="D10" t="s">
        <v>318</v>
      </c>
      <c r="E10" t="s">
        <v>319</v>
      </c>
      <c r="F10" t="s">
        <v>76</v>
      </c>
      <c r="G10" t="s">
        <v>75</v>
      </c>
      <c r="H10" t="s">
        <v>68</v>
      </c>
      <c r="I10" t="s">
        <v>136</v>
      </c>
      <c r="J10" t="s">
        <v>320</v>
      </c>
      <c r="K10" t="s">
        <v>346</v>
      </c>
      <c r="L10" t="s">
        <v>15</v>
      </c>
      <c r="M10" t="s">
        <v>322</v>
      </c>
      <c r="N10" t="s">
        <v>15</v>
      </c>
    </row>
    <row r="11" spans="1:14" x14ac:dyDescent="0.25">
      <c r="A11" t="s">
        <v>316</v>
      </c>
      <c r="B11" t="s">
        <v>317</v>
      </c>
      <c r="C11" t="s">
        <v>318</v>
      </c>
      <c r="D11" t="s">
        <v>318</v>
      </c>
      <c r="E11" t="s">
        <v>319</v>
      </c>
      <c r="F11" t="s">
        <v>347</v>
      </c>
      <c r="G11" t="s">
        <v>75</v>
      </c>
      <c r="H11" t="s">
        <v>68</v>
      </c>
      <c r="I11" t="s">
        <v>160</v>
      </c>
      <c r="J11" t="s">
        <v>320</v>
      </c>
      <c r="K11" t="s">
        <v>348</v>
      </c>
      <c r="L11" t="s">
        <v>15</v>
      </c>
      <c r="M11" t="s">
        <v>349</v>
      </c>
      <c r="N11" t="s">
        <v>15</v>
      </c>
    </row>
    <row r="12" spans="1:14" x14ac:dyDescent="0.25">
      <c r="A12" t="s">
        <v>316</v>
      </c>
      <c r="B12" t="s">
        <v>317</v>
      </c>
      <c r="C12" t="s">
        <v>318</v>
      </c>
      <c r="D12" t="s">
        <v>318</v>
      </c>
      <c r="E12" t="s">
        <v>319</v>
      </c>
      <c r="F12" t="s">
        <v>347</v>
      </c>
      <c r="G12" t="s">
        <v>75</v>
      </c>
      <c r="H12" t="s">
        <v>68</v>
      </c>
      <c r="I12" t="s">
        <v>121</v>
      </c>
      <c r="J12" t="s">
        <v>320</v>
      </c>
      <c r="K12" t="s">
        <v>350</v>
      </c>
      <c r="L12" t="s">
        <v>15</v>
      </c>
      <c r="M12" t="s">
        <v>342</v>
      </c>
      <c r="N12" t="s">
        <v>15</v>
      </c>
    </row>
    <row r="13" spans="1:14" x14ac:dyDescent="0.25">
      <c r="A13" t="s">
        <v>316</v>
      </c>
      <c r="B13" t="s">
        <v>331</v>
      </c>
      <c r="C13" t="s">
        <v>318</v>
      </c>
      <c r="D13" t="s">
        <v>318</v>
      </c>
      <c r="E13" t="s">
        <v>319</v>
      </c>
      <c r="F13" t="s">
        <v>347</v>
      </c>
      <c r="G13" t="s">
        <v>75</v>
      </c>
      <c r="H13" t="s">
        <v>68</v>
      </c>
      <c r="I13" t="s">
        <v>143</v>
      </c>
      <c r="J13" t="s">
        <v>333</v>
      </c>
      <c r="K13" t="s">
        <v>351</v>
      </c>
      <c r="L13" t="s">
        <v>15</v>
      </c>
      <c r="M13" t="s">
        <v>352</v>
      </c>
      <c r="N13" t="s">
        <v>15</v>
      </c>
    </row>
    <row r="14" spans="1:14" x14ac:dyDescent="0.25">
      <c r="A14" t="s">
        <v>316</v>
      </c>
      <c r="B14" t="s">
        <v>331</v>
      </c>
      <c r="C14" t="s">
        <v>318</v>
      </c>
      <c r="D14" t="s">
        <v>318</v>
      </c>
      <c r="E14" t="s">
        <v>319</v>
      </c>
      <c r="F14" t="s">
        <v>347</v>
      </c>
      <c r="G14" t="s">
        <v>75</v>
      </c>
      <c r="H14" t="s">
        <v>68</v>
      </c>
      <c r="I14" t="s">
        <v>143</v>
      </c>
      <c r="J14" t="s">
        <v>333</v>
      </c>
      <c r="K14" t="s">
        <v>353</v>
      </c>
      <c r="L14" t="s">
        <v>15</v>
      </c>
      <c r="M14" t="s">
        <v>352</v>
      </c>
      <c r="N14" t="s">
        <v>15</v>
      </c>
    </row>
    <row r="15" spans="1:14" x14ac:dyDescent="0.25">
      <c r="A15" t="s">
        <v>316</v>
      </c>
      <c r="B15" t="s">
        <v>317</v>
      </c>
      <c r="C15" t="s">
        <v>318</v>
      </c>
      <c r="D15" t="s">
        <v>318</v>
      </c>
      <c r="E15" t="s">
        <v>319</v>
      </c>
      <c r="F15" t="s">
        <v>347</v>
      </c>
      <c r="G15" t="s">
        <v>75</v>
      </c>
      <c r="H15" t="s">
        <v>68</v>
      </c>
      <c r="I15" t="s">
        <v>136</v>
      </c>
      <c r="J15" t="s">
        <v>320</v>
      </c>
      <c r="K15" t="s">
        <v>354</v>
      </c>
      <c r="L15" t="s">
        <v>15</v>
      </c>
      <c r="M15" t="s">
        <v>322</v>
      </c>
      <c r="N15" t="s">
        <v>15</v>
      </c>
    </row>
    <row r="16" spans="1:14" x14ac:dyDescent="0.25">
      <c r="A16" t="s">
        <v>316</v>
      </c>
      <c r="B16" t="s">
        <v>317</v>
      </c>
      <c r="C16" t="s">
        <v>318</v>
      </c>
      <c r="D16" t="s">
        <v>318</v>
      </c>
      <c r="E16" t="s">
        <v>319</v>
      </c>
      <c r="F16" t="s">
        <v>347</v>
      </c>
      <c r="G16" t="s">
        <v>75</v>
      </c>
      <c r="H16" t="s">
        <v>68</v>
      </c>
      <c r="I16" t="s">
        <v>355</v>
      </c>
      <c r="J16" t="s">
        <v>320</v>
      </c>
      <c r="K16" t="s">
        <v>356</v>
      </c>
      <c r="L16" t="s">
        <v>15</v>
      </c>
      <c r="M16" t="s">
        <v>357</v>
      </c>
      <c r="N16" t="s">
        <v>15</v>
      </c>
    </row>
    <row r="17" spans="1:14" x14ac:dyDescent="0.25">
      <c r="A17" t="s">
        <v>316</v>
      </c>
      <c r="B17" t="s">
        <v>317</v>
      </c>
      <c r="C17" t="s">
        <v>318</v>
      </c>
      <c r="D17" t="s">
        <v>318</v>
      </c>
      <c r="E17" t="s">
        <v>319</v>
      </c>
      <c r="F17" t="s">
        <v>347</v>
      </c>
      <c r="G17" t="s">
        <v>75</v>
      </c>
      <c r="H17" t="s">
        <v>68</v>
      </c>
      <c r="I17" t="s">
        <v>125</v>
      </c>
      <c r="J17" t="s">
        <v>320</v>
      </c>
      <c r="K17" t="s">
        <v>358</v>
      </c>
      <c r="L17" t="s">
        <v>15</v>
      </c>
      <c r="M17" t="s">
        <v>324</v>
      </c>
      <c r="N17" t="s">
        <v>15</v>
      </c>
    </row>
    <row r="18" spans="1:14" x14ac:dyDescent="0.25">
      <c r="A18" t="s">
        <v>316</v>
      </c>
      <c r="B18" t="s">
        <v>336</v>
      </c>
      <c r="C18" t="s">
        <v>318</v>
      </c>
      <c r="D18" t="s">
        <v>318</v>
      </c>
      <c r="E18" t="s">
        <v>319</v>
      </c>
      <c r="F18" t="s">
        <v>347</v>
      </c>
      <c r="G18" t="s">
        <v>75</v>
      </c>
      <c r="H18" t="s">
        <v>68</v>
      </c>
      <c r="I18" t="s">
        <v>149</v>
      </c>
      <c r="J18" t="s">
        <v>337</v>
      </c>
      <c r="K18" t="s">
        <v>359</v>
      </c>
      <c r="L18" t="s">
        <v>15</v>
      </c>
      <c r="M18" t="s">
        <v>339</v>
      </c>
      <c r="N18" t="s">
        <v>340</v>
      </c>
    </row>
    <row r="19" spans="1:14" x14ac:dyDescent="0.25">
      <c r="A19" t="s">
        <v>316</v>
      </c>
      <c r="B19" t="s">
        <v>317</v>
      </c>
      <c r="C19" t="s">
        <v>318</v>
      </c>
      <c r="D19" t="s">
        <v>318</v>
      </c>
      <c r="E19" t="s">
        <v>360</v>
      </c>
      <c r="F19" t="s">
        <v>76</v>
      </c>
      <c r="G19" t="s">
        <v>75</v>
      </c>
      <c r="H19" t="s">
        <v>67</v>
      </c>
      <c r="I19" t="s">
        <v>121</v>
      </c>
      <c r="J19" t="s">
        <v>320</v>
      </c>
      <c r="K19" t="s">
        <v>361</v>
      </c>
      <c r="L19" t="s">
        <v>15</v>
      </c>
      <c r="M19" t="s">
        <v>342</v>
      </c>
      <c r="N19" t="s">
        <v>15</v>
      </c>
    </row>
    <row r="20" spans="1:14" x14ac:dyDescent="0.25">
      <c r="A20" t="s">
        <v>316</v>
      </c>
      <c r="B20" t="s">
        <v>336</v>
      </c>
      <c r="C20" t="s">
        <v>318</v>
      </c>
      <c r="D20" t="s">
        <v>318</v>
      </c>
      <c r="E20" t="s">
        <v>360</v>
      </c>
      <c r="F20" t="s">
        <v>76</v>
      </c>
      <c r="G20" t="s">
        <v>75</v>
      </c>
      <c r="H20" t="s">
        <v>67</v>
      </c>
      <c r="I20" t="s">
        <v>149</v>
      </c>
      <c r="J20" t="s">
        <v>337</v>
      </c>
      <c r="K20" t="s">
        <v>362</v>
      </c>
      <c r="L20" t="s">
        <v>15</v>
      </c>
      <c r="M20" t="s">
        <v>339</v>
      </c>
      <c r="N20" t="s">
        <v>340</v>
      </c>
    </row>
    <row r="21" spans="1:14" x14ac:dyDescent="0.25">
      <c r="A21" t="s">
        <v>316</v>
      </c>
      <c r="B21" t="s">
        <v>317</v>
      </c>
      <c r="C21" t="s">
        <v>318</v>
      </c>
      <c r="D21" t="s">
        <v>318</v>
      </c>
      <c r="E21" t="s">
        <v>360</v>
      </c>
      <c r="F21" t="s">
        <v>76</v>
      </c>
      <c r="G21" t="s">
        <v>75</v>
      </c>
      <c r="H21" t="s">
        <v>67</v>
      </c>
      <c r="I21" t="s">
        <v>160</v>
      </c>
      <c r="J21" t="s">
        <v>320</v>
      </c>
      <c r="K21" t="s">
        <v>363</v>
      </c>
      <c r="L21" t="s">
        <v>15</v>
      </c>
      <c r="M21" t="s">
        <v>349</v>
      </c>
      <c r="N21" t="s">
        <v>15</v>
      </c>
    </row>
    <row r="22" spans="1:14" x14ac:dyDescent="0.25">
      <c r="A22" t="s">
        <v>316</v>
      </c>
      <c r="B22" t="s">
        <v>336</v>
      </c>
      <c r="C22" t="s">
        <v>318</v>
      </c>
      <c r="D22" t="s">
        <v>318</v>
      </c>
      <c r="E22" t="s">
        <v>360</v>
      </c>
      <c r="F22" t="s">
        <v>76</v>
      </c>
      <c r="G22" t="s">
        <v>75</v>
      </c>
      <c r="H22" t="s">
        <v>67</v>
      </c>
      <c r="I22" t="s">
        <v>165</v>
      </c>
      <c r="J22" t="s">
        <v>337</v>
      </c>
      <c r="K22" t="s">
        <v>364</v>
      </c>
      <c r="L22" t="s">
        <v>15</v>
      </c>
      <c r="M22" t="s">
        <v>365</v>
      </c>
      <c r="N22" t="s">
        <v>340</v>
      </c>
    </row>
    <row r="23" spans="1:14" x14ac:dyDescent="0.25">
      <c r="A23" t="s">
        <v>316</v>
      </c>
      <c r="B23" t="s">
        <v>336</v>
      </c>
      <c r="C23" t="s">
        <v>318</v>
      </c>
      <c r="D23" t="s">
        <v>318</v>
      </c>
      <c r="E23" t="s">
        <v>360</v>
      </c>
      <c r="F23" t="s">
        <v>76</v>
      </c>
      <c r="G23" t="s">
        <v>75</v>
      </c>
      <c r="H23" t="s">
        <v>67</v>
      </c>
      <c r="I23" t="s">
        <v>165</v>
      </c>
      <c r="J23" t="s">
        <v>337</v>
      </c>
      <c r="K23" t="s">
        <v>366</v>
      </c>
      <c r="L23" t="s">
        <v>15</v>
      </c>
      <c r="M23" t="s">
        <v>365</v>
      </c>
      <c r="N23" t="s">
        <v>340</v>
      </c>
    </row>
    <row r="24" spans="1:14" x14ac:dyDescent="0.25">
      <c r="A24" t="s">
        <v>316</v>
      </c>
      <c r="B24" t="s">
        <v>317</v>
      </c>
      <c r="C24" t="s">
        <v>318</v>
      </c>
      <c r="D24" t="s">
        <v>318</v>
      </c>
      <c r="E24" t="s">
        <v>360</v>
      </c>
      <c r="F24" t="s">
        <v>76</v>
      </c>
      <c r="G24" t="s">
        <v>75</v>
      </c>
      <c r="H24" t="s">
        <v>67</v>
      </c>
      <c r="I24" t="s">
        <v>367</v>
      </c>
      <c r="J24" t="s">
        <v>320</v>
      </c>
      <c r="K24" t="s">
        <v>368</v>
      </c>
      <c r="L24" t="s">
        <v>15</v>
      </c>
      <c r="M24" t="s">
        <v>369</v>
      </c>
      <c r="N24" t="s">
        <v>15</v>
      </c>
    </row>
    <row r="25" spans="1:14" x14ac:dyDescent="0.25">
      <c r="A25" t="s">
        <v>316</v>
      </c>
      <c r="B25" t="s">
        <v>317</v>
      </c>
      <c r="C25" t="s">
        <v>318</v>
      </c>
      <c r="D25" t="s">
        <v>318</v>
      </c>
      <c r="E25" t="s">
        <v>360</v>
      </c>
      <c r="F25" t="s">
        <v>76</v>
      </c>
      <c r="G25" t="s">
        <v>75</v>
      </c>
      <c r="H25" t="s">
        <v>68</v>
      </c>
      <c r="I25" t="s">
        <v>370</v>
      </c>
      <c r="J25" t="s">
        <v>320</v>
      </c>
      <c r="K25" t="s">
        <v>371</v>
      </c>
      <c r="L25" t="s">
        <v>15</v>
      </c>
      <c r="M25" t="s">
        <v>372</v>
      </c>
      <c r="N25" t="s">
        <v>15</v>
      </c>
    </row>
    <row r="26" spans="1:14" x14ac:dyDescent="0.25">
      <c r="A26" t="s">
        <v>316</v>
      </c>
      <c r="B26" t="s">
        <v>317</v>
      </c>
      <c r="C26" t="s">
        <v>318</v>
      </c>
      <c r="D26" t="s">
        <v>318</v>
      </c>
      <c r="E26" t="s">
        <v>360</v>
      </c>
      <c r="F26" t="s">
        <v>76</v>
      </c>
      <c r="G26" t="s">
        <v>75</v>
      </c>
      <c r="H26" t="s">
        <v>68</v>
      </c>
      <c r="I26" t="s">
        <v>370</v>
      </c>
      <c r="J26" t="s">
        <v>320</v>
      </c>
      <c r="K26" t="s">
        <v>373</v>
      </c>
      <c r="L26" t="s">
        <v>15</v>
      </c>
      <c r="M26" t="s">
        <v>372</v>
      </c>
      <c r="N26" t="s">
        <v>15</v>
      </c>
    </row>
    <row r="27" spans="1:14" x14ac:dyDescent="0.25">
      <c r="A27" t="s">
        <v>316</v>
      </c>
      <c r="B27" t="s">
        <v>374</v>
      </c>
      <c r="C27" t="s">
        <v>318</v>
      </c>
      <c r="D27" t="s">
        <v>318</v>
      </c>
      <c r="E27" t="s">
        <v>360</v>
      </c>
      <c r="F27" t="s">
        <v>76</v>
      </c>
      <c r="G27" t="s">
        <v>75</v>
      </c>
      <c r="H27" t="s">
        <v>68</v>
      </c>
      <c r="I27" t="s">
        <v>375</v>
      </c>
      <c r="J27" t="s">
        <v>376</v>
      </c>
      <c r="K27" t="s">
        <v>377</v>
      </c>
      <c r="L27" t="s">
        <v>15</v>
      </c>
      <c r="M27" t="s">
        <v>378</v>
      </c>
      <c r="N27" t="s">
        <v>15</v>
      </c>
    </row>
    <row r="28" spans="1:14" x14ac:dyDescent="0.25">
      <c r="A28" t="s">
        <v>316</v>
      </c>
      <c r="B28" t="s">
        <v>317</v>
      </c>
      <c r="C28" t="s">
        <v>318</v>
      </c>
      <c r="D28" t="s">
        <v>318</v>
      </c>
      <c r="E28" t="s">
        <v>360</v>
      </c>
      <c r="F28" t="s">
        <v>76</v>
      </c>
      <c r="G28" t="s">
        <v>75</v>
      </c>
      <c r="H28" t="s">
        <v>68</v>
      </c>
      <c r="I28" t="s">
        <v>136</v>
      </c>
      <c r="J28" t="s">
        <v>320</v>
      </c>
      <c r="K28" t="s">
        <v>379</v>
      </c>
      <c r="L28" t="s">
        <v>15</v>
      </c>
      <c r="M28" t="s">
        <v>322</v>
      </c>
      <c r="N28" t="s">
        <v>15</v>
      </c>
    </row>
    <row r="29" spans="1:14" x14ac:dyDescent="0.25">
      <c r="A29" t="s">
        <v>316</v>
      </c>
      <c r="B29" t="s">
        <v>317</v>
      </c>
      <c r="C29" t="s">
        <v>318</v>
      </c>
      <c r="D29" t="s">
        <v>318</v>
      </c>
      <c r="E29" t="s">
        <v>360</v>
      </c>
      <c r="F29" t="s">
        <v>76</v>
      </c>
      <c r="G29" t="s">
        <v>75</v>
      </c>
      <c r="H29" t="s">
        <v>68</v>
      </c>
      <c r="I29" t="s">
        <v>136</v>
      </c>
      <c r="J29" t="s">
        <v>320</v>
      </c>
      <c r="K29" t="s">
        <v>380</v>
      </c>
      <c r="L29" t="s">
        <v>15</v>
      </c>
      <c r="M29" t="s">
        <v>322</v>
      </c>
      <c r="N29" t="s">
        <v>15</v>
      </c>
    </row>
    <row r="30" spans="1:14" x14ac:dyDescent="0.25">
      <c r="A30" t="s">
        <v>316</v>
      </c>
      <c r="B30" t="s">
        <v>317</v>
      </c>
      <c r="C30" t="s">
        <v>318</v>
      </c>
      <c r="D30" t="s">
        <v>318</v>
      </c>
      <c r="E30" t="s">
        <v>360</v>
      </c>
      <c r="F30" t="s">
        <v>76</v>
      </c>
      <c r="G30" t="s">
        <v>75</v>
      </c>
      <c r="H30" t="s">
        <v>68</v>
      </c>
      <c r="I30" t="s">
        <v>136</v>
      </c>
      <c r="J30" t="s">
        <v>320</v>
      </c>
      <c r="K30" t="s">
        <v>381</v>
      </c>
      <c r="L30" t="s">
        <v>15</v>
      </c>
      <c r="M30" t="s">
        <v>322</v>
      </c>
      <c r="N30" t="s">
        <v>15</v>
      </c>
    </row>
    <row r="31" spans="1:14" x14ac:dyDescent="0.25">
      <c r="A31" t="s">
        <v>316</v>
      </c>
      <c r="B31" t="s">
        <v>317</v>
      </c>
      <c r="C31" t="s">
        <v>318</v>
      </c>
      <c r="D31" t="s">
        <v>318</v>
      </c>
      <c r="E31" t="s">
        <v>360</v>
      </c>
      <c r="F31" t="s">
        <v>76</v>
      </c>
      <c r="G31" t="s">
        <v>75</v>
      </c>
      <c r="H31" t="s">
        <v>68</v>
      </c>
      <c r="I31" t="s">
        <v>136</v>
      </c>
      <c r="J31" t="s">
        <v>320</v>
      </c>
      <c r="K31" t="s">
        <v>382</v>
      </c>
      <c r="L31" t="s">
        <v>15</v>
      </c>
      <c r="M31" t="s">
        <v>322</v>
      </c>
      <c r="N31" t="s">
        <v>15</v>
      </c>
    </row>
    <row r="32" spans="1:14" x14ac:dyDescent="0.25">
      <c r="A32" t="s">
        <v>316</v>
      </c>
      <c r="B32" t="s">
        <v>317</v>
      </c>
      <c r="C32" t="s">
        <v>318</v>
      </c>
      <c r="D32" t="s">
        <v>318</v>
      </c>
      <c r="E32" t="s">
        <v>360</v>
      </c>
      <c r="F32" t="s">
        <v>76</v>
      </c>
      <c r="G32" t="s">
        <v>75</v>
      </c>
      <c r="H32" t="s">
        <v>68</v>
      </c>
      <c r="I32" t="s">
        <v>125</v>
      </c>
      <c r="J32" t="s">
        <v>320</v>
      </c>
      <c r="K32" t="s">
        <v>383</v>
      </c>
      <c r="L32" t="s">
        <v>15</v>
      </c>
      <c r="M32" t="s">
        <v>324</v>
      </c>
      <c r="N32" t="s">
        <v>15</v>
      </c>
    </row>
    <row r="33" spans="1:14" x14ac:dyDescent="0.25">
      <c r="A33" t="s">
        <v>316</v>
      </c>
      <c r="B33" t="s">
        <v>317</v>
      </c>
      <c r="C33" t="s">
        <v>318</v>
      </c>
      <c r="D33" t="s">
        <v>318</v>
      </c>
      <c r="E33" t="s">
        <v>360</v>
      </c>
      <c r="F33" t="s">
        <v>76</v>
      </c>
      <c r="G33" t="s">
        <v>75</v>
      </c>
      <c r="H33" t="s">
        <v>68</v>
      </c>
      <c r="I33" t="s">
        <v>125</v>
      </c>
      <c r="J33" t="s">
        <v>320</v>
      </c>
      <c r="K33" t="s">
        <v>384</v>
      </c>
      <c r="L33" t="s">
        <v>15</v>
      </c>
      <c r="M33" t="s">
        <v>324</v>
      </c>
      <c r="N33" t="s">
        <v>15</v>
      </c>
    </row>
    <row r="34" spans="1:14" x14ac:dyDescent="0.25">
      <c r="A34" t="s">
        <v>316</v>
      </c>
      <c r="B34" t="s">
        <v>317</v>
      </c>
      <c r="C34" t="s">
        <v>318</v>
      </c>
      <c r="D34" t="s">
        <v>318</v>
      </c>
      <c r="E34" t="s">
        <v>360</v>
      </c>
      <c r="F34" t="s">
        <v>76</v>
      </c>
      <c r="G34" t="s">
        <v>75</v>
      </c>
      <c r="H34" t="s">
        <v>68</v>
      </c>
      <c r="I34" t="s">
        <v>125</v>
      </c>
      <c r="J34" t="s">
        <v>320</v>
      </c>
      <c r="K34" t="s">
        <v>385</v>
      </c>
      <c r="L34" t="s">
        <v>15</v>
      </c>
      <c r="M34" t="s">
        <v>324</v>
      </c>
      <c r="N34" t="s">
        <v>15</v>
      </c>
    </row>
    <row r="35" spans="1:14" x14ac:dyDescent="0.25">
      <c r="A35" t="s">
        <v>316</v>
      </c>
      <c r="B35" t="s">
        <v>317</v>
      </c>
      <c r="C35" t="s">
        <v>318</v>
      </c>
      <c r="D35" t="s">
        <v>318</v>
      </c>
      <c r="E35" t="s">
        <v>360</v>
      </c>
      <c r="F35" t="s">
        <v>76</v>
      </c>
      <c r="G35" t="s">
        <v>75</v>
      </c>
      <c r="H35" t="s">
        <v>68</v>
      </c>
      <c r="I35" t="s">
        <v>125</v>
      </c>
      <c r="J35" t="s">
        <v>320</v>
      </c>
      <c r="K35" t="s">
        <v>386</v>
      </c>
      <c r="L35" t="s">
        <v>15</v>
      </c>
      <c r="M35" t="s">
        <v>324</v>
      </c>
      <c r="N35" t="s">
        <v>15</v>
      </c>
    </row>
    <row r="36" spans="1:14" x14ac:dyDescent="0.25">
      <c r="A36" t="s">
        <v>316</v>
      </c>
      <c r="B36" t="s">
        <v>331</v>
      </c>
      <c r="C36" t="s">
        <v>318</v>
      </c>
      <c r="D36" t="s">
        <v>318</v>
      </c>
      <c r="E36" t="s">
        <v>360</v>
      </c>
      <c r="F36" t="s">
        <v>76</v>
      </c>
      <c r="G36" t="s">
        <v>75</v>
      </c>
      <c r="H36" t="s">
        <v>68</v>
      </c>
      <c r="I36" t="s">
        <v>143</v>
      </c>
      <c r="J36" t="s">
        <v>333</v>
      </c>
      <c r="K36" t="s">
        <v>387</v>
      </c>
      <c r="L36" t="s">
        <v>15</v>
      </c>
      <c r="M36" t="s">
        <v>352</v>
      </c>
      <c r="N36" t="s">
        <v>15</v>
      </c>
    </row>
    <row r="37" spans="1:14" x14ac:dyDescent="0.25">
      <c r="A37" t="s">
        <v>316</v>
      </c>
      <c r="B37" t="s">
        <v>317</v>
      </c>
      <c r="C37" t="s">
        <v>318</v>
      </c>
      <c r="D37" t="s">
        <v>318</v>
      </c>
      <c r="E37" t="s">
        <v>360</v>
      </c>
      <c r="F37" t="s">
        <v>347</v>
      </c>
      <c r="G37" t="s">
        <v>75</v>
      </c>
      <c r="H37" t="s">
        <v>67</v>
      </c>
      <c r="I37" t="s">
        <v>388</v>
      </c>
      <c r="J37" t="s">
        <v>389</v>
      </c>
      <c r="K37" t="s">
        <v>390</v>
      </c>
      <c r="L37" t="s">
        <v>15</v>
      </c>
      <c r="M37" t="s">
        <v>391</v>
      </c>
      <c r="N37" t="s">
        <v>15</v>
      </c>
    </row>
    <row r="38" spans="1:14" x14ac:dyDescent="0.25">
      <c r="A38" t="s">
        <v>316</v>
      </c>
      <c r="B38" t="s">
        <v>317</v>
      </c>
      <c r="C38" t="s">
        <v>318</v>
      </c>
      <c r="D38" t="s">
        <v>318</v>
      </c>
      <c r="E38" t="s">
        <v>360</v>
      </c>
      <c r="F38" t="s">
        <v>347</v>
      </c>
      <c r="G38" t="s">
        <v>75</v>
      </c>
      <c r="H38" t="s">
        <v>67</v>
      </c>
      <c r="I38" t="s">
        <v>136</v>
      </c>
      <c r="J38" t="s">
        <v>320</v>
      </c>
      <c r="K38" t="s">
        <v>392</v>
      </c>
      <c r="L38" t="s">
        <v>15</v>
      </c>
      <c r="M38" t="s">
        <v>393</v>
      </c>
      <c r="N38" t="s">
        <v>15</v>
      </c>
    </row>
    <row r="39" spans="1:14" x14ac:dyDescent="0.25">
      <c r="A39" t="s">
        <v>316</v>
      </c>
      <c r="B39" t="s">
        <v>336</v>
      </c>
      <c r="C39" t="s">
        <v>318</v>
      </c>
      <c r="D39" t="s">
        <v>318</v>
      </c>
      <c r="E39" t="s">
        <v>360</v>
      </c>
      <c r="F39" t="s">
        <v>347</v>
      </c>
      <c r="G39" t="s">
        <v>75</v>
      </c>
      <c r="H39" t="s">
        <v>67</v>
      </c>
      <c r="I39" t="s">
        <v>165</v>
      </c>
      <c r="J39" t="s">
        <v>337</v>
      </c>
      <c r="K39" t="s">
        <v>394</v>
      </c>
      <c r="L39" t="s">
        <v>15</v>
      </c>
      <c r="M39" t="s">
        <v>365</v>
      </c>
      <c r="N39" t="s">
        <v>340</v>
      </c>
    </row>
    <row r="40" spans="1:14" x14ac:dyDescent="0.25">
      <c r="A40" t="s">
        <v>316</v>
      </c>
      <c r="B40" t="s">
        <v>317</v>
      </c>
      <c r="C40" t="s">
        <v>318</v>
      </c>
      <c r="D40" t="s">
        <v>318</v>
      </c>
      <c r="E40" t="s">
        <v>360</v>
      </c>
      <c r="F40" t="s">
        <v>347</v>
      </c>
      <c r="G40" t="s">
        <v>75</v>
      </c>
      <c r="H40" t="s">
        <v>68</v>
      </c>
      <c r="I40" t="s">
        <v>160</v>
      </c>
      <c r="J40" t="s">
        <v>320</v>
      </c>
      <c r="K40" t="s">
        <v>395</v>
      </c>
      <c r="L40" t="s">
        <v>15</v>
      </c>
      <c r="M40" t="s">
        <v>349</v>
      </c>
      <c r="N40" t="s">
        <v>15</v>
      </c>
    </row>
    <row r="41" spans="1:14" x14ac:dyDescent="0.25">
      <c r="A41" t="s">
        <v>316</v>
      </c>
      <c r="B41" t="s">
        <v>331</v>
      </c>
      <c r="C41" t="s">
        <v>318</v>
      </c>
      <c r="D41" t="s">
        <v>318</v>
      </c>
      <c r="E41" t="s">
        <v>360</v>
      </c>
      <c r="F41" t="s">
        <v>347</v>
      </c>
      <c r="G41" t="s">
        <v>75</v>
      </c>
      <c r="H41" t="s">
        <v>68</v>
      </c>
      <c r="I41" t="s">
        <v>396</v>
      </c>
      <c r="J41" t="s">
        <v>333</v>
      </c>
      <c r="K41" t="s">
        <v>397</v>
      </c>
      <c r="L41" t="s">
        <v>15</v>
      </c>
      <c r="M41" t="s">
        <v>398</v>
      </c>
      <c r="N41" t="s">
        <v>399</v>
      </c>
    </row>
    <row r="42" spans="1:14" x14ac:dyDescent="0.25">
      <c r="A42" t="s">
        <v>316</v>
      </c>
      <c r="B42" t="s">
        <v>317</v>
      </c>
      <c r="C42" t="s">
        <v>318</v>
      </c>
      <c r="D42" t="s">
        <v>318</v>
      </c>
      <c r="E42" t="s">
        <v>360</v>
      </c>
      <c r="F42" t="s">
        <v>347</v>
      </c>
      <c r="G42" t="s">
        <v>75</v>
      </c>
      <c r="H42" t="s">
        <v>68</v>
      </c>
      <c r="I42" t="s">
        <v>136</v>
      </c>
      <c r="J42" t="s">
        <v>320</v>
      </c>
      <c r="K42" t="s">
        <v>400</v>
      </c>
      <c r="L42" t="s">
        <v>15</v>
      </c>
      <c r="M42" t="s">
        <v>322</v>
      </c>
      <c r="N42" t="s">
        <v>15</v>
      </c>
    </row>
    <row r="43" spans="1:14" x14ac:dyDescent="0.25">
      <c r="A43" t="s">
        <v>316</v>
      </c>
      <c r="B43" t="s">
        <v>317</v>
      </c>
      <c r="C43" t="s">
        <v>318</v>
      </c>
      <c r="D43" t="s">
        <v>318</v>
      </c>
      <c r="E43" t="s">
        <v>360</v>
      </c>
      <c r="F43" t="s">
        <v>347</v>
      </c>
      <c r="G43" t="s">
        <v>75</v>
      </c>
      <c r="H43" t="s">
        <v>68</v>
      </c>
      <c r="I43" t="s">
        <v>136</v>
      </c>
      <c r="J43" t="s">
        <v>320</v>
      </c>
      <c r="K43" t="s">
        <v>401</v>
      </c>
      <c r="L43" t="s">
        <v>15</v>
      </c>
      <c r="M43" t="s">
        <v>322</v>
      </c>
      <c r="N43" t="s">
        <v>15</v>
      </c>
    </row>
    <row r="44" spans="1:14" x14ac:dyDescent="0.25">
      <c r="A44" t="s">
        <v>316</v>
      </c>
      <c r="B44" t="s">
        <v>317</v>
      </c>
      <c r="C44" t="s">
        <v>318</v>
      </c>
      <c r="D44" t="s">
        <v>318</v>
      </c>
      <c r="E44" t="s">
        <v>360</v>
      </c>
      <c r="F44" t="s">
        <v>347</v>
      </c>
      <c r="G44" t="s">
        <v>75</v>
      </c>
      <c r="H44" t="s">
        <v>68</v>
      </c>
      <c r="I44" t="s">
        <v>125</v>
      </c>
      <c r="J44" t="s">
        <v>320</v>
      </c>
      <c r="K44" t="s">
        <v>402</v>
      </c>
      <c r="L44" t="s">
        <v>15</v>
      </c>
      <c r="M44" t="s">
        <v>324</v>
      </c>
      <c r="N44" t="s">
        <v>15</v>
      </c>
    </row>
    <row r="45" spans="1:14" x14ac:dyDescent="0.25">
      <c r="A45" t="s">
        <v>316</v>
      </c>
      <c r="B45" t="s">
        <v>317</v>
      </c>
      <c r="C45" t="s">
        <v>318</v>
      </c>
      <c r="D45" t="s">
        <v>318</v>
      </c>
      <c r="E45" t="s">
        <v>360</v>
      </c>
      <c r="F45" t="s">
        <v>347</v>
      </c>
      <c r="G45" t="s">
        <v>75</v>
      </c>
      <c r="H45" t="s">
        <v>68</v>
      </c>
      <c r="I45" t="s">
        <v>125</v>
      </c>
      <c r="J45" t="s">
        <v>320</v>
      </c>
      <c r="K45" t="s">
        <v>403</v>
      </c>
      <c r="L45" t="s">
        <v>15</v>
      </c>
      <c r="M45" t="s">
        <v>324</v>
      </c>
      <c r="N45" t="s">
        <v>15</v>
      </c>
    </row>
    <row r="46" spans="1:14" x14ac:dyDescent="0.25">
      <c r="A46" t="s">
        <v>316</v>
      </c>
      <c r="B46" t="s">
        <v>331</v>
      </c>
      <c r="C46" t="s">
        <v>318</v>
      </c>
      <c r="D46" t="s">
        <v>318</v>
      </c>
      <c r="E46" t="s">
        <v>360</v>
      </c>
      <c r="F46" t="s">
        <v>347</v>
      </c>
      <c r="G46" t="s">
        <v>75</v>
      </c>
      <c r="H46" t="s">
        <v>68</v>
      </c>
      <c r="I46" t="s">
        <v>143</v>
      </c>
      <c r="J46" t="s">
        <v>333</v>
      </c>
      <c r="K46" t="s">
        <v>404</v>
      </c>
      <c r="L46" t="s">
        <v>15</v>
      </c>
      <c r="M46" t="s">
        <v>352</v>
      </c>
      <c r="N46" t="s">
        <v>15</v>
      </c>
    </row>
    <row r="47" spans="1:14" x14ac:dyDescent="0.25">
      <c r="A47" t="s">
        <v>316</v>
      </c>
      <c r="B47" t="s">
        <v>317</v>
      </c>
      <c r="C47" t="s">
        <v>318</v>
      </c>
      <c r="D47" t="s">
        <v>318</v>
      </c>
      <c r="E47" t="s">
        <v>405</v>
      </c>
      <c r="F47" t="s">
        <v>76</v>
      </c>
      <c r="G47" t="s">
        <v>75</v>
      </c>
      <c r="H47" t="s">
        <v>68</v>
      </c>
      <c r="I47" t="s">
        <v>136</v>
      </c>
      <c r="J47" t="s">
        <v>320</v>
      </c>
      <c r="K47" t="s">
        <v>406</v>
      </c>
      <c r="L47" t="s">
        <v>15</v>
      </c>
      <c r="M47" t="s">
        <v>322</v>
      </c>
      <c r="N47" t="s">
        <v>15</v>
      </c>
    </row>
    <row r="48" spans="1:14" x14ac:dyDescent="0.25">
      <c r="A48" t="s">
        <v>316</v>
      </c>
      <c r="B48" t="s">
        <v>317</v>
      </c>
      <c r="C48" t="s">
        <v>318</v>
      </c>
      <c r="D48" t="s">
        <v>318</v>
      </c>
      <c r="E48" t="s">
        <v>405</v>
      </c>
      <c r="F48" t="s">
        <v>76</v>
      </c>
      <c r="G48" t="s">
        <v>75</v>
      </c>
      <c r="H48" t="s">
        <v>68</v>
      </c>
      <c r="I48" t="s">
        <v>136</v>
      </c>
      <c r="J48" t="s">
        <v>320</v>
      </c>
      <c r="K48" t="s">
        <v>407</v>
      </c>
      <c r="L48" t="s">
        <v>15</v>
      </c>
      <c r="M48" t="s">
        <v>322</v>
      </c>
      <c r="N48" t="s">
        <v>15</v>
      </c>
    </row>
    <row r="49" spans="1:14" x14ac:dyDescent="0.25">
      <c r="A49" t="s">
        <v>316</v>
      </c>
      <c r="B49" t="s">
        <v>317</v>
      </c>
      <c r="C49" t="s">
        <v>318</v>
      </c>
      <c r="D49" t="s">
        <v>318</v>
      </c>
      <c r="E49" t="s">
        <v>405</v>
      </c>
      <c r="F49" t="s">
        <v>76</v>
      </c>
      <c r="G49" t="s">
        <v>75</v>
      </c>
      <c r="H49" t="s">
        <v>68</v>
      </c>
      <c r="I49" t="s">
        <v>136</v>
      </c>
      <c r="J49" t="s">
        <v>320</v>
      </c>
      <c r="K49" t="s">
        <v>408</v>
      </c>
      <c r="L49" t="s">
        <v>15</v>
      </c>
      <c r="M49" t="s">
        <v>322</v>
      </c>
      <c r="N49" t="s">
        <v>15</v>
      </c>
    </row>
    <row r="50" spans="1:14" x14ac:dyDescent="0.25">
      <c r="A50" t="s">
        <v>316</v>
      </c>
      <c r="B50" t="s">
        <v>317</v>
      </c>
      <c r="C50" t="s">
        <v>318</v>
      </c>
      <c r="D50" t="s">
        <v>318</v>
      </c>
      <c r="E50" t="s">
        <v>405</v>
      </c>
      <c r="F50" t="s">
        <v>76</v>
      </c>
      <c r="G50" t="s">
        <v>75</v>
      </c>
      <c r="H50" t="s">
        <v>68</v>
      </c>
      <c r="I50" t="s">
        <v>136</v>
      </c>
      <c r="J50" t="s">
        <v>320</v>
      </c>
      <c r="K50" t="s">
        <v>409</v>
      </c>
      <c r="L50" t="s">
        <v>15</v>
      </c>
      <c r="M50" t="s">
        <v>322</v>
      </c>
      <c r="N50" t="s">
        <v>15</v>
      </c>
    </row>
    <row r="51" spans="1:14" x14ac:dyDescent="0.25">
      <c r="A51" t="s">
        <v>316</v>
      </c>
      <c r="B51" t="s">
        <v>317</v>
      </c>
      <c r="C51" t="s">
        <v>318</v>
      </c>
      <c r="D51" t="s">
        <v>318</v>
      </c>
      <c r="E51" t="s">
        <v>405</v>
      </c>
      <c r="F51" t="s">
        <v>76</v>
      </c>
      <c r="G51" t="s">
        <v>75</v>
      </c>
      <c r="H51" t="s">
        <v>68</v>
      </c>
      <c r="I51" t="s">
        <v>125</v>
      </c>
      <c r="J51" t="s">
        <v>320</v>
      </c>
      <c r="K51" t="s">
        <v>410</v>
      </c>
      <c r="L51" t="s">
        <v>15</v>
      </c>
      <c r="M51" t="s">
        <v>324</v>
      </c>
      <c r="N51" t="s">
        <v>15</v>
      </c>
    </row>
    <row r="52" spans="1:14" x14ac:dyDescent="0.25">
      <c r="A52" t="s">
        <v>316</v>
      </c>
      <c r="B52" t="s">
        <v>336</v>
      </c>
      <c r="C52" t="s">
        <v>318</v>
      </c>
      <c r="D52" t="s">
        <v>318</v>
      </c>
      <c r="E52" t="s">
        <v>405</v>
      </c>
      <c r="F52" t="s">
        <v>347</v>
      </c>
      <c r="G52" t="s">
        <v>75</v>
      </c>
      <c r="H52" t="s">
        <v>67</v>
      </c>
      <c r="I52" t="s">
        <v>149</v>
      </c>
      <c r="J52" t="s">
        <v>337</v>
      </c>
      <c r="K52" t="s">
        <v>411</v>
      </c>
      <c r="L52" t="s">
        <v>15</v>
      </c>
      <c r="M52" t="s">
        <v>339</v>
      </c>
      <c r="N52" t="s">
        <v>340</v>
      </c>
    </row>
    <row r="53" spans="1:14" x14ac:dyDescent="0.25">
      <c r="A53" t="s">
        <v>316</v>
      </c>
      <c r="B53" t="s">
        <v>317</v>
      </c>
      <c r="C53" t="s">
        <v>318</v>
      </c>
      <c r="D53" t="s">
        <v>318</v>
      </c>
      <c r="E53" t="s">
        <v>405</v>
      </c>
      <c r="F53" t="s">
        <v>347</v>
      </c>
      <c r="G53" t="s">
        <v>75</v>
      </c>
      <c r="H53" t="s">
        <v>67</v>
      </c>
      <c r="I53" t="s">
        <v>173</v>
      </c>
      <c r="J53" t="s">
        <v>320</v>
      </c>
      <c r="K53" t="s">
        <v>412</v>
      </c>
      <c r="L53" t="s">
        <v>15</v>
      </c>
      <c r="M53" t="s">
        <v>413</v>
      </c>
      <c r="N53" t="s">
        <v>15</v>
      </c>
    </row>
    <row r="54" spans="1:14" x14ac:dyDescent="0.25">
      <c r="A54" t="s">
        <v>316</v>
      </c>
      <c r="B54" t="s">
        <v>317</v>
      </c>
      <c r="C54" t="s">
        <v>318</v>
      </c>
      <c r="D54" t="s">
        <v>318</v>
      </c>
      <c r="E54" t="s">
        <v>405</v>
      </c>
      <c r="F54" t="s">
        <v>347</v>
      </c>
      <c r="G54" t="s">
        <v>75</v>
      </c>
      <c r="H54" t="s">
        <v>67</v>
      </c>
      <c r="I54" t="s">
        <v>125</v>
      </c>
      <c r="J54" t="s">
        <v>320</v>
      </c>
      <c r="K54" t="s">
        <v>414</v>
      </c>
      <c r="L54" t="s">
        <v>15</v>
      </c>
      <c r="M54" t="s">
        <v>324</v>
      </c>
      <c r="N54" t="s">
        <v>15</v>
      </c>
    </row>
    <row r="55" spans="1:14" x14ac:dyDescent="0.25">
      <c r="A55" t="s">
        <v>316</v>
      </c>
      <c r="B55" t="s">
        <v>317</v>
      </c>
      <c r="C55" t="s">
        <v>318</v>
      </c>
      <c r="D55" t="s">
        <v>318</v>
      </c>
      <c r="E55" t="s">
        <v>405</v>
      </c>
      <c r="F55" t="s">
        <v>347</v>
      </c>
      <c r="G55" t="s">
        <v>75</v>
      </c>
      <c r="H55" t="s">
        <v>68</v>
      </c>
      <c r="I55" t="s">
        <v>121</v>
      </c>
      <c r="J55" t="s">
        <v>320</v>
      </c>
      <c r="K55" t="s">
        <v>415</v>
      </c>
      <c r="L55" t="s">
        <v>15</v>
      </c>
      <c r="M55" t="s">
        <v>342</v>
      </c>
      <c r="N55" t="s">
        <v>15</v>
      </c>
    </row>
    <row r="56" spans="1:14" x14ac:dyDescent="0.25">
      <c r="A56" t="s">
        <v>316</v>
      </c>
      <c r="B56" t="s">
        <v>336</v>
      </c>
      <c r="C56" t="s">
        <v>318</v>
      </c>
      <c r="D56" t="s">
        <v>318</v>
      </c>
      <c r="E56" t="s">
        <v>405</v>
      </c>
      <c r="F56" t="s">
        <v>347</v>
      </c>
      <c r="G56" t="s">
        <v>75</v>
      </c>
      <c r="H56" t="s">
        <v>68</v>
      </c>
      <c r="I56" t="s">
        <v>149</v>
      </c>
      <c r="J56" t="s">
        <v>337</v>
      </c>
      <c r="K56" t="s">
        <v>416</v>
      </c>
      <c r="L56" t="s">
        <v>15</v>
      </c>
      <c r="M56" t="s">
        <v>339</v>
      </c>
      <c r="N56" t="s">
        <v>340</v>
      </c>
    </row>
    <row r="57" spans="1:14" x14ac:dyDescent="0.25">
      <c r="A57" t="s">
        <v>316</v>
      </c>
      <c r="B57" t="s">
        <v>336</v>
      </c>
      <c r="C57" t="s">
        <v>318</v>
      </c>
      <c r="D57" t="s">
        <v>318</v>
      </c>
      <c r="E57" t="s">
        <v>405</v>
      </c>
      <c r="F57" t="s">
        <v>347</v>
      </c>
      <c r="G57" t="s">
        <v>75</v>
      </c>
      <c r="H57" t="s">
        <v>68</v>
      </c>
      <c r="I57" t="s">
        <v>149</v>
      </c>
      <c r="J57" t="s">
        <v>337</v>
      </c>
      <c r="K57" t="s">
        <v>417</v>
      </c>
      <c r="L57" t="s">
        <v>15</v>
      </c>
      <c r="M57" t="s">
        <v>339</v>
      </c>
      <c r="N57" t="s">
        <v>340</v>
      </c>
    </row>
    <row r="58" spans="1:14" x14ac:dyDescent="0.25">
      <c r="A58" t="s">
        <v>316</v>
      </c>
      <c r="B58" t="s">
        <v>317</v>
      </c>
      <c r="C58" t="s">
        <v>318</v>
      </c>
      <c r="D58" t="s">
        <v>318</v>
      </c>
      <c r="E58" t="s">
        <v>405</v>
      </c>
      <c r="F58" t="s">
        <v>347</v>
      </c>
      <c r="G58" t="s">
        <v>75</v>
      </c>
      <c r="H58" t="s">
        <v>68</v>
      </c>
      <c r="I58" t="s">
        <v>370</v>
      </c>
      <c r="J58" t="s">
        <v>320</v>
      </c>
      <c r="K58" t="s">
        <v>418</v>
      </c>
      <c r="L58" t="s">
        <v>15</v>
      </c>
      <c r="M58" t="s">
        <v>372</v>
      </c>
      <c r="N58" t="s">
        <v>15</v>
      </c>
    </row>
    <row r="59" spans="1:14" x14ac:dyDescent="0.25">
      <c r="A59" t="s">
        <v>316</v>
      </c>
      <c r="B59" t="s">
        <v>317</v>
      </c>
      <c r="C59" t="s">
        <v>318</v>
      </c>
      <c r="D59" t="s">
        <v>318</v>
      </c>
      <c r="E59" t="s">
        <v>405</v>
      </c>
      <c r="F59" t="s">
        <v>347</v>
      </c>
      <c r="G59" t="s">
        <v>75</v>
      </c>
      <c r="H59" t="s">
        <v>68</v>
      </c>
      <c r="I59" t="s">
        <v>136</v>
      </c>
      <c r="J59" t="s">
        <v>320</v>
      </c>
      <c r="K59" t="s">
        <v>419</v>
      </c>
      <c r="L59" t="s">
        <v>15</v>
      </c>
      <c r="M59" t="s">
        <v>322</v>
      </c>
      <c r="N59" t="s">
        <v>15</v>
      </c>
    </row>
    <row r="60" spans="1:14" x14ac:dyDescent="0.25">
      <c r="A60" t="s">
        <v>316</v>
      </c>
      <c r="B60" t="s">
        <v>336</v>
      </c>
      <c r="C60" t="s">
        <v>318</v>
      </c>
      <c r="D60" t="s">
        <v>318</v>
      </c>
      <c r="E60" t="s">
        <v>420</v>
      </c>
      <c r="F60" t="s">
        <v>76</v>
      </c>
      <c r="G60" t="s">
        <v>75</v>
      </c>
      <c r="H60" t="s">
        <v>67</v>
      </c>
      <c r="I60" t="s">
        <v>165</v>
      </c>
      <c r="J60" t="s">
        <v>337</v>
      </c>
      <c r="K60" t="s">
        <v>421</v>
      </c>
      <c r="L60" t="s">
        <v>15</v>
      </c>
      <c r="M60" t="s">
        <v>365</v>
      </c>
      <c r="N60" t="s">
        <v>340</v>
      </c>
    </row>
    <row r="61" spans="1:14" x14ac:dyDescent="0.25">
      <c r="A61" t="s">
        <v>316</v>
      </c>
      <c r="B61" t="s">
        <v>336</v>
      </c>
      <c r="C61" t="s">
        <v>318</v>
      </c>
      <c r="D61" t="s">
        <v>318</v>
      </c>
      <c r="E61" t="s">
        <v>420</v>
      </c>
      <c r="F61" t="s">
        <v>76</v>
      </c>
      <c r="G61" t="s">
        <v>75</v>
      </c>
      <c r="H61" t="s">
        <v>67</v>
      </c>
      <c r="I61" t="s">
        <v>165</v>
      </c>
      <c r="J61" t="s">
        <v>337</v>
      </c>
      <c r="K61" t="s">
        <v>422</v>
      </c>
      <c r="L61" t="s">
        <v>15</v>
      </c>
      <c r="M61" t="s">
        <v>365</v>
      </c>
      <c r="N61" t="s">
        <v>340</v>
      </c>
    </row>
    <row r="62" spans="1:14" x14ac:dyDescent="0.25">
      <c r="A62" t="s">
        <v>316</v>
      </c>
      <c r="B62" t="s">
        <v>317</v>
      </c>
      <c r="C62" t="s">
        <v>318</v>
      </c>
      <c r="D62" t="s">
        <v>318</v>
      </c>
      <c r="E62" t="s">
        <v>420</v>
      </c>
      <c r="F62" t="s">
        <v>76</v>
      </c>
      <c r="G62" t="s">
        <v>75</v>
      </c>
      <c r="H62" t="s">
        <v>67</v>
      </c>
      <c r="I62" t="s">
        <v>125</v>
      </c>
      <c r="J62" t="s">
        <v>320</v>
      </c>
      <c r="K62" t="s">
        <v>423</v>
      </c>
      <c r="L62" t="s">
        <v>15</v>
      </c>
      <c r="M62" t="s">
        <v>324</v>
      </c>
      <c r="N62" t="s">
        <v>15</v>
      </c>
    </row>
    <row r="63" spans="1:14" x14ac:dyDescent="0.25">
      <c r="A63" t="s">
        <v>316</v>
      </c>
      <c r="B63" t="s">
        <v>317</v>
      </c>
      <c r="C63" t="s">
        <v>318</v>
      </c>
      <c r="D63" t="s">
        <v>318</v>
      </c>
      <c r="E63" t="s">
        <v>420</v>
      </c>
      <c r="F63" t="s">
        <v>76</v>
      </c>
      <c r="G63" t="s">
        <v>75</v>
      </c>
      <c r="H63" t="s">
        <v>68</v>
      </c>
      <c r="I63" t="s">
        <v>355</v>
      </c>
      <c r="J63" t="s">
        <v>320</v>
      </c>
      <c r="K63" t="s">
        <v>424</v>
      </c>
      <c r="L63" t="s">
        <v>15</v>
      </c>
      <c r="M63" t="s">
        <v>425</v>
      </c>
      <c r="N63" t="s">
        <v>15</v>
      </c>
    </row>
    <row r="64" spans="1:14" x14ac:dyDescent="0.25">
      <c r="A64" t="s">
        <v>316</v>
      </c>
      <c r="B64" t="s">
        <v>317</v>
      </c>
      <c r="C64" t="s">
        <v>318</v>
      </c>
      <c r="D64" t="s">
        <v>318</v>
      </c>
      <c r="E64" t="s">
        <v>420</v>
      </c>
      <c r="F64" t="s">
        <v>76</v>
      </c>
      <c r="G64" t="s">
        <v>75</v>
      </c>
      <c r="H64" t="s">
        <v>68</v>
      </c>
      <c r="I64" t="s">
        <v>160</v>
      </c>
      <c r="J64" t="s">
        <v>320</v>
      </c>
      <c r="K64" t="s">
        <v>426</v>
      </c>
      <c r="L64" t="s">
        <v>15</v>
      </c>
      <c r="M64" t="s">
        <v>427</v>
      </c>
      <c r="N64" t="s">
        <v>15</v>
      </c>
    </row>
    <row r="65" spans="1:14" x14ac:dyDescent="0.25">
      <c r="A65" t="s">
        <v>316</v>
      </c>
      <c r="B65" t="s">
        <v>317</v>
      </c>
      <c r="C65" t="s">
        <v>318</v>
      </c>
      <c r="D65" t="s">
        <v>318</v>
      </c>
      <c r="E65" t="s">
        <v>420</v>
      </c>
      <c r="F65" t="s">
        <v>76</v>
      </c>
      <c r="G65" t="s">
        <v>75</v>
      </c>
      <c r="H65" t="s">
        <v>68</v>
      </c>
      <c r="I65" t="s">
        <v>355</v>
      </c>
      <c r="J65" t="s">
        <v>320</v>
      </c>
      <c r="K65" t="s">
        <v>428</v>
      </c>
      <c r="L65" t="s">
        <v>15</v>
      </c>
      <c r="M65" t="s">
        <v>429</v>
      </c>
      <c r="N65" t="s">
        <v>15</v>
      </c>
    </row>
    <row r="66" spans="1:14" x14ac:dyDescent="0.25">
      <c r="A66" t="s">
        <v>316</v>
      </c>
      <c r="B66" t="s">
        <v>336</v>
      </c>
      <c r="C66" t="s">
        <v>318</v>
      </c>
      <c r="D66" t="s">
        <v>318</v>
      </c>
      <c r="E66" t="s">
        <v>420</v>
      </c>
      <c r="F66" t="s">
        <v>347</v>
      </c>
      <c r="G66" t="s">
        <v>75</v>
      </c>
      <c r="H66" t="s">
        <v>68</v>
      </c>
      <c r="I66" t="s">
        <v>149</v>
      </c>
      <c r="J66" t="s">
        <v>337</v>
      </c>
      <c r="K66" t="s">
        <v>430</v>
      </c>
      <c r="L66" t="s">
        <v>15</v>
      </c>
      <c r="M66" t="s">
        <v>339</v>
      </c>
      <c r="N66" t="s">
        <v>15</v>
      </c>
    </row>
    <row r="67" spans="1:14" x14ac:dyDescent="0.25">
      <c r="A67" t="s">
        <v>316</v>
      </c>
      <c r="B67" t="s">
        <v>336</v>
      </c>
      <c r="C67" t="s">
        <v>318</v>
      </c>
      <c r="D67" t="s">
        <v>318</v>
      </c>
      <c r="E67" t="s">
        <v>420</v>
      </c>
      <c r="F67" t="s">
        <v>347</v>
      </c>
      <c r="G67" t="s">
        <v>75</v>
      </c>
      <c r="H67" t="s">
        <v>68</v>
      </c>
      <c r="I67" t="s">
        <v>149</v>
      </c>
      <c r="J67" t="s">
        <v>337</v>
      </c>
      <c r="K67" t="s">
        <v>431</v>
      </c>
      <c r="L67" t="s">
        <v>15</v>
      </c>
      <c r="M67" t="s">
        <v>432</v>
      </c>
      <c r="N67" t="s">
        <v>15</v>
      </c>
    </row>
    <row r="68" spans="1:14" x14ac:dyDescent="0.25">
      <c r="A68" t="s">
        <v>316</v>
      </c>
      <c r="B68" t="s">
        <v>317</v>
      </c>
      <c r="C68" t="s">
        <v>318</v>
      </c>
      <c r="D68" t="s">
        <v>318</v>
      </c>
      <c r="E68" t="s">
        <v>420</v>
      </c>
      <c r="F68" t="s">
        <v>347</v>
      </c>
      <c r="G68" t="s">
        <v>75</v>
      </c>
      <c r="H68" t="s">
        <v>68</v>
      </c>
      <c r="I68" t="s">
        <v>136</v>
      </c>
      <c r="J68" t="s">
        <v>320</v>
      </c>
      <c r="K68" t="s">
        <v>433</v>
      </c>
      <c r="L68" t="s">
        <v>15</v>
      </c>
      <c r="M68" t="s">
        <v>322</v>
      </c>
      <c r="N68" t="s">
        <v>15</v>
      </c>
    </row>
    <row r="69" spans="1:14" x14ac:dyDescent="0.25">
      <c r="A69" t="s">
        <v>316</v>
      </c>
      <c r="B69" t="s">
        <v>317</v>
      </c>
      <c r="C69" t="s">
        <v>318</v>
      </c>
      <c r="D69" t="s">
        <v>318</v>
      </c>
      <c r="E69" t="s">
        <v>420</v>
      </c>
      <c r="F69" t="s">
        <v>347</v>
      </c>
      <c r="G69" t="s">
        <v>75</v>
      </c>
      <c r="H69" t="s">
        <v>68</v>
      </c>
      <c r="I69" t="s">
        <v>136</v>
      </c>
      <c r="J69" t="s">
        <v>320</v>
      </c>
      <c r="K69" t="s">
        <v>434</v>
      </c>
      <c r="L69" t="s">
        <v>15</v>
      </c>
      <c r="M69" t="s">
        <v>322</v>
      </c>
      <c r="N69" t="s">
        <v>15</v>
      </c>
    </row>
    <row r="70" spans="1:14" x14ac:dyDescent="0.25">
      <c r="A70" t="s">
        <v>316</v>
      </c>
      <c r="B70" t="s">
        <v>317</v>
      </c>
      <c r="C70" t="s">
        <v>318</v>
      </c>
      <c r="D70" t="s">
        <v>318</v>
      </c>
      <c r="E70" t="s">
        <v>420</v>
      </c>
      <c r="F70" t="s">
        <v>347</v>
      </c>
      <c r="G70" t="s">
        <v>75</v>
      </c>
      <c r="H70" t="s">
        <v>68</v>
      </c>
      <c r="I70" t="s">
        <v>136</v>
      </c>
      <c r="J70" t="s">
        <v>320</v>
      </c>
      <c r="K70" t="s">
        <v>435</v>
      </c>
      <c r="L70" t="s">
        <v>15</v>
      </c>
      <c r="M70" t="s">
        <v>322</v>
      </c>
      <c r="N70" t="s">
        <v>15</v>
      </c>
    </row>
    <row r="71" spans="1:14" x14ac:dyDescent="0.25">
      <c r="A71" t="s">
        <v>316</v>
      </c>
      <c r="B71" t="s">
        <v>317</v>
      </c>
      <c r="C71" t="s">
        <v>318</v>
      </c>
      <c r="D71" t="s">
        <v>318</v>
      </c>
      <c r="E71" t="s">
        <v>420</v>
      </c>
      <c r="F71" t="s">
        <v>347</v>
      </c>
      <c r="G71" t="s">
        <v>75</v>
      </c>
      <c r="H71" t="s">
        <v>68</v>
      </c>
      <c r="I71" t="s">
        <v>125</v>
      </c>
      <c r="J71" t="s">
        <v>320</v>
      </c>
      <c r="K71" t="s">
        <v>436</v>
      </c>
      <c r="L71" t="s">
        <v>15</v>
      </c>
      <c r="M71" t="s">
        <v>324</v>
      </c>
      <c r="N71" t="s">
        <v>15</v>
      </c>
    </row>
    <row r="72" spans="1:14" x14ac:dyDescent="0.25">
      <c r="A72" t="s">
        <v>316</v>
      </c>
      <c r="B72" t="s">
        <v>317</v>
      </c>
      <c r="C72" t="s">
        <v>318</v>
      </c>
      <c r="D72" t="s">
        <v>318</v>
      </c>
      <c r="E72" t="s">
        <v>437</v>
      </c>
      <c r="F72" t="s">
        <v>76</v>
      </c>
      <c r="G72" t="s">
        <v>75</v>
      </c>
      <c r="H72" t="s">
        <v>67</v>
      </c>
      <c r="I72" t="s">
        <v>121</v>
      </c>
      <c r="J72" t="s">
        <v>320</v>
      </c>
      <c r="K72" t="s">
        <v>438</v>
      </c>
      <c r="L72" t="s">
        <v>15</v>
      </c>
      <c r="M72" t="s">
        <v>342</v>
      </c>
      <c r="N72" t="s">
        <v>15</v>
      </c>
    </row>
    <row r="73" spans="1:14" x14ac:dyDescent="0.25">
      <c r="A73" t="s">
        <v>316</v>
      </c>
      <c r="B73" t="s">
        <v>317</v>
      </c>
      <c r="C73" t="s">
        <v>318</v>
      </c>
      <c r="D73" t="s">
        <v>318</v>
      </c>
      <c r="E73" t="s">
        <v>437</v>
      </c>
      <c r="F73" t="s">
        <v>76</v>
      </c>
      <c r="G73" t="s">
        <v>75</v>
      </c>
      <c r="H73" t="s">
        <v>67</v>
      </c>
      <c r="I73" t="s">
        <v>125</v>
      </c>
      <c r="J73" t="s">
        <v>320</v>
      </c>
      <c r="K73" t="s">
        <v>439</v>
      </c>
      <c r="L73" t="s">
        <v>15</v>
      </c>
      <c r="M73" t="s">
        <v>324</v>
      </c>
      <c r="N73" t="s">
        <v>15</v>
      </c>
    </row>
    <row r="74" spans="1:14" x14ac:dyDescent="0.25">
      <c r="A74" t="s">
        <v>316</v>
      </c>
      <c r="B74" t="s">
        <v>317</v>
      </c>
      <c r="C74" t="s">
        <v>318</v>
      </c>
      <c r="D74" t="s">
        <v>318</v>
      </c>
      <c r="E74" t="s">
        <v>437</v>
      </c>
      <c r="F74" t="s">
        <v>76</v>
      </c>
      <c r="G74" t="s">
        <v>75</v>
      </c>
      <c r="H74" t="s">
        <v>67</v>
      </c>
      <c r="I74" t="s">
        <v>125</v>
      </c>
      <c r="J74" t="s">
        <v>320</v>
      </c>
      <c r="K74" t="s">
        <v>440</v>
      </c>
      <c r="L74" t="s">
        <v>15</v>
      </c>
      <c r="M74" t="s">
        <v>324</v>
      </c>
      <c r="N74" t="s">
        <v>15</v>
      </c>
    </row>
    <row r="75" spans="1:14" x14ac:dyDescent="0.25">
      <c r="A75" t="s">
        <v>316</v>
      </c>
      <c r="B75" t="s">
        <v>317</v>
      </c>
      <c r="C75" t="s">
        <v>318</v>
      </c>
      <c r="D75" t="s">
        <v>318</v>
      </c>
      <c r="E75" t="s">
        <v>437</v>
      </c>
      <c r="F75" t="s">
        <v>76</v>
      </c>
      <c r="G75" t="s">
        <v>75</v>
      </c>
      <c r="H75" t="s">
        <v>68</v>
      </c>
      <c r="I75" t="s">
        <v>133</v>
      </c>
      <c r="J75" t="s">
        <v>320</v>
      </c>
      <c r="K75" t="s">
        <v>441</v>
      </c>
      <c r="L75" t="s">
        <v>15</v>
      </c>
      <c r="M75" t="s">
        <v>442</v>
      </c>
      <c r="N75" t="s">
        <v>15</v>
      </c>
    </row>
    <row r="76" spans="1:14" x14ac:dyDescent="0.25">
      <c r="A76" t="s">
        <v>316</v>
      </c>
      <c r="B76" t="s">
        <v>317</v>
      </c>
      <c r="C76" t="s">
        <v>318</v>
      </c>
      <c r="D76" t="s">
        <v>318</v>
      </c>
      <c r="E76" t="s">
        <v>437</v>
      </c>
      <c r="F76" t="s">
        <v>76</v>
      </c>
      <c r="G76" t="s">
        <v>75</v>
      </c>
      <c r="H76" t="s">
        <v>68</v>
      </c>
      <c r="I76" t="s">
        <v>136</v>
      </c>
      <c r="J76" t="s">
        <v>320</v>
      </c>
      <c r="K76" t="s">
        <v>443</v>
      </c>
      <c r="L76" t="s">
        <v>15</v>
      </c>
      <c r="M76" t="s">
        <v>322</v>
      </c>
      <c r="N76" t="s">
        <v>15</v>
      </c>
    </row>
    <row r="77" spans="1:14" x14ac:dyDescent="0.25">
      <c r="A77" t="s">
        <v>316</v>
      </c>
      <c r="B77" t="s">
        <v>317</v>
      </c>
      <c r="C77" t="s">
        <v>318</v>
      </c>
      <c r="D77" t="s">
        <v>318</v>
      </c>
      <c r="E77" t="s">
        <v>437</v>
      </c>
      <c r="F77" t="s">
        <v>76</v>
      </c>
      <c r="G77" t="s">
        <v>75</v>
      </c>
      <c r="H77" t="s">
        <v>68</v>
      </c>
      <c r="I77" t="s">
        <v>125</v>
      </c>
      <c r="J77" t="s">
        <v>320</v>
      </c>
      <c r="K77" t="s">
        <v>444</v>
      </c>
      <c r="L77" t="s">
        <v>15</v>
      </c>
      <c r="M77" t="s">
        <v>324</v>
      </c>
      <c r="N77" t="s">
        <v>15</v>
      </c>
    </row>
    <row r="78" spans="1:14" x14ac:dyDescent="0.25">
      <c r="A78" t="s">
        <v>316</v>
      </c>
      <c r="B78" t="s">
        <v>317</v>
      </c>
      <c r="C78" t="s">
        <v>318</v>
      </c>
      <c r="D78" t="s">
        <v>318</v>
      </c>
      <c r="E78" t="s">
        <v>437</v>
      </c>
      <c r="F78" t="s">
        <v>76</v>
      </c>
      <c r="G78" t="s">
        <v>75</v>
      </c>
      <c r="H78" t="s">
        <v>68</v>
      </c>
      <c r="I78" t="s">
        <v>125</v>
      </c>
      <c r="J78" t="s">
        <v>320</v>
      </c>
      <c r="K78" t="s">
        <v>445</v>
      </c>
      <c r="L78" t="s">
        <v>15</v>
      </c>
      <c r="M78" t="s">
        <v>324</v>
      </c>
      <c r="N78" t="s">
        <v>15</v>
      </c>
    </row>
    <row r="79" spans="1:14" x14ac:dyDescent="0.25">
      <c r="A79" t="s">
        <v>316</v>
      </c>
      <c r="B79" t="s">
        <v>317</v>
      </c>
      <c r="C79" t="s">
        <v>318</v>
      </c>
      <c r="D79" t="s">
        <v>318</v>
      </c>
      <c r="E79" t="s">
        <v>437</v>
      </c>
      <c r="F79" t="s">
        <v>76</v>
      </c>
      <c r="G79" t="s">
        <v>75</v>
      </c>
      <c r="H79" t="s">
        <v>68</v>
      </c>
      <c r="I79" t="s">
        <v>125</v>
      </c>
      <c r="J79" t="s">
        <v>320</v>
      </c>
      <c r="K79" t="s">
        <v>446</v>
      </c>
      <c r="L79" t="s">
        <v>15</v>
      </c>
      <c r="M79" t="s">
        <v>324</v>
      </c>
      <c r="N79" t="s">
        <v>15</v>
      </c>
    </row>
    <row r="80" spans="1:14" x14ac:dyDescent="0.25">
      <c r="A80" t="s">
        <v>316</v>
      </c>
      <c r="B80" t="s">
        <v>317</v>
      </c>
      <c r="C80" t="s">
        <v>318</v>
      </c>
      <c r="D80" t="s">
        <v>318</v>
      </c>
      <c r="E80" t="s">
        <v>437</v>
      </c>
      <c r="F80" t="s">
        <v>76</v>
      </c>
      <c r="G80" t="s">
        <v>75</v>
      </c>
      <c r="H80" t="s">
        <v>68</v>
      </c>
      <c r="I80" t="s">
        <v>125</v>
      </c>
      <c r="J80" t="s">
        <v>320</v>
      </c>
      <c r="K80" t="s">
        <v>447</v>
      </c>
      <c r="L80" t="s">
        <v>15</v>
      </c>
      <c r="M80" t="s">
        <v>324</v>
      </c>
      <c r="N80" t="s">
        <v>15</v>
      </c>
    </row>
    <row r="81" spans="1:14" x14ac:dyDescent="0.25">
      <c r="A81" t="s">
        <v>316</v>
      </c>
      <c r="B81" t="s">
        <v>331</v>
      </c>
      <c r="C81" t="s">
        <v>318</v>
      </c>
      <c r="D81" t="s">
        <v>318</v>
      </c>
      <c r="E81" t="s">
        <v>437</v>
      </c>
      <c r="F81" t="s">
        <v>76</v>
      </c>
      <c r="G81" t="s">
        <v>75</v>
      </c>
      <c r="H81" t="s">
        <v>68</v>
      </c>
      <c r="I81" t="s">
        <v>143</v>
      </c>
      <c r="J81" t="s">
        <v>333</v>
      </c>
      <c r="K81" t="s">
        <v>448</v>
      </c>
      <c r="L81" t="s">
        <v>15</v>
      </c>
      <c r="M81" t="s">
        <v>352</v>
      </c>
      <c r="N81" t="s">
        <v>15</v>
      </c>
    </row>
    <row r="82" spans="1:14" x14ac:dyDescent="0.25">
      <c r="A82" t="s">
        <v>316</v>
      </c>
      <c r="B82" t="s">
        <v>317</v>
      </c>
      <c r="C82" t="s">
        <v>318</v>
      </c>
      <c r="D82" t="s">
        <v>318</v>
      </c>
      <c r="E82" t="s">
        <v>437</v>
      </c>
      <c r="F82" t="s">
        <v>76</v>
      </c>
      <c r="G82" t="s">
        <v>75</v>
      </c>
      <c r="H82" t="s">
        <v>68</v>
      </c>
      <c r="I82" t="s">
        <v>147</v>
      </c>
      <c r="J82" t="s">
        <v>320</v>
      </c>
      <c r="K82" t="s">
        <v>449</v>
      </c>
      <c r="L82" t="s">
        <v>15</v>
      </c>
      <c r="M82" t="s">
        <v>450</v>
      </c>
      <c r="N82" t="s">
        <v>15</v>
      </c>
    </row>
    <row r="83" spans="1:14" x14ac:dyDescent="0.25">
      <c r="A83" t="s">
        <v>316</v>
      </c>
      <c r="B83" t="s">
        <v>336</v>
      </c>
      <c r="C83" t="s">
        <v>318</v>
      </c>
      <c r="D83" t="s">
        <v>318</v>
      </c>
      <c r="E83" t="s">
        <v>437</v>
      </c>
      <c r="F83" t="s">
        <v>76</v>
      </c>
      <c r="G83" t="s">
        <v>75</v>
      </c>
      <c r="H83" t="s">
        <v>68</v>
      </c>
      <c r="I83" t="s">
        <v>149</v>
      </c>
      <c r="J83" t="s">
        <v>337</v>
      </c>
      <c r="K83" t="s">
        <v>451</v>
      </c>
      <c r="L83" t="s">
        <v>15</v>
      </c>
      <c r="M83" t="s">
        <v>432</v>
      </c>
      <c r="N83" t="s">
        <v>15</v>
      </c>
    </row>
    <row r="84" spans="1:14" x14ac:dyDescent="0.25">
      <c r="A84" t="s">
        <v>316</v>
      </c>
      <c r="B84" t="s">
        <v>317</v>
      </c>
      <c r="C84" t="s">
        <v>318</v>
      </c>
      <c r="D84" t="s">
        <v>318</v>
      </c>
      <c r="E84" t="s">
        <v>437</v>
      </c>
      <c r="F84" t="s">
        <v>76</v>
      </c>
      <c r="G84" t="s">
        <v>75</v>
      </c>
      <c r="H84" t="s">
        <v>68</v>
      </c>
      <c r="I84" t="s">
        <v>152</v>
      </c>
      <c r="J84" t="s">
        <v>320</v>
      </c>
      <c r="K84" t="s">
        <v>452</v>
      </c>
      <c r="L84" t="s">
        <v>15</v>
      </c>
      <c r="M84" t="s">
        <v>453</v>
      </c>
      <c r="N84" t="s">
        <v>15</v>
      </c>
    </row>
    <row r="85" spans="1:14" x14ac:dyDescent="0.25">
      <c r="A85" t="s">
        <v>316</v>
      </c>
      <c r="B85" t="s">
        <v>317</v>
      </c>
      <c r="C85" t="s">
        <v>318</v>
      </c>
      <c r="D85" t="s">
        <v>318</v>
      </c>
      <c r="E85" t="s">
        <v>437</v>
      </c>
      <c r="F85" t="s">
        <v>347</v>
      </c>
      <c r="G85" t="s">
        <v>75</v>
      </c>
      <c r="H85" t="s">
        <v>67</v>
      </c>
      <c r="I85" t="s">
        <v>160</v>
      </c>
      <c r="J85" t="s">
        <v>320</v>
      </c>
      <c r="K85" t="s">
        <v>454</v>
      </c>
      <c r="L85" t="s">
        <v>15</v>
      </c>
      <c r="M85" t="s">
        <v>455</v>
      </c>
      <c r="N85" t="s">
        <v>15</v>
      </c>
    </row>
    <row r="86" spans="1:14" x14ac:dyDescent="0.25">
      <c r="A86" t="s">
        <v>316</v>
      </c>
      <c r="B86" t="s">
        <v>336</v>
      </c>
      <c r="C86" t="s">
        <v>318</v>
      </c>
      <c r="D86" t="s">
        <v>318</v>
      </c>
      <c r="E86" t="s">
        <v>437</v>
      </c>
      <c r="F86" t="s">
        <v>347</v>
      </c>
      <c r="G86" t="s">
        <v>75</v>
      </c>
      <c r="H86" t="s">
        <v>67</v>
      </c>
      <c r="I86" t="s">
        <v>165</v>
      </c>
      <c r="J86" t="s">
        <v>337</v>
      </c>
      <c r="K86" t="s">
        <v>456</v>
      </c>
      <c r="L86" t="s">
        <v>15</v>
      </c>
      <c r="M86" t="s">
        <v>365</v>
      </c>
      <c r="N86" t="s">
        <v>340</v>
      </c>
    </row>
    <row r="87" spans="1:14" x14ac:dyDescent="0.25">
      <c r="A87" t="s">
        <v>316</v>
      </c>
      <c r="B87" t="s">
        <v>317</v>
      </c>
      <c r="C87" t="s">
        <v>318</v>
      </c>
      <c r="D87" t="s">
        <v>318</v>
      </c>
      <c r="E87" t="s">
        <v>437</v>
      </c>
      <c r="F87" t="s">
        <v>347</v>
      </c>
      <c r="G87" t="s">
        <v>75</v>
      </c>
      <c r="H87" t="s">
        <v>67</v>
      </c>
      <c r="I87" t="s">
        <v>133</v>
      </c>
      <c r="J87" t="s">
        <v>320</v>
      </c>
      <c r="K87" t="s">
        <v>457</v>
      </c>
      <c r="L87" t="s">
        <v>15</v>
      </c>
      <c r="M87" t="s">
        <v>442</v>
      </c>
      <c r="N87" t="s">
        <v>15</v>
      </c>
    </row>
    <row r="88" spans="1:14" x14ac:dyDescent="0.25">
      <c r="A88" t="s">
        <v>316</v>
      </c>
      <c r="B88" t="s">
        <v>317</v>
      </c>
      <c r="C88" t="s">
        <v>318</v>
      </c>
      <c r="D88" t="s">
        <v>318</v>
      </c>
      <c r="E88" t="s">
        <v>437</v>
      </c>
      <c r="F88" t="s">
        <v>347</v>
      </c>
      <c r="G88" t="s">
        <v>75</v>
      </c>
      <c r="H88" t="s">
        <v>68</v>
      </c>
      <c r="I88" t="s">
        <v>152</v>
      </c>
      <c r="J88" t="s">
        <v>320</v>
      </c>
      <c r="K88" t="s">
        <v>458</v>
      </c>
      <c r="L88" t="s">
        <v>15</v>
      </c>
      <c r="M88" t="s">
        <v>459</v>
      </c>
      <c r="N88" t="s">
        <v>15</v>
      </c>
    </row>
    <row r="89" spans="1:14" x14ac:dyDescent="0.25">
      <c r="A89" t="s">
        <v>316</v>
      </c>
      <c r="B89" t="s">
        <v>317</v>
      </c>
      <c r="C89" t="s">
        <v>318</v>
      </c>
      <c r="D89" t="s">
        <v>318</v>
      </c>
      <c r="E89" t="s">
        <v>437</v>
      </c>
      <c r="F89" t="s">
        <v>347</v>
      </c>
      <c r="G89" t="s">
        <v>75</v>
      </c>
      <c r="H89" t="s">
        <v>68</v>
      </c>
      <c r="I89" t="s">
        <v>173</v>
      </c>
      <c r="J89" t="s">
        <v>320</v>
      </c>
      <c r="K89" t="s">
        <v>460</v>
      </c>
      <c r="L89" t="s">
        <v>15</v>
      </c>
      <c r="M89" t="s">
        <v>461</v>
      </c>
      <c r="N89" t="s">
        <v>15</v>
      </c>
    </row>
    <row r="90" spans="1:14" x14ac:dyDescent="0.25">
      <c r="A90" t="s">
        <v>316</v>
      </c>
      <c r="B90" t="s">
        <v>317</v>
      </c>
      <c r="C90" t="s">
        <v>318</v>
      </c>
      <c r="D90" t="s">
        <v>318</v>
      </c>
      <c r="E90" t="s">
        <v>437</v>
      </c>
      <c r="F90" t="s">
        <v>347</v>
      </c>
      <c r="G90" t="s">
        <v>75</v>
      </c>
      <c r="H90" t="s">
        <v>68</v>
      </c>
      <c r="I90" t="s">
        <v>136</v>
      </c>
      <c r="J90" t="s">
        <v>320</v>
      </c>
      <c r="K90" t="s">
        <v>462</v>
      </c>
      <c r="L90" t="s">
        <v>15</v>
      </c>
      <c r="M90" t="s">
        <v>322</v>
      </c>
      <c r="N90" t="s">
        <v>15</v>
      </c>
    </row>
    <row r="91" spans="1:14" x14ac:dyDescent="0.25">
      <c r="A91" t="s">
        <v>316</v>
      </c>
      <c r="B91" t="s">
        <v>317</v>
      </c>
      <c r="C91" t="s">
        <v>318</v>
      </c>
      <c r="D91" t="s">
        <v>318</v>
      </c>
      <c r="E91" t="s">
        <v>437</v>
      </c>
      <c r="F91" t="s">
        <v>347</v>
      </c>
      <c r="G91" t="s">
        <v>75</v>
      </c>
      <c r="H91" t="s">
        <v>68</v>
      </c>
      <c r="I91" t="s">
        <v>136</v>
      </c>
      <c r="J91" t="s">
        <v>320</v>
      </c>
      <c r="K91" t="s">
        <v>463</v>
      </c>
      <c r="L91" t="s">
        <v>15</v>
      </c>
      <c r="M91" t="s">
        <v>322</v>
      </c>
      <c r="N91" t="s">
        <v>15</v>
      </c>
    </row>
    <row r="92" spans="1:14" x14ac:dyDescent="0.25">
      <c r="A92" t="s">
        <v>316</v>
      </c>
      <c r="B92" t="s">
        <v>317</v>
      </c>
      <c r="C92" t="s">
        <v>318</v>
      </c>
      <c r="D92" t="s">
        <v>318</v>
      </c>
      <c r="E92" t="s">
        <v>437</v>
      </c>
      <c r="F92" t="s">
        <v>347</v>
      </c>
      <c r="G92" t="s">
        <v>75</v>
      </c>
      <c r="H92" t="s">
        <v>68</v>
      </c>
      <c r="I92" t="s">
        <v>136</v>
      </c>
      <c r="J92" t="s">
        <v>320</v>
      </c>
      <c r="K92" t="s">
        <v>464</v>
      </c>
      <c r="L92" t="s">
        <v>15</v>
      </c>
      <c r="M92" t="s">
        <v>322</v>
      </c>
      <c r="N92" t="s">
        <v>15</v>
      </c>
    </row>
    <row r="93" spans="1:14" x14ac:dyDescent="0.25">
      <c r="A93" t="s">
        <v>316</v>
      </c>
      <c r="B93" t="s">
        <v>317</v>
      </c>
      <c r="C93" t="s">
        <v>318</v>
      </c>
      <c r="D93" t="s">
        <v>318</v>
      </c>
      <c r="E93" t="s">
        <v>437</v>
      </c>
      <c r="F93" t="s">
        <v>347</v>
      </c>
      <c r="G93" t="s">
        <v>75</v>
      </c>
      <c r="H93" t="s">
        <v>68</v>
      </c>
      <c r="I93" t="s">
        <v>136</v>
      </c>
      <c r="J93" t="s">
        <v>320</v>
      </c>
      <c r="K93" t="s">
        <v>465</v>
      </c>
      <c r="L93" t="s">
        <v>15</v>
      </c>
      <c r="M93" t="s">
        <v>322</v>
      </c>
      <c r="N93" t="s">
        <v>15</v>
      </c>
    </row>
    <row r="94" spans="1:14" x14ac:dyDescent="0.25">
      <c r="A94" t="s">
        <v>316</v>
      </c>
      <c r="B94" t="s">
        <v>317</v>
      </c>
      <c r="C94" t="s">
        <v>318</v>
      </c>
      <c r="D94" t="s">
        <v>318</v>
      </c>
      <c r="E94" t="s">
        <v>437</v>
      </c>
      <c r="F94" t="s">
        <v>347</v>
      </c>
      <c r="G94" t="s">
        <v>75</v>
      </c>
      <c r="H94" t="s">
        <v>68</v>
      </c>
      <c r="I94" t="s">
        <v>136</v>
      </c>
      <c r="J94" t="s">
        <v>320</v>
      </c>
      <c r="K94" t="s">
        <v>466</v>
      </c>
      <c r="L94" t="s">
        <v>15</v>
      </c>
      <c r="M94" t="s">
        <v>322</v>
      </c>
      <c r="N94" t="s">
        <v>15</v>
      </c>
    </row>
    <row r="95" spans="1:14" x14ac:dyDescent="0.25">
      <c r="A95" t="s">
        <v>316</v>
      </c>
      <c r="B95" t="s">
        <v>317</v>
      </c>
      <c r="C95" t="s">
        <v>318</v>
      </c>
      <c r="D95" t="s">
        <v>318</v>
      </c>
      <c r="E95" t="s">
        <v>437</v>
      </c>
      <c r="F95" t="s">
        <v>347</v>
      </c>
      <c r="G95" t="s">
        <v>75</v>
      </c>
      <c r="H95" t="s">
        <v>68</v>
      </c>
      <c r="I95" t="s">
        <v>136</v>
      </c>
      <c r="J95" t="s">
        <v>320</v>
      </c>
      <c r="K95" t="s">
        <v>467</v>
      </c>
      <c r="L95" t="s">
        <v>15</v>
      </c>
      <c r="M95" t="s">
        <v>322</v>
      </c>
      <c r="N95" t="s">
        <v>15</v>
      </c>
    </row>
    <row r="96" spans="1:14" x14ac:dyDescent="0.25">
      <c r="A96" t="s">
        <v>316</v>
      </c>
      <c r="B96" t="s">
        <v>317</v>
      </c>
      <c r="C96" t="s">
        <v>318</v>
      </c>
      <c r="D96" t="s">
        <v>318</v>
      </c>
      <c r="E96" t="s">
        <v>437</v>
      </c>
      <c r="F96" t="s">
        <v>347</v>
      </c>
      <c r="G96" t="s">
        <v>75</v>
      </c>
      <c r="H96" t="s">
        <v>68</v>
      </c>
      <c r="I96" t="s">
        <v>125</v>
      </c>
      <c r="J96" t="s">
        <v>320</v>
      </c>
      <c r="K96" t="s">
        <v>468</v>
      </c>
      <c r="L96" t="s">
        <v>15</v>
      </c>
      <c r="M96" t="s">
        <v>324</v>
      </c>
      <c r="N96" t="s">
        <v>15</v>
      </c>
    </row>
    <row r="97" spans="1:14" x14ac:dyDescent="0.25">
      <c r="A97" t="s">
        <v>316</v>
      </c>
      <c r="B97" t="s">
        <v>317</v>
      </c>
      <c r="C97" t="s">
        <v>318</v>
      </c>
      <c r="D97" t="s">
        <v>318</v>
      </c>
      <c r="E97" t="s">
        <v>437</v>
      </c>
      <c r="F97" t="s">
        <v>347</v>
      </c>
      <c r="G97" t="s">
        <v>75</v>
      </c>
      <c r="H97" t="s">
        <v>68</v>
      </c>
      <c r="I97" t="s">
        <v>125</v>
      </c>
      <c r="J97" t="s">
        <v>320</v>
      </c>
      <c r="K97" t="s">
        <v>469</v>
      </c>
      <c r="L97" t="s">
        <v>15</v>
      </c>
      <c r="M97" t="s">
        <v>324</v>
      </c>
      <c r="N97" t="s">
        <v>15</v>
      </c>
    </row>
    <row r="98" spans="1:14" x14ac:dyDescent="0.25">
      <c r="A98" t="s">
        <v>316</v>
      </c>
      <c r="B98" t="s">
        <v>317</v>
      </c>
      <c r="C98" t="s">
        <v>318</v>
      </c>
      <c r="D98" t="s">
        <v>318</v>
      </c>
      <c r="E98" t="s">
        <v>437</v>
      </c>
      <c r="F98" t="s">
        <v>347</v>
      </c>
      <c r="G98" t="s">
        <v>75</v>
      </c>
      <c r="H98" t="s">
        <v>68</v>
      </c>
      <c r="I98" t="s">
        <v>147</v>
      </c>
      <c r="J98" t="s">
        <v>320</v>
      </c>
      <c r="K98" t="s">
        <v>470</v>
      </c>
      <c r="L98" t="s">
        <v>15</v>
      </c>
      <c r="M98" t="s">
        <v>450</v>
      </c>
      <c r="N98" t="s">
        <v>15</v>
      </c>
    </row>
    <row r="99" spans="1:14" x14ac:dyDescent="0.25">
      <c r="A99" t="s">
        <v>316</v>
      </c>
      <c r="B99" t="s">
        <v>317</v>
      </c>
      <c r="C99" t="s">
        <v>318</v>
      </c>
      <c r="D99" t="s">
        <v>318</v>
      </c>
      <c r="E99" t="s">
        <v>437</v>
      </c>
      <c r="F99" t="s">
        <v>347</v>
      </c>
      <c r="G99" t="s">
        <v>75</v>
      </c>
      <c r="H99" t="s">
        <v>68</v>
      </c>
      <c r="I99" t="s">
        <v>147</v>
      </c>
      <c r="J99" t="s">
        <v>320</v>
      </c>
      <c r="K99" t="s">
        <v>471</v>
      </c>
      <c r="L99" t="s">
        <v>15</v>
      </c>
      <c r="M99" t="s">
        <v>450</v>
      </c>
      <c r="N99" t="s">
        <v>15</v>
      </c>
    </row>
    <row r="100" spans="1:14" x14ac:dyDescent="0.25">
      <c r="A100" t="s">
        <v>316</v>
      </c>
      <c r="B100" t="s">
        <v>317</v>
      </c>
      <c r="C100" t="s">
        <v>318</v>
      </c>
      <c r="D100" t="s">
        <v>318</v>
      </c>
      <c r="E100" t="s">
        <v>472</v>
      </c>
      <c r="F100" t="s">
        <v>76</v>
      </c>
      <c r="G100" t="s">
        <v>75</v>
      </c>
      <c r="H100" t="s">
        <v>67</v>
      </c>
      <c r="I100" t="s">
        <v>121</v>
      </c>
      <c r="J100" t="s">
        <v>320</v>
      </c>
      <c r="K100" t="s">
        <v>473</v>
      </c>
      <c r="L100" t="s">
        <v>15</v>
      </c>
      <c r="M100" t="s">
        <v>342</v>
      </c>
      <c r="N100" t="s">
        <v>15</v>
      </c>
    </row>
    <row r="101" spans="1:14" x14ac:dyDescent="0.25">
      <c r="A101" t="s">
        <v>316</v>
      </c>
      <c r="B101" t="s">
        <v>317</v>
      </c>
      <c r="C101" t="s">
        <v>318</v>
      </c>
      <c r="D101" t="s">
        <v>318</v>
      </c>
      <c r="E101" t="s">
        <v>472</v>
      </c>
      <c r="F101" t="s">
        <v>76</v>
      </c>
      <c r="G101" t="s">
        <v>75</v>
      </c>
      <c r="H101" t="s">
        <v>67</v>
      </c>
      <c r="I101" t="s">
        <v>125</v>
      </c>
      <c r="J101" t="s">
        <v>320</v>
      </c>
      <c r="K101" t="s">
        <v>474</v>
      </c>
      <c r="L101" t="s">
        <v>15</v>
      </c>
      <c r="M101" t="s">
        <v>324</v>
      </c>
      <c r="N101" t="s">
        <v>15</v>
      </c>
    </row>
    <row r="102" spans="1:14" x14ac:dyDescent="0.25">
      <c r="A102" t="s">
        <v>316</v>
      </c>
      <c r="B102" t="s">
        <v>317</v>
      </c>
      <c r="C102" t="s">
        <v>318</v>
      </c>
      <c r="D102" t="s">
        <v>318</v>
      </c>
      <c r="E102" t="s">
        <v>472</v>
      </c>
      <c r="F102" t="s">
        <v>76</v>
      </c>
      <c r="G102" t="s">
        <v>75</v>
      </c>
      <c r="H102" t="s">
        <v>68</v>
      </c>
      <c r="I102" t="s">
        <v>205</v>
      </c>
      <c r="J102" t="s">
        <v>320</v>
      </c>
      <c r="K102" t="s">
        <v>475</v>
      </c>
      <c r="L102" t="s">
        <v>15</v>
      </c>
      <c r="M102" t="s">
        <v>476</v>
      </c>
      <c r="N102" t="s">
        <v>15</v>
      </c>
    </row>
    <row r="103" spans="1:14" x14ac:dyDescent="0.25">
      <c r="A103" t="s">
        <v>316</v>
      </c>
      <c r="B103" t="s">
        <v>317</v>
      </c>
      <c r="C103" t="s">
        <v>318</v>
      </c>
      <c r="D103" t="s">
        <v>318</v>
      </c>
      <c r="E103" t="s">
        <v>472</v>
      </c>
      <c r="F103" t="s">
        <v>76</v>
      </c>
      <c r="G103" t="s">
        <v>75</v>
      </c>
      <c r="H103" t="s">
        <v>68</v>
      </c>
      <c r="I103" t="s">
        <v>206</v>
      </c>
      <c r="J103" t="s">
        <v>320</v>
      </c>
      <c r="K103" t="s">
        <v>477</v>
      </c>
      <c r="L103" t="s">
        <v>15</v>
      </c>
      <c r="M103" t="s">
        <v>478</v>
      </c>
      <c r="N103" t="s">
        <v>15</v>
      </c>
    </row>
    <row r="104" spans="1:14" x14ac:dyDescent="0.25">
      <c r="A104" t="s">
        <v>316</v>
      </c>
      <c r="B104" t="s">
        <v>317</v>
      </c>
      <c r="C104" t="s">
        <v>318</v>
      </c>
      <c r="D104" t="s">
        <v>318</v>
      </c>
      <c r="E104" t="s">
        <v>472</v>
      </c>
      <c r="F104" t="s">
        <v>76</v>
      </c>
      <c r="G104" t="s">
        <v>75</v>
      </c>
      <c r="H104" t="s">
        <v>68</v>
      </c>
      <c r="I104" t="s">
        <v>121</v>
      </c>
      <c r="J104" t="s">
        <v>320</v>
      </c>
      <c r="K104" t="s">
        <v>479</v>
      </c>
      <c r="L104" t="s">
        <v>15</v>
      </c>
      <c r="M104" t="s">
        <v>342</v>
      </c>
      <c r="N104" t="s">
        <v>15</v>
      </c>
    </row>
    <row r="105" spans="1:14" x14ac:dyDescent="0.25">
      <c r="A105" t="s">
        <v>316</v>
      </c>
      <c r="B105" t="s">
        <v>317</v>
      </c>
      <c r="C105" t="s">
        <v>318</v>
      </c>
      <c r="D105" t="s">
        <v>318</v>
      </c>
      <c r="E105" t="s">
        <v>472</v>
      </c>
      <c r="F105" t="s">
        <v>76</v>
      </c>
      <c r="G105" t="s">
        <v>75</v>
      </c>
      <c r="H105" t="s">
        <v>68</v>
      </c>
      <c r="I105" t="s">
        <v>121</v>
      </c>
      <c r="J105" t="s">
        <v>320</v>
      </c>
      <c r="K105" t="s">
        <v>480</v>
      </c>
      <c r="L105" t="s">
        <v>15</v>
      </c>
      <c r="M105" t="s">
        <v>342</v>
      </c>
      <c r="N105" t="s">
        <v>15</v>
      </c>
    </row>
    <row r="106" spans="1:14" x14ac:dyDescent="0.25">
      <c r="A106" t="s">
        <v>316</v>
      </c>
      <c r="B106" t="s">
        <v>317</v>
      </c>
      <c r="C106" t="s">
        <v>318</v>
      </c>
      <c r="D106" t="s">
        <v>318</v>
      </c>
      <c r="E106" t="s">
        <v>472</v>
      </c>
      <c r="F106" t="s">
        <v>76</v>
      </c>
      <c r="G106" t="s">
        <v>75</v>
      </c>
      <c r="H106" t="s">
        <v>68</v>
      </c>
      <c r="I106" t="s">
        <v>173</v>
      </c>
      <c r="J106" t="s">
        <v>320</v>
      </c>
      <c r="K106" t="s">
        <v>481</v>
      </c>
      <c r="L106" t="s">
        <v>15</v>
      </c>
      <c r="M106" t="s">
        <v>413</v>
      </c>
      <c r="N106" t="s">
        <v>15</v>
      </c>
    </row>
    <row r="107" spans="1:14" x14ac:dyDescent="0.25">
      <c r="A107" t="s">
        <v>316</v>
      </c>
      <c r="B107" t="s">
        <v>317</v>
      </c>
      <c r="C107" t="s">
        <v>318</v>
      </c>
      <c r="D107" t="s">
        <v>318</v>
      </c>
      <c r="E107" t="s">
        <v>472</v>
      </c>
      <c r="F107" t="s">
        <v>76</v>
      </c>
      <c r="G107" t="s">
        <v>75</v>
      </c>
      <c r="H107" t="s">
        <v>68</v>
      </c>
      <c r="I107" t="s">
        <v>136</v>
      </c>
      <c r="J107" t="s">
        <v>320</v>
      </c>
      <c r="K107" t="s">
        <v>482</v>
      </c>
      <c r="L107" t="s">
        <v>15</v>
      </c>
      <c r="M107" t="s">
        <v>322</v>
      </c>
      <c r="N107" t="s">
        <v>15</v>
      </c>
    </row>
    <row r="108" spans="1:14" x14ac:dyDescent="0.25">
      <c r="A108" t="s">
        <v>316</v>
      </c>
      <c r="B108" t="s">
        <v>317</v>
      </c>
      <c r="C108" t="s">
        <v>318</v>
      </c>
      <c r="D108" t="s">
        <v>318</v>
      </c>
      <c r="E108" t="s">
        <v>472</v>
      </c>
      <c r="F108" t="s">
        <v>76</v>
      </c>
      <c r="G108" t="s">
        <v>75</v>
      </c>
      <c r="H108" t="s">
        <v>68</v>
      </c>
      <c r="I108" t="s">
        <v>136</v>
      </c>
      <c r="J108" t="s">
        <v>320</v>
      </c>
      <c r="K108" t="s">
        <v>483</v>
      </c>
      <c r="L108" t="s">
        <v>15</v>
      </c>
      <c r="M108" t="s">
        <v>322</v>
      </c>
      <c r="N108" t="s">
        <v>15</v>
      </c>
    </row>
    <row r="109" spans="1:14" x14ac:dyDescent="0.25">
      <c r="A109" t="s">
        <v>316</v>
      </c>
      <c r="B109" t="s">
        <v>317</v>
      </c>
      <c r="C109" t="s">
        <v>318</v>
      </c>
      <c r="D109" t="s">
        <v>318</v>
      </c>
      <c r="E109" t="s">
        <v>472</v>
      </c>
      <c r="F109" t="s">
        <v>76</v>
      </c>
      <c r="G109" t="s">
        <v>75</v>
      </c>
      <c r="H109" t="s">
        <v>68</v>
      </c>
      <c r="I109" t="s">
        <v>125</v>
      </c>
      <c r="J109" t="s">
        <v>320</v>
      </c>
      <c r="K109" t="s">
        <v>484</v>
      </c>
      <c r="L109" t="s">
        <v>15</v>
      </c>
      <c r="M109" t="s">
        <v>324</v>
      </c>
      <c r="N109" t="s">
        <v>15</v>
      </c>
    </row>
    <row r="110" spans="1:14" x14ac:dyDescent="0.25">
      <c r="A110" t="s">
        <v>316</v>
      </c>
      <c r="B110" t="s">
        <v>317</v>
      </c>
      <c r="C110" t="s">
        <v>318</v>
      </c>
      <c r="D110" t="s">
        <v>318</v>
      </c>
      <c r="E110" t="s">
        <v>472</v>
      </c>
      <c r="F110" t="s">
        <v>76</v>
      </c>
      <c r="G110" t="s">
        <v>75</v>
      </c>
      <c r="H110" t="s">
        <v>68</v>
      </c>
      <c r="I110" t="s">
        <v>125</v>
      </c>
      <c r="J110" t="s">
        <v>320</v>
      </c>
      <c r="K110" t="s">
        <v>485</v>
      </c>
      <c r="L110" t="s">
        <v>15</v>
      </c>
      <c r="M110" t="s">
        <v>324</v>
      </c>
      <c r="N110" t="s">
        <v>15</v>
      </c>
    </row>
    <row r="111" spans="1:14" x14ac:dyDescent="0.25">
      <c r="A111" t="s">
        <v>316</v>
      </c>
      <c r="B111" t="s">
        <v>317</v>
      </c>
      <c r="C111" t="s">
        <v>318</v>
      </c>
      <c r="D111" t="s">
        <v>318</v>
      </c>
      <c r="E111" t="s">
        <v>472</v>
      </c>
      <c r="F111" t="s">
        <v>76</v>
      </c>
      <c r="G111" t="s">
        <v>75</v>
      </c>
      <c r="H111" t="s">
        <v>68</v>
      </c>
      <c r="I111" t="s">
        <v>125</v>
      </c>
      <c r="J111" t="s">
        <v>320</v>
      </c>
      <c r="K111" t="s">
        <v>486</v>
      </c>
      <c r="L111" t="s">
        <v>15</v>
      </c>
      <c r="M111" t="s">
        <v>324</v>
      </c>
      <c r="N111" t="s">
        <v>15</v>
      </c>
    </row>
    <row r="112" spans="1:14" x14ac:dyDescent="0.25">
      <c r="A112" t="s">
        <v>316</v>
      </c>
      <c r="B112" t="s">
        <v>317</v>
      </c>
      <c r="C112" t="s">
        <v>318</v>
      </c>
      <c r="D112" t="s">
        <v>318</v>
      </c>
      <c r="E112" t="s">
        <v>472</v>
      </c>
      <c r="F112" t="s">
        <v>76</v>
      </c>
      <c r="G112" t="s">
        <v>75</v>
      </c>
      <c r="H112" t="s">
        <v>68</v>
      </c>
      <c r="I112" t="s">
        <v>125</v>
      </c>
      <c r="J112" t="s">
        <v>320</v>
      </c>
      <c r="K112" t="s">
        <v>487</v>
      </c>
      <c r="L112" t="s">
        <v>15</v>
      </c>
      <c r="M112" t="s">
        <v>324</v>
      </c>
      <c r="N112" t="s">
        <v>15</v>
      </c>
    </row>
    <row r="113" spans="1:14" x14ac:dyDescent="0.25">
      <c r="A113" t="s">
        <v>316</v>
      </c>
      <c r="B113" t="s">
        <v>317</v>
      </c>
      <c r="C113" t="s">
        <v>318</v>
      </c>
      <c r="D113" t="s">
        <v>318</v>
      </c>
      <c r="E113" t="s">
        <v>472</v>
      </c>
      <c r="F113" t="s">
        <v>76</v>
      </c>
      <c r="G113" t="s">
        <v>75</v>
      </c>
      <c r="H113" t="s">
        <v>68</v>
      </c>
      <c r="I113" t="s">
        <v>125</v>
      </c>
      <c r="J113" t="s">
        <v>320</v>
      </c>
      <c r="K113" t="s">
        <v>488</v>
      </c>
      <c r="L113" t="s">
        <v>15</v>
      </c>
      <c r="M113" t="s">
        <v>324</v>
      </c>
      <c r="N113" t="s">
        <v>15</v>
      </c>
    </row>
    <row r="114" spans="1:14" x14ac:dyDescent="0.25">
      <c r="A114" t="s">
        <v>316</v>
      </c>
      <c r="B114" t="s">
        <v>317</v>
      </c>
      <c r="C114" t="s">
        <v>318</v>
      </c>
      <c r="D114" t="s">
        <v>318</v>
      </c>
      <c r="E114" t="s">
        <v>472</v>
      </c>
      <c r="F114" t="s">
        <v>76</v>
      </c>
      <c r="G114" t="s">
        <v>75</v>
      </c>
      <c r="H114" t="s">
        <v>68</v>
      </c>
      <c r="I114" t="s">
        <v>125</v>
      </c>
      <c r="J114" t="s">
        <v>320</v>
      </c>
      <c r="K114" t="s">
        <v>489</v>
      </c>
      <c r="L114" t="s">
        <v>15</v>
      </c>
      <c r="M114" t="s">
        <v>324</v>
      </c>
      <c r="N114" t="s">
        <v>15</v>
      </c>
    </row>
    <row r="115" spans="1:14" x14ac:dyDescent="0.25">
      <c r="A115" t="s">
        <v>316</v>
      </c>
      <c r="B115" t="s">
        <v>336</v>
      </c>
      <c r="C115" t="s">
        <v>318</v>
      </c>
      <c r="D115" t="s">
        <v>318</v>
      </c>
      <c r="E115" t="s">
        <v>472</v>
      </c>
      <c r="F115" t="s">
        <v>76</v>
      </c>
      <c r="G115" t="s">
        <v>75</v>
      </c>
      <c r="H115" t="s">
        <v>68</v>
      </c>
      <c r="I115" t="s">
        <v>226</v>
      </c>
      <c r="J115" t="s">
        <v>337</v>
      </c>
      <c r="K115" t="s">
        <v>490</v>
      </c>
      <c r="L115" t="s">
        <v>15</v>
      </c>
      <c r="M115" t="s">
        <v>491</v>
      </c>
      <c r="N115" t="s">
        <v>15</v>
      </c>
    </row>
    <row r="116" spans="1:14" x14ac:dyDescent="0.25">
      <c r="A116" t="s">
        <v>316</v>
      </c>
      <c r="B116" t="s">
        <v>336</v>
      </c>
      <c r="C116" t="s">
        <v>318</v>
      </c>
      <c r="D116" t="s">
        <v>318</v>
      </c>
      <c r="E116" t="s">
        <v>472</v>
      </c>
      <c r="F116" t="s">
        <v>347</v>
      </c>
      <c r="G116" t="s">
        <v>75</v>
      </c>
      <c r="H116" t="s">
        <v>68</v>
      </c>
      <c r="I116" t="s">
        <v>234</v>
      </c>
      <c r="J116" t="s">
        <v>337</v>
      </c>
      <c r="K116" t="s">
        <v>492</v>
      </c>
      <c r="L116" t="s">
        <v>15</v>
      </c>
      <c r="M116" t="s">
        <v>493</v>
      </c>
      <c r="N116" t="s">
        <v>15</v>
      </c>
    </row>
    <row r="117" spans="1:14" x14ac:dyDescent="0.25">
      <c r="A117" t="s">
        <v>316</v>
      </c>
      <c r="B117" t="s">
        <v>336</v>
      </c>
      <c r="C117" t="s">
        <v>318</v>
      </c>
      <c r="D117" t="s">
        <v>318</v>
      </c>
      <c r="E117" t="s">
        <v>472</v>
      </c>
      <c r="F117" t="s">
        <v>347</v>
      </c>
      <c r="G117" t="s">
        <v>75</v>
      </c>
      <c r="H117" t="s">
        <v>68</v>
      </c>
      <c r="I117" t="s">
        <v>234</v>
      </c>
      <c r="J117" t="s">
        <v>337</v>
      </c>
      <c r="K117" t="s">
        <v>494</v>
      </c>
      <c r="L117" t="s">
        <v>15</v>
      </c>
      <c r="M117" t="s">
        <v>493</v>
      </c>
      <c r="N117" t="s">
        <v>15</v>
      </c>
    </row>
    <row r="118" spans="1:14" x14ac:dyDescent="0.25">
      <c r="A118" t="s">
        <v>316</v>
      </c>
      <c r="B118" t="s">
        <v>317</v>
      </c>
      <c r="C118" t="s">
        <v>318</v>
      </c>
      <c r="D118" t="s">
        <v>318</v>
      </c>
      <c r="E118" t="s">
        <v>472</v>
      </c>
      <c r="F118" t="s">
        <v>347</v>
      </c>
      <c r="G118" t="s">
        <v>75</v>
      </c>
      <c r="H118" t="s">
        <v>68</v>
      </c>
      <c r="I118" t="s">
        <v>238</v>
      </c>
      <c r="J118" t="s">
        <v>320</v>
      </c>
      <c r="K118" t="s">
        <v>495</v>
      </c>
      <c r="L118" t="s">
        <v>15</v>
      </c>
      <c r="M118" t="s">
        <v>496</v>
      </c>
      <c r="N118" t="s">
        <v>15</v>
      </c>
    </row>
    <row r="119" spans="1:14" x14ac:dyDescent="0.25">
      <c r="A119" t="s">
        <v>316</v>
      </c>
      <c r="B119" t="s">
        <v>336</v>
      </c>
      <c r="C119" t="s">
        <v>318</v>
      </c>
      <c r="D119" t="s">
        <v>318</v>
      </c>
      <c r="E119" t="s">
        <v>472</v>
      </c>
      <c r="F119" t="s">
        <v>347</v>
      </c>
      <c r="G119" t="s">
        <v>75</v>
      </c>
      <c r="H119" t="s">
        <v>68</v>
      </c>
      <c r="I119" t="s">
        <v>165</v>
      </c>
      <c r="J119" t="s">
        <v>337</v>
      </c>
      <c r="K119" t="s">
        <v>497</v>
      </c>
      <c r="L119" t="s">
        <v>15</v>
      </c>
      <c r="M119" t="s">
        <v>365</v>
      </c>
      <c r="N119" t="s">
        <v>498</v>
      </c>
    </row>
    <row r="120" spans="1:14" x14ac:dyDescent="0.25">
      <c r="A120" t="s">
        <v>316</v>
      </c>
      <c r="B120" t="s">
        <v>317</v>
      </c>
      <c r="C120" t="s">
        <v>318</v>
      </c>
      <c r="D120" t="s">
        <v>318</v>
      </c>
      <c r="E120" t="s">
        <v>472</v>
      </c>
      <c r="F120" t="s">
        <v>347</v>
      </c>
      <c r="G120" t="s">
        <v>75</v>
      </c>
      <c r="H120" t="s">
        <v>68</v>
      </c>
      <c r="I120" t="s">
        <v>125</v>
      </c>
      <c r="J120" t="s">
        <v>320</v>
      </c>
      <c r="K120" t="s">
        <v>499</v>
      </c>
      <c r="L120" t="s">
        <v>15</v>
      </c>
      <c r="M120" t="s">
        <v>324</v>
      </c>
      <c r="N120" t="s">
        <v>15</v>
      </c>
    </row>
    <row r="121" spans="1:14" x14ac:dyDescent="0.25">
      <c r="A121" t="s">
        <v>316</v>
      </c>
      <c r="B121" t="s">
        <v>317</v>
      </c>
      <c r="C121" t="s">
        <v>318</v>
      </c>
      <c r="D121" t="s">
        <v>318</v>
      </c>
      <c r="E121" t="s">
        <v>472</v>
      </c>
      <c r="F121" t="s">
        <v>347</v>
      </c>
      <c r="G121" t="s">
        <v>75</v>
      </c>
      <c r="H121" t="s">
        <v>68</v>
      </c>
      <c r="I121" t="s">
        <v>125</v>
      </c>
      <c r="J121" t="s">
        <v>320</v>
      </c>
      <c r="K121" t="s">
        <v>500</v>
      </c>
      <c r="L121" t="s">
        <v>15</v>
      </c>
      <c r="M121" t="s">
        <v>324</v>
      </c>
      <c r="N121" t="s">
        <v>15</v>
      </c>
    </row>
    <row r="122" spans="1:14" x14ac:dyDescent="0.25">
      <c r="A122" t="s">
        <v>316</v>
      </c>
      <c r="B122" t="s">
        <v>317</v>
      </c>
      <c r="C122" t="s">
        <v>318</v>
      </c>
      <c r="D122" t="s">
        <v>318</v>
      </c>
      <c r="E122" t="s">
        <v>472</v>
      </c>
      <c r="F122" t="s">
        <v>347</v>
      </c>
      <c r="G122" t="s">
        <v>75</v>
      </c>
      <c r="H122" t="s">
        <v>68</v>
      </c>
      <c r="I122" t="s">
        <v>125</v>
      </c>
      <c r="J122" t="s">
        <v>320</v>
      </c>
      <c r="K122" t="s">
        <v>501</v>
      </c>
      <c r="L122" t="s">
        <v>15</v>
      </c>
      <c r="M122" t="s">
        <v>324</v>
      </c>
      <c r="N122" t="s">
        <v>15</v>
      </c>
    </row>
    <row r="123" spans="1:14" x14ac:dyDescent="0.25">
      <c r="A123" t="s">
        <v>316</v>
      </c>
      <c r="B123" t="s">
        <v>336</v>
      </c>
      <c r="C123" t="s">
        <v>318</v>
      </c>
      <c r="D123" t="s">
        <v>318</v>
      </c>
      <c r="E123" t="s">
        <v>472</v>
      </c>
      <c r="F123" t="s">
        <v>347</v>
      </c>
      <c r="G123" t="s">
        <v>75</v>
      </c>
      <c r="H123" t="s">
        <v>68</v>
      </c>
      <c r="I123" t="s">
        <v>226</v>
      </c>
      <c r="J123" t="s">
        <v>337</v>
      </c>
      <c r="K123" t="s">
        <v>502</v>
      </c>
      <c r="L123" t="s">
        <v>15</v>
      </c>
      <c r="M123" t="s">
        <v>491</v>
      </c>
      <c r="N123" t="s">
        <v>15</v>
      </c>
    </row>
    <row r="124" spans="1:14" x14ac:dyDescent="0.25">
      <c r="A124" t="s">
        <v>316</v>
      </c>
      <c r="B124" t="s">
        <v>317</v>
      </c>
      <c r="C124" t="s">
        <v>318</v>
      </c>
      <c r="D124" t="s">
        <v>318</v>
      </c>
      <c r="E124" t="s">
        <v>503</v>
      </c>
      <c r="F124" t="s">
        <v>76</v>
      </c>
      <c r="G124" t="s">
        <v>75</v>
      </c>
      <c r="H124" t="s">
        <v>67</v>
      </c>
      <c r="I124" t="s">
        <v>280</v>
      </c>
      <c r="J124" t="s">
        <v>320</v>
      </c>
      <c r="K124" t="s">
        <v>504</v>
      </c>
      <c r="L124" t="s">
        <v>15</v>
      </c>
      <c r="M124" t="s">
        <v>505</v>
      </c>
      <c r="N124" t="s">
        <v>15</v>
      </c>
    </row>
    <row r="125" spans="1:14" x14ac:dyDescent="0.25">
      <c r="A125" t="s">
        <v>316</v>
      </c>
      <c r="B125" t="s">
        <v>336</v>
      </c>
      <c r="C125" t="s">
        <v>318</v>
      </c>
      <c r="D125" t="s">
        <v>318</v>
      </c>
      <c r="E125" t="s">
        <v>503</v>
      </c>
      <c r="F125" t="s">
        <v>76</v>
      </c>
      <c r="G125" t="s">
        <v>75</v>
      </c>
      <c r="H125" t="s">
        <v>67</v>
      </c>
      <c r="I125" t="s">
        <v>234</v>
      </c>
      <c r="J125" t="s">
        <v>337</v>
      </c>
      <c r="K125" t="s">
        <v>506</v>
      </c>
      <c r="L125" t="s">
        <v>15</v>
      </c>
      <c r="M125" t="s">
        <v>507</v>
      </c>
      <c r="N125" t="s">
        <v>340</v>
      </c>
    </row>
    <row r="126" spans="1:14" x14ac:dyDescent="0.25">
      <c r="A126" t="s">
        <v>316</v>
      </c>
      <c r="B126" t="s">
        <v>317</v>
      </c>
      <c r="C126" t="s">
        <v>318</v>
      </c>
      <c r="D126" t="s">
        <v>318</v>
      </c>
      <c r="E126" t="s">
        <v>503</v>
      </c>
      <c r="F126" t="s">
        <v>76</v>
      </c>
      <c r="G126" t="s">
        <v>75</v>
      </c>
      <c r="H126" t="s">
        <v>67</v>
      </c>
      <c r="I126" t="s">
        <v>125</v>
      </c>
      <c r="J126" t="s">
        <v>320</v>
      </c>
      <c r="K126" t="s">
        <v>508</v>
      </c>
      <c r="L126" t="s">
        <v>15</v>
      </c>
      <c r="M126" t="s">
        <v>324</v>
      </c>
      <c r="N126" t="s">
        <v>15</v>
      </c>
    </row>
    <row r="127" spans="1:14" x14ac:dyDescent="0.25">
      <c r="A127" t="s">
        <v>316</v>
      </c>
      <c r="B127" t="s">
        <v>336</v>
      </c>
      <c r="C127" t="s">
        <v>318</v>
      </c>
      <c r="D127" t="s">
        <v>318</v>
      </c>
      <c r="E127" t="s">
        <v>503</v>
      </c>
      <c r="F127" t="s">
        <v>76</v>
      </c>
      <c r="G127" t="s">
        <v>75</v>
      </c>
      <c r="H127" t="s">
        <v>67</v>
      </c>
      <c r="I127" t="s">
        <v>226</v>
      </c>
      <c r="J127" t="s">
        <v>337</v>
      </c>
      <c r="K127" t="s">
        <v>509</v>
      </c>
      <c r="L127" t="s">
        <v>15</v>
      </c>
      <c r="M127" t="s">
        <v>491</v>
      </c>
      <c r="N127" t="s">
        <v>15</v>
      </c>
    </row>
    <row r="128" spans="1:14" x14ac:dyDescent="0.25">
      <c r="A128" t="s">
        <v>316</v>
      </c>
      <c r="B128" t="s">
        <v>317</v>
      </c>
      <c r="C128" t="s">
        <v>318</v>
      </c>
      <c r="D128" t="s">
        <v>318</v>
      </c>
      <c r="E128" t="s">
        <v>503</v>
      </c>
      <c r="F128" t="s">
        <v>76</v>
      </c>
      <c r="G128" t="s">
        <v>75</v>
      </c>
      <c r="H128" t="s">
        <v>68</v>
      </c>
      <c r="I128" t="s">
        <v>288</v>
      </c>
      <c r="J128" t="s">
        <v>320</v>
      </c>
      <c r="K128" t="s">
        <v>510</v>
      </c>
      <c r="L128" t="s">
        <v>15</v>
      </c>
      <c r="M128" t="s">
        <v>511</v>
      </c>
      <c r="N128" t="s">
        <v>15</v>
      </c>
    </row>
    <row r="129" spans="1:14" x14ac:dyDescent="0.25">
      <c r="A129" t="s">
        <v>316</v>
      </c>
      <c r="B129" t="s">
        <v>317</v>
      </c>
      <c r="C129" t="s">
        <v>318</v>
      </c>
      <c r="D129" t="s">
        <v>318</v>
      </c>
      <c r="E129" t="s">
        <v>503</v>
      </c>
      <c r="F129" t="s">
        <v>76</v>
      </c>
      <c r="G129" t="s">
        <v>75</v>
      </c>
      <c r="H129" t="s">
        <v>68</v>
      </c>
      <c r="I129" t="s">
        <v>125</v>
      </c>
      <c r="J129" t="s">
        <v>320</v>
      </c>
      <c r="K129" t="s">
        <v>512</v>
      </c>
      <c r="L129" t="s">
        <v>15</v>
      </c>
      <c r="M129" t="s">
        <v>324</v>
      </c>
      <c r="N129" t="s">
        <v>15</v>
      </c>
    </row>
    <row r="130" spans="1:14" x14ac:dyDescent="0.25">
      <c r="A130" t="s">
        <v>316</v>
      </c>
      <c r="B130" t="s">
        <v>317</v>
      </c>
      <c r="C130" t="s">
        <v>318</v>
      </c>
      <c r="D130" t="s">
        <v>318</v>
      </c>
      <c r="E130" t="s">
        <v>503</v>
      </c>
      <c r="F130" t="s">
        <v>76</v>
      </c>
      <c r="G130" t="s">
        <v>75</v>
      </c>
      <c r="H130" t="s">
        <v>68</v>
      </c>
      <c r="I130" t="s">
        <v>125</v>
      </c>
      <c r="J130" t="s">
        <v>320</v>
      </c>
      <c r="K130" t="s">
        <v>513</v>
      </c>
      <c r="L130" t="s">
        <v>15</v>
      </c>
      <c r="M130" t="s">
        <v>324</v>
      </c>
      <c r="N130" t="s">
        <v>15</v>
      </c>
    </row>
    <row r="131" spans="1:14" x14ac:dyDescent="0.25">
      <c r="A131" t="s">
        <v>316</v>
      </c>
      <c r="B131" t="s">
        <v>317</v>
      </c>
      <c r="C131" t="s">
        <v>318</v>
      </c>
      <c r="D131" t="s">
        <v>318</v>
      </c>
      <c r="E131" t="s">
        <v>503</v>
      </c>
      <c r="F131" t="s">
        <v>347</v>
      </c>
      <c r="G131" t="s">
        <v>75</v>
      </c>
      <c r="H131" t="s">
        <v>68</v>
      </c>
      <c r="I131" t="s">
        <v>206</v>
      </c>
      <c r="J131" t="s">
        <v>320</v>
      </c>
      <c r="K131" t="s">
        <v>514</v>
      </c>
      <c r="L131" t="s">
        <v>15</v>
      </c>
      <c r="M131" t="s">
        <v>478</v>
      </c>
      <c r="N131" t="s">
        <v>15</v>
      </c>
    </row>
    <row r="132" spans="1:14" x14ac:dyDescent="0.25">
      <c r="A132" t="s">
        <v>316</v>
      </c>
      <c r="B132" t="s">
        <v>317</v>
      </c>
      <c r="C132" t="s">
        <v>318</v>
      </c>
      <c r="D132" t="s">
        <v>318</v>
      </c>
      <c r="E132" t="s">
        <v>503</v>
      </c>
      <c r="F132" t="s">
        <v>347</v>
      </c>
      <c r="G132" t="s">
        <v>75</v>
      </c>
      <c r="H132" t="s">
        <v>68</v>
      </c>
      <c r="I132" t="s">
        <v>298</v>
      </c>
      <c r="J132" t="s">
        <v>320</v>
      </c>
      <c r="K132" t="s">
        <v>515</v>
      </c>
      <c r="L132" t="s">
        <v>15</v>
      </c>
      <c r="M132" t="s">
        <v>516</v>
      </c>
      <c r="N132" t="s">
        <v>15</v>
      </c>
    </row>
    <row r="133" spans="1:14" x14ac:dyDescent="0.25">
      <c r="A133" t="s">
        <v>316</v>
      </c>
      <c r="B133" t="s">
        <v>317</v>
      </c>
      <c r="C133" t="s">
        <v>318</v>
      </c>
      <c r="D133" t="s">
        <v>318</v>
      </c>
      <c r="E133" t="s">
        <v>517</v>
      </c>
      <c r="F133" t="s">
        <v>76</v>
      </c>
      <c r="G133" t="s">
        <v>75</v>
      </c>
      <c r="H133" t="s">
        <v>67</v>
      </c>
      <c r="I133" t="s">
        <v>238</v>
      </c>
      <c r="J133" t="s">
        <v>320</v>
      </c>
      <c r="K133" t="s">
        <v>518</v>
      </c>
      <c r="L133" t="s">
        <v>15</v>
      </c>
      <c r="M133" t="s">
        <v>496</v>
      </c>
      <c r="N133" t="s">
        <v>15</v>
      </c>
    </row>
    <row r="134" spans="1:14" x14ac:dyDescent="0.25">
      <c r="A134" t="s">
        <v>316</v>
      </c>
      <c r="B134" t="s">
        <v>317</v>
      </c>
      <c r="C134" t="s">
        <v>318</v>
      </c>
      <c r="D134" t="s">
        <v>318</v>
      </c>
      <c r="E134" t="s">
        <v>517</v>
      </c>
      <c r="F134" t="s">
        <v>76</v>
      </c>
      <c r="G134" t="s">
        <v>75</v>
      </c>
      <c r="H134" t="s">
        <v>67</v>
      </c>
      <c r="I134" t="s">
        <v>260</v>
      </c>
      <c r="J134" t="s">
        <v>320</v>
      </c>
      <c r="K134" t="s">
        <v>519</v>
      </c>
      <c r="L134" t="s">
        <v>15</v>
      </c>
      <c r="M134" t="s">
        <v>520</v>
      </c>
      <c r="N134" t="s">
        <v>15</v>
      </c>
    </row>
    <row r="135" spans="1:14" x14ac:dyDescent="0.25">
      <c r="A135" t="s">
        <v>316</v>
      </c>
      <c r="B135" t="s">
        <v>317</v>
      </c>
      <c r="C135" t="s">
        <v>318</v>
      </c>
      <c r="D135" t="s">
        <v>318</v>
      </c>
      <c r="E135" t="s">
        <v>517</v>
      </c>
      <c r="F135" t="s">
        <v>76</v>
      </c>
      <c r="G135" t="s">
        <v>75</v>
      </c>
      <c r="H135" t="s">
        <v>67</v>
      </c>
      <c r="I135" t="s">
        <v>125</v>
      </c>
      <c r="J135" t="s">
        <v>320</v>
      </c>
      <c r="K135" t="s">
        <v>521</v>
      </c>
      <c r="L135" t="s">
        <v>15</v>
      </c>
      <c r="M135" t="s">
        <v>324</v>
      </c>
      <c r="N135" t="s">
        <v>15</v>
      </c>
    </row>
    <row r="136" spans="1:14" x14ac:dyDescent="0.25">
      <c r="A136" t="s">
        <v>316</v>
      </c>
      <c r="B136" t="s">
        <v>317</v>
      </c>
      <c r="C136" t="s">
        <v>318</v>
      </c>
      <c r="D136" t="s">
        <v>318</v>
      </c>
      <c r="E136" t="s">
        <v>517</v>
      </c>
      <c r="F136" t="s">
        <v>76</v>
      </c>
      <c r="G136" t="s">
        <v>75</v>
      </c>
      <c r="H136" t="s">
        <v>67</v>
      </c>
      <c r="I136" t="s">
        <v>125</v>
      </c>
      <c r="J136" t="s">
        <v>320</v>
      </c>
      <c r="K136" t="s">
        <v>522</v>
      </c>
      <c r="L136" t="s">
        <v>15</v>
      </c>
      <c r="M136" t="s">
        <v>324</v>
      </c>
      <c r="N136" t="s">
        <v>15</v>
      </c>
    </row>
    <row r="137" spans="1:14" x14ac:dyDescent="0.25">
      <c r="A137" t="s">
        <v>316</v>
      </c>
      <c r="B137" t="s">
        <v>336</v>
      </c>
      <c r="C137" t="s">
        <v>318</v>
      </c>
      <c r="D137" t="s">
        <v>318</v>
      </c>
      <c r="E137" t="s">
        <v>517</v>
      </c>
      <c r="F137" t="s">
        <v>76</v>
      </c>
      <c r="G137" t="s">
        <v>75</v>
      </c>
      <c r="H137" t="s">
        <v>67</v>
      </c>
      <c r="I137" t="s">
        <v>149</v>
      </c>
      <c r="J137" t="s">
        <v>337</v>
      </c>
      <c r="K137" t="s">
        <v>523</v>
      </c>
      <c r="L137" t="s">
        <v>15</v>
      </c>
      <c r="M137" t="s">
        <v>339</v>
      </c>
      <c r="N137" t="s">
        <v>491</v>
      </c>
    </row>
    <row r="138" spans="1:14" x14ac:dyDescent="0.25">
      <c r="A138" t="s">
        <v>316</v>
      </c>
      <c r="B138" t="s">
        <v>336</v>
      </c>
      <c r="C138" t="s">
        <v>318</v>
      </c>
      <c r="D138" t="s">
        <v>318</v>
      </c>
      <c r="E138" t="s">
        <v>517</v>
      </c>
      <c r="F138" t="s">
        <v>76</v>
      </c>
      <c r="G138" t="s">
        <v>75</v>
      </c>
      <c r="H138" t="s">
        <v>68</v>
      </c>
      <c r="I138" t="s">
        <v>234</v>
      </c>
      <c r="J138" t="s">
        <v>337</v>
      </c>
      <c r="K138" t="s">
        <v>524</v>
      </c>
      <c r="L138" t="s">
        <v>15</v>
      </c>
      <c r="M138" t="s">
        <v>525</v>
      </c>
      <c r="N138" t="s">
        <v>15</v>
      </c>
    </row>
    <row r="139" spans="1:14" x14ac:dyDescent="0.25">
      <c r="A139" t="s">
        <v>316</v>
      </c>
      <c r="B139" t="s">
        <v>336</v>
      </c>
      <c r="C139" t="s">
        <v>318</v>
      </c>
      <c r="D139" t="s">
        <v>318</v>
      </c>
      <c r="E139" t="s">
        <v>517</v>
      </c>
      <c r="F139" t="s">
        <v>76</v>
      </c>
      <c r="G139" t="s">
        <v>75</v>
      </c>
      <c r="H139" t="s">
        <v>68</v>
      </c>
      <c r="I139" t="s">
        <v>234</v>
      </c>
      <c r="J139" t="s">
        <v>337</v>
      </c>
      <c r="K139" t="s">
        <v>526</v>
      </c>
      <c r="L139" t="s">
        <v>15</v>
      </c>
      <c r="M139" t="s">
        <v>507</v>
      </c>
      <c r="N139" t="s">
        <v>527</v>
      </c>
    </row>
    <row r="140" spans="1:14" x14ac:dyDescent="0.25">
      <c r="A140" t="s">
        <v>316</v>
      </c>
      <c r="B140" t="s">
        <v>317</v>
      </c>
      <c r="C140" t="s">
        <v>318</v>
      </c>
      <c r="D140" t="s">
        <v>318</v>
      </c>
      <c r="E140" t="s">
        <v>517</v>
      </c>
      <c r="F140" t="s">
        <v>76</v>
      </c>
      <c r="G140" t="s">
        <v>75</v>
      </c>
      <c r="H140" t="s">
        <v>68</v>
      </c>
      <c r="I140" t="s">
        <v>125</v>
      </c>
      <c r="J140" t="s">
        <v>320</v>
      </c>
      <c r="K140" t="s">
        <v>408</v>
      </c>
      <c r="L140" t="s">
        <v>15</v>
      </c>
      <c r="M140" t="s">
        <v>324</v>
      </c>
      <c r="N140" t="s">
        <v>15</v>
      </c>
    </row>
    <row r="141" spans="1:14" x14ac:dyDescent="0.25">
      <c r="A141" t="s">
        <v>316</v>
      </c>
      <c r="B141" t="s">
        <v>317</v>
      </c>
      <c r="C141" t="s">
        <v>318</v>
      </c>
      <c r="D141" t="s">
        <v>318</v>
      </c>
      <c r="E141" t="s">
        <v>517</v>
      </c>
      <c r="F141" t="s">
        <v>76</v>
      </c>
      <c r="G141" t="s">
        <v>75</v>
      </c>
      <c r="H141" t="s">
        <v>68</v>
      </c>
      <c r="I141" t="s">
        <v>125</v>
      </c>
      <c r="J141" t="s">
        <v>320</v>
      </c>
      <c r="K141" t="s">
        <v>528</v>
      </c>
      <c r="L141" t="s">
        <v>15</v>
      </c>
      <c r="M141" t="s">
        <v>324</v>
      </c>
      <c r="N141" t="s">
        <v>15</v>
      </c>
    </row>
    <row r="142" spans="1:14" x14ac:dyDescent="0.25">
      <c r="A142" t="s">
        <v>316</v>
      </c>
      <c r="B142" t="s">
        <v>336</v>
      </c>
      <c r="C142" t="s">
        <v>318</v>
      </c>
      <c r="D142" t="s">
        <v>318</v>
      </c>
      <c r="E142" t="s">
        <v>517</v>
      </c>
      <c r="F142" t="s">
        <v>76</v>
      </c>
      <c r="G142" t="s">
        <v>75</v>
      </c>
      <c r="H142" t="s">
        <v>68</v>
      </c>
      <c r="I142" t="s">
        <v>226</v>
      </c>
      <c r="J142" t="s">
        <v>337</v>
      </c>
      <c r="K142" t="s">
        <v>529</v>
      </c>
      <c r="L142" t="s">
        <v>15</v>
      </c>
      <c r="M142" t="s">
        <v>491</v>
      </c>
      <c r="N142" t="s">
        <v>15</v>
      </c>
    </row>
    <row r="143" spans="1:14" x14ac:dyDescent="0.25">
      <c r="A143" t="s">
        <v>316</v>
      </c>
      <c r="B143" t="s">
        <v>336</v>
      </c>
      <c r="C143" t="s">
        <v>318</v>
      </c>
      <c r="D143" t="s">
        <v>318</v>
      </c>
      <c r="E143" t="s">
        <v>517</v>
      </c>
      <c r="F143" t="s">
        <v>76</v>
      </c>
      <c r="G143" t="s">
        <v>75</v>
      </c>
      <c r="H143" t="s">
        <v>68</v>
      </c>
      <c r="I143" t="s">
        <v>226</v>
      </c>
      <c r="J143" t="s">
        <v>337</v>
      </c>
      <c r="K143" t="s">
        <v>530</v>
      </c>
      <c r="L143" t="s">
        <v>15</v>
      </c>
      <c r="M143" t="s">
        <v>491</v>
      </c>
      <c r="N143" t="s">
        <v>15</v>
      </c>
    </row>
    <row r="144" spans="1:14" x14ac:dyDescent="0.25">
      <c r="A144" t="s">
        <v>316</v>
      </c>
      <c r="B144" t="s">
        <v>317</v>
      </c>
      <c r="C144" t="s">
        <v>318</v>
      </c>
      <c r="D144" t="s">
        <v>318</v>
      </c>
      <c r="E144" t="s">
        <v>517</v>
      </c>
      <c r="F144" t="s">
        <v>347</v>
      </c>
      <c r="G144" t="s">
        <v>75</v>
      </c>
      <c r="H144" t="s">
        <v>67</v>
      </c>
      <c r="I144" t="s">
        <v>206</v>
      </c>
      <c r="J144" t="s">
        <v>320</v>
      </c>
      <c r="K144" t="s">
        <v>531</v>
      </c>
      <c r="L144" t="s">
        <v>15</v>
      </c>
      <c r="M144" t="s">
        <v>478</v>
      </c>
      <c r="N144" t="s">
        <v>15</v>
      </c>
    </row>
    <row r="145" spans="1:14" x14ac:dyDescent="0.25">
      <c r="A145" t="s">
        <v>316</v>
      </c>
      <c r="B145" t="s">
        <v>317</v>
      </c>
      <c r="C145" t="s">
        <v>318</v>
      </c>
      <c r="D145" t="s">
        <v>318</v>
      </c>
      <c r="E145" t="s">
        <v>517</v>
      </c>
      <c r="F145" t="s">
        <v>347</v>
      </c>
      <c r="G145" t="s">
        <v>75</v>
      </c>
      <c r="H145" t="s">
        <v>68</v>
      </c>
      <c r="I145" t="s">
        <v>238</v>
      </c>
      <c r="J145" t="s">
        <v>320</v>
      </c>
      <c r="K145" t="s">
        <v>532</v>
      </c>
      <c r="L145" t="s">
        <v>15</v>
      </c>
      <c r="M145" t="s">
        <v>496</v>
      </c>
      <c r="N145" t="s">
        <v>15</v>
      </c>
    </row>
    <row r="146" spans="1:14" x14ac:dyDescent="0.25">
      <c r="A146" t="s">
        <v>316</v>
      </c>
      <c r="B146" t="s">
        <v>336</v>
      </c>
      <c r="C146" t="s">
        <v>318</v>
      </c>
      <c r="D146" t="s">
        <v>318</v>
      </c>
      <c r="E146" t="s">
        <v>517</v>
      </c>
      <c r="F146" t="s">
        <v>347</v>
      </c>
      <c r="G146" t="s">
        <v>75</v>
      </c>
      <c r="H146" t="s">
        <v>68</v>
      </c>
      <c r="I146" t="s">
        <v>234</v>
      </c>
      <c r="J146" t="s">
        <v>337</v>
      </c>
      <c r="K146" t="s">
        <v>533</v>
      </c>
      <c r="L146" t="s">
        <v>15</v>
      </c>
      <c r="M146" t="s">
        <v>493</v>
      </c>
      <c r="N146" t="s">
        <v>15</v>
      </c>
    </row>
    <row r="147" spans="1:14" x14ac:dyDescent="0.25">
      <c r="A147" t="s">
        <v>316</v>
      </c>
      <c r="B147" t="s">
        <v>336</v>
      </c>
      <c r="C147" t="s">
        <v>318</v>
      </c>
      <c r="D147" t="s">
        <v>318</v>
      </c>
      <c r="E147" t="s">
        <v>517</v>
      </c>
      <c r="F147" t="s">
        <v>347</v>
      </c>
      <c r="G147" t="s">
        <v>75</v>
      </c>
      <c r="H147" t="s">
        <v>68</v>
      </c>
      <c r="I147" t="s">
        <v>226</v>
      </c>
      <c r="J147" t="s">
        <v>337</v>
      </c>
      <c r="K147" t="s">
        <v>534</v>
      </c>
      <c r="L147" t="s">
        <v>15</v>
      </c>
      <c r="M147" t="s">
        <v>491</v>
      </c>
      <c r="N147" t="s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7C0F-0CB8-45D0-B577-10C83B9FED8D}">
  <dimension ref="A1:AK47"/>
  <sheetViews>
    <sheetView workbookViewId="0">
      <selection activeCell="R17" sqref="R17"/>
    </sheetView>
  </sheetViews>
  <sheetFormatPr defaultColWidth="8.77734375" defaultRowHeight="13.2" x14ac:dyDescent="0.25"/>
  <cols>
    <col min="1" max="1" width="6.109375" customWidth="1"/>
    <col min="2" max="2" width="5.77734375" customWidth="1"/>
    <col min="3" max="3" width="11.10937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77734375" customWidth="1"/>
    <col min="11" max="13" width="8.44140625" customWidth="1"/>
    <col min="15" max="15" width="11.44140625" customWidth="1"/>
    <col min="16" max="17" width="8.44140625" customWidth="1"/>
    <col min="18" max="18" width="10.77734375" customWidth="1"/>
    <col min="19" max="21" width="8.44140625" customWidth="1"/>
    <col min="25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 t="s">
        <v>58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ht="22.8" x14ac:dyDescent="0.4">
      <c r="A2" s="262" t="s">
        <v>57</v>
      </c>
      <c r="B2" s="263"/>
      <c r="C2" s="409" t="s">
        <v>261</v>
      </c>
      <c r="D2" s="263"/>
      <c r="E2" s="263">
        <f>Altalanos!$A$8</f>
        <v>0</v>
      </c>
      <c r="F2" s="263"/>
      <c r="G2" s="264"/>
      <c r="H2" s="419" t="s">
        <v>302</v>
      </c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O5" s="330" t="s">
        <v>80</v>
      </c>
      <c r="P5" s="331" t="s">
        <v>86</v>
      </c>
      <c r="R5" s="330" t="s">
        <v>80</v>
      </c>
      <c r="S5" s="397" t="s">
        <v>116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O6" s="332" t="s">
        <v>87</v>
      </c>
      <c r="P6" s="333" t="s">
        <v>82</v>
      </c>
      <c r="R6" s="332" t="s">
        <v>87</v>
      </c>
      <c r="S6" s="398" t="s">
        <v>117</v>
      </c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326" t="s">
        <v>67</v>
      </c>
      <c r="B7" s="336"/>
      <c r="C7" s="286" t="str">
        <f>IF($B7="","",VLOOKUP($B7,#REF!,5))</f>
        <v/>
      </c>
      <c r="D7" s="286" t="str">
        <f>IF($B7="","",VLOOKUP($B7,#REF!,15))</f>
        <v/>
      </c>
      <c r="E7" s="418" t="s">
        <v>122</v>
      </c>
      <c r="F7" s="285"/>
      <c r="G7" s="418" t="s">
        <v>262</v>
      </c>
      <c r="H7" s="285"/>
      <c r="I7" s="59" t="s">
        <v>234</v>
      </c>
      <c r="J7" s="273"/>
      <c r="K7" s="347"/>
      <c r="L7" s="342" t="str">
        <f>IF(K7="","",CONCATENATE(VLOOKUP($Y$3,$AB$1:$AK$1,K7)," pont"))</f>
        <v/>
      </c>
      <c r="M7" s="348"/>
      <c r="O7" s="334" t="s">
        <v>88</v>
      </c>
      <c r="P7" s="335" t="s">
        <v>84</v>
      </c>
      <c r="R7" s="334" t="s">
        <v>88</v>
      </c>
      <c r="S7" s="399" t="s">
        <v>92</v>
      </c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37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38"/>
      <c r="C9" s="286" t="str">
        <f>IF($B9="","",VLOOKUP($B9,#REF!,5))</f>
        <v/>
      </c>
      <c r="D9" s="286" t="str">
        <f>IF($B9="","",VLOOKUP($B9,#REF!,15))</f>
        <v/>
      </c>
      <c r="E9" s="407" t="s">
        <v>268</v>
      </c>
      <c r="F9" s="287"/>
      <c r="G9" s="407" t="s">
        <v>269</v>
      </c>
      <c r="H9" s="287"/>
      <c r="I9" s="59" t="s">
        <v>226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37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38"/>
      <c r="C11" s="286" t="str">
        <f>IF($B11="","",VLOOKUP($B11,#REF!,5))</f>
        <v/>
      </c>
      <c r="D11" s="286" t="str">
        <f>IF($B11="","",VLOOKUP($B11,#REF!,15))</f>
        <v/>
      </c>
      <c r="E11" s="407" t="s">
        <v>243</v>
      </c>
      <c r="F11" s="287"/>
      <c r="G11" s="407" t="s">
        <v>210</v>
      </c>
      <c r="H11" s="287"/>
      <c r="I11" s="59" t="s">
        <v>125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326"/>
      <c r="C12" s="319"/>
      <c r="D12" s="273"/>
      <c r="E12" s="273"/>
      <c r="F12" s="273"/>
      <c r="G12" s="273"/>
      <c r="H12" s="273"/>
      <c r="I12" s="273"/>
      <c r="J12" s="273"/>
      <c r="K12" s="319"/>
      <c r="L12" s="319"/>
      <c r="M12" s="349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326" t="s">
        <v>74</v>
      </c>
      <c r="B13" s="336"/>
      <c r="C13" s="286" t="str">
        <f>IF($B13="","",VLOOKUP($B13,#REF!,5))</f>
        <v/>
      </c>
      <c r="D13" s="286" t="str">
        <f>IF($B13="","",VLOOKUP($B13,#REF!,15))</f>
        <v/>
      </c>
      <c r="E13" s="418" t="s">
        <v>265</v>
      </c>
      <c r="F13" s="285"/>
      <c r="G13" s="418" t="s">
        <v>200</v>
      </c>
      <c r="H13" s="285"/>
      <c r="I13" s="59" t="s">
        <v>125</v>
      </c>
      <c r="J13" s="273"/>
      <c r="K13" s="347"/>
      <c r="L13" s="342" t="str">
        <f>IF(K13="","",CONCATENATE(VLOOKUP($Y$3,$AB$1:$AK$1,K13)," pont"))</f>
        <v/>
      </c>
      <c r="M13" s="348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94"/>
      <c r="B14" s="337"/>
      <c r="C14" s="295"/>
      <c r="D14" s="295"/>
      <c r="E14" s="295"/>
      <c r="F14" s="295"/>
      <c r="G14" s="295"/>
      <c r="H14" s="295"/>
      <c r="I14" s="295"/>
      <c r="J14" s="273"/>
      <c r="K14" s="294"/>
      <c r="L14" s="294"/>
      <c r="M14" s="349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94" t="s">
        <v>75</v>
      </c>
      <c r="B15" s="338"/>
      <c r="C15" s="286" t="str">
        <f>IF($B15="","",VLOOKUP($B15,#REF!,5))</f>
        <v/>
      </c>
      <c r="D15" s="286" t="str">
        <f>IF($B15="","",VLOOKUP($B15,#REF!,15))</f>
        <v/>
      </c>
      <c r="E15" s="407" t="s">
        <v>266</v>
      </c>
      <c r="F15" s="287"/>
      <c r="G15" s="407" t="s">
        <v>267</v>
      </c>
      <c r="H15" s="287"/>
      <c r="I15" s="59" t="s">
        <v>226</v>
      </c>
      <c r="J15" s="273"/>
      <c r="K15" s="347"/>
      <c r="L15" s="342" t="str">
        <f>IF(K15="","",CONCATENATE(VLOOKUP($Y$3,$AB$1:$AK$1,K15)," pont"))</f>
        <v/>
      </c>
      <c r="M15" s="348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94"/>
      <c r="B16" s="337"/>
      <c r="C16" s="295"/>
      <c r="D16" s="295"/>
      <c r="E16" s="295"/>
      <c r="F16" s="295"/>
      <c r="G16" s="295"/>
      <c r="H16" s="295"/>
      <c r="I16" s="295"/>
      <c r="J16" s="273"/>
      <c r="K16" s="294"/>
      <c r="L16" s="294"/>
      <c r="M16" s="349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94" t="s">
        <v>76</v>
      </c>
      <c r="B17" s="338"/>
      <c r="C17" s="286" t="str">
        <f>IF($B17="","",VLOOKUP($B17,#REF!,5))</f>
        <v/>
      </c>
      <c r="D17" s="286" t="str">
        <f>IF($B17="","",VLOOKUP($B17,#REF!,15))</f>
        <v/>
      </c>
      <c r="E17" s="407" t="s">
        <v>263</v>
      </c>
      <c r="F17" s="287"/>
      <c r="G17" s="407" t="s">
        <v>264</v>
      </c>
      <c r="H17" s="287"/>
      <c r="I17" s="59" t="s">
        <v>234</v>
      </c>
      <c r="J17" s="273"/>
      <c r="K17" s="347"/>
      <c r="L17" s="342" t="str">
        <f>IF(K17="","",CONCATENATE(VLOOKUP($Y$3,$AB$1:$AK$1,K17)," pont"))</f>
        <v/>
      </c>
      <c r="M17" s="348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x14ac:dyDescent="0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x14ac:dyDescent="0.25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x14ac:dyDescent="0.25">
      <c r="A20" s="273"/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x14ac:dyDescent="0.25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5">
      <c r="A22" s="273"/>
      <c r="B22" s="428"/>
      <c r="C22" s="428"/>
      <c r="D22" s="429" t="str">
        <f>E7</f>
        <v>Varga</v>
      </c>
      <c r="E22" s="429"/>
      <c r="F22" s="429" t="str">
        <f>E9</f>
        <v>Lepold</v>
      </c>
      <c r="G22" s="429"/>
      <c r="H22" s="429" t="str">
        <f>E11</f>
        <v>Nagy</v>
      </c>
      <c r="I22" s="429"/>
      <c r="J22" s="273"/>
      <c r="K22" s="273"/>
      <c r="L22" s="273"/>
      <c r="M22" s="327" t="s">
        <v>71</v>
      </c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ht="18.75" customHeight="1" x14ac:dyDescent="0.25">
      <c r="A23" s="325" t="s">
        <v>67</v>
      </c>
      <c r="B23" s="421" t="str">
        <f>E7</f>
        <v>Varga</v>
      </c>
      <c r="C23" s="421"/>
      <c r="D23" s="423"/>
      <c r="E23" s="423"/>
      <c r="F23" s="422"/>
      <c r="G23" s="422"/>
      <c r="H23" s="422"/>
      <c r="I23" s="422"/>
      <c r="J23" s="273"/>
      <c r="K23" s="273"/>
      <c r="L23" s="273"/>
      <c r="M23" s="328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ht="18.75" customHeight="1" x14ac:dyDescent="0.25">
      <c r="A24" s="325" t="s">
        <v>68</v>
      </c>
      <c r="B24" s="421" t="str">
        <f>E9</f>
        <v>Lepold</v>
      </c>
      <c r="C24" s="421"/>
      <c r="D24" s="422"/>
      <c r="E24" s="422"/>
      <c r="F24" s="423"/>
      <c r="G24" s="423"/>
      <c r="H24" s="422"/>
      <c r="I24" s="422"/>
      <c r="J24" s="273"/>
      <c r="K24" s="273"/>
      <c r="L24" s="273"/>
      <c r="M24" s="328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ht="18.75" customHeight="1" x14ac:dyDescent="0.25">
      <c r="A25" s="325" t="s">
        <v>69</v>
      </c>
      <c r="B25" s="421" t="str">
        <f>E11</f>
        <v>Nagy</v>
      </c>
      <c r="C25" s="421"/>
      <c r="D25" s="422"/>
      <c r="E25" s="422"/>
      <c r="F25" s="422"/>
      <c r="G25" s="422"/>
      <c r="H25" s="423"/>
      <c r="I25" s="423"/>
      <c r="J25" s="273"/>
      <c r="K25" s="273"/>
      <c r="L25" s="273"/>
      <c r="M25" s="328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329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ht="18.75" customHeight="1" x14ac:dyDescent="0.25">
      <c r="A27" s="273"/>
      <c r="B27" s="428"/>
      <c r="C27" s="428"/>
      <c r="D27" s="429" t="str">
        <f>E13</f>
        <v>Gellis</v>
      </c>
      <c r="E27" s="429"/>
      <c r="F27" s="429" t="str">
        <f>E15</f>
        <v>Farkas</v>
      </c>
      <c r="G27" s="429"/>
      <c r="H27" s="429" t="str">
        <f>E17</f>
        <v>Pintér</v>
      </c>
      <c r="I27" s="429"/>
      <c r="J27" s="273"/>
      <c r="K27" s="273"/>
      <c r="L27" s="273"/>
      <c r="M27" s="329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ht="18.75" customHeight="1" x14ac:dyDescent="0.25">
      <c r="A28" s="325" t="s">
        <v>74</v>
      </c>
      <c r="B28" s="421" t="str">
        <f>E13</f>
        <v>Gellis</v>
      </c>
      <c r="C28" s="421"/>
      <c r="D28" s="423"/>
      <c r="E28" s="423"/>
      <c r="F28" s="422"/>
      <c r="G28" s="422"/>
      <c r="H28" s="422"/>
      <c r="I28" s="422"/>
      <c r="J28" s="273"/>
      <c r="K28" s="273"/>
      <c r="L28" s="273"/>
      <c r="M28" s="328"/>
    </row>
    <row r="29" spans="1:37" ht="18.75" customHeight="1" x14ac:dyDescent="0.25">
      <c r="A29" s="325" t="s">
        <v>75</v>
      </c>
      <c r="B29" s="421" t="str">
        <f>E15</f>
        <v>Farkas</v>
      </c>
      <c r="C29" s="421"/>
      <c r="D29" s="422"/>
      <c r="E29" s="422"/>
      <c r="F29" s="423"/>
      <c r="G29" s="423"/>
      <c r="H29" s="422"/>
      <c r="I29" s="422"/>
      <c r="J29" s="273"/>
      <c r="K29" s="273"/>
      <c r="L29" s="273"/>
      <c r="M29" s="328"/>
    </row>
    <row r="30" spans="1:37" ht="18.75" customHeight="1" x14ac:dyDescent="0.25">
      <c r="A30" s="325" t="s">
        <v>76</v>
      </c>
      <c r="B30" s="421" t="str">
        <f>E17</f>
        <v>Pintér</v>
      </c>
      <c r="C30" s="421"/>
      <c r="D30" s="422"/>
      <c r="E30" s="422"/>
      <c r="F30" s="422"/>
      <c r="G30" s="422"/>
      <c r="H30" s="423"/>
      <c r="I30" s="423"/>
      <c r="J30" s="273"/>
      <c r="K30" s="273"/>
      <c r="L30" s="273"/>
      <c r="M30" s="328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 t="s">
        <v>63</v>
      </c>
      <c r="B32" s="273"/>
      <c r="C32" s="433" t="str">
        <f>IF(M23=1,B23,IF(M24=1,B24,IF(M25=1,B25,"")))</f>
        <v/>
      </c>
      <c r="D32" s="433"/>
      <c r="E32" s="294" t="s">
        <v>78</v>
      </c>
      <c r="F32" s="433" t="str">
        <f>IF(M28=1,B28,IF(M29=1,B29,IF(M30=1,B30,"")))</f>
        <v/>
      </c>
      <c r="G32" s="433"/>
      <c r="H32" s="273"/>
      <c r="I32" s="272"/>
      <c r="J32" s="273"/>
      <c r="K32" s="273"/>
      <c r="L32" s="273"/>
      <c r="M32" s="273"/>
    </row>
    <row r="33" spans="1:18" x14ac:dyDescent="0.25">
      <c r="A33" s="273"/>
      <c r="B33" s="273"/>
      <c r="C33" s="273"/>
      <c r="D33" s="273"/>
      <c r="E33" s="273"/>
      <c r="F33" s="294"/>
      <c r="G33" s="294"/>
      <c r="H33" s="273"/>
      <c r="I33" s="273"/>
      <c r="J33" s="273"/>
      <c r="K33" s="273"/>
      <c r="L33" s="273"/>
      <c r="M33" s="273"/>
    </row>
    <row r="34" spans="1:18" x14ac:dyDescent="0.25">
      <c r="A34" s="273" t="s">
        <v>77</v>
      </c>
      <c r="B34" s="273"/>
      <c r="C34" s="433" t="str">
        <f>IF(M23=2,B23,IF(M24=2,B24,IF(M25=2,B25,"")))</f>
        <v/>
      </c>
      <c r="D34" s="433"/>
      <c r="E34" s="294" t="s">
        <v>78</v>
      </c>
      <c r="F34" s="433" t="str">
        <f>IF(M28=2,B28,IF(M29=2,B29,IF(M30=2,B30,"")))</f>
        <v/>
      </c>
      <c r="G34" s="433"/>
      <c r="H34" s="273"/>
      <c r="I34" s="272"/>
      <c r="J34" s="273"/>
      <c r="K34" s="273"/>
      <c r="L34" s="273"/>
      <c r="M34" s="273"/>
    </row>
    <row r="35" spans="1:18" x14ac:dyDescent="0.25">
      <c r="A35" s="273"/>
      <c r="B35" s="273"/>
      <c r="C35" s="294"/>
      <c r="D35" s="294"/>
      <c r="E35" s="294"/>
      <c r="F35" s="294"/>
      <c r="G35" s="294"/>
      <c r="H35" s="273"/>
      <c r="I35" s="273"/>
      <c r="J35" s="273"/>
      <c r="K35" s="273"/>
      <c r="L35" s="273"/>
      <c r="M35" s="273"/>
    </row>
    <row r="36" spans="1:18" x14ac:dyDescent="0.25">
      <c r="A36" s="273" t="s">
        <v>79</v>
      </c>
      <c r="B36" s="273"/>
      <c r="C36" s="433" t="str">
        <f>IF(M23=3,B23,IF(M24=3,B24,IF(M25=3,B25,"")))</f>
        <v/>
      </c>
      <c r="D36" s="433"/>
      <c r="E36" s="294" t="s">
        <v>78</v>
      </c>
      <c r="F36" s="433" t="str">
        <f>IF(M28=3,B28,IF(M29=3,B29,IF(M30=3,B30,"")))</f>
        <v/>
      </c>
      <c r="G36" s="433"/>
      <c r="H36" s="273"/>
      <c r="I36" s="272"/>
      <c r="J36" s="273"/>
      <c r="K36" s="273"/>
      <c r="L36" s="273"/>
      <c r="M36" s="273"/>
    </row>
    <row r="37" spans="1:18" x14ac:dyDescent="0.25">
      <c r="A37" s="273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</row>
    <row r="38" spans="1:18" x14ac:dyDescent="0.25">
      <c r="A38" s="273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2"/>
      <c r="M38" s="273"/>
    </row>
    <row r="39" spans="1:18" x14ac:dyDescent="0.25">
      <c r="A39" s="143" t="s">
        <v>43</v>
      </c>
      <c r="B39" s="144"/>
      <c r="C39" s="233"/>
      <c r="D39" s="300" t="s">
        <v>6</v>
      </c>
      <c r="E39" s="301" t="s">
        <v>45</v>
      </c>
      <c r="F39" s="317"/>
      <c r="G39" s="300" t="s">
        <v>6</v>
      </c>
      <c r="H39" s="301" t="s">
        <v>60</v>
      </c>
      <c r="I39" s="183"/>
      <c r="J39" s="301" t="s">
        <v>61</v>
      </c>
      <c r="K39" s="182" t="s">
        <v>62</v>
      </c>
      <c r="L39" s="32"/>
      <c r="M39" s="317"/>
      <c r="P39" s="296"/>
      <c r="Q39" s="296"/>
      <c r="R39" s="297"/>
    </row>
    <row r="40" spans="1:18" x14ac:dyDescent="0.25">
      <c r="A40" s="276" t="s">
        <v>44</v>
      </c>
      <c r="B40" s="277"/>
      <c r="C40" s="278"/>
      <c r="D40" s="302">
        <v>1</v>
      </c>
      <c r="E40" s="424"/>
      <c r="F40" s="424"/>
      <c r="G40" s="311" t="s">
        <v>7</v>
      </c>
      <c r="H40" s="277"/>
      <c r="I40" s="303"/>
      <c r="J40" s="312"/>
      <c r="K40" s="274" t="s">
        <v>49</v>
      </c>
      <c r="L40" s="318"/>
      <c r="M40" s="304"/>
      <c r="P40" s="298"/>
      <c r="Q40" s="298"/>
      <c r="R40" s="161"/>
    </row>
    <row r="41" spans="1:18" x14ac:dyDescent="0.25">
      <c r="A41" s="279" t="s">
        <v>59</v>
      </c>
      <c r="B41" s="181"/>
      <c r="C41" s="280"/>
      <c r="D41" s="305">
        <v>2</v>
      </c>
      <c r="E41" s="425"/>
      <c r="F41" s="425"/>
      <c r="G41" s="313" t="s">
        <v>8</v>
      </c>
      <c r="H41" s="306"/>
      <c r="I41" s="307"/>
      <c r="J41" s="45"/>
      <c r="K41" s="315"/>
      <c r="L41" s="272"/>
      <c r="M41" s="310"/>
      <c r="P41" s="161"/>
      <c r="Q41" s="155"/>
      <c r="R41" s="161"/>
    </row>
    <row r="42" spans="1:18" x14ac:dyDescent="0.25">
      <c r="A42" s="194"/>
      <c r="B42" s="195"/>
      <c r="C42" s="196"/>
      <c r="D42" s="305"/>
      <c r="E42" s="46"/>
      <c r="F42" s="273"/>
      <c r="G42" s="313" t="s">
        <v>9</v>
      </c>
      <c r="H42" s="306"/>
      <c r="I42" s="307"/>
      <c r="J42" s="45"/>
      <c r="K42" s="274" t="s">
        <v>50</v>
      </c>
      <c r="L42" s="318"/>
      <c r="M42" s="304"/>
      <c r="P42" s="298"/>
      <c r="Q42" s="298"/>
      <c r="R42" s="161"/>
    </row>
    <row r="43" spans="1:18" x14ac:dyDescent="0.25">
      <c r="A43" s="172"/>
      <c r="B43" s="89"/>
      <c r="C43" s="173"/>
      <c r="D43" s="305"/>
      <c r="E43" s="46"/>
      <c r="F43" s="273"/>
      <c r="G43" s="313" t="s">
        <v>10</v>
      </c>
      <c r="H43" s="306"/>
      <c r="I43" s="307"/>
      <c r="J43" s="45"/>
      <c r="K43" s="316"/>
      <c r="L43" s="273"/>
      <c r="M43" s="308"/>
      <c r="P43" s="161"/>
      <c r="Q43" s="155"/>
      <c r="R43" s="161"/>
    </row>
    <row r="44" spans="1:18" x14ac:dyDescent="0.25">
      <c r="A44" s="185"/>
      <c r="B44" s="197"/>
      <c r="C44" s="232"/>
      <c r="D44" s="305"/>
      <c r="E44" s="46"/>
      <c r="F44" s="273"/>
      <c r="G44" s="313" t="s">
        <v>11</v>
      </c>
      <c r="H44" s="306"/>
      <c r="I44" s="307"/>
      <c r="J44" s="45"/>
      <c r="K44" s="279"/>
      <c r="L44" s="272"/>
      <c r="M44" s="310"/>
      <c r="P44" s="161"/>
      <c r="Q44" s="155"/>
      <c r="R44" s="161"/>
    </row>
    <row r="45" spans="1:18" x14ac:dyDescent="0.25">
      <c r="A45" s="186"/>
      <c r="B45" s="22"/>
      <c r="C45" s="173"/>
      <c r="D45" s="305"/>
      <c r="E45" s="46"/>
      <c r="F45" s="273"/>
      <c r="G45" s="313" t="s">
        <v>12</v>
      </c>
      <c r="H45" s="306"/>
      <c r="I45" s="307"/>
      <c r="J45" s="45"/>
      <c r="K45" s="274" t="s">
        <v>32</v>
      </c>
      <c r="L45" s="318"/>
      <c r="M45" s="304"/>
      <c r="P45" s="298"/>
      <c r="Q45" s="298"/>
      <c r="R45" s="161"/>
    </row>
    <row r="46" spans="1:18" x14ac:dyDescent="0.25">
      <c r="A46" s="186"/>
      <c r="B46" s="22"/>
      <c r="C46" s="192"/>
      <c r="D46" s="305"/>
      <c r="E46" s="46"/>
      <c r="F46" s="273"/>
      <c r="G46" s="313" t="s">
        <v>13</v>
      </c>
      <c r="H46" s="306"/>
      <c r="I46" s="307"/>
      <c r="J46" s="45"/>
      <c r="K46" s="316"/>
      <c r="L46" s="273"/>
      <c r="M46" s="308"/>
      <c r="P46" s="161"/>
      <c r="Q46" s="155"/>
      <c r="R46" s="161"/>
    </row>
    <row r="47" spans="1:18" x14ac:dyDescent="0.25">
      <c r="A47" s="187"/>
      <c r="B47" s="184"/>
      <c r="C47" s="193"/>
      <c r="D47" s="309"/>
      <c r="E47" s="175"/>
      <c r="F47" s="272"/>
      <c r="G47" s="314" t="s">
        <v>14</v>
      </c>
      <c r="H47" s="181"/>
      <c r="I47" s="275"/>
      <c r="J47" s="177"/>
      <c r="K47" s="279">
        <f>L4</f>
        <v>0</v>
      </c>
      <c r="L47" s="272"/>
      <c r="M47" s="310"/>
      <c r="P47" s="161"/>
      <c r="Q47" s="155"/>
      <c r="R47" s="299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84" priority="2" stopIfTrue="1" operator="equal">
      <formula>"Bye"</formula>
    </cfRule>
  </conditionalFormatting>
  <conditionalFormatting sqref="R47">
    <cfRule type="expression" dxfId="83" priority="1" stopIfTrue="1">
      <formula>$O$1="CU"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B54B-14AD-452C-9881-C81EB7F7B28A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270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183</v>
      </c>
      <c r="C7" s="56" t="s">
        <v>271</v>
      </c>
      <c r="D7" s="59" t="s">
        <v>206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/>
      <c r="C8" s="56"/>
      <c r="D8" s="59"/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/>
      <c r="C9" s="56"/>
      <c r="D9" s="59"/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9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82" priority="18" stopIfTrue="1">
      <formula>$Q7&gt;=1</formula>
    </cfRule>
  </conditionalFormatting>
  <conditionalFormatting sqref="C7 A8:C19 B20:D37">
    <cfRule type="expression" dxfId="81" priority="1" stopIfTrue="1">
      <formula>$Q7&gt;=1</formula>
    </cfRule>
  </conditionalFormatting>
  <conditionalFormatting sqref="E7:E14">
    <cfRule type="expression" dxfId="80" priority="6" stopIfTrue="1">
      <formula>AND(ROUNDDOWN(($A$4-E7)/365.25,0)&lt;=13,G7&lt;&gt;"OK")</formula>
    </cfRule>
    <cfRule type="expression" dxfId="79" priority="7" stopIfTrue="1">
      <formula>AND(ROUNDDOWN(($A$4-E7)/365.25,0)&lt;=14,G7&lt;&gt;"OK")</formula>
    </cfRule>
    <cfRule type="expression" dxfId="78" priority="8" stopIfTrue="1">
      <formula>AND(ROUNDDOWN(($A$4-E7)/365.25,0)&lt;=17,G7&lt;&gt;"OK")</formula>
    </cfRule>
    <cfRule type="expression" dxfId="77" priority="11" stopIfTrue="1">
      <formula>AND(ROUNDDOWN(($A$4-E7)/365.25,0)&lt;=13,G7&lt;&gt;"OK")</formula>
    </cfRule>
    <cfRule type="expression" dxfId="76" priority="12" stopIfTrue="1">
      <formula>AND(ROUNDDOWN(($A$4-E7)/365.25,0)&lt;=14,G7&lt;&gt;"OK")</formula>
    </cfRule>
    <cfRule type="expression" dxfId="75" priority="13" stopIfTrue="1">
      <formula>AND(ROUNDDOWN(($A$4-E7)/365.25,0)&lt;=17,G7&lt;&gt;"OK")</formula>
    </cfRule>
  </conditionalFormatting>
  <conditionalFormatting sqref="E7:E27 E29:E37">
    <cfRule type="expression" dxfId="74" priority="2" stopIfTrue="1">
      <formula>AND(ROUNDDOWN(($A$4-E7)/365.25,0)&lt;=13,G7&lt;&gt;"OK")</formula>
    </cfRule>
    <cfRule type="expression" dxfId="73" priority="3" stopIfTrue="1">
      <formula>AND(ROUNDDOWN(($A$4-E7)/365.25,0)&lt;=14,G7&lt;&gt;"OK")</formula>
    </cfRule>
    <cfRule type="expression" dxfId="72" priority="4" stopIfTrue="1">
      <formula>AND(ROUNDDOWN(($A$4-E7)/365.25,0)&lt;=17,G7&lt;&gt;"OK")</formula>
    </cfRule>
  </conditionalFormatting>
  <conditionalFormatting sqref="E7:E156">
    <cfRule type="expression" dxfId="71" priority="14" stopIfTrue="1">
      <formula>AND(ROUNDDOWN(($A$4-E7)/365.25,0)&lt;=13,G7&lt;&gt;"OK")</formula>
    </cfRule>
    <cfRule type="expression" dxfId="70" priority="15" stopIfTrue="1">
      <formula>AND(ROUNDDOWN(($A$4-E7)/365.25,0)&lt;=14,G7&lt;&gt;"OK")</formula>
    </cfRule>
    <cfRule type="expression" dxfId="69" priority="16" stopIfTrue="1">
      <formula>AND(ROUNDDOWN(($A$4-E7)/365.25,0)&lt;=17,G7&lt;&gt;"OK")</formula>
    </cfRule>
  </conditionalFormatting>
  <conditionalFormatting sqref="J7:J156">
    <cfRule type="cellIs" dxfId="68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619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C625-1517-4290-B353-126EFFE03808}">
  <dimension ref="A1:Q156"/>
  <sheetViews>
    <sheetView workbookViewId="0">
      <selection activeCell="U12" sqref="U12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272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273</v>
      </c>
      <c r="C7" s="56" t="s">
        <v>274</v>
      </c>
      <c r="D7" s="59" t="s">
        <v>238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275</v>
      </c>
      <c r="C8" s="56" t="s">
        <v>276</v>
      </c>
      <c r="D8" s="59" t="s">
        <v>234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277</v>
      </c>
      <c r="C9" s="56" t="s">
        <v>278</v>
      </c>
      <c r="D9" s="59" t="s">
        <v>226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9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67" priority="18" stopIfTrue="1">
      <formula>$Q7&gt;=1</formula>
    </cfRule>
  </conditionalFormatting>
  <conditionalFormatting sqref="C7 A8:C19 B20:D37">
    <cfRule type="expression" dxfId="66" priority="1" stopIfTrue="1">
      <formula>$Q7&gt;=1</formula>
    </cfRule>
  </conditionalFormatting>
  <conditionalFormatting sqref="E7:E14">
    <cfRule type="expression" dxfId="65" priority="6" stopIfTrue="1">
      <formula>AND(ROUNDDOWN(($A$4-E7)/365.25,0)&lt;=13,G7&lt;&gt;"OK")</formula>
    </cfRule>
    <cfRule type="expression" dxfId="64" priority="7" stopIfTrue="1">
      <formula>AND(ROUNDDOWN(($A$4-E7)/365.25,0)&lt;=14,G7&lt;&gt;"OK")</formula>
    </cfRule>
    <cfRule type="expression" dxfId="63" priority="8" stopIfTrue="1">
      <formula>AND(ROUNDDOWN(($A$4-E7)/365.25,0)&lt;=17,G7&lt;&gt;"OK")</formula>
    </cfRule>
    <cfRule type="expression" dxfId="62" priority="11" stopIfTrue="1">
      <formula>AND(ROUNDDOWN(($A$4-E7)/365.25,0)&lt;=13,G7&lt;&gt;"OK")</formula>
    </cfRule>
    <cfRule type="expression" dxfId="61" priority="12" stopIfTrue="1">
      <formula>AND(ROUNDDOWN(($A$4-E7)/365.25,0)&lt;=14,G7&lt;&gt;"OK")</formula>
    </cfRule>
    <cfRule type="expression" dxfId="60" priority="13" stopIfTrue="1">
      <formula>AND(ROUNDDOWN(($A$4-E7)/365.25,0)&lt;=17,G7&lt;&gt;"OK")</formula>
    </cfRule>
  </conditionalFormatting>
  <conditionalFormatting sqref="E7:E27 E29:E37">
    <cfRule type="expression" dxfId="59" priority="2" stopIfTrue="1">
      <formula>AND(ROUNDDOWN(($A$4-E7)/365.25,0)&lt;=13,G7&lt;&gt;"OK")</formula>
    </cfRule>
    <cfRule type="expression" dxfId="58" priority="3" stopIfTrue="1">
      <formula>AND(ROUNDDOWN(($A$4-E7)/365.25,0)&lt;=14,G7&lt;&gt;"OK")</formula>
    </cfRule>
    <cfRule type="expression" dxfId="57" priority="4" stopIfTrue="1">
      <formula>AND(ROUNDDOWN(($A$4-E7)/365.25,0)&lt;=17,G7&lt;&gt;"OK")</formula>
    </cfRule>
  </conditionalFormatting>
  <conditionalFormatting sqref="E7:E156">
    <cfRule type="expression" dxfId="56" priority="14" stopIfTrue="1">
      <formula>AND(ROUNDDOWN(($A$4-E7)/365.25,0)&lt;=13,G7&lt;&gt;"OK")</formula>
    </cfRule>
    <cfRule type="expression" dxfId="55" priority="15" stopIfTrue="1">
      <formula>AND(ROUNDDOWN(($A$4-E7)/365.25,0)&lt;=14,G7&lt;&gt;"OK")</formula>
    </cfRule>
    <cfRule type="expression" dxfId="54" priority="16" stopIfTrue="1">
      <formula>AND(ROUNDDOWN(($A$4-E7)/365.25,0)&lt;=17,G7&lt;&gt;"OK")</formula>
    </cfRule>
  </conditionalFormatting>
  <conditionalFormatting sqref="J7:J156">
    <cfRule type="cellIs" dxfId="53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4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CB6E-9124-405D-A361-CEBAD6EA5DF0}">
  <dimension ref="A1:AK41"/>
  <sheetViews>
    <sheetView workbookViewId="0">
      <selection activeCell="H2" sqref="H2"/>
    </sheetView>
  </sheetViews>
  <sheetFormatPr defaultColWidth="8.77734375" defaultRowHeight="13.2" x14ac:dyDescent="0.25"/>
  <cols>
    <col min="1" max="1" width="5.44140625" customWidth="1"/>
    <col min="2" max="2" width="7" customWidth="1"/>
    <col min="3" max="3" width="10.7773437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5" max="15" width="5.44140625" customWidth="1"/>
    <col min="16" max="16" width="4.4414062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 t="s">
        <v>58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ht="22.8" x14ac:dyDescent="0.4">
      <c r="A2" s="262" t="s">
        <v>57</v>
      </c>
      <c r="B2" s="263"/>
      <c r="C2" s="409" t="s">
        <v>272</v>
      </c>
      <c r="D2" s="263"/>
      <c r="E2" s="263">
        <f>Altalanos!$A$8</f>
        <v>0</v>
      </c>
      <c r="F2" s="263"/>
      <c r="G2" s="264"/>
      <c r="H2" s="419" t="s">
        <v>302</v>
      </c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273</v>
      </c>
      <c r="F7" s="287"/>
      <c r="G7" s="407" t="s">
        <v>274</v>
      </c>
      <c r="H7" s="287"/>
      <c r="I7" s="59" t="s">
        <v>238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275</v>
      </c>
      <c r="F9" s="287"/>
      <c r="G9" s="407" t="s">
        <v>276</v>
      </c>
      <c r="H9" s="287"/>
      <c r="I9" s="59" t="s">
        <v>234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407" t="s">
        <v>277</v>
      </c>
      <c r="F11" s="287"/>
      <c r="G11" s="407" t="s">
        <v>278</v>
      </c>
      <c r="H11" s="287"/>
      <c r="I11" s="59" t="s">
        <v>226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Tavasz</v>
      </c>
      <c r="E18" s="429"/>
      <c r="F18" s="429" t="str">
        <f>E9</f>
        <v>Keszei</v>
      </c>
      <c r="G18" s="429"/>
      <c r="H18" s="429" t="str">
        <f>E11</f>
        <v>Flasch</v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Tavasz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Keszei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>Flasch</v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52" priority="1" stopIfTrue="1" operator="equal">
      <formula>"Bye"</formula>
    </cfRule>
  </conditionalFormatting>
  <conditionalFormatting sqref="R41">
    <cfRule type="expression" dxfId="51" priority="2" stopIfTrue="1">
      <formula>$O$1="CU"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FA0-79AB-44D7-B100-35E0E0F4010C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279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281</v>
      </c>
      <c r="C7" s="56" t="s">
        <v>228</v>
      </c>
      <c r="D7" s="59" t="s">
        <v>280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282</v>
      </c>
      <c r="C8" s="56" t="s">
        <v>283</v>
      </c>
      <c r="D8" s="59" t="s">
        <v>234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259</v>
      </c>
      <c r="C9" s="56" t="s">
        <v>284</v>
      </c>
      <c r="D9" s="59" t="s">
        <v>125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285</v>
      </c>
      <c r="C10" s="56" t="s">
        <v>286</v>
      </c>
      <c r="D10" s="59" t="s">
        <v>226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50" priority="18" stopIfTrue="1">
      <formula>$Q7&gt;=1</formula>
    </cfRule>
  </conditionalFormatting>
  <conditionalFormatting sqref="C7 A8:C19 B20:D37">
    <cfRule type="expression" dxfId="49" priority="1" stopIfTrue="1">
      <formula>$Q7&gt;=1</formula>
    </cfRule>
  </conditionalFormatting>
  <conditionalFormatting sqref="E7:E14">
    <cfRule type="expression" dxfId="48" priority="6" stopIfTrue="1">
      <formula>AND(ROUNDDOWN(($A$4-E7)/365.25,0)&lt;=13,G7&lt;&gt;"OK")</formula>
    </cfRule>
    <cfRule type="expression" dxfId="47" priority="7" stopIfTrue="1">
      <formula>AND(ROUNDDOWN(($A$4-E7)/365.25,0)&lt;=14,G7&lt;&gt;"OK")</formula>
    </cfRule>
    <cfRule type="expression" dxfId="46" priority="8" stopIfTrue="1">
      <formula>AND(ROUNDDOWN(($A$4-E7)/365.25,0)&lt;=17,G7&lt;&gt;"OK")</formula>
    </cfRule>
    <cfRule type="expression" dxfId="45" priority="11" stopIfTrue="1">
      <formula>AND(ROUNDDOWN(($A$4-E7)/365.25,0)&lt;=13,G7&lt;&gt;"OK")</formula>
    </cfRule>
    <cfRule type="expression" dxfId="44" priority="12" stopIfTrue="1">
      <formula>AND(ROUNDDOWN(($A$4-E7)/365.25,0)&lt;=14,G7&lt;&gt;"OK")</formula>
    </cfRule>
    <cfRule type="expression" dxfId="43" priority="13" stopIfTrue="1">
      <formula>AND(ROUNDDOWN(($A$4-E7)/365.25,0)&lt;=17,G7&lt;&gt;"OK")</formula>
    </cfRule>
  </conditionalFormatting>
  <conditionalFormatting sqref="E7:E27 E29:E37">
    <cfRule type="expression" dxfId="42" priority="2" stopIfTrue="1">
      <formula>AND(ROUNDDOWN(($A$4-E7)/365.25,0)&lt;=13,G7&lt;&gt;"OK")</formula>
    </cfRule>
    <cfRule type="expression" dxfId="41" priority="3" stopIfTrue="1">
      <formula>AND(ROUNDDOWN(($A$4-E7)/365.25,0)&lt;=14,G7&lt;&gt;"OK")</formula>
    </cfRule>
    <cfRule type="expression" dxfId="40" priority="4" stopIfTrue="1">
      <formula>AND(ROUNDDOWN(($A$4-E7)/365.25,0)&lt;=17,G7&lt;&gt;"OK")</formula>
    </cfRule>
  </conditionalFormatting>
  <conditionalFormatting sqref="E7:E156">
    <cfRule type="expression" dxfId="39" priority="14" stopIfTrue="1">
      <formula>AND(ROUNDDOWN(($A$4-E7)/365.25,0)&lt;=13,G7&lt;&gt;"OK")</formula>
    </cfRule>
    <cfRule type="expression" dxfId="38" priority="15" stopIfTrue="1">
      <formula>AND(ROUNDDOWN(($A$4-E7)/365.25,0)&lt;=14,G7&lt;&gt;"OK")</formula>
    </cfRule>
    <cfRule type="expression" dxfId="37" priority="16" stopIfTrue="1">
      <formula>AND(ROUNDDOWN(($A$4-E7)/365.25,0)&lt;=17,G7&lt;&gt;"OK")</formula>
    </cfRule>
  </conditionalFormatting>
  <conditionalFormatting sqref="J7:J156">
    <cfRule type="cellIs" dxfId="36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9265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2ACC-C602-4A1D-9ACC-DF83A397CD85}">
  <dimension ref="A1:AK41"/>
  <sheetViews>
    <sheetView workbookViewId="0">
      <selection activeCell="H2" sqref="H2"/>
    </sheetView>
  </sheetViews>
  <sheetFormatPr defaultColWidth="8.77734375" defaultRowHeight="13.2" x14ac:dyDescent="0.25"/>
  <cols>
    <col min="1" max="1" width="5.44140625" customWidth="1"/>
    <col min="2" max="2" width="6.77734375" customWidth="1"/>
    <col min="3" max="3" width="11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77734375" customWidth="1"/>
    <col min="11" max="12" width="8.44140625" customWidth="1"/>
    <col min="13" max="13" width="7.77734375" customWidth="1"/>
    <col min="15" max="16" width="4.44140625" customWidth="1"/>
    <col min="17" max="17" width="12.109375" customWidth="1"/>
    <col min="18" max="18" width="7.77734375" customWidth="1"/>
    <col min="19" max="19" width="7.44140625" customWidth="1"/>
    <col min="25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 t="s">
        <v>58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ht="22.8" x14ac:dyDescent="0.4">
      <c r="A2" s="262" t="s">
        <v>57</v>
      </c>
      <c r="B2" s="263"/>
      <c r="C2" s="409" t="s">
        <v>279</v>
      </c>
      <c r="D2" s="263"/>
      <c r="E2" s="263">
        <f>Altalanos!$A$8</f>
        <v>0</v>
      </c>
      <c r="F2" s="263"/>
      <c r="G2" s="264"/>
      <c r="H2" s="419" t="s">
        <v>302</v>
      </c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/>
      <c r="M3" s="40" t="s">
        <v>29</v>
      </c>
      <c r="N3" s="290"/>
      <c r="O3" s="289"/>
      <c r="P3" s="290"/>
      <c r="Q3" s="330" t="s">
        <v>80</v>
      </c>
      <c r="R3" s="331" t="s">
        <v>86</v>
      </c>
      <c r="S3" s="331" t="s">
        <v>81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343"/>
      <c r="M4" s="271">
        <f>Altalanos!$E$10</f>
        <v>0</v>
      </c>
      <c r="N4" s="292"/>
      <c r="O4" s="293"/>
      <c r="P4" s="292"/>
      <c r="Q4" s="332" t="s">
        <v>87</v>
      </c>
      <c r="R4" s="333" t="s">
        <v>82</v>
      </c>
      <c r="S4" s="333" t="s">
        <v>83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S5" s="335" t="s">
        <v>85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323" t="str">
        <f>IF($B7="","",VLOOKUP($B7,#REF!,5))</f>
        <v/>
      </c>
      <c r="D7" s="323" t="str">
        <f>IF($B7="","",VLOOKUP($B7,#REF!,15))</f>
        <v/>
      </c>
      <c r="E7" s="431" t="s">
        <v>281</v>
      </c>
      <c r="F7" s="432"/>
      <c r="G7" s="431" t="s">
        <v>228</v>
      </c>
      <c r="H7" s="432"/>
      <c r="I7" s="59" t="s">
        <v>280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324"/>
      <c r="D8" s="324"/>
      <c r="E8" s="324"/>
      <c r="F8" s="324"/>
      <c r="G8" s="324"/>
      <c r="H8" s="324"/>
      <c r="I8" s="324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323" t="str">
        <f>IF($B9="","",VLOOKUP($B9,#REF!,5))</f>
        <v/>
      </c>
      <c r="D9" s="323" t="str">
        <f>IF($B9="","",VLOOKUP($B9,#REF!,15))</f>
        <v/>
      </c>
      <c r="E9" s="431" t="s">
        <v>282</v>
      </c>
      <c r="F9" s="432"/>
      <c r="G9" s="431" t="s">
        <v>283</v>
      </c>
      <c r="H9" s="432"/>
      <c r="I9" s="59" t="s">
        <v>234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324"/>
      <c r="D10" s="324"/>
      <c r="E10" s="324"/>
      <c r="F10" s="324"/>
      <c r="G10" s="324"/>
      <c r="H10" s="324"/>
      <c r="I10" s="324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323" t="str">
        <f>IF($B11="","",VLOOKUP($B11,#REF!,5))</f>
        <v/>
      </c>
      <c r="D11" s="323" t="str">
        <f>IF($B11="","",VLOOKUP($B11,#REF!,15))</f>
        <v/>
      </c>
      <c r="E11" s="431" t="s">
        <v>259</v>
      </c>
      <c r="F11" s="432"/>
      <c r="G11" s="431" t="s">
        <v>284</v>
      </c>
      <c r="H11" s="432"/>
      <c r="I11" s="59" t="s">
        <v>125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94"/>
      <c r="B12" s="322"/>
      <c r="C12" s="324"/>
      <c r="D12" s="324"/>
      <c r="E12" s="324"/>
      <c r="F12" s="324"/>
      <c r="G12" s="324"/>
      <c r="H12" s="324"/>
      <c r="I12" s="324"/>
      <c r="J12" s="273"/>
      <c r="K12" s="319"/>
      <c r="L12" s="319"/>
      <c r="M12" s="349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94" t="s">
        <v>74</v>
      </c>
      <c r="B13" s="321"/>
      <c r="C13" s="323" t="str">
        <f>IF($B13="","",VLOOKUP($B13,#REF!,5))</f>
        <v/>
      </c>
      <c r="D13" s="323" t="str">
        <f>IF($B13="","",VLOOKUP($B13,#REF!,15))</f>
        <v/>
      </c>
      <c r="E13" s="431" t="s">
        <v>285</v>
      </c>
      <c r="F13" s="432"/>
      <c r="G13" s="431" t="s">
        <v>286</v>
      </c>
      <c r="H13" s="432"/>
      <c r="I13" s="59" t="s">
        <v>226</v>
      </c>
      <c r="J13" s="273"/>
      <c r="K13" s="347"/>
      <c r="L13" s="342" t="str">
        <f>IF(K13="","",CONCATENATE(VLOOKUP($Y$3,$AB$1:$AK$1,K13)," pont"))</f>
        <v/>
      </c>
      <c r="M13" s="348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34" t="s">
        <v>281</v>
      </c>
      <c r="E18" s="429"/>
      <c r="F18" s="434" t="s">
        <v>282</v>
      </c>
      <c r="G18" s="429"/>
      <c r="H18" s="434" t="s">
        <v>259</v>
      </c>
      <c r="I18" s="429"/>
      <c r="J18" s="434" t="s">
        <v>285</v>
      </c>
      <c r="K18" s="429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35" t="s">
        <v>281</v>
      </c>
      <c r="C19" s="421"/>
      <c r="D19" s="423"/>
      <c r="E19" s="423"/>
      <c r="F19" s="422"/>
      <c r="G19" s="422"/>
      <c r="H19" s="422"/>
      <c r="I19" s="422"/>
      <c r="J19" s="429"/>
      <c r="K19" s="429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35" t="s">
        <v>282</v>
      </c>
      <c r="C20" s="421"/>
      <c r="D20" s="422"/>
      <c r="E20" s="422"/>
      <c r="F20" s="423"/>
      <c r="G20" s="423"/>
      <c r="H20" s="422"/>
      <c r="I20" s="422"/>
      <c r="J20" s="422"/>
      <c r="K20" s="422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35" t="s">
        <v>259</v>
      </c>
      <c r="C21" s="421"/>
      <c r="D21" s="422"/>
      <c r="E21" s="422"/>
      <c r="F21" s="422"/>
      <c r="G21" s="422"/>
      <c r="H21" s="423"/>
      <c r="I21" s="423"/>
      <c r="J21" s="422"/>
      <c r="K21" s="422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5">
      <c r="A22" s="325" t="s">
        <v>74</v>
      </c>
      <c r="B22" s="435" t="s">
        <v>285</v>
      </c>
      <c r="C22" s="421"/>
      <c r="D22" s="422"/>
      <c r="E22" s="422"/>
      <c r="F22" s="422"/>
      <c r="G22" s="422"/>
      <c r="H22" s="429"/>
      <c r="I22" s="429"/>
      <c r="J22" s="423"/>
      <c r="K22" s="42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3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17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4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M4</f>
        <v>0</v>
      </c>
      <c r="L41" s="272"/>
      <c r="M41" s="310"/>
      <c r="P41" s="161"/>
      <c r="Q41" s="155"/>
      <c r="R41" s="299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5" priority="1" stopIfTrue="1" operator="equal">
      <formula>"Bye"</formula>
    </cfRule>
  </conditionalFormatting>
  <conditionalFormatting sqref="R41">
    <cfRule type="expression" dxfId="34" priority="2" stopIfTrue="1">
      <formula>$O$1="CU"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5AD8-6AD2-40D8-8FA2-4AC4169C3F71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287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289</v>
      </c>
      <c r="C7" s="56" t="s">
        <v>290</v>
      </c>
      <c r="D7" s="59" t="s">
        <v>288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291</v>
      </c>
      <c r="C8" s="56" t="s">
        <v>292</v>
      </c>
      <c r="D8" s="59" t="s">
        <v>125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217</v>
      </c>
      <c r="C9" s="56" t="s">
        <v>293</v>
      </c>
      <c r="D9" s="59" t="s">
        <v>125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9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33" priority="18" stopIfTrue="1">
      <formula>$Q7&gt;=1</formula>
    </cfRule>
  </conditionalFormatting>
  <conditionalFormatting sqref="C7 A8:C19 B20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4" stopIfTrue="1">
      <formula>AND(ROUNDDOWN(($A$4-E7)/365.25,0)&lt;=13,G7&lt;&gt;"OK")</formula>
    </cfRule>
    <cfRule type="expression" dxfId="21" priority="15" stopIfTrue="1">
      <formula>AND(ROUNDDOWN(($A$4-E7)/365.25,0)&lt;=14,G7&lt;&gt;"OK")</formula>
    </cfRule>
    <cfRule type="expression" dxfId="20" priority="16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131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4431-1CFE-4D29-B5AF-B8932647B4E3}">
  <dimension ref="A1:AK41"/>
  <sheetViews>
    <sheetView workbookViewId="0">
      <selection activeCell="H2" sqref="H2"/>
    </sheetView>
  </sheetViews>
  <sheetFormatPr defaultColWidth="8.77734375" defaultRowHeight="13.2" x14ac:dyDescent="0.25"/>
  <cols>
    <col min="1" max="1" width="5.44140625" customWidth="1"/>
    <col min="2" max="2" width="7" customWidth="1"/>
    <col min="3" max="3" width="10.7773437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5" max="15" width="5.44140625" customWidth="1"/>
    <col min="16" max="16" width="4.4414062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 t="s">
        <v>58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ht="22.8" x14ac:dyDescent="0.4">
      <c r="A2" s="262" t="s">
        <v>57</v>
      </c>
      <c r="B2" s="263"/>
      <c r="C2" s="409" t="s">
        <v>287</v>
      </c>
      <c r="D2" s="263"/>
      <c r="E2" s="263">
        <f>Altalanos!$A$8</f>
        <v>0</v>
      </c>
      <c r="F2" s="263"/>
      <c r="G2" s="264"/>
      <c r="H2" s="419" t="s">
        <v>302</v>
      </c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289</v>
      </c>
      <c r="F7" s="287"/>
      <c r="G7" s="407" t="s">
        <v>290</v>
      </c>
      <c r="H7" s="287"/>
      <c r="I7" s="59" t="s">
        <v>288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291</v>
      </c>
      <c r="F9" s="287"/>
      <c r="G9" s="407" t="s">
        <v>292</v>
      </c>
      <c r="H9" s="287"/>
      <c r="I9" s="59" t="s">
        <v>125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407" t="s">
        <v>217</v>
      </c>
      <c r="F11" s="287"/>
      <c r="G11" s="407" t="s">
        <v>293</v>
      </c>
      <c r="H11" s="287"/>
      <c r="I11" s="59" t="s">
        <v>125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Práznek</v>
      </c>
      <c r="E18" s="429"/>
      <c r="F18" s="429" t="str">
        <f>E9</f>
        <v>Péczeli</v>
      </c>
      <c r="G18" s="429"/>
      <c r="H18" s="429" t="str">
        <f>E11</f>
        <v>Takács</v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Práznek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Péczeli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>Takács</v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8" priority="1" stopIfTrue="1" operator="equal">
      <formula>"Bye"</formula>
    </cfRule>
  </conditionalFormatting>
  <conditionalFormatting sqref="R41">
    <cfRule type="expression" dxfId="17" priority="2" stopIfTrue="1">
      <formula>$O$1="CU"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F629-9CAC-4509-8ECB-977024FDCF70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6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302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294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295</v>
      </c>
      <c r="C7" s="56" t="s">
        <v>296</v>
      </c>
      <c r="D7" s="59" t="s">
        <v>206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273</v>
      </c>
      <c r="C8" s="56" t="s">
        <v>297</v>
      </c>
      <c r="D8" s="59" t="s">
        <v>298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/>
      <c r="C9" s="56"/>
      <c r="D9" s="59"/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9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9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9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9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9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9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/>
      <c r="C16" s="56"/>
      <c r="D16" s="59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9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9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9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103" si="0">IF(Q40="",999,Q40)</f>
        <v>999</v>
      </c>
      <c r="M40" s="247">
        <f t="shared" ref="M40:M103" si="1">IF(P40=999,999,1)</f>
        <v>999</v>
      </c>
      <c r="N40" s="240"/>
      <c r="O40" s="58"/>
      <c r="P40" s="77">
        <f t="shared" ref="P40:P103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si="0"/>
        <v>999</v>
      </c>
      <c r="M72" s="247">
        <f t="shared" si="1"/>
        <v>999</v>
      </c>
      <c r="N72" s="240"/>
      <c r="O72" s="58"/>
      <c r="P72" s="77">
        <f t="shared" si="2"/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0"/>
        <v>999</v>
      </c>
      <c r="M73" s="247">
        <f t="shared" si="1"/>
        <v>999</v>
      </c>
      <c r="N73" s="240"/>
      <c r="O73" s="58"/>
      <c r="P73" s="77">
        <f t="shared" si="2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0"/>
        <v>999</v>
      </c>
      <c r="M74" s="247">
        <f t="shared" si="1"/>
        <v>999</v>
      </c>
      <c r="N74" s="240"/>
      <c r="O74" s="58"/>
      <c r="P74" s="77">
        <f t="shared" si="2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0"/>
        <v>999</v>
      </c>
      <c r="M75" s="247">
        <f t="shared" si="1"/>
        <v>999</v>
      </c>
      <c r="N75" s="240"/>
      <c r="O75" s="58"/>
      <c r="P75" s="77">
        <f t="shared" si="2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0"/>
        <v>999</v>
      </c>
      <c r="M76" s="247">
        <f t="shared" si="1"/>
        <v>999</v>
      </c>
      <c r="N76" s="240"/>
      <c r="O76" s="58"/>
      <c r="P76" s="77">
        <f t="shared" si="2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0"/>
        <v>999</v>
      </c>
      <c r="M77" s="247">
        <f t="shared" si="1"/>
        <v>999</v>
      </c>
      <c r="N77" s="240"/>
      <c r="O77" s="58"/>
      <c r="P77" s="77">
        <f t="shared" si="2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0"/>
        <v>999</v>
      </c>
      <c r="M78" s="247">
        <f t="shared" si="1"/>
        <v>999</v>
      </c>
      <c r="N78" s="240"/>
      <c r="O78" s="58"/>
      <c r="P78" s="77">
        <f t="shared" si="2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0"/>
        <v>999</v>
      </c>
      <c r="M79" s="247">
        <f t="shared" si="1"/>
        <v>999</v>
      </c>
      <c r="N79" s="240"/>
      <c r="O79" s="58"/>
      <c r="P79" s="77">
        <f t="shared" si="2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0"/>
        <v>999</v>
      </c>
      <c r="M80" s="247">
        <f t="shared" si="1"/>
        <v>999</v>
      </c>
      <c r="N80" s="240"/>
      <c r="O80" s="58"/>
      <c r="P80" s="77">
        <f t="shared" si="2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0"/>
        <v>999</v>
      </c>
      <c r="M81" s="247">
        <f t="shared" si="1"/>
        <v>999</v>
      </c>
      <c r="N81" s="240"/>
      <c r="O81" s="58"/>
      <c r="P81" s="77">
        <f t="shared" si="2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0"/>
        <v>999</v>
      </c>
      <c r="M82" s="247">
        <f t="shared" si="1"/>
        <v>999</v>
      </c>
      <c r="N82" s="240"/>
      <c r="O82" s="58"/>
      <c r="P82" s="77">
        <f t="shared" si="2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0"/>
        <v>999</v>
      </c>
      <c r="M83" s="247">
        <f t="shared" si="1"/>
        <v>999</v>
      </c>
      <c r="N83" s="240"/>
      <c r="O83" s="58"/>
      <c r="P83" s="77">
        <f t="shared" si="2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0"/>
        <v>999</v>
      </c>
      <c r="M84" s="247">
        <f t="shared" si="1"/>
        <v>999</v>
      </c>
      <c r="N84" s="240"/>
      <c r="O84" s="58"/>
      <c r="P84" s="77">
        <f t="shared" si="2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0"/>
        <v>999</v>
      </c>
      <c r="M85" s="247">
        <f t="shared" si="1"/>
        <v>999</v>
      </c>
      <c r="N85" s="240"/>
      <c r="O85" s="58"/>
      <c r="P85" s="77">
        <f t="shared" si="2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0"/>
        <v>999</v>
      </c>
      <c r="M86" s="247">
        <f t="shared" si="1"/>
        <v>999</v>
      </c>
      <c r="N86" s="240"/>
      <c r="O86" s="58"/>
      <c r="P86" s="77">
        <f t="shared" si="2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0"/>
        <v>999</v>
      </c>
      <c r="M87" s="247">
        <f t="shared" si="1"/>
        <v>999</v>
      </c>
      <c r="N87" s="240"/>
      <c r="O87" s="58"/>
      <c r="P87" s="77">
        <f t="shared" si="2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0"/>
        <v>999</v>
      </c>
      <c r="M88" s="247">
        <f t="shared" si="1"/>
        <v>999</v>
      </c>
      <c r="N88" s="240"/>
      <c r="O88" s="58"/>
      <c r="P88" s="77">
        <f t="shared" si="2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0"/>
        <v>999</v>
      </c>
      <c r="M89" s="247">
        <f t="shared" si="1"/>
        <v>999</v>
      </c>
      <c r="N89" s="240"/>
      <c r="O89" s="58"/>
      <c r="P89" s="77">
        <f t="shared" si="2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0"/>
        <v>999</v>
      </c>
      <c r="M90" s="247">
        <f t="shared" si="1"/>
        <v>999</v>
      </c>
      <c r="N90" s="240"/>
      <c r="O90" s="58"/>
      <c r="P90" s="77">
        <f t="shared" si="2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0"/>
        <v>999</v>
      </c>
      <c r="M91" s="247">
        <f t="shared" si="1"/>
        <v>999</v>
      </c>
      <c r="N91" s="240"/>
      <c r="O91" s="58"/>
      <c r="P91" s="77">
        <f t="shared" si="2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0"/>
        <v>999</v>
      </c>
      <c r="M92" s="247">
        <f t="shared" si="1"/>
        <v>999</v>
      </c>
      <c r="N92" s="240"/>
      <c r="O92" s="58"/>
      <c r="P92" s="77">
        <f t="shared" si="2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0"/>
        <v>999</v>
      </c>
      <c r="M93" s="247">
        <f t="shared" si="1"/>
        <v>999</v>
      </c>
      <c r="N93" s="240"/>
      <c r="O93" s="58"/>
      <c r="P93" s="77">
        <f t="shared" si="2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0"/>
        <v>999</v>
      </c>
      <c r="M94" s="247">
        <f t="shared" si="1"/>
        <v>999</v>
      </c>
      <c r="N94" s="240"/>
      <c r="O94" s="58"/>
      <c r="P94" s="77">
        <f t="shared" si="2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0"/>
        <v>999</v>
      </c>
      <c r="M95" s="247">
        <f t="shared" si="1"/>
        <v>999</v>
      </c>
      <c r="N95" s="240"/>
      <c r="O95" s="58"/>
      <c r="P95" s="77">
        <f t="shared" si="2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0"/>
        <v>999</v>
      </c>
      <c r="M96" s="247">
        <f t="shared" si="1"/>
        <v>999</v>
      </c>
      <c r="N96" s="240"/>
      <c r="O96" s="58"/>
      <c r="P96" s="77">
        <f t="shared" si="2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0"/>
        <v>999</v>
      </c>
      <c r="M97" s="247">
        <f t="shared" si="1"/>
        <v>999</v>
      </c>
      <c r="N97" s="240"/>
      <c r="O97" s="58"/>
      <c r="P97" s="77">
        <f t="shared" si="2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0"/>
        <v>999</v>
      </c>
      <c r="M98" s="247">
        <f t="shared" si="1"/>
        <v>999</v>
      </c>
      <c r="N98" s="240"/>
      <c r="O98" s="58"/>
      <c r="P98" s="77">
        <f t="shared" si="2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0"/>
        <v>999</v>
      </c>
      <c r="M99" s="247">
        <f t="shared" si="1"/>
        <v>999</v>
      </c>
      <c r="N99" s="240"/>
      <c r="O99" s="58"/>
      <c r="P99" s="77">
        <f t="shared" si="2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0"/>
        <v>999</v>
      </c>
      <c r="M100" s="247">
        <f t="shared" si="1"/>
        <v>999</v>
      </c>
      <c r="N100" s="240"/>
      <c r="O100" s="58"/>
      <c r="P100" s="77">
        <f t="shared" si="2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si="0"/>
        <v>999</v>
      </c>
      <c r="M101" s="247">
        <f t="shared" si="1"/>
        <v>999</v>
      </c>
      <c r="N101" s="240"/>
      <c r="O101" s="58"/>
      <c r="P101" s="77">
        <f t="shared" si="2"/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0"/>
        <v>999</v>
      </c>
      <c r="M102" s="247">
        <f t="shared" si="1"/>
        <v>999</v>
      </c>
      <c r="N102" s="240"/>
      <c r="O102" s="58"/>
      <c r="P102" s="77">
        <f t="shared" si="2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0"/>
        <v>999</v>
      </c>
      <c r="M103" s="247">
        <f t="shared" si="1"/>
        <v>999</v>
      </c>
      <c r="N103" s="240"/>
      <c r="O103" s="58"/>
      <c r="P103" s="77">
        <f t="shared" si="2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ref="L104:L156" si="3">IF(Q104="",999,Q104)</f>
        <v>999</v>
      </c>
      <c r="M104" s="247">
        <f t="shared" ref="M104:M156" si="4">IF(P104=999,999,1)</f>
        <v>999</v>
      </c>
      <c r="N104" s="240"/>
      <c r="O104" s="58"/>
      <c r="P104" s="77">
        <f t="shared" ref="P104:P156" si="5">IF(N104="DA",1,IF(N104="WC",2,IF(N104="SE",3,IF(N104="Q",4,IF(N104="LL",5,999)))))</f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3"/>
        <v>999</v>
      </c>
      <c r="M105" s="247">
        <f t="shared" si="4"/>
        <v>999</v>
      </c>
      <c r="N105" s="240"/>
      <c r="O105" s="58"/>
      <c r="P105" s="77">
        <f t="shared" si="5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3"/>
        <v>999</v>
      </c>
      <c r="M106" s="247">
        <f t="shared" si="4"/>
        <v>999</v>
      </c>
      <c r="N106" s="240"/>
      <c r="O106" s="58"/>
      <c r="P106" s="77">
        <f t="shared" si="5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3"/>
        <v>999</v>
      </c>
      <c r="M107" s="247">
        <f t="shared" si="4"/>
        <v>999</v>
      </c>
      <c r="N107" s="240"/>
      <c r="O107" s="58"/>
      <c r="P107" s="77">
        <f t="shared" si="5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3"/>
        <v>999</v>
      </c>
      <c r="M108" s="247">
        <f t="shared" si="4"/>
        <v>999</v>
      </c>
      <c r="N108" s="240"/>
      <c r="O108" s="58"/>
      <c r="P108" s="77">
        <f t="shared" si="5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3"/>
        <v>999</v>
      </c>
      <c r="M109" s="247">
        <f t="shared" si="4"/>
        <v>999</v>
      </c>
      <c r="N109" s="240"/>
      <c r="O109" s="58"/>
      <c r="P109" s="77">
        <f t="shared" si="5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3"/>
        <v>999</v>
      </c>
      <c r="M110" s="247">
        <f t="shared" si="4"/>
        <v>999</v>
      </c>
      <c r="N110" s="240"/>
      <c r="O110" s="58"/>
      <c r="P110" s="77">
        <f t="shared" si="5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3"/>
        <v>999</v>
      </c>
      <c r="M111" s="247">
        <f t="shared" si="4"/>
        <v>999</v>
      </c>
      <c r="N111" s="240"/>
      <c r="O111" s="58"/>
      <c r="P111" s="77">
        <f t="shared" si="5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3"/>
        <v>999</v>
      </c>
      <c r="M112" s="247">
        <f t="shared" si="4"/>
        <v>999</v>
      </c>
      <c r="N112" s="240"/>
      <c r="O112" s="58"/>
      <c r="P112" s="77">
        <f t="shared" si="5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3"/>
        <v>999</v>
      </c>
      <c r="M113" s="247">
        <f t="shared" si="4"/>
        <v>999</v>
      </c>
      <c r="N113" s="240"/>
      <c r="O113" s="58"/>
      <c r="P113" s="77">
        <f t="shared" si="5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3"/>
        <v>999</v>
      </c>
      <c r="M114" s="247">
        <f t="shared" si="4"/>
        <v>999</v>
      </c>
      <c r="N114" s="240"/>
      <c r="O114" s="58"/>
      <c r="P114" s="77">
        <f t="shared" si="5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3"/>
        <v>999</v>
      </c>
      <c r="M115" s="247">
        <f t="shared" si="4"/>
        <v>999</v>
      </c>
      <c r="N115" s="240"/>
      <c r="O115" s="58"/>
      <c r="P115" s="77">
        <f t="shared" si="5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3"/>
        <v>999</v>
      </c>
      <c r="M116" s="247">
        <f t="shared" si="4"/>
        <v>999</v>
      </c>
      <c r="N116" s="240"/>
      <c r="O116" s="58"/>
      <c r="P116" s="77">
        <f t="shared" si="5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3"/>
        <v>999</v>
      </c>
      <c r="M117" s="247">
        <f t="shared" si="4"/>
        <v>999</v>
      </c>
      <c r="N117" s="240"/>
      <c r="O117" s="58"/>
      <c r="P117" s="77">
        <f t="shared" si="5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3"/>
        <v>999</v>
      </c>
      <c r="M118" s="247">
        <f t="shared" si="4"/>
        <v>999</v>
      </c>
      <c r="N118" s="240"/>
      <c r="O118" s="58"/>
      <c r="P118" s="77">
        <f t="shared" si="5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3"/>
        <v>999</v>
      </c>
      <c r="M119" s="247">
        <f t="shared" si="4"/>
        <v>999</v>
      </c>
      <c r="N119" s="240"/>
      <c r="O119" s="58"/>
      <c r="P119" s="77">
        <f t="shared" si="5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3"/>
        <v>999</v>
      </c>
      <c r="M120" s="247">
        <f t="shared" si="4"/>
        <v>999</v>
      </c>
      <c r="N120" s="240"/>
      <c r="O120" s="58"/>
      <c r="P120" s="77">
        <f t="shared" si="5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3"/>
        <v>999</v>
      </c>
      <c r="M121" s="247">
        <f t="shared" si="4"/>
        <v>999</v>
      </c>
      <c r="N121" s="240"/>
      <c r="O121" s="58"/>
      <c r="P121" s="77">
        <f t="shared" si="5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3"/>
        <v>999</v>
      </c>
      <c r="M122" s="247">
        <f t="shared" si="4"/>
        <v>999</v>
      </c>
      <c r="N122" s="240"/>
      <c r="O122" s="58"/>
      <c r="P122" s="77">
        <f t="shared" si="5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3"/>
        <v>999</v>
      </c>
      <c r="M123" s="247">
        <f t="shared" si="4"/>
        <v>999</v>
      </c>
      <c r="N123" s="240"/>
      <c r="O123" s="58"/>
      <c r="P123" s="77">
        <f t="shared" si="5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3"/>
        <v>999</v>
      </c>
      <c r="M124" s="247">
        <f t="shared" si="4"/>
        <v>999</v>
      </c>
      <c r="N124" s="240"/>
      <c r="O124" s="58"/>
      <c r="P124" s="77">
        <f t="shared" si="5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3"/>
        <v>999</v>
      </c>
      <c r="M125" s="247">
        <f t="shared" si="4"/>
        <v>999</v>
      </c>
      <c r="N125" s="240"/>
      <c r="O125" s="58"/>
      <c r="P125" s="77">
        <f t="shared" si="5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3"/>
        <v>999</v>
      </c>
      <c r="M126" s="247">
        <f t="shared" si="4"/>
        <v>999</v>
      </c>
      <c r="N126" s="240"/>
      <c r="O126" s="58"/>
      <c r="P126" s="77">
        <f t="shared" si="5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3"/>
        <v>999</v>
      </c>
      <c r="M127" s="247">
        <f t="shared" si="4"/>
        <v>999</v>
      </c>
      <c r="N127" s="240"/>
      <c r="O127" s="58"/>
      <c r="P127" s="77">
        <f t="shared" si="5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3"/>
        <v>999</v>
      </c>
      <c r="M128" s="247">
        <f t="shared" si="4"/>
        <v>999</v>
      </c>
      <c r="N128" s="240"/>
      <c r="O128" s="58"/>
      <c r="P128" s="77">
        <f t="shared" si="5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3"/>
        <v>999</v>
      </c>
      <c r="M129" s="247">
        <f t="shared" si="4"/>
        <v>999</v>
      </c>
      <c r="N129" s="240"/>
      <c r="O129" s="58"/>
      <c r="P129" s="77">
        <f t="shared" si="5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3"/>
        <v>999</v>
      </c>
      <c r="M130" s="247">
        <f t="shared" si="4"/>
        <v>999</v>
      </c>
      <c r="N130" s="240"/>
      <c r="O130" s="58"/>
      <c r="P130" s="77">
        <f t="shared" si="5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3"/>
        <v>999</v>
      </c>
      <c r="M131" s="247">
        <f t="shared" si="4"/>
        <v>999</v>
      </c>
      <c r="N131" s="240"/>
      <c r="O131" s="58"/>
      <c r="P131" s="77">
        <f t="shared" si="5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3"/>
        <v>999</v>
      </c>
      <c r="M132" s="247">
        <f t="shared" si="4"/>
        <v>999</v>
      </c>
      <c r="N132" s="240"/>
      <c r="O132" s="58"/>
      <c r="P132" s="77">
        <f t="shared" si="5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3"/>
        <v>999</v>
      </c>
      <c r="M133" s="247">
        <f t="shared" si="4"/>
        <v>999</v>
      </c>
      <c r="N133" s="240"/>
      <c r="O133" s="58"/>
      <c r="P133" s="77">
        <f t="shared" si="5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3"/>
        <v>999</v>
      </c>
      <c r="M134" s="247">
        <f t="shared" si="4"/>
        <v>999</v>
      </c>
      <c r="N134" s="240"/>
      <c r="O134" s="248"/>
      <c r="P134" s="249">
        <f t="shared" si="5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3"/>
        <v>999</v>
      </c>
      <c r="M135" s="247">
        <f t="shared" si="4"/>
        <v>999</v>
      </c>
      <c r="N135" s="240"/>
      <c r="O135" s="58"/>
      <c r="P135" s="77">
        <f t="shared" si="5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3"/>
        <v>999</v>
      </c>
      <c r="M136" s="247">
        <f t="shared" si="4"/>
        <v>999</v>
      </c>
      <c r="N136" s="240"/>
      <c r="O136" s="58"/>
      <c r="P136" s="77">
        <f t="shared" si="5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3"/>
        <v>999</v>
      </c>
      <c r="M137" s="247">
        <f t="shared" si="4"/>
        <v>999</v>
      </c>
      <c r="N137" s="240"/>
      <c r="O137" s="58"/>
      <c r="P137" s="77">
        <f t="shared" si="5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3"/>
        <v>999</v>
      </c>
      <c r="M138" s="247">
        <f t="shared" si="4"/>
        <v>999</v>
      </c>
      <c r="N138" s="240"/>
      <c r="O138" s="58"/>
      <c r="P138" s="77">
        <f t="shared" si="5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3"/>
        <v>999</v>
      </c>
      <c r="M139" s="247">
        <f t="shared" si="4"/>
        <v>999</v>
      </c>
      <c r="N139" s="240"/>
      <c r="O139" s="58"/>
      <c r="P139" s="77">
        <f t="shared" si="5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3"/>
        <v>999</v>
      </c>
      <c r="M140" s="247">
        <f t="shared" si="4"/>
        <v>999</v>
      </c>
      <c r="N140" s="240"/>
      <c r="O140" s="58"/>
      <c r="P140" s="77">
        <f t="shared" si="5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3"/>
        <v>999</v>
      </c>
      <c r="M141" s="247">
        <f t="shared" si="4"/>
        <v>999</v>
      </c>
      <c r="N141" s="240"/>
      <c r="O141" s="248"/>
      <c r="P141" s="249">
        <f t="shared" si="5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3"/>
        <v>999</v>
      </c>
      <c r="M142" s="247">
        <f t="shared" si="4"/>
        <v>999</v>
      </c>
      <c r="N142" s="240"/>
      <c r="O142" s="58"/>
      <c r="P142" s="77">
        <f t="shared" si="5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3"/>
        <v>999</v>
      </c>
      <c r="M143" s="247">
        <f t="shared" si="4"/>
        <v>999</v>
      </c>
      <c r="N143" s="240"/>
      <c r="O143" s="58"/>
      <c r="P143" s="77">
        <f t="shared" si="5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3"/>
        <v>999</v>
      </c>
      <c r="M144" s="247">
        <f t="shared" si="4"/>
        <v>999</v>
      </c>
      <c r="N144" s="240"/>
      <c r="O144" s="58"/>
      <c r="P144" s="77">
        <f t="shared" si="5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3"/>
        <v>999</v>
      </c>
      <c r="M145" s="247">
        <f t="shared" si="4"/>
        <v>999</v>
      </c>
      <c r="N145" s="240"/>
      <c r="O145" s="58"/>
      <c r="P145" s="77">
        <f t="shared" si="5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3"/>
        <v>999</v>
      </c>
      <c r="M146" s="247">
        <f t="shared" si="4"/>
        <v>999</v>
      </c>
      <c r="N146" s="240"/>
      <c r="O146" s="58"/>
      <c r="P146" s="77">
        <f t="shared" si="5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3"/>
        <v>999</v>
      </c>
      <c r="M147" s="247">
        <f t="shared" si="4"/>
        <v>999</v>
      </c>
      <c r="N147" s="240"/>
      <c r="O147" s="58"/>
      <c r="P147" s="77">
        <f t="shared" si="5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3"/>
        <v>999</v>
      </c>
      <c r="M148" s="247">
        <f t="shared" si="4"/>
        <v>999</v>
      </c>
      <c r="N148" s="240"/>
      <c r="O148" s="248"/>
      <c r="P148" s="249">
        <f t="shared" si="5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3"/>
        <v>999</v>
      </c>
      <c r="M149" s="247">
        <f t="shared" si="4"/>
        <v>999</v>
      </c>
      <c r="N149" s="240"/>
      <c r="O149" s="58"/>
      <c r="P149" s="77">
        <f t="shared" si="5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3"/>
        <v>999</v>
      </c>
      <c r="M150" s="247">
        <f t="shared" si="4"/>
        <v>999</v>
      </c>
      <c r="N150" s="240"/>
      <c r="O150" s="58"/>
      <c r="P150" s="77">
        <f t="shared" si="5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3"/>
        <v>999</v>
      </c>
      <c r="M151" s="247">
        <f t="shared" si="4"/>
        <v>999</v>
      </c>
      <c r="N151" s="240"/>
      <c r="O151" s="58"/>
      <c r="P151" s="77">
        <f t="shared" si="5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3"/>
        <v>999</v>
      </c>
      <c r="M152" s="247">
        <f t="shared" si="4"/>
        <v>999</v>
      </c>
      <c r="N152" s="240"/>
      <c r="O152" s="58"/>
      <c r="P152" s="77">
        <f t="shared" si="5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3"/>
        <v>999</v>
      </c>
      <c r="M153" s="247">
        <f t="shared" si="4"/>
        <v>999</v>
      </c>
      <c r="N153" s="240"/>
      <c r="O153" s="58"/>
      <c r="P153" s="77">
        <f t="shared" si="5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3"/>
        <v>999</v>
      </c>
      <c r="M154" s="247">
        <f t="shared" si="4"/>
        <v>999</v>
      </c>
      <c r="N154" s="240"/>
      <c r="O154" s="58"/>
      <c r="P154" s="77">
        <f t="shared" si="5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3"/>
        <v>999</v>
      </c>
      <c r="M155" s="247">
        <f t="shared" si="4"/>
        <v>999</v>
      </c>
      <c r="N155" s="240"/>
      <c r="O155" s="58"/>
      <c r="P155" s="77">
        <f t="shared" si="5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3"/>
        <v>999</v>
      </c>
      <c r="M156" s="247">
        <f t="shared" si="4"/>
        <v>999</v>
      </c>
      <c r="N156" s="240"/>
      <c r="O156" s="58"/>
      <c r="P156" s="77">
        <f t="shared" si="5"/>
        <v>999</v>
      </c>
      <c r="Q156" s="58"/>
    </row>
  </sheetData>
  <conditionalFormatting sqref="A7 A20:D156">
    <cfRule type="expression" dxfId="16" priority="18" stopIfTrue="1">
      <formula>$Q7&gt;=1</formula>
    </cfRule>
  </conditionalFormatting>
  <conditionalFormatting sqref="C7 A8:C19 B20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4" stopIfTrue="1">
      <formula>AND(ROUNDDOWN(($A$4-E7)/365.25,0)&lt;=13,G7&lt;&gt;"OK")</formula>
    </cfRule>
    <cfRule type="expression" dxfId="4" priority="15" stopIfTrue="1">
      <formula>AND(ROUNDDOWN(($A$4-E7)/365.25,0)&lt;=14,G7&lt;&gt;"OK")</formula>
    </cfRule>
    <cfRule type="expression" dxfId="3" priority="16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336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BBB6-DE91-4BBD-A923-5FD92A0DABE4}">
  <dimension ref="A1:AK41"/>
  <sheetViews>
    <sheetView workbookViewId="0">
      <selection activeCell="O20" sqref="O20"/>
    </sheetView>
  </sheetViews>
  <sheetFormatPr defaultColWidth="8.77734375" defaultRowHeight="13.2" x14ac:dyDescent="0.25"/>
  <cols>
    <col min="1" max="1" width="5.44140625" customWidth="1"/>
    <col min="2" max="2" width="6.6640625" customWidth="1"/>
    <col min="3" max="3" width="11.7773437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5" max="15" width="5.44140625" customWidth="1"/>
    <col min="16" max="16" width="4.4414062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 t="s">
        <v>58</v>
      </c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ht="22.8" x14ac:dyDescent="0.4">
      <c r="A2" s="262" t="s">
        <v>57</v>
      </c>
      <c r="B2" s="263"/>
      <c r="C2" s="409" t="s">
        <v>294</v>
      </c>
      <c r="D2" s="263"/>
      <c r="E2" s="263">
        <f>Altalanos!$A$8</f>
        <v>0</v>
      </c>
      <c r="F2" s="263"/>
      <c r="G2" s="264"/>
      <c r="H2" s="419" t="s">
        <v>302</v>
      </c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295</v>
      </c>
      <c r="F7" s="287"/>
      <c r="G7" s="407" t="s">
        <v>296</v>
      </c>
      <c r="H7" s="287"/>
      <c r="I7" s="59" t="s">
        <v>206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273</v>
      </c>
      <c r="F9" s="287"/>
      <c r="G9" s="407" t="s">
        <v>297</v>
      </c>
      <c r="H9" s="287"/>
      <c r="I9" s="59" t="s">
        <v>298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282" t="str">
        <f>UPPER(IF($B11="","",VLOOKUP($B11,#REF!,2)))</f>
        <v/>
      </c>
      <c r="F11" s="287"/>
      <c r="G11" s="282" t="str">
        <f>IF($B11="","",VLOOKUP($B11,#REF!,3))</f>
        <v/>
      </c>
      <c r="H11" s="287"/>
      <c r="I11" s="282" t="str">
        <f>IF($B11="","",VLOOKUP($B11,#REF!,4))</f>
        <v/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Tárnoki</v>
      </c>
      <c r="E18" s="429"/>
      <c r="F18" s="429" t="str">
        <f>E9</f>
        <v>Tavasz</v>
      </c>
      <c r="G18" s="429"/>
      <c r="H18" s="429" t="str">
        <f>E11</f>
        <v/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Tárnoki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Tavasz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/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2863-8675-4BF4-AAD2-4B05D404BCA3}">
  <dimension ref="A1:Q156"/>
  <sheetViews>
    <sheetView workbookViewId="0"/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21.77734375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419" t="s">
        <v>299</v>
      </c>
      <c r="E1" s="221"/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129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6" t="s">
        <v>118</v>
      </c>
      <c r="C7" s="56" t="s">
        <v>119</v>
      </c>
      <c r="D7" s="59" t="s">
        <v>121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123</v>
      </c>
      <c r="C8" s="56" t="s">
        <v>124</v>
      </c>
      <c r="D8" s="59" t="s">
        <v>125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126</v>
      </c>
      <c r="C9" s="56" t="s">
        <v>127</v>
      </c>
      <c r="D9" s="59" t="s">
        <v>125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7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7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7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7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7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7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01"/>
      <c r="C16" s="56"/>
      <c r="D16" s="57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7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7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7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:C9 B10:D37">
    <cfRule type="expression" dxfId="260" priority="1" stopIfTrue="1">
      <formula>$Q7&gt;=1</formula>
    </cfRule>
  </conditionalFormatting>
  <conditionalFormatting sqref="A10:D156">
    <cfRule type="expression" dxfId="259" priority="18" stopIfTrue="1">
      <formula>$Q10&gt;=1</formula>
    </cfRule>
  </conditionalFormatting>
  <conditionalFormatting sqref="E7:E14">
    <cfRule type="expression" dxfId="258" priority="6" stopIfTrue="1">
      <formula>AND(ROUNDDOWN(($A$4-E7)/365.25,0)&lt;=13,G7&lt;&gt;"OK")</formula>
    </cfRule>
    <cfRule type="expression" dxfId="257" priority="7" stopIfTrue="1">
      <formula>AND(ROUNDDOWN(($A$4-E7)/365.25,0)&lt;=14,G7&lt;&gt;"OK")</formula>
    </cfRule>
    <cfRule type="expression" dxfId="256" priority="8" stopIfTrue="1">
      <formula>AND(ROUNDDOWN(($A$4-E7)/365.25,0)&lt;=17,G7&lt;&gt;"OK")</formula>
    </cfRule>
    <cfRule type="expression" dxfId="255" priority="11" stopIfTrue="1">
      <formula>AND(ROUNDDOWN(($A$4-E7)/365.25,0)&lt;=13,G7&lt;&gt;"OK")</formula>
    </cfRule>
    <cfRule type="expression" dxfId="254" priority="12" stopIfTrue="1">
      <formula>AND(ROUNDDOWN(($A$4-E7)/365.25,0)&lt;=14,G7&lt;&gt;"OK")</formula>
    </cfRule>
    <cfRule type="expression" dxfId="253" priority="13" stopIfTrue="1">
      <formula>AND(ROUNDDOWN(($A$4-E7)/365.25,0)&lt;=17,G7&lt;&gt;"OK")</formula>
    </cfRule>
  </conditionalFormatting>
  <conditionalFormatting sqref="E7:E27 E29:E37">
    <cfRule type="expression" dxfId="252" priority="2" stopIfTrue="1">
      <formula>AND(ROUNDDOWN(($A$4-E7)/365.25,0)&lt;=13,G7&lt;&gt;"OK")</formula>
    </cfRule>
    <cfRule type="expression" dxfId="251" priority="3" stopIfTrue="1">
      <formula>AND(ROUNDDOWN(($A$4-E7)/365.25,0)&lt;=14,G7&lt;&gt;"OK")</formula>
    </cfRule>
    <cfRule type="expression" dxfId="250" priority="4" stopIfTrue="1">
      <formula>AND(ROUNDDOWN(($A$4-E7)/365.25,0)&lt;=17,G7&lt;&gt;"OK")</formula>
    </cfRule>
  </conditionalFormatting>
  <conditionalFormatting sqref="E7:E156">
    <cfRule type="expression" dxfId="249" priority="14" stopIfTrue="1">
      <formula>AND(ROUNDDOWN(($A$4-E7)/365.25,0)&lt;=13,G7&lt;&gt;"OK")</formula>
    </cfRule>
    <cfRule type="expression" dxfId="248" priority="15" stopIfTrue="1">
      <formula>AND(ROUNDDOWN(($A$4-E7)/365.25,0)&lt;=14,G7&lt;&gt;"OK")</formula>
    </cfRule>
    <cfRule type="expression" dxfId="247" priority="16" stopIfTrue="1">
      <formula>AND(ROUNDDOWN(($A$4-E7)/365.25,0)&lt;=17,G7&lt;&gt;"OK")</formula>
    </cfRule>
  </conditionalFormatting>
  <conditionalFormatting sqref="J7:J156">
    <cfRule type="cellIs" dxfId="246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1B2E-1781-4A86-A48E-C45B21590B2C}">
  <dimension ref="A1:AK41"/>
  <sheetViews>
    <sheetView tabSelected="1" workbookViewId="0">
      <selection activeCell="G1" sqref="G1"/>
    </sheetView>
  </sheetViews>
  <sheetFormatPr defaultColWidth="8.77734375" defaultRowHeight="13.2" x14ac:dyDescent="0.25"/>
  <cols>
    <col min="1" max="1" width="5.44140625" customWidth="1"/>
    <col min="2" max="2" width="7" customWidth="1"/>
    <col min="3" max="3" width="9.77734375" customWidth="1"/>
    <col min="4" max="4" width="7.109375" customWidth="1"/>
    <col min="5" max="5" width="11.6640625" customWidth="1"/>
    <col min="6" max="6" width="8.664062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4" max="14" width="8.77734375" customWidth="1"/>
    <col min="15" max="15" width="5.44140625" customWidth="1"/>
    <col min="16" max="16" width="4.44140625" customWidth="1"/>
    <col min="17" max="17" width="11.6640625" customWidth="1"/>
    <col min="18" max="24" width="8.77734375" customWidth="1"/>
    <col min="25" max="25" width="10.33203125" hidden="1" customWidth="1"/>
    <col min="26" max="37" width="0" hidden="1" customWidth="1"/>
  </cols>
  <sheetData>
    <row r="1" spans="1:37" ht="24.6" x14ac:dyDescent="0.4">
      <c r="A1" s="426" t="s">
        <v>300</v>
      </c>
      <c r="B1" s="426"/>
      <c r="C1" s="426"/>
      <c r="D1" s="426"/>
      <c r="E1" s="426"/>
      <c r="F1" s="426"/>
      <c r="G1" s="419"/>
      <c r="H1" s="260"/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x14ac:dyDescent="0.25">
      <c r="A2" s="262" t="s">
        <v>57</v>
      </c>
      <c r="B2" s="263"/>
      <c r="C2" s="409" t="s">
        <v>129</v>
      </c>
      <c r="D2" s="263"/>
      <c r="E2" s="263">
        <f>Altalanos!$A$8</f>
        <v>0</v>
      </c>
      <c r="F2" s="263"/>
      <c r="G2" s="264"/>
      <c r="H2" s="265"/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120</v>
      </c>
      <c r="F7" s="408" t="s">
        <v>119</v>
      </c>
      <c r="G7" s="282" t="str">
        <f>IF($B7="","",VLOOKUP($B7,#REF!,3))</f>
        <v/>
      </c>
      <c r="H7" s="287"/>
      <c r="I7" s="59" t="s">
        <v>121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130</v>
      </c>
      <c r="F9" s="408" t="s">
        <v>124</v>
      </c>
      <c r="G9" s="282" t="str">
        <f>IF($B9="","",VLOOKUP($B9,#REF!,3))</f>
        <v/>
      </c>
      <c r="H9" s="287"/>
      <c r="I9" s="59" t="s">
        <v>125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407" t="s">
        <v>126</v>
      </c>
      <c r="F11" s="408" t="s">
        <v>127</v>
      </c>
      <c r="G11" s="282" t="str">
        <f>IF($B11="","",VLOOKUP($B11,#REF!,3))</f>
        <v/>
      </c>
      <c r="H11" s="287"/>
      <c r="I11" s="59" t="s">
        <v>125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ht="22.8" x14ac:dyDescent="0.4">
      <c r="A15" s="273"/>
      <c r="B15" s="273"/>
      <c r="C15" s="273"/>
      <c r="D15" s="273"/>
      <c r="E15" s="273"/>
      <c r="F15" s="419" t="s">
        <v>299</v>
      </c>
      <c r="G15" s="273"/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 xml:space="preserve">Szalai </v>
      </c>
      <c r="E18" s="429"/>
      <c r="F18" s="429" t="str">
        <f>E9</f>
        <v xml:space="preserve">Varga-Karádi </v>
      </c>
      <c r="G18" s="429"/>
      <c r="H18" s="429" t="str">
        <f>E11</f>
        <v>Gróf</v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 xml:space="preserve">Szalai 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 xml:space="preserve">Varga-Karádi 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>Gróf</v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45" priority="1" stopIfTrue="1" operator="equal">
      <formula>"Bye"</formula>
    </cfRule>
  </conditionalFormatting>
  <conditionalFormatting sqref="R41">
    <cfRule type="expression" dxfId="244" priority="2" stopIfTrue="1">
      <formula>$O$1="CU"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9537-6B26-4BCF-9CCA-3564AA4C8C0F}">
  <dimension ref="A1:O134"/>
  <sheetViews>
    <sheetView workbookViewId="0">
      <selection activeCell="E1" sqref="E1"/>
    </sheetView>
  </sheetViews>
  <sheetFormatPr defaultColWidth="8.77734375" defaultRowHeight="13.2" x14ac:dyDescent="0.25"/>
  <cols>
    <col min="1" max="1" width="7.44140625" customWidth="1"/>
    <col min="2" max="2" width="13.77734375" customWidth="1"/>
    <col min="3" max="3" width="14" customWidth="1"/>
    <col min="4" max="4" width="13.44140625" style="37" customWidth="1"/>
    <col min="5" max="5" width="11.77734375" style="379" customWidth="1"/>
    <col min="6" max="6" width="23.6640625" style="54" customWidth="1"/>
    <col min="7" max="7" width="8.6640625" style="387" customWidth="1"/>
    <col min="8" max="8" width="0.109375" style="37" customWidth="1"/>
    <col min="9" max="9" width="5.44140625" style="37" hidden="1" customWidth="1"/>
    <col min="10" max="10" width="8" style="37" hidden="1" customWidth="1"/>
    <col min="11" max="11" width="0.109375" style="37" hidden="1" customWidth="1"/>
    <col min="12" max="13" width="7.44140625" style="37" customWidth="1"/>
    <col min="14" max="14" width="7.44140625" style="37" hidden="1" customWidth="1"/>
    <col min="15" max="15" width="7.44140625" style="37" customWidth="1"/>
  </cols>
  <sheetData>
    <row r="1" spans="1:15" ht="24.6" x14ac:dyDescent="0.4">
      <c r="A1" s="204" t="str">
        <f>Altalanos!$A$6</f>
        <v>DIÁKOLIMPIA</v>
      </c>
      <c r="B1" s="47"/>
      <c r="C1" s="47"/>
      <c r="D1" s="199"/>
      <c r="E1" s="419" t="s">
        <v>299</v>
      </c>
      <c r="F1" s="68"/>
      <c r="G1" s="380"/>
      <c r="H1" s="213"/>
      <c r="I1" s="213"/>
      <c r="J1" s="213"/>
      <c r="K1" s="213"/>
      <c r="L1" s="213"/>
      <c r="M1" s="213"/>
      <c r="N1" s="213"/>
      <c r="O1" s="214"/>
    </row>
    <row r="2" spans="1:15" ht="13.8" thickBot="1" x14ac:dyDescent="0.3">
      <c r="B2" s="49" t="s">
        <v>57</v>
      </c>
      <c r="C2" s="409" t="s">
        <v>153</v>
      </c>
      <c r="D2" s="68"/>
      <c r="E2" s="221" t="s">
        <v>33</v>
      </c>
      <c r="F2" s="364"/>
      <c r="G2" s="381"/>
      <c r="H2" s="48"/>
      <c r="I2" s="48"/>
      <c r="J2" s="48"/>
      <c r="K2" s="48"/>
      <c r="L2" s="61"/>
      <c r="M2" s="42"/>
      <c r="N2" s="42"/>
      <c r="O2" s="61"/>
    </row>
    <row r="3" spans="1:15" s="2" customFormat="1" ht="13.8" thickBot="1" x14ac:dyDescent="0.3">
      <c r="A3" s="392"/>
      <c r="B3" s="354"/>
      <c r="C3" s="354"/>
      <c r="D3" s="354"/>
      <c r="E3" s="378"/>
      <c r="F3" s="354"/>
      <c r="G3" s="382"/>
      <c r="H3" s="62"/>
      <c r="I3" s="69"/>
      <c r="J3" s="69"/>
      <c r="K3" s="69"/>
      <c r="L3" s="253" t="s">
        <v>32</v>
      </c>
      <c r="M3" s="63"/>
      <c r="N3" s="70"/>
      <c r="O3" s="222"/>
    </row>
    <row r="4" spans="1:15" s="2" customFormat="1" x14ac:dyDescent="0.25">
      <c r="A4" s="39" t="s">
        <v>25</v>
      </c>
      <c r="B4" s="39"/>
      <c r="C4" s="38" t="s">
        <v>23</v>
      </c>
      <c r="D4" s="39" t="s">
        <v>28</v>
      </c>
      <c r="E4" s="400"/>
      <c r="F4" s="393"/>
      <c r="G4" s="383" t="s">
        <v>29</v>
      </c>
      <c r="H4" s="72"/>
      <c r="I4" s="73"/>
      <c r="J4" s="73"/>
      <c r="K4" s="73"/>
      <c r="L4" s="72"/>
      <c r="M4" s="223"/>
      <c r="N4" s="223"/>
      <c r="O4" s="74"/>
    </row>
    <row r="5" spans="1:15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44"/>
      <c r="F5" s="51"/>
      <c r="G5" s="384">
        <f>Altalanos!$E$10</f>
        <v>0</v>
      </c>
      <c r="H5" s="75"/>
      <c r="I5" s="44"/>
      <c r="J5" s="44"/>
      <c r="K5" s="44"/>
      <c r="L5" s="75"/>
      <c r="M5" s="51"/>
      <c r="N5" s="51"/>
      <c r="O5" s="394"/>
    </row>
    <row r="6" spans="1:15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361" t="s">
        <v>115</v>
      </c>
      <c r="G6" s="385" t="s">
        <v>36</v>
      </c>
      <c r="H6" s="207" t="s">
        <v>18</v>
      </c>
      <c r="I6" s="66" t="s">
        <v>16</v>
      </c>
      <c r="J6" s="209" t="s">
        <v>1</v>
      </c>
      <c r="K6" s="66" t="s">
        <v>17</v>
      </c>
      <c r="L6" s="200" t="s">
        <v>37</v>
      </c>
      <c r="M6" s="67" t="s">
        <v>38</v>
      </c>
      <c r="N6" s="76" t="s">
        <v>2</v>
      </c>
      <c r="O6" s="65" t="s">
        <v>39</v>
      </c>
    </row>
    <row r="7" spans="1:15" s="11" customFormat="1" ht="19.05" customHeight="1" x14ac:dyDescent="0.25">
      <c r="A7" s="211">
        <v>1</v>
      </c>
      <c r="B7" s="56" t="s">
        <v>131</v>
      </c>
      <c r="C7" s="56" t="s">
        <v>132</v>
      </c>
      <c r="D7" s="59" t="s">
        <v>133</v>
      </c>
      <c r="E7" s="224"/>
      <c r="F7" s="391"/>
      <c r="G7" s="402"/>
      <c r="H7" s="208"/>
      <c r="I7" s="206"/>
      <c r="J7" s="210"/>
      <c r="K7" s="206"/>
      <c r="L7" s="201"/>
      <c r="M7" s="57"/>
      <c r="N7" s="77"/>
      <c r="O7" s="391"/>
    </row>
    <row r="8" spans="1:15" s="11" customFormat="1" ht="19.05" customHeight="1" x14ac:dyDescent="0.25">
      <c r="A8" s="211">
        <v>2</v>
      </c>
      <c r="B8" s="56" t="s">
        <v>134</v>
      </c>
      <c r="C8" s="56" t="s">
        <v>135</v>
      </c>
      <c r="D8" s="59" t="s">
        <v>136</v>
      </c>
      <c r="E8" s="224"/>
      <c r="F8" s="240"/>
      <c r="G8" s="57"/>
      <c r="H8" s="208"/>
      <c r="I8" s="206"/>
      <c r="J8" s="210"/>
      <c r="K8" s="206"/>
      <c r="L8" s="201"/>
      <c r="M8" s="57"/>
      <c r="N8" s="77"/>
      <c r="O8" s="367"/>
    </row>
    <row r="9" spans="1:15" s="11" customFormat="1" ht="19.05" customHeight="1" x14ac:dyDescent="0.25">
      <c r="A9" s="211">
        <v>3</v>
      </c>
      <c r="B9" s="56" t="s">
        <v>122</v>
      </c>
      <c r="C9" s="56" t="s">
        <v>137</v>
      </c>
      <c r="D9" s="59" t="s">
        <v>125</v>
      </c>
      <c r="E9" s="224"/>
      <c r="F9" s="240"/>
      <c r="G9" s="57"/>
      <c r="H9" s="208"/>
      <c r="I9" s="206"/>
      <c r="J9" s="210"/>
      <c r="K9" s="206"/>
      <c r="L9" s="201"/>
      <c r="M9" s="57"/>
      <c r="N9" s="370"/>
      <c r="O9" s="240"/>
    </row>
    <row r="10" spans="1:15" s="11" customFormat="1" ht="19.05" customHeight="1" x14ac:dyDescent="0.25">
      <c r="A10" s="211">
        <v>4</v>
      </c>
      <c r="B10" s="56" t="s">
        <v>138</v>
      </c>
      <c r="C10" s="56" t="s">
        <v>139</v>
      </c>
      <c r="D10" s="59" t="s">
        <v>125</v>
      </c>
      <c r="E10" s="224"/>
      <c r="F10" s="240"/>
      <c r="G10" s="57"/>
      <c r="H10" s="208"/>
      <c r="I10" s="206"/>
      <c r="J10" s="210"/>
      <c r="K10" s="206"/>
      <c r="L10" s="201"/>
      <c r="M10" s="57"/>
      <c r="N10" s="369"/>
      <c r="O10" s="367"/>
    </row>
    <row r="11" spans="1:15" s="11" customFormat="1" ht="19.05" customHeight="1" x14ac:dyDescent="0.25">
      <c r="A11" s="211">
        <v>5</v>
      </c>
      <c r="B11" s="56" t="s">
        <v>140</v>
      </c>
      <c r="C11" s="56" t="s">
        <v>141</v>
      </c>
      <c r="D11" s="59" t="s">
        <v>125</v>
      </c>
      <c r="E11" s="224"/>
      <c r="F11" s="240"/>
      <c r="G11" s="402"/>
      <c r="H11" s="208"/>
      <c r="I11" s="206"/>
      <c r="J11" s="210"/>
      <c r="K11" s="206"/>
      <c r="L11" s="201"/>
      <c r="M11" s="57"/>
      <c r="N11" s="370"/>
      <c r="O11" s="367"/>
    </row>
    <row r="12" spans="1:15" s="11" customFormat="1" ht="19.05" customHeight="1" x14ac:dyDescent="0.25">
      <c r="A12" s="211">
        <v>6</v>
      </c>
      <c r="B12" s="56" t="s">
        <v>142</v>
      </c>
      <c r="C12" s="56" t="s">
        <v>144</v>
      </c>
      <c r="D12" s="59" t="s">
        <v>143</v>
      </c>
      <c r="E12" s="224"/>
      <c r="F12" s="240"/>
      <c r="G12" s="57"/>
      <c r="H12" s="208"/>
      <c r="I12" s="206"/>
      <c r="J12" s="210"/>
      <c r="K12" s="206"/>
      <c r="L12" s="201"/>
      <c r="M12" s="57"/>
      <c r="N12" s="370"/>
      <c r="O12" s="367"/>
    </row>
    <row r="13" spans="1:15" s="11" customFormat="1" ht="19.05" customHeight="1" x14ac:dyDescent="0.25">
      <c r="A13" s="211">
        <v>7</v>
      </c>
      <c r="B13" s="56" t="s">
        <v>145</v>
      </c>
      <c r="C13" s="56" t="s">
        <v>146</v>
      </c>
      <c r="D13" s="59" t="s">
        <v>147</v>
      </c>
      <c r="E13" s="224"/>
      <c r="F13" s="240"/>
      <c r="G13" s="57"/>
      <c r="H13" s="208"/>
      <c r="I13" s="206"/>
      <c r="J13" s="210"/>
      <c r="K13" s="206"/>
      <c r="L13" s="201"/>
      <c r="M13" s="57"/>
      <c r="N13" s="370"/>
      <c r="O13" s="367"/>
    </row>
    <row r="14" spans="1:15" s="11" customFormat="1" ht="19.05" customHeight="1" x14ac:dyDescent="0.25">
      <c r="A14" s="211">
        <v>8</v>
      </c>
      <c r="B14" s="56" t="s">
        <v>148</v>
      </c>
      <c r="C14" s="56" t="s">
        <v>141</v>
      </c>
      <c r="D14" s="59" t="s">
        <v>149</v>
      </c>
      <c r="E14" s="224"/>
      <c r="F14" s="240"/>
      <c r="G14" s="57"/>
      <c r="H14" s="208"/>
      <c r="I14" s="206"/>
      <c r="J14" s="210"/>
      <c r="K14" s="206"/>
      <c r="L14" s="201"/>
      <c r="M14" s="57"/>
      <c r="N14" s="370"/>
      <c r="O14" s="367"/>
    </row>
    <row r="15" spans="1:15" s="11" customFormat="1" ht="19.05" customHeight="1" x14ac:dyDescent="0.25">
      <c r="A15" s="211">
        <v>9</v>
      </c>
      <c r="B15" s="56" t="s">
        <v>150</v>
      </c>
      <c r="C15" s="56" t="s">
        <v>151</v>
      </c>
      <c r="D15" s="59" t="s">
        <v>152</v>
      </c>
      <c r="E15" s="224"/>
      <c r="F15" s="240"/>
      <c r="G15" s="57"/>
      <c r="H15" s="208"/>
      <c r="I15" s="206"/>
      <c r="J15" s="210"/>
      <c r="K15" s="206"/>
      <c r="L15" s="201"/>
      <c r="M15" s="57"/>
      <c r="N15" s="371"/>
      <c r="O15" s="367"/>
    </row>
    <row r="16" spans="1:15" s="11" customFormat="1" ht="19.05" customHeight="1" x14ac:dyDescent="0.25">
      <c r="A16" s="211">
        <v>10</v>
      </c>
      <c r="B16" s="56"/>
      <c r="C16" s="56"/>
      <c r="D16" s="57"/>
      <c r="E16" s="224"/>
      <c r="F16" s="240"/>
      <c r="G16" s="57"/>
      <c r="H16" s="208"/>
      <c r="I16" s="206"/>
      <c r="J16" s="210"/>
      <c r="K16" s="206"/>
      <c r="L16" s="201"/>
      <c r="M16" s="57"/>
      <c r="N16" s="77"/>
      <c r="O16" s="367"/>
    </row>
    <row r="17" spans="1:15" s="11" customFormat="1" ht="19.05" customHeight="1" x14ac:dyDescent="0.25">
      <c r="A17" s="211">
        <v>11</v>
      </c>
      <c r="B17" s="56"/>
      <c r="C17" s="56"/>
      <c r="D17" s="57"/>
      <c r="E17" s="224"/>
      <c r="F17" s="240"/>
      <c r="G17" s="57"/>
      <c r="H17" s="208"/>
      <c r="I17" s="206"/>
      <c r="J17" s="210"/>
      <c r="K17" s="206"/>
      <c r="L17" s="201"/>
      <c r="M17" s="57"/>
      <c r="N17" s="77"/>
      <c r="O17" s="367"/>
    </row>
    <row r="18" spans="1:15" s="11" customFormat="1" ht="19.05" customHeight="1" x14ac:dyDescent="0.25">
      <c r="A18" s="211">
        <v>12</v>
      </c>
      <c r="B18" s="56"/>
      <c r="C18" s="56"/>
      <c r="D18" s="57"/>
      <c r="E18" s="224"/>
      <c r="F18" s="240"/>
      <c r="G18" s="57"/>
      <c r="H18" s="208"/>
      <c r="I18" s="206"/>
      <c r="J18" s="210"/>
      <c r="K18" s="206"/>
      <c r="L18" s="201"/>
      <c r="M18" s="57"/>
      <c r="N18" s="77"/>
      <c r="O18" s="367"/>
    </row>
    <row r="19" spans="1:15" s="11" customFormat="1" ht="19.05" customHeight="1" x14ac:dyDescent="0.25">
      <c r="A19" s="211">
        <v>13</v>
      </c>
      <c r="B19" s="56"/>
      <c r="C19" s="56"/>
      <c r="D19" s="57"/>
      <c r="E19" s="224"/>
      <c r="F19" s="240"/>
      <c r="G19" s="57"/>
      <c r="H19" s="208"/>
      <c r="I19" s="206"/>
      <c r="J19" s="210"/>
      <c r="K19" s="206"/>
      <c r="L19" s="201"/>
      <c r="M19" s="57"/>
      <c r="N19" s="58"/>
      <c r="O19" s="367"/>
    </row>
    <row r="20" spans="1:15" s="11" customFormat="1" ht="19.05" customHeight="1" x14ac:dyDescent="0.25">
      <c r="A20" s="211">
        <v>14</v>
      </c>
      <c r="B20" s="56"/>
      <c r="C20" s="56"/>
      <c r="D20" s="57"/>
      <c r="E20" s="224"/>
      <c r="F20" s="240"/>
      <c r="G20" s="57"/>
      <c r="H20" s="208"/>
      <c r="I20" s="206"/>
      <c r="J20" s="210"/>
      <c r="K20" s="206"/>
      <c r="L20" s="201"/>
      <c r="M20" s="57"/>
      <c r="N20" s="58"/>
      <c r="O20" s="367"/>
    </row>
    <row r="21" spans="1:15" s="11" customFormat="1" ht="19.05" customHeight="1" x14ac:dyDescent="0.25">
      <c r="A21" s="211">
        <v>15</v>
      </c>
      <c r="B21" s="56"/>
      <c r="C21" s="56"/>
      <c r="D21" s="57"/>
      <c r="E21" s="224"/>
      <c r="F21" s="240"/>
      <c r="G21" s="57"/>
      <c r="H21" s="208"/>
      <c r="I21" s="206"/>
      <c r="J21" s="210"/>
      <c r="K21" s="206"/>
      <c r="L21" s="201"/>
      <c r="M21" s="57"/>
      <c r="N21" s="77"/>
      <c r="O21" s="367"/>
    </row>
    <row r="22" spans="1:15" s="11" customFormat="1" ht="19.05" customHeight="1" x14ac:dyDescent="0.25">
      <c r="A22" s="211">
        <v>16</v>
      </c>
      <c r="B22" s="56"/>
      <c r="C22" s="56"/>
      <c r="D22" s="57"/>
      <c r="E22" s="224"/>
      <c r="F22" s="240"/>
      <c r="G22" s="57"/>
      <c r="H22" s="208"/>
      <c r="I22" s="206"/>
      <c r="J22" s="210"/>
      <c r="K22" s="206"/>
      <c r="L22" s="201"/>
      <c r="M22" s="57"/>
      <c r="N22" s="77"/>
      <c r="O22" s="367"/>
    </row>
    <row r="23" spans="1:15" s="11" customFormat="1" ht="19.05" customHeight="1" x14ac:dyDescent="0.25">
      <c r="A23" s="211">
        <v>17</v>
      </c>
      <c r="B23" s="56"/>
      <c r="C23" s="56"/>
      <c r="D23" s="57"/>
      <c r="E23" s="224"/>
      <c r="F23" s="240"/>
      <c r="G23" s="57"/>
      <c r="H23" s="208"/>
      <c r="I23" s="206"/>
      <c r="J23" s="210"/>
      <c r="K23" s="206"/>
      <c r="L23" s="201"/>
      <c r="M23" s="57"/>
      <c r="N23" s="77"/>
      <c r="O23" s="367"/>
    </row>
    <row r="24" spans="1:15" s="11" customFormat="1" ht="19.05" customHeight="1" x14ac:dyDescent="0.25">
      <c r="A24" s="211">
        <v>18</v>
      </c>
      <c r="B24" s="56"/>
      <c r="C24" s="56"/>
      <c r="D24" s="57"/>
      <c r="E24" s="224"/>
      <c r="F24" s="240"/>
      <c r="G24" s="57"/>
      <c r="H24" s="208"/>
      <c r="I24" s="206"/>
      <c r="J24" s="210"/>
      <c r="K24" s="206"/>
      <c r="L24" s="201"/>
      <c r="M24" s="57"/>
      <c r="N24" s="77"/>
      <c r="O24" s="367"/>
    </row>
    <row r="25" spans="1:15" s="11" customFormat="1" ht="19.05" customHeight="1" x14ac:dyDescent="0.25">
      <c r="A25" s="211">
        <v>19</v>
      </c>
      <c r="B25" s="56"/>
      <c r="C25" s="56"/>
      <c r="D25" s="57"/>
      <c r="E25" s="224"/>
      <c r="F25" s="240"/>
      <c r="G25" s="57"/>
      <c r="H25" s="208"/>
      <c r="I25" s="206"/>
      <c r="J25" s="210"/>
      <c r="K25" s="206"/>
      <c r="L25" s="201"/>
      <c r="M25" s="57"/>
      <c r="N25" s="77"/>
      <c r="O25" s="367"/>
    </row>
    <row r="26" spans="1:15" s="11" customFormat="1" ht="19.05" customHeight="1" x14ac:dyDescent="0.25">
      <c r="A26" s="211">
        <v>20</v>
      </c>
      <c r="B26" s="56"/>
      <c r="C26" s="56"/>
      <c r="D26" s="57"/>
      <c r="E26" s="224"/>
      <c r="F26" s="240"/>
      <c r="G26" s="57"/>
      <c r="H26" s="208"/>
      <c r="I26" s="206"/>
      <c r="J26" s="210"/>
      <c r="K26" s="206"/>
      <c r="L26" s="201"/>
      <c r="M26" s="57"/>
      <c r="N26" s="77"/>
      <c r="O26" s="367"/>
    </row>
    <row r="27" spans="1:15" s="11" customFormat="1" ht="19.05" customHeight="1" x14ac:dyDescent="0.25">
      <c r="A27" s="211">
        <v>21</v>
      </c>
      <c r="B27" s="56"/>
      <c r="C27" s="56"/>
      <c r="D27" s="57"/>
      <c r="E27" s="224"/>
      <c r="F27" s="240"/>
      <c r="G27" s="57"/>
      <c r="H27" s="208"/>
      <c r="I27" s="206"/>
      <c r="J27" s="210"/>
      <c r="K27" s="206"/>
      <c r="L27" s="201"/>
      <c r="M27" s="57"/>
      <c r="N27" s="58"/>
      <c r="O27" s="240"/>
    </row>
    <row r="28" spans="1:15" s="11" customFormat="1" ht="19.05" customHeight="1" x14ac:dyDescent="0.25">
      <c r="A28" s="211">
        <v>22</v>
      </c>
      <c r="B28" s="56"/>
      <c r="C28" s="56"/>
      <c r="D28" s="57"/>
      <c r="E28" s="224"/>
      <c r="F28" s="357"/>
      <c r="G28" s="357"/>
      <c r="H28" s="208"/>
      <c r="I28" s="206"/>
      <c r="J28" s="210"/>
      <c r="K28" s="206"/>
      <c r="L28" s="201"/>
      <c r="M28" s="58"/>
      <c r="N28" s="58"/>
      <c r="O28" s="58"/>
    </row>
    <row r="29" spans="1:15" s="11" customFormat="1" ht="19.05" customHeight="1" x14ac:dyDescent="0.25">
      <c r="A29" s="211">
        <v>23</v>
      </c>
      <c r="B29" s="56"/>
      <c r="C29" s="56"/>
      <c r="D29" s="57"/>
      <c r="E29" s="224"/>
      <c r="F29" s="357"/>
      <c r="G29" s="357"/>
      <c r="H29" s="208"/>
      <c r="I29" s="206"/>
      <c r="J29" s="210"/>
      <c r="K29" s="206"/>
      <c r="L29" s="201"/>
      <c r="M29" s="58"/>
      <c r="N29" s="77"/>
      <c r="O29" s="58"/>
    </row>
    <row r="30" spans="1:15" s="11" customFormat="1" ht="19.05" customHeight="1" x14ac:dyDescent="0.25">
      <c r="A30" s="211">
        <v>24</v>
      </c>
      <c r="B30" s="56"/>
      <c r="C30" s="56"/>
      <c r="D30" s="57"/>
      <c r="E30" s="224"/>
      <c r="F30" s="357"/>
      <c r="G30" s="386"/>
      <c r="H30" s="208"/>
      <c r="I30" s="206"/>
      <c r="J30" s="210"/>
      <c r="K30" s="206"/>
      <c r="L30" s="201"/>
      <c r="M30" s="58"/>
      <c r="N30" s="77">
        <f t="shared" ref="N30:N93" si="0">IF(L30="DA",1,IF(L30="WC",2,IF(L30="SE",3,IF(L30="Q",4,IF(L30="LL",5,999)))))</f>
        <v>999</v>
      </c>
      <c r="O30" s="58"/>
    </row>
    <row r="31" spans="1:15" s="11" customFormat="1" ht="19.05" customHeight="1" x14ac:dyDescent="0.25">
      <c r="A31" s="211">
        <v>25</v>
      </c>
      <c r="B31" s="56"/>
      <c r="C31" s="56"/>
      <c r="D31" s="57"/>
      <c r="E31" s="224"/>
      <c r="F31" s="357"/>
      <c r="G31" s="386"/>
      <c r="H31" s="208"/>
      <c r="I31" s="206"/>
      <c r="J31" s="210"/>
      <c r="K31" s="206"/>
      <c r="L31" s="201"/>
      <c r="M31" s="58"/>
      <c r="N31" s="77">
        <f t="shared" si="0"/>
        <v>999</v>
      </c>
      <c r="O31" s="58"/>
    </row>
    <row r="32" spans="1:15" s="11" customFormat="1" ht="19.05" customHeight="1" x14ac:dyDescent="0.25">
      <c r="A32" s="211">
        <v>26</v>
      </c>
      <c r="B32" s="56"/>
      <c r="C32" s="56"/>
      <c r="D32" s="57"/>
      <c r="E32" s="224"/>
      <c r="F32" s="357"/>
      <c r="G32" s="386"/>
      <c r="H32" s="208"/>
      <c r="I32" s="206"/>
      <c r="J32" s="210"/>
      <c r="K32" s="206"/>
      <c r="L32" s="201"/>
      <c r="M32" s="58"/>
      <c r="N32" s="77">
        <f t="shared" si="0"/>
        <v>999</v>
      </c>
      <c r="O32" s="58"/>
    </row>
    <row r="33" spans="1:15" s="11" customFormat="1" ht="19.05" customHeight="1" x14ac:dyDescent="0.25">
      <c r="A33" s="211">
        <v>27</v>
      </c>
      <c r="B33" s="56"/>
      <c r="C33" s="56"/>
      <c r="D33" s="57"/>
      <c r="E33" s="224"/>
      <c r="F33" s="357"/>
      <c r="G33" s="386"/>
      <c r="H33" s="208" t="e">
        <f>IF(AND(O33="",#REF!&gt;0,#REF!&lt;5),I33,)</f>
        <v>#REF!</v>
      </c>
      <c r="I33" s="206" t="str">
        <f>IF(D33="","ZZZ9",IF(AND(#REF!&gt;0,#REF!&lt;5),D33&amp;#REF!,D33&amp;"9"))</f>
        <v>ZZZ9</v>
      </c>
      <c r="J33" s="210">
        <f t="shared" ref="J33:J64" si="1">IF(O33="",999,O33)</f>
        <v>999</v>
      </c>
      <c r="K33" s="206">
        <f t="shared" ref="K33:K64" si="2">IF(N33=999,999,1)</f>
        <v>999</v>
      </c>
      <c r="L33" s="201"/>
      <c r="M33" s="58"/>
      <c r="N33" s="77">
        <f t="shared" si="0"/>
        <v>999</v>
      </c>
      <c r="O33" s="58"/>
    </row>
    <row r="34" spans="1:15" s="11" customFormat="1" ht="19.05" customHeight="1" x14ac:dyDescent="0.25">
      <c r="A34" s="211">
        <v>28</v>
      </c>
      <c r="B34" s="56"/>
      <c r="C34" s="56"/>
      <c r="D34" s="57"/>
      <c r="E34" s="224"/>
      <c r="F34" s="357"/>
      <c r="G34" s="386"/>
      <c r="H34" s="208" t="e">
        <f>IF(AND(O34="",#REF!&gt;0,#REF!&lt;5),I34,)</f>
        <v>#REF!</v>
      </c>
      <c r="I34" s="206" t="str">
        <f>IF(D34="","ZZZ9",IF(AND(#REF!&gt;0,#REF!&lt;5),D34&amp;#REF!,D34&amp;"9"))</f>
        <v>ZZZ9</v>
      </c>
      <c r="J34" s="210">
        <f t="shared" si="1"/>
        <v>999</v>
      </c>
      <c r="K34" s="206">
        <f t="shared" si="2"/>
        <v>999</v>
      </c>
      <c r="L34" s="201"/>
      <c r="M34" s="58"/>
      <c r="N34" s="77">
        <f t="shared" si="0"/>
        <v>999</v>
      </c>
      <c r="O34" s="58"/>
    </row>
    <row r="35" spans="1:15" s="11" customFormat="1" ht="19.05" customHeight="1" x14ac:dyDescent="0.25">
      <c r="A35" s="211">
        <v>29</v>
      </c>
      <c r="B35" s="56"/>
      <c r="C35" s="56"/>
      <c r="D35" s="57"/>
      <c r="E35" s="224"/>
      <c r="F35" s="357"/>
      <c r="G35" s="386"/>
      <c r="H35" s="208" t="e">
        <f>IF(AND(O35="",#REF!&gt;0,#REF!&lt;5),I35,)</f>
        <v>#REF!</v>
      </c>
      <c r="I35" s="206" t="str">
        <f>IF(D35="","ZZZ9",IF(AND(#REF!&gt;0,#REF!&lt;5),D35&amp;#REF!,D35&amp;"9"))</f>
        <v>ZZZ9</v>
      </c>
      <c r="J35" s="210">
        <f t="shared" si="1"/>
        <v>999</v>
      </c>
      <c r="K35" s="206">
        <f t="shared" si="2"/>
        <v>999</v>
      </c>
      <c r="L35" s="201"/>
      <c r="M35" s="58"/>
      <c r="N35" s="77">
        <f t="shared" si="0"/>
        <v>999</v>
      </c>
      <c r="O35" s="58"/>
    </row>
    <row r="36" spans="1:15" s="11" customFormat="1" ht="19.05" customHeight="1" x14ac:dyDescent="0.25">
      <c r="A36" s="211">
        <v>30</v>
      </c>
      <c r="B36" s="56"/>
      <c r="C36" s="56"/>
      <c r="D36" s="57"/>
      <c r="E36" s="224"/>
      <c r="F36" s="357"/>
      <c r="G36" s="386"/>
      <c r="H36" s="208" t="e">
        <f>IF(AND(O36="",#REF!&gt;0,#REF!&lt;5),I36,)</f>
        <v>#REF!</v>
      </c>
      <c r="I36" s="206" t="str">
        <f>IF(D36="","ZZZ9",IF(AND(#REF!&gt;0,#REF!&lt;5),D36&amp;#REF!,D36&amp;"9"))</f>
        <v>ZZZ9</v>
      </c>
      <c r="J36" s="210">
        <f t="shared" si="1"/>
        <v>999</v>
      </c>
      <c r="K36" s="206">
        <f t="shared" si="2"/>
        <v>999</v>
      </c>
      <c r="L36" s="201"/>
      <c r="M36" s="58"/>
      <c r="N36" s="77">
        <f t="shared" si="0"/>
        <v>999</v>
      </c>
      <c r="O36" s="58"/>
    </row>
    <row r="37" spans="1:15" s="11" customFormat="1" ht="19.05" customHeight="1" x14ac:dyDescent="0.25">
      <c r="A37" s="211">
        <v>31</v>
      </c>
      <c r="B37" s="56"/>
      <c r="C37" s="56"/>
      <c r="D37" s="57"/>
      <c r="E37" s="224"/>
      <c r="F37" s="357"/>
      <c r="G37" s="386"/>
      <c r="H37" s="208" t="e">
        <f>IF(AND(O37="",#REF!&gt;0,#REF!&lt;5),I37,)</f>
        <v>#REF!</v>
      </c>
      <c r="I37" s="206" t="str">
        <f>IF(D37="","ZZZ9",IF(AND(#REF!&gt;0,#REF!&lt;5),D37&amp;#REF!,D37&amp;"9"))</f>
        <v>ZZZ9</v>
      </c>
      <c r="J37" s="210">
        <f t="shared" si="1"/>
        <v>999</v>
      </c>
      <c r="K37" s="206">
        <f t="shared" si="2"/>
        <v>999</v>
      </c>
      <c r="L37" s="201"/>
      <c r="M37" s="58"/>
      <c r="N37" s="77">
        <f t="shared" si="0"/>
        <v>999</v>
      </c>
      <c r="O37" s="58"/>
    </row>
    <row r="38" spans="1:15" s="11" customFormat="1" ht="19.05" customHeight="1" x14ac:dyDescent="0.25">
      <c r="A38" s="211">
        <v>32</v>
      </c>
      <c r="B38" s="56"/>
      <c r="C38" s="56"/>
      <c r="D38" s="57"/>
      <c r="E38" s="224"/>
      <c r="F38" s="357"/>
      <c r="G38" s="386"/>
      <c r="H38" s="208" t="e">
        <f>IF(AND(O38="",#REF!&gt;0,#REF!&lt;5),I38,)</f>
        <v>#REF!</v>
      </c>
      <c r="I38" s="206" t="str">
        <f>IF(D38="","ZZZ9",IF(AND(#REF!&gt;0,#REF!&lt;5),D38&amp;#REF!,D38&amp;"9"))</f>
        <v>ZZZ9</v>
      </c>
      <c r="J38" s="210">
        <f t="shared" si="1"/>
        <v>999</v>
      </c>
      <c r="K38" s="206">
        <f t="shared" si="2"/>
        <v>999</v>
      </c>
      <c r="L38" s="201"/>
      <c r="M38" s="58"/>
      <c r="N38" s="77">
        <f t="shared" si="0"/>
        <v>999</v>
      </c>
      <c r="O38" s="58"/>
    </row>
    <row r="39" spans="1:15" s="11" customFormat="1" ht="19.05" customHeight="1" x14ac:dyDescent="0.25">
      <c r="A39" s="211">
        <v>33</v>
      </c>
      <c r="B39" s="56"/>
      <c r="C39" s="56"/>
      <c r="D39" s="57"/>
      <c r="E39" s="224"/>
      <c r="F39" s="357"/>
      <c r="G39" s="386"/>
      <c r="H39" s="208" t="e">
        <f>IF(AND(O39="",#REF!&gt;0,#REF!&lt;5),I39,)</f>
        <v>#REF!</v>
      </c>
      <c r="I39" s="206" t="str">
        <f>IF(D39="","ZZZ9",IF(AND(#REF!&gt;0,#REF!&lt;5),D39&amp;#REF!,D39&amp;"9"))</f>
        <v>ZZZ9</v>
      </c>
      <c r="J39" s="210">
        <f t="shared" si="1"/>
        <v>999</v>
      </c>
      <c r="K39" s="206">
        <f t="shared" si="2"/>
        <v>999</v>
      </c>
      <c r="L39" s="201"/>
      <c r="M39" s="58"/>
      <c r="N39" s="77">
        <f t="shared" si="0"/>
        <v>999</v>
      </c>
      <c r="O39" s="58"/>
    </row>
    <row r="40" spans="1:15" s="11" customFormat="1" ht="19.05" customHeight="1" x14ac:dyDescent="0.25">
      <c r="A40" s="211">
        <v>34</v>
      </c>
      <c r="B40" s="56"/>
      <c r="C40" s="56"/>
      <c r="D40" s="57"/>
      <c r="E40" s="224"/>
      <c r="F40" s="357"/>
      <c r="G40" s="386"/>
      <c r="H40" s="208" t="e">
        <f>IF(AND(O40="",#REF!&gt;0,#REF!&lt;5),I40,)</f>
        <v>#REF!</v>
      </c>
      <c r="I40" s="206" t="str">
        <f>IF(D40="","ZZZ9",IF(AND(#REF!&gt;0,#REF!&lt;5),D40&amp;#REF!,D40&amp;"9"))</f>
        <v>ZZZ9</v>
      </c>
      <c r="J40" s="210">
        <f t="shared" si="1"/>
        <v>999</v>
      </c>
      <c r="K40" s="206">
        <f t="shared" si="2"/>
        <v>999</v>
      </c>
      <c r="L40" s="201"/>
      <c r="M40" s="58"/>
      <c r="N40" s="77">
        <f t="shared" si="0"/>
        <v>999</v>
      </c>
      <c r="O40" s="58"/>
    </row>
    <row r="41" spans="1:15" s="11" customFormat="1" ht="19.05" customHeight="1" x14ac:dyDescent="0.25">
      <c r="A41" s="211">
        <v>35</v>
      </c>
      <c r="B41" s="56"/>
      <c r="C41" s="56"/>
      <c r="D41" s="57"/>
      <c r="E41" s="224"/>
      <c r="F41" s="357"/>
      <c r="G41" s="386"/>
      <c r="H41" s="208" t="e">
        <f>IF(AND(O41="",#REF!&gt;0,#REF!&lt;5),I41,)</f>
        <v>#REF!</v>
      </c>
      <c r="I41" s="206" t="str">
        <f>IF(D41="","ZZZ9",IF(AND(#REF!&gt;0,#REF!&lt;5),D41&amp;#REF!,D41&amp;"9"))</f>
        <v>ZZZ9</v>
      </c>
      <c r="J41" s="210">
        <f t="shared" si="1"/>
        <v>999</v>
      </c>
      <c r="K41" s="206">
        <f t="shared" si="2"/>
        <v>999</v>
      </c>
      <c r="L41" s="201"/>
      <c r="M41" s="58"/>
      <c r="N41" s="77">
        <f t="shared" si="0"/>
        <v>999</v>
      </c>
      <c r="O41" s="58"/>
    </row>
    <row r="42" spans="1:15" s="11" customFormat="1" ht="19.05" customHeight="1" x14ac:dyDescent="0.25">
      <c r="A42" s="211">
        <v>36</v>
      </c>
      <c r="B42" s="56"/>
      <c r="C42" s="56"/>
      <c r="D42" s="57"/>
      <c r="E42" s="224"/>
      <c r="F42" s="357"/>
      <c r="G42" s="386"/>
      <c r="H42" s="208" t="e">
        <f>IF(AND(O42="",#REF!&gt;0,#REF!&lt;5),I42,)</f>
        <v>#REF!</v>
      </c>
      <c r="I42" s="206" t="str">
        <f>IF(D42="","ZZZ9",IF(AND(#REF!&gt;0,#REF!&lt;5),D42&amp;#REF!,D42&amp;"9"))</f>
        <v>ZZZ9</v>
      </c>
      <c r="J42" s="210">
        <f t="shared" si="1"/>
        <v>999</v>
      </c>
      <c r="K42" s="206">
        <f t="shared" si="2"/>
        <v>999</v>
      </c>
      <c r="L42" s="201"/>
      <c r="M42" s="58"/>
      <c r="N42" s="77">
        <f t="shared" si="0"/>
        <v>999</v>
      </c>
      <c r="O42" s="58"/>
    </row>
    <row r="43" spans="1:15" s="11" customFormat="1" ht="19.05" customHeight="1" x14ac:dyDescent="0.25">
      <c r="A43" s="211">
        <v>37</v>
      </c>
      <c r="B43" s="56"/>
      <c r="C43" s="56"/>
      <c r="D43" s="57"/>
      <c r="E43" s="224"/>
      <c r="F43" s="357"/>
      <c r="G43" s="386"/>
      <c r="H43" s="208" t="e">
        <f>IF(AND(O43="",#REF!&gt;0,#REF!&lt;5),I43,)</f>
        <v>#REF!</v>
      </c>
      <c r="I43" s="206" t="str">
        <f>IF(D43="","ZZZ9",IF(AND(#REF!&gt;0,#REF!&lt;5),D43&amp;#REF!,D43&amp;"9"))</f>
        <v>ZZZ9</v>
      </c>
      <c r="J43" s="210">
        <f t="shared" si="1"/>
        <v>999</v>
      </c>
      <c r="K43" s="206">
        <f t="shared" si="2"/>
        <v>999</v>
      </c>
      <c r="L43" s="201"/>
      <c r="M43" s="58"/>
      <c r="N43" s="77">
        <f t="shared" si="0"/>
        <v>999</v>
      </c>
      <c r="O43" s="58"/>
    </row>
    <row r="44" spans="1:15" s="11" customFormat="1" ht="19.05" customHeight="1" x14ac:dyDescent="0.25">
      <c r="A44" s="211">
        <v>38</v>
      </c>
      <c r="B44" s="56"/>
      <c r="C44" s="56"/>
      <c r="D44" s="57"/>
      <c r="E44" s="224"/>
      <c r="F44" s="357"/>
      <c r="G44" s="386"/>
      <c r="H44" s="208" t="e">
        <f>IF(AND(O44="",#REF!&gt;0,#REF!&lt;5),I44,)</f>
        <v>#REF!</v>
      </c>
      <c r="I44" s="206" t="str">
        <f>IF(D44="","ZZZ9",IF(AND(#REF!&gt;0,#REF!&lt;5),D44&amp;#REF!,D44&amp;"9"))</f>
        <v>ZZZ9</v>
      </c>
      <c r="J44" s="210">
        <f t="shared" si="1"/>
        <v>999</v>
      </c>
      <c r="K44" s="206">
        <f t="shared" si="2"/>
        <v>999</v>
      </c>
      <c r="L44" s="201"/>
      <c r="M44" s="58"/>
      <c r="N44" s="77">
        <f t="shared" si="0"/>
        <v>999</v>
      </c>
      <c r="O44" s="58"/>
    </row>
    <row r="45" spans="1:15" s="11" customFormat="1" ht="19.05" customHeight="1" x14ac:dyDescent="0.25">
      <c r="A45" s="211">
        <v>39</v>
      </c>
      <c r="B45" s="56"/>
      <c r="C45" s="56"/>
      <c r="D45" s="57"/>
      <c r="E45" s="224"/>
      <c r="F45" s="357"/>
      <c r="G45" s="386"/>
      <c r="H45" s="208" t="e">
        <f>IF(AND(O45="",#REF!&gt;0,#REF!&lt;5),I45,)</f>
        <v>#REF!</v>
      </c>
      <c r="I45" s="206" t="str">
        <f>IF(D45="","ZZZ9",IF(AND(#REF!&gt;0,#REF!&lt;5),D45&amp;#REF!,D45&amp;"9"))</f>
        <v>ZZZ9</v>
      </c>
      <c r="J45" s="210">
        <f t="shared" si="1"/>
        <v>999</v>
      </c>
      <c r="K45" s="206">
        <f t="shared" si="2"/>
        <v>999</v>
      </c>
      <c r="L45" s="201"/>
      <c r="M45" s="58"/>
      <c r="N45" s="77">
        <f t="shared" si="0"/>
        <v>999</v>
      </c>
      <c r="O45" s="58"/>
    </row>
    <row r="46" spans="1:15" s="11" customFormat="1" ht="19.05" customHeight="1" x14ac:dyDescent="0.25">
      <c r="A46" s="211">
        <v>40</v>
      </c>
      <c r="B46" s="56"/>
      <c r="C46" s="56"/>
      <c r="D46" s="57"/>
      <c r="E46" s="224"/>
      <c r="F46" s="357"/>
      <c r="G46" s="386"/>
      <c r="H46" s="208" t="e">
        <f>IF(AND(O46="",#REF!&gt;0,#REF!&lt;5),I46,)</f>
        <v>#REF!</v>
      </c>
      <c r="I46" s="206" t="str">
        <f>IF(D46="","ZZZ9",IF(AND(#REF!&gt;0,#REF!&lt;5),D46&amp;#REF!,D46&amp;"9"))</f>
        <v>ZZZ9</v>
      </c>
      <c r="J46" s="210">
        <f t="shared" si="1"/>
        <v>999</v>
      </c>
      <c r="K46" s="206">
        <f t="shared" si="2"/>
        <v>999</v>
      </c>
      <c r="L46" s="201"/>
      <c r="M46" s="58"/>
      <c r="N46" s="77">
        <f t="shared" si="0"/>
        <v>999</v>
      </c>
      <c r="O46" s="58"/>
    </row>
    <row r="47" spans="1:15" s="11" customFormat="1" ht="19.05" customHeight="1" x14ac:dyDescent="0.25">
      <c r="A47" s="211">
        <v>41</v>
      </c>
      <c r="B47" s="56"/>
      <c r="C47" s="56"/>
      <c r="D47" s="57"/>
      <c r="E47" s="224"/>
      <c r="F47" s="357"/>
      <c r="G47" s="386"/>
      <c r="H47" s="208" t="e">
        <f>IF(AND(O47="",#REF!&gt;0,#REF!&lt;5),I47,)</f>
        <v>#REF!</v>
      </c>
      <c r="I47" s="206" t="str">
        <f>IF(D47="","ZZZ9",IF(AND(#REF!&gt;0,#REF!&lt;5),D47&amp;#REF!,D47&amp;"9"))</f>
        <v>ZZZ9</v>
      </c>
      <c r="J47" s="210">
        <f t="shared" si="1"/>
        <v>999</v>
      </c>
      <c r="K47" s="206">
        <f t="shared" si="2"/>
        <v>999</v>
      </c>
      <c r="L47" s="201"/>
      <c r="M47" s="58"/>
      <c r="N47" s="77">
        <f t="shared" si="0"/>
        <v>999</v>
      </c>
      <c r="O47" s="58"/>
    </row>
    <row r="48" spans="1:15" s="11" customFormat="1" ht="19.05" customHeight="1" x14ac:dyDescent="0.25">
      <c r="A48" s="211">
        <v>42</v>
      </c>
      <c r="B48" s="56"/>
      <c r="C48" s="56"/>
      <c r="D48" s="57"/>
      <c r="E48" s="224"/>
      <c r="F48" s="357"/>
      <c r="G48" s="386"/>
      <c r="H48" s="208" t="e">
        <f>IF(AND(O48="",#REF!&gt;0,#REF!&lt;5),I48,)</f>
        <v>#REF!</v>
      </c>
      <c r="I48" s="206" t="str">
        <f>IF(D48="","ZZZ9",IF(AND(#REF!&gt;0,#REF!&lt;5),D48&amp;#REF!,D48&amp;"9"))</f>
        <v>ZZZ9</v>
      </c>
      <c r="J48" s="210">
        <f t="shared" si="1"/>
        <v>999</v>
      </c>
      <c r="K48" s="206">
        <f t="shared" si="2"/>
        <v>999</v>
      </c>
      <c r="L48" s="201"/>
      <c r="M48" s="58"/>
      <c r="N48" s="77">
        <f t="shared" si="0"/>
        <v>999</v>
      </c>
      <c r="O48" s="58"/>
    </row>
    <row r="49" spans="1:15" s="11" customFormat="1" ht="19.05" customHeight="1" x14ac:dyDescent="0.25">
      <c r="A49" s="211">
        <v>43</v>
      </c>
      <c r="B49" s="56"/>
      <c r="C49" s="56"/>
      <c r="D49" s="57"/>
      <c r="E49" s="224"/>
      <c r="F49" s="357"/>
      <c r="G49" s="386"/>
      <c r="H49" s="208" t="e">
        <f>IF(AND(O49="",#REF!&gt;0,#REF!&lt;5),I49,)</f>
        <v>#REF!</v>
      </c>
      <c r="I49" s="206" t="str">
        <f>IF(D49="","ZZZ9",IF(AND(#REF!&gt;0,#REF!&lt;5),D49&amp;#REF!,D49&amp;"9"))</f>
        <v>ZZZ9</v>
      </c>
      <c r="J49" s="210">
        <f t="shared" si="1"/>
        <v>999</v>
      </c>
      <c r="K49" s="206">
        <f t="shared" si="2"/>
        <v>999</v>
      </c>
      <c r="L49" s="201"/>
      <c r="M49" s="58"/>
      <c r="N49" s="77">
        <f t="shared" si="0"/>
        <v>999</v>
      </c>
      <c r="O49" s="58"/>
    </row>
    <row r="50" spans="1:15" s="11" customFormat="1" ht="19.05" customHeight="1" x14ac:dyDescent="0.25">
      <c r="A50" s="211">
        <v>44</v>
      </c>
      <c r="B50" s="56"/>
      <c r="C50" s="56"/>
      <c r="D50" s="57"/>
      <c r="E50" s="224"/>
      <c r="F50" s="357"/>
      <c r="G50" s="386"/>
      <c r="H50" s="208" t="e">
        <f>IF(AND(O50="",#REF!&gt;0,#REF!&lt;5),I50,)</f>
        <v>#REF!</v>
      </c>
      <c r="I50" s="206" t="str">
        <f>IF(D50="","ZZZ9",IF(AND(#REF!&gt;0,#REF!&lt;5),D50&amp;#REF!,D50&amp;"9"))</f>
        <v>ZZZ9</v>
      </c>
      <c r="J50" s="210">
        <f t="shared" si="1"/>
        <v>999</v>
      </c>
      <c r="K50" s="206">
        <f t="shared" si="2"/>
        <v>999</v>
      </c>
      <c r="L50" s="201"/>
      <c r="M50" s="58"/>
      <c r="N50" s="77">
        <f t="shared" si="0"/>
        <v>999</v>
      </c>
      <c r="O50" s="58"/>
    </row>
    <row r="51" spans="1:15" s="11" customFormat="1" ht="19.05" customHeight="1" x14ac:dyDescent="0.25">
      <c r="A51" s="211">
        <v>45</v>
      </c>
      <c r="B51" s="56"/>
      <c r="C51" s="56"/>
      <c r="D51" s="57"/>
      <c r="E51" s="224"/>
      <c r="F51" s="357"/>
      <c r="G51" s="386"/>
      <c r="H51" s="208" t="e">
        <f>IF(AND(O51="",#REF!&gt;0,#REF!&lt;5),I51,)</f>
        <v>#REF!</v>
      </c>
      <c r="I51" s="206" t="str">
        <f>IF(D51="","ZZZ9",IF(AND(#REF!&gt;0,#REF!&lt;5),D51&amp;#REF!,D51&amp;"9"))</f>
        <v>ZZZ9</v>
      </c>
      <c r="J51" s="210">
        <f t="shared" si="1"/>
        <v>999</v>
      </c>
      <c r="K51" s="206">
        <f t="shared" si="2"/>
        <v>999</v>
      </c>
      <c r="L51" s="201"/>
      <c r="M51" s="58"/>
      <c r="N51" s="77">
        <f t="shared" si="0"/>
        <v>999</v>
      </c>
      <c r="O51" s="58"/>
    </row>
    <row r="52" spans="1:15" s="11" customFormat="1" ht="19.05" customHeight="1" x14ac:dyDescent="0.25">
      <c r="A52" s="211">
        <v>46</v>
      </c>
      <c r="B52" s="56"/>
      <c r="C52" s="56"/>
      <c r="D52" s="57"/>
      <c r="E52" s="224"/>
      <c r="F52" s="357"/>
      <c r="G52" s="386"/>
      <c r="H52" s="208" t="e">
        <f>IF(AND(O52="",#REF!&gt;0,#REF!&lt;5),I52,)</f>
        <v>#REF!</v>
      </c>
      <c r="I52" s="206" t="str">
        <f>IF(D52="","ZZZ9",IF(AND(#REF!&gt;0,#REF!&lt;5),D52&amp;#REF!,D52&amp;"9"))</f>
        <v>ZZZ9</v>
      </c>
      <c r="J52" s="210">
        <f t="shared" si="1"/>
        <v>999</v>
      </c>
      <c r="K52" s="206">
        <f t="shared" si="2"/>
        <v>999</v>
      </c>
      <c r="L52" s="201"/>
      <c r="M52" s="58"/>
      <c r="N52" s="77">
        <f t="shared" si="0"/>
        <v>999</v>
      </c>
      <c r="O52" s="58"/>
    </row>
    <row r="53" spans="1:15" s="11" customFormat="1" ht="19.05" customHeight="1" x14ac:dyDescent="0.25">
      <c r="A53" s="211">
        <v>47</v>
      </c>
      <c r="B53" s="56"/>
      <c r="C53" s="56"/>
      <c r="D53" s="57"/>
      <c r="E53" s="224"/>
      <c r="F53" s="357"/>
      <c r="G53" s="386"/>
      <c r="H53" s="208" t="e">
        <f>IF(AND(O53="",#REF!&gt;0,#REF!&lt;5),I53,)</f>
        <v>#REF!</v>
      </c>
      <c r="I53" s="206" t="str">
        <f>IF(D53="","ZZZ9",IF(AND(#REF!&gt;0,#REF!&lt;5),D53&amp;#REF!,D53&amp;"9"))</f>
        <v>ZZZ9</v>
      </c>
      <c r="J53" s="210">
        <f t="shared" si="1"/>
        <v>999</v>
      </c>
      <c r="K53" s="206">
        <f t="shared" si="2"/>
        <v>999</v>
      </c>
      <c r="L53" s="201"/>
      <c r="M53" s="58"/>
      <c r="N53" s="77">
        <f t="shared" si="0"/>
        <v>999</v>
      </c>
      <c r="O53" s="58"/>
    </row>
    <row r="54" spans="1:15" s="11" customFormat="1" ht="19.05" customHeight="1" x14ac:dyDescent="0.25">
      <c r="A54" s="211">
        <v>48</v>
      </c>
      <c r="B54" s="56"/>
      <c r="C54" s="56"/>
      <c r="D54" s="57"/>
      <c r="E54" s="224"/>
      <c r="F54" s="357"/>
      <c r="G54" s="386"/>
      <c r="H54" s="208" t="e">
        <f>IF(AND(O54="",#REF!&gt;0,#REF!&lt;5),I54,)</f>
        <v>#REF!</v>
      </c>
      <c r="I54" s="206" t="str">
        <f>IF(D54="","ZZZ9",IF(AND(#REF!&gt;0,#REF!&lt;5),D54&amp;#REF!,D54&amp;"9"))</f>
        <v>ZZZ9</v>
      </c>
      <c r="J54" s="210">
        <f t="shared" si="1"/>
        <v>999</v>
      </c>
      <c r="K54" s="206">
        <f t="shared" si="2"/>
        <v>999</v>
      </c>
      <c r="L54" s="201"/>
      <c r="M54" s="58"/>
      <c r="N54" s="77">
        <f t="shared" si="0"/>
        <v>999</v>
      </c>
      <c r="O54" s="58"/>
    </row>
    <row r="55" spans="1:15" s="11" customFormat="1" ht="19.05" customHeight="1" x14ac:dyDescent="0.25">
      <c r="A55" s="211">
        <v>49</v>
      </c>
      <c r="B55" s="56"/>
      <c r="C55" s="56"/>
      <c r="D55" s="57"/>
      <c r="E55" s="224"/>
      <c r="F55" s="357"/>
      <c r="G55" s="386"/>
      <c r="H55" s="208" t="e">
        <f>IF(AND(O55="",#REF!&gt;0,#REF!&lt;5),I55,)</f>
        <v>#REF!</v>
      </c>
      <c r="I55" s="206" t="str">
        <f>IF(D55="","ZZZ9",IF(AND(#REF!&gt;0,#REF!&lt;5),D55&amp;#REF!,D55&amp;"9"))</f>
        <v>ZZZ9</v>
      </c>
      <c r="J55" s="210">
        <f t="shared" si="1"/>
        <v>999</v>
      </c>
      <c r="K55" s="206">
        <f t="shared" si="2"/>
        <v>999</v>
      </c>
      <c r="L55" s="201"/>
      <c r="M55" s="58"/>
      <c r="N55" s="77">
        <f t="shared" si="0"/>
        <v>999</v>
      </c>
      <c r="O55" s="58"/>
    </row>
    <row r="56" spans="1:15" s="11" customFormat="1" ht="19.05" customHeight="1" x14ac:dyDescent="0.25">
      <c r="A56" s="211">
        <v>50</v>
      </c>
      <c r="B56" s="56"/>
      <c r="C56" s="56"/>
      <c r="D56" s="57"/>
      <c r="E56" s="224"/>
      <c r="F56" s="357"/>
      <c r="G56" s="386"/>
      <c r="H56" s="208" t="e">
        <f>IF(AND(O56="",#REF!&gt;0,#REF!&lt;5),I56,)</f>
        <v>#REF!</v>
      </c>
      <c r="I56" s="206" t="str">
        <f>IF(D56="","ZZZ9",IF(AND(#REF!&gt;0,#REF!&lt;5),D56&amp;#REF!,D56&amp;"9"))</f>
        <v>ZZZ9</v>
      </c>
      <c r="J56" s="210">
        <f t="shared" si="1"/>
        <v>999</v>
      </c>
      <c r="K56" s="206">
        <f t="shared" si="2"/>
        <v>999</v>
      </c>
      <c r="L56" s="201"/>
      <c r="M56" s="58"/>
      <c r="N56" s="77">
        <f t="shared" si="0"/>
        <v>999</v>
      </c>
      <c r="O56" s="58"/>
    </row>
    <row r="57" spans="1:15" s="11" customFormat="1" ht="19.05" customHeight="1" x14ac:dyDescent="0.25">
      <c r="A57" s="211">
        <v>51</v>
      </c>
      <c r="B57" s="56"/>
      <c r="C57" s="56"/>
      <c r="D57" s="57"/>
      <c r="E57" s="224"/>
      <c r="F57" s="357"/>
      <c r="G57" s="386"/>
      <c r="H57" s="208" t="e">
        <f>IF(AND(O57="",#REF!&gt;0,#REF!&lt;5),I57,)</f>
        <v>#REF!</v>
      </c>
      <c r="I57" s="206" t="str">
        <f>IF(D57="","ZZZ9",IF(AND(#REF!&gt;0,#REF!&lt;5),D57&amp;#REF!,D57&amp;"9"))</f>
        <v>ZZZ9</v>
      </c>
      <c r="J57" s="210">
        <f t="shared" si="1"/>
        <v>999</v>
      </c>
      <c r="K57" s="206">
        <f t="shared" si="2"/>
        <v>999</v>
      </c>
      <c r="L57" s="201"/>
      <c r="M57" s="58"/>
      <c r="N57" s="77">
        <f t="shared" si="0"/>
        <v>999</v>
      </c>
      <c r="O57" s="58"/>
    </row>
    <row r="58" spans="1:15" s="11" customFormat="1" ht="19.05" customHeight="1" x14ac:dyDescent="0.25">
      <c r="A58" s="211">
        <v>52</v>
      </c>
      <c r="B58" s="56"/>
      <c r="C58" s="56"/>
      <c r="D58" s="57"/>
      <c r="E58" s="224"/>
      <c r="F58" s="357"/>
      <c r="G58" s="386"/>
      <c r="H58" s="208" t="e">
        <f>IF(AND(O58="",#REF!&gt;0,#REF!&lt;5),I58,)</f>
        <v>#REF!</v>
      </c>
      <c r="I58" s="206" t="str">
        <f>IF(D58="","ZZZ9",IF(AND(#REF!&gt;0,#REF!&lt;5),D58&amp;#REF!,D58&amp;"9"))</f>
        <v>ZZZ9</v>
      </c>
      <c r="J58" s="210">
        <f t="shared" si="1"/>
        <v>999</v>
      </c>
      <c r="K58" s="206">
        <f t="shared" si="2"/>
        <v>999</v>
      </c>
      <c r="L58" s="201"/>
      <c r="M58" s="58"/>
      <c r="N58" s="77">
        <f t="shared" si="0"/>
        <v>999</v>
      </c>
      <c r="O58" s="58"/>
    </row>
    <row r="59" spans="1:15" s="11" customFormat="1" ht="19.05" customHeight="1" x14ac:dyDescent="0.25">
      <c r="A59" s="211">
        <v>53</v>
      </c>
      <c r="B59" s="56"/>
      <c r="C59" s="56"/>
      <c r="D59" s="57"/>
      <c r="E59" s="224"/>
      <c r="F59" s="357"/>
      <c r="G59" s="386"/>
      <c r="H59" s="208" t="e">
        <f>IF(AND(O59="",#REF!&gt;0,#REF!&lt;5),I59,)</f>
        <v>#REF!</v>
      </c>
      <c r="I59" s="206" t="str">
        <f>IF(D59="","ZZZ9",IF(AND(#REF!&gt;0,#REF!&lt;5),D59&amp;#REF!,D59&amp;"9"))</f>
        <v>ZZZ9</v>
      </c>
      <c r="J59" s="210">
        <f t="shared" si="1"/>
        <v>999</v>
      </c>
      <c r="K59" s="206">
        <f t="shared" si="2"/>
        <v>999</v>
      </c>
      <c r="L59" s="201"/>
      <c r="M59" s="58"/>
      <c r="N59" s="77">
        <f t="shared" si="0"/>
        <v>999</v>
      </c>
      <c r="O59" s="58"/>
    </row>
    <row r="60" spans="1:15" s="11" customFormat="1" ht="19.05" customHeight="1" x14ac:dyDescent="0.25">
      <c r="A60" s="211">
        <v>54</v>
      </c>
      <c r="B60" s="56"/>
      <c r="C60" s="56"/>
      <c r="D60" s="57"/>
      <c r="E60" s="224"/>
      <c r="F60" s="357"/>
      <c r="G60" s="386"/>
      <c r="H60" s="208" t="e">
        <f>IF(AND(O60="",#REF!&gt;0,#REF!&lt;5),I60,)</f>
        <v>#REF!</v>
      </c>
      <c r="I60" s="206" t="str">
        <f>IF(D60="","ZZZ9",IF(AND(#REF!&gt;0,#REF!&lt;5),D60&amp;#REF!,D60&amp;"9"))</f>
        <v>ZZZ9</v>
      </c>
      <c r="J60" s="210">
        <f t="shared" si="1"/>
        <v>999</v>
      </c>
      <c r="K60" s="206">
        <f t="shared" si="2"/>
        <v>999</v>
      </c>
      <c r="L60" s="201"/>
      <c r="M60" s="58"/>
      <c r="N60" s="77">
        <f t="shared" si="0"/>
        <v>999</v>
      </c>
      <c r="O60" s="58"/>
    </row>
    <row r="61" spans="1:15" s="11" customFormat="1" ht="19.05" customHeight="1" x14ac:dyDescent="0.25">
      <c r="A61" s="211">
        <v>55</v>
      </c>
      <c r="B61" s="56"/>
      <c r="C61" s="56"/>
      <c r="D61" s="57"/>
      <c r="E61" s="224"/>
      <c r="F61" s="357"/>
      <c r="G61" s="386"/>
      <c r="H61" s="208" t="e">
        <f>IF(AND(O61="",#REF!&gt;0,#REF!&lt;5),I61,)</f>
        <v>#REF!</v>
      </c>
      <c r="I61" s="206" t="str">
        <f>IF(D61="","ZZZ9",IF(AND(#REF!&gt;0,#REF!&lt;5),D61&amp;#REF!,D61&amp;"9"))</f>
        <v>ZZZ9</v>
      </c>
      <c r="J61" s="210">
        <f t="shared" si="1"/>
        <v>999</v>
      </c>
      <c r="K61" s="206">
        <f t="shared" si="2"/>
        <v>999</v>
      </c>
      <c r="L61" s="201"/>
      <c r="M61" s="58"/>
      <c r="N61" s="77">
        <f t="shared" si="0"/>
        <v>999</v>
      </c>
      <c r="O61" s="58"/>
    </row>
    <row r="62" spans="1:15" s="11" customFormat="1" ht="19.05" customHeight="1" x14ac:dyDescent="0.25">
      <c r="A62" s="211">
        <v>56</v>
      </c>
      <c r="B62" s="56"/>
      <c r="C62" s="56"/>
      <c r="D62" s="57"/>
      <c r="E62" s="224"/>
      <c r="F62" s="357"/>
      <c r="G62" s="386"/>
      <c r="H62" s="208" t="e">
        <f>IF(AND(O62="",#REF!&gt;0,#REF!&lt;5),I62,)</f>
        <v>#REF!</v>
      </c>
      <c r="I62" s="206" t="str">
        <f>IF(D62="","ZZZ9",IF(AND(#REF!&gt;0,#REF!&lt;5),D62&amp;#REF!,D62&amp;"9"))</f>
        <v>ZZZ9</v>
      </c>
      <c r="J62" s="210">
        <f t="shared" si="1"/>
        <v>999</v>
      </c>
      <c r="K62" s="206">
        <f t="shared" si="2"/>
        <v>999</v>
      </c>
      <c r="L62" s="201"/>
      <c r="M62" s="58"/>
      <c r="N62" s="77">
        <f t="shared" si="0"/>
        <v>999</v>
      </c>
      <c r="O62" s="58"/>
    </row>
    <row r="63" spans="1:15" s="11" customFormat="1" ht="19.05" customHeight="1" x14ac:dyDescent="0.25">
      <c r="A63" s="211">
        <v>57</v>
      </c>
      <c r="B63" s="56"/>
      <c r="C63" s="56"/>
      <c r="D63" s="57"/>
      <c r="E63" s="224"/>
      <c r="F63" s="357"/>
      <c r="G63" s="386"/>
      <c r="H63" s="208" t="e">
        <f>IF(AND(O63="",#REF!&gt;0,#REF!&lt;5),I63,)</f>
        <v>#REF!</v>
      </c>
      <c r="I63" s="206" t="str">
        <f>IF(D63="","ZZZ9",IF(AND(#REF!&gt;0,#REF!&lt;5),D63&amp;#REF!,D63&amp;"9"))</f>
        <v>ZZZ9</v>
      </c>
      <c r="J63" s="210">
        <f t="shared" si="1"/>
        <v>999</v>
      </c>
      <c r="K63" s="206">
        <f t="shared" si="2"/>
        <v>999</v>
      </c>
      <c r="L63" s="201"/>
      <c r="M63" s="58"/>
      <c r="N63" s="77">
        <f t="shared" si="0"/>
        <v>999</v>
      </c>
      <c r="O63" s="58"/>
    </row>
    <row r="64" spans="1:15" s="11" customFormat="1" ht="19.05" customHeight="1" x14ac:dyDescent="0.25">
      <c r="A64" s="211">
        <v>58</v>
      </c>
      <c r="B64" s="56"/>
      <c r="C64" s="56"/>
      <c r="D64" s="57"/>
      <c r="E64" s="224"/>
      <c r="F64" s="357"/>
      <c r="G64" s="386"/>
      <c r="H64" s="208" t="e">
        <f>IF(AND(O64="",#REF!&gt;0,#REF!&lt;5),I64,)</f>
        <v>#REF!</v>
      </c>
      <c r="I64" s="206" t="str">
        <f>IF(D64="","ZZZ9",IF(AND(#REF!&gt;0,#REF!&lt;5),D64&amp;#REF!,D64&amp;"9"))</f>
        <v>ZZZ9</v>
      </c>
      <c r="J64" s="210">
        <f t="shared" si="1"/>
        <v>999</v>
      </c>
      <c r="K64" s="206">
        <f t="shared" si="2"/>
        <v>999</v>
      </c>
      <c r="L64" s="201"/>
      <c r="M64" s="58"/>
      <c r="N64" s="77">
        <f t="shared" si="0"/>
        <v>999</v>
      </c>
      <c r="O64" s="58"/>
    </row>
    <row r="65" spans="1:15" s="11" customFormat="1" ht="19.05" customHeight="1" x14ac:dyDescent="0.25">
      <c r="A65" s="211">
        <v>59</v>
      </c>
      <c r="B65" s="56"/>
      <c r="C65" s="56"/>
      <c r="D65" s="57"/>
      <c r="E65" s="224"/>
      <c r="F65" s="357"/>
      <c r="G65" s="386"/>
      <c r="H65" s="208" t="e">
        <f>IF(AND(O65="",#REF!&gt;0,#REF!&lt;5),I65,)</f>
        <v>#REF!</v>
      </c>
      <c r="I65" s="206" t="str">
        <f>IF(D65="","ZZZ9",IF(AND(#REF!&gt;0,#REF!&lt;5),D65&amp;#REF!,D65&amp;"9"))</f>
        <v>ZZZ9</v>
      </c>
      <c r="J65" s="210">
        <f t="shared" ref="J65:J100" si="3">IF(O65="",999,O65)</f>
        <v>999</v>
      </c>
      <c r="K65" s="206">
        <f t="shared" ref="K65:K100" si="4">IF(N65=999,999,1)</f>
        <v>999</v>
      </c>
      <c r="L65" s="201"/>
      <c r="M65" s="58"/>
      <c r="N65" s="77">
        <f t="shared" si="0"/>
        <v>999</v>
      </c>
      <c r="O65" s="58"/>
    </row>
    <row r="66" spans="1:15" s="11" customFormat="1" ht="19.05" customHeight="1" x14ac:dyDescent="0.25">
      <c r="A66" s="211">
        <v>60</v>
      </c>
      <c r="B66" s="56"/>
      <c r="C66" s="56"/>
      <c r="D66" s="57"/>
      <c r="E66" s="224"/>
      <c r="F66" s="357"/>
      <c r="G66" s="386"/>
      <c r="H66" s="208" t="e">
        <f>IF(AND(O66="",#REF!&gt;0,#REF!&lt;5),I66,)</f>
        <v>#REF!</v>
      </c>
      <c r="I66" s="206" t="str">
        <f>IF(D66="","ZZZ9",IF(AND(#REF!&gt;0,#REF!&lt;5),D66&amp;#REF!,D66&amp;"9"))</f>
        <v>ZZZ9</v>
      </c>
      <c r="J66" s="210">
        <f t="shared" si="3"/>
        <v>999</v>
      </c>
      <c r="K66" s="206">
        <f t="shared" si="4"/>
        <v>999</v>
      </c>
      <c r="L66" s="201"/>
      <c r="M66" s="58"/>
      <c r="N66" s="77">
        <f t="shared" si="0"/>
        <v>999</v>
      </c>
      <c r="O66" s="58"/>
    </row>
    <row r="67" spans="1:15" s="11" customFormat="1" ht="19.05" customHeight="1" x14ac:dyDescent="0.25">
      <c r="A67" s="211">
        <v>61</v>
      </c>
      <c r="B67" s="56"/>
      <c r="C67" s="56"/>
      <c r="D67" s="57"/>
      <c r="E67" s="224"/>
      <c r="F67" s="357"/>
      <c r="G67" s="386"/>
      <c r="H67" s="208" t="e">
        <f>IF(AND(O67="",#REF!&gt;0,#REF!&lt;5),I67,)</f>
        <v>#REF!</v>
      </c>
      <c r="I67" s="206" t="str">
        <f>IF(D67="","ZZZ9",IF(AND(#REF!&gt;0,#REF!&lt;5),D67&amp;#REF!,D67&amp;"9"))</f>
        <v>ZZZ9</v>
      </c>
      <c r="J67" s="210">
        <f t="shared" si="3"/>
        <v>999</v>
      </c>
      <c r="K67" s="206">
        <f t="shared" si="4"/>
        <v>999</v>
      </c>
      <c r="L67" s="201"/>
      <c r="M67" s="58"/>
      <c r="N67" s="77">
        <f t="shared" si="0"/>
        <v>999</v>
      </c>
      <c r="O67" s="58"/>
    </row>
    <row r="68" spans="1:15" s="11" customFormat="1" ht="19.05" customHeight="1" x14ac:dyDescent="0.25">
      <c r="A68" s="211">
        <v>62</v>
      </c>
      <c r="B68" s="56"/>
      <c r="C68" s="56"/>
      <c r="D68" s="57"/>
      <c r="E68" s="224"/>
      <c r="F68" s="357"/>
      <c r="G68" s="386"/>
      <c r="H68" s="208" t="e">
        <f>IF(AND(O68="",#REF!&gt;0,#REF!&lt;5),I68,)</f>
        <v>#REF!</v>
      </c>
      <c r="I68" s="206" t="str">
        <f>IF(D68="","ZZZ9",IF(AND(#REF!&gt;0,#REF!&lt;5),D68&amp;#REF!,D68&amp;"9"))</f>
        <v>ZZZ9</v>
      </c>
      <c r="J68" s="210">
        <f t="shared" si="3"/>
        <v>999</v>
      </c>
      <c r="K68" s="206">
        <f t="shared" si="4"/>
        <v>999</v>
      </c>
      <c r="L68" s="201"/>
      <c r="M68" s="58"/>
      <c r="N68" s="77">
        <f t="shared" si="0"/>
        <v>999</v>
      </c>
      <c r="O68" s="58"/>
    </row>
    <row r="69" spans="1:15" s="11" customFormat="1" ht="19.05" customHeight="1" x14ac:dyDescent="0.25">
      <c r="A69" s="211">
        <v>63</v>
      </c>
      <c r="B69" s="56"/>
      <c r="C69" s="56"/>
      <c r="D69" s="57"/>
      <c r="E69" s="224"/>
      <c r="F69" s="357"/>
      <c r="G69" s="386"/>
      <c r="H69" s="208" t="e">
        <f>IF(AND(O69="",#REF!&gt;0,#REF!&lt;5),I69,)</f>
        <v>#REF!</v>
      </c>
      <c r="I69" s="206" t="str">
        <f>IF(D69="","ZZZ9",IF(AND(#REF!&gt;0,#REF!&lt;5),D69&amp;#REF!,D69&amp;"9"))</f>
        <v>ZZZ9</v>
      </c>
      <c r="J69" s="210">
        <f t="shared" si="3"/>
        <v>999</v>
      </c>
      <c r="K69" s="206">
        <f t="shared" si="4"/>
        <v>999</v>
      </c>
      <c r="L69" s="201"/>
      <c r="M69" s="58"/>
      <c r="N69" s="77">
        <f t="shared" si="0"/>
        <v>999</v>
      </c>
      <c r="O69" s="58"/>
    </row>
    <row r="70" spans="1:15" s="11" customFormat="1" ht="19.05" customHeight="1" x14ac:dyDescent="0.25">
      <c r="A70" s="211">
        <v>64</v>
      </c>
      <c r="B70" s="56"/>
      <c r="C70" s="56"/>
      <c r="D70" s="57"/>
      <c r="E70" s="224"/>
      <c r="F70" s="357"/>
      <c r="G70" s="386"/>
      <c r="H70" s="208" t="e">
        <f>IF(AND(O70="",#REF!&gt;0,#REF!&lt;5),I70,)</f>
        <v>#REF!</v>
      </c>
      <c r="I70" s="206" t="str">
        <f>IF(D70="","ZZZ9",IF(AND(#REF!&gt;0,#REF!&lt;5),D70&amp;#REF!,D70&amp;"9"))</f>
        <v>ZZZ9</v>
      </c>
      <c r="J70" s="210">
        <f t="shared" si="3"/>
        <v>999</v>
      </c>
      <c r="K70" s="206">
        <f t="shared" si="4"/>
        <v>999</v>
      </c>
      <c r="L70" s="201"/>
      <c r="M70" s="58"/>
      <c r="N70" s="77">
        <f t="shared" si="0"/>
        <v>999</v>
      </c>
      <c r="O70" s="58"/>
    </row>
    <row r="71" spans="1:15" s="11" customFormat="1" ht="19.05" customHeight="1" x14ac:dyDescent="0.25">
      <c r="A71" s="211">
        <v>65</v>
      </c>
      <c r="B71" s="56"/>
      <c r="C71" s="56"/>
      <c r="D71" s="57"/>
      <c r="E71" s="224"/>
      <c r="F71" s="357"/>
      <c r="G71" s="386"/>
      <c r="H71" s="208" t="e">
        <f>IF(AND(O71="",#REF!&gt;0,#REF!&lt;5),I71,)</f>
        <v>#REF!</v>
      </c>
      <c r="I71" s="206" t="str">
        <f>IF(D71="","ZZZ9",IF(AND(#REF!&gt;0,#REF!&lt;5),D71&amp;#REF!,D71&amp;"9"))</f>
        <v>ZZZ9</v>
      </c>
      <c r="J71" s="210">
        <f t="shared" si="3"/>
        <v>999</v>
      </c>
      <c r="K71" s="206">
        <f t="shared" si="4"/>
        <v>999</v>
      </c>
      <c r="L71" s="201"/>
      <c r="M71" s="58"/>
      <c r="N71" s="77">
        <f t="shared" si="0"/>
        <v>999</v>
      </c>
      <c r="O71" s="58"/>
    </row>
    <row r="72" spans="1:15" s="11" customFormat="1" ht="19.05" customHeight="1" x14ac:dyDescent="0.25">
      <c r="A72" s="211">
        <v>66</v>
      </c>
      <c r="B72" s="56"/>
      <c r="C72" s="56"/>
      <c r="D72" s="57"/>
      <c r="E72" s="224"/>
      <c r="F72" s="357"/>
      <c r="G72" s="386"/>
      <c r="H72" s="208" t="e">
        <f>IF(AND(O72="",#REF!&gt;0,#REF!&lt;5),I72,)</f>
        <v>#REF!</v>
      </c>
      <c r="I72" s="206" t="str">
        <f>IF(D72="","ZZZ9",IF(AND(#REF!&gt;0,#REF!&lt;5),D72&amp;#REF!,D72&amp;"9"))</f>
        <v>ZZZ9</v>
      </c>
      <c r="J72" s="210">
        <f t="shared" si="3"/>
        <v>999</v>
      </c>
      <c r="K72" s="206">
        <f t="shared" si="4"/>
        <v>999</v>
      </c>
      <c r="L72" s="201"/>
      <c r="M72" s="58"/>
      <c r="N72" s="77">
        <f t="shared" si="0"/>
        <v>999</v>
      </c>
      <c r="O72" s="58"/>
    </row>
    <row r="73" spans="1:15" s="11" customFormat="1" ht="19.05" customHeight="1" x14ac:dyDescent="0.25">
      <c r="A73" s="211">
        <v>67</v>
      </c>
      <c r="B73" s="56"/>
      <c r="C73" s="56"/>
      <c r="D73" s="57"/>
      <c r="E73" s="224"/>
      <c r="F73" s="357"/>
      <c r="G73" s="386"/>
      <c r="H73" s="208" t="e">
        <f>IF(AND(O73="",#REF!&gt;0,#REF!&lt;5),I73,)</f>
        <v>#REF!</v>
      </c>
      <c r="I73" s="206" t="str">
        <f>IF(D73="","ZZZ9",IF(AND(#REF!&gt;0,#REF!&lt;5),D73&amp;#REF!,D73&amp;"9"))</f>
        <v>ZZZ9</v>
      </c>
      <c r="J73" s="210">
        <f t="shared" si="3"/>
        <v>999</v>
      </c>
      <c r="K73" s="206">
        <f t="shared" si="4"/>
        <v>999</v>
      </c>
      <c r="L73" s="201"/>
      <c r="M73" s="58"/>
      <c r="N73" s="77">
        <f t="shared" si="0"/>
        <v>999</v>
      </c>
      <c r="O73" s="58"/>
    </row>
    <row r="74" spans="1:15" s="11" customFormat="1" ht="19.05" customHeight="1" x14ac:dyDescent="0.25">
      <c r="A74" s="211">
        <v>68</v>
      </c>
      <c r="B74" s="56"/>
      <c r="C74" s="56"/>
      <c r="D74" s="57"/>
      <c r="E74" s="224"/>
      <c r="F74" s="357"/>
      <c r="G74" s="386"/>
      <c r="H74" s="208" t="e">
        <f>IF(AND(O74="",#REF!&gt;0,#REF!&lt;5),I74,)</f>
        <v>#REF!</v>
      </c>
      <c r="I74" s="206" t="str">
        <f>IF(D74="","ZZZ9",IF(AND(#REF!&gt;0,#REF!&lt;5),D74&amp;#REF!,D74&amp;"9"))</f>
        <v>ZZZ9</v>
      </c>
      <c r="J74" s="210">
        <f t="shared" si="3"/>
        <v>999</v>
      </c>
      <c r="K74" s="206">
        <f t="shared" si="4"/>
        <v>999</v>
      </c>
      <c r="L74" s="201"/>
      <c r="M74" s="58"/>
      <c r="N74" s="77">
        <f t="shared" si="0"/>
        <v>999</v>
      </c>
      <c r="O74" s="58"/>
    </row>
    <row r="75" spans="1:15" s="11" customFormat="1" ht="19.05" customHeight="1" x14ac:dyDescent="0.25">
      <c r="A75" s="211">
        <v>69</v>
      </c>
      <c r="B75" s="56"/>
      <c r="C75" s="56"/>
      <c r="D75" s="57"/>
      <c r="E75" s="224"/>
      <c r="F75" s="357"/>
      <c r="G75" s="386"/>
      <c r="H75" s="208" t="e">
        <f>IF(AND(O75="",#REF!&gt;0,#REF!&lt;5),I75,)</f>
        <v>#REF!</v>
      </c>
      <c r="I75" s="206" t="str">
        <f>IF(D75="","ZZZ9",IF(AND(#REF!&gt;0,#REF!&lt;5),D75&amp;#REF!,D75&amp;"9"))</f>
        <v>ZZZ9</v>
      </c>
      <c r="J75" s="210">
        <f t="shared" si="3"/>
        <v>999</v>
      </c>
      <c r="K75" s="206">
        <f t="shared" si="4"/>
        <v>999</v>
      </c>
      <c r="L75" s="201"/>
      <c r="M75" s="58"/>
      <c r="N75" s="77">
        <f t="shared" si="0"/>
        <v>999</v>
      </c>
      <c r="O75" s="58"/>
    </row>
    <row r="76" spans="1:15" s="11" customFormat="1" ht="19.05" customHeight="1" x14ac:dyDescent="0.25">
      <c r="A76" s="211">
        <v>70</v>
      </c>
      <c r="B76" s="56"/>
      <c r="C76" s="56"/>
      <c r="D76" s="57"/>
      <c r="E76" s="224"/>
      <c r="F76" s="357"/>
      <c r="G76" s="386"/>
      <c r="H76" s="208" t="e">
        <f>IF(AND(O76="",#REF!&gt;0,#REF!&lt;5),I76,)</f>
        <v>#REF!</v>
      </c>
      <c r="I76" s="206" t="str">
        <f>IF(D76="","ZZZ9",IF(AND(#REF!&gt;0,#REF!&lt;5),D76&amp;#REF!,D76&amp;"9"))</f>
        <v>ZZZ9</v>
      </c>
      <c r="J76" s="210">
        <f t="shared" si="3"/>
        <v>999</v>
      </c>
      <c r="K76" s="206">
        <f t="shared" si="4"/>
        <v>999</v>
      </c>
      <c r="L76" s="201"/>
      <c r="M76" s="58"/>
      <c r="N76" s="77">
        <f t="shared" si="0"/>
        <v>999</v>
      </c>
      <c r="O76" s="58"/>
    </row>
    <row r="77" spans="1:15" s="11" customFormat="1" ht="19.05" customHeight="1" x14ac:dyDescent="0.25">
      <c r="A77" s="211">
        <v>71</v>
      </c>
      <c r="B77" s="56"/>
      <c r="C77" s="56"/>
      <c r="D77" s="57"/>
      <c r="E77" s="224"/>
      <c r="F77" s="357"/>
      <c r="G77" s="386"/>
      <c r="H77" s="208" t="e">
        <f>IF(AND(O77="",#REF!&gt;0,#REF!&lt;5),I77,)</f>
        <v>#REF!</v>
      </c>
      <c r="I77" s="206" t="str">
        <f>IF(D77="","ZZZ9",IF(AND(#REF!&gt;0,#REF!&lt;5),D77&amp;#REF!,D77&amp;"9"))</f>
        <v>ZZZ9</v>
      </c>
      <c r="J77" s="210">
        <f t="shared" si="3"/>
        <v>999</v>
      </c>
      <c r="K77" s="206">
        <f t="shared" si="4"/>
        <v>999</v>
      </c>
      <c r="L77" s="201"/>
      <c r="M77" s="58"/>
      <c r="N77" s="77">
        <f t="shared" si="0"/>
        <v>999</v>
      </c>
      <c r="O77" s="58"/>
    </row>
    <row r="78" spans="1:15" s="11" customFormat="1" ht="19.05" customHeight="1" x14ac:dyDescent="0.25">
      <c r="A78" s="211">
        <v>72</v>
      </c>
      <c r="B78" s="56"/>
      <c r="C78" s="56"/>
      <c r="D78" s="57"/>
      <c r="E78" s="224"/>
      <c r="F78" s="357"/>
      <c r="G78" s="386"/>
      <c r="H78" s="208" t="e">
        <f>IF(AND(O78="",#REF!&gt;0,#REF!&lt;5),I78,)</f>
        <v>#REF!</v>
      </c>
      <c r="I78" s="206" t="str">
        <f>IF(D78="","ZZZ9",IF(AND(#REF!&gt;0,#REF!&lt;5),D78&amp;#REF!,D78&amp;"9"))</f>
        <v>ZZZ9</v>
      </c>
      <c r="J78" s="210">
        <f t="shared" si="3"/>
        <v>999</v>
      </c>
      <c r="K78" s="206">
        <f t="shared" si="4"/>
        <v>999</v>
      </c>
      <c r="L78" s="201"/>
      <c r="M78" s="58"/>
      <c r="N78" s="77">
        <f t="shared" si="0"/>
        <v>999</v>
      </c>
      <c r="O78" s="58"/>
    </row>
    <row r="79" spans="1:15" s="11" customFormat="1" ht="19.05" customHeight="1" x14ac:dyDescent="0.25">
      <c r="A79" s="211">
        <v>73</v>
      </c>
      <c r="B79" s="56"/>
      <c r="C79" s="56"/>
      <c r="D79" s="57"/>
      <c r="E79" s="224"/>
      <c r="F79" s="357"/>
      <c r="G79" s="386"/>
      <c r="H79" s="208" t="e">
        <f>IF(AND(O79="",#REF!&gt;0,#REF!&lt;5),I79,)</f>
        <v>#REF!</v>
      </c>
      <c r="I79" s="206" t="str">
        <f>IF(D79="","ZZZ9",IF(AND(#REF!&gt;0,#REF!&lt;5),D79&amp;#REF!,D79&amp;"9"))</f>
        <v>ZZZ9</v>
      </c>
      <c r="J79" s="210">
        <f t="shared" si="3"/>
        <v>999</v>
      </c>
      <c r="K79" s="206">
        <f t="shared" si="4"/>
        <v>999</v>
      </c>
      <c r="L79" s="201"/>
      <c r="M79" s="58"/>
      <c r="N79" s="77">
        <f t="shared" si="0"/>
        <v>999</v>
      </c>
      <c r="O79" s="58"/>
    </row>
    <row r="80" spans="1:15" s="11" customFormat="1" ht="19.05" customHeight="1" x14ac:dyDescent="0.25">
      <c r="A80" s="211">
        <v>74</v>
      </c>
      <c r="B80" s="56"/>
      <c r="C80" s="56"/>
      <c r="D80" s="57"/>
      <c r="E80" s="224"/>
      <c r="F80" s="357"/>
      <c r="G80" s="386"/>
      <c r="H80" s="208" t="e">
        <f>IF(AND(O80="",#REF!&gt;0,#REF!&lt;5),I80,)</f>
        <v>#REF!</v>
      </c>
      <c r="I80" s="206" t="str">
        <f>IF(D80="","ZZZ9",IF(AND(#REF!&gt;0,#REF!&lt;5),D80&amp;#REF!,D80&amp;"9"))</f>
        <v>ZZZ9</v>
      </c>
      <c r="J80" s="210">
        <f t="shared" si="3"/>
        <v>999</v>
      </c>
      <c r="K80" s="206">
        <f t="shared" si="4"/>
        <v>999</v>
      </c>
      <c r="L80" s="201"/>
      <c r="M80" s="58"/>
      <c r="N80" s="77">
        <f t="shared" si="0"/>
        <v>999</v>
      </c>
      <c r="O80" s="58"/>
    </row>
    <row r="81" spans="1:15" s="11" customFormat="1" ht="19.05" customHeight="1" x14ac:dyDescent="0.25">
      <c r="A81" s="211">
        <v>75</v>
      </c>
      <c r="B81" s="56"/>
      <c r="C81" s="56"/>
      <c r="D81" s="57"/>
      <c r="E81" s="224"/>
      <c r="F81" s="357"/>
      <c r="G81" s="386"/>
      <c r="H81" s="208" t="e">
        <f>IF(AND(O81="",#REF!&gt;0,#REF!&lt;5),I81,)</f>
        <v>#REF!</v>
      </c>
      <c r="I81" s="206" t="str">
        <f>IF(D81="","ZZZ9",IF(AND(#REF!&gt;0,#REF!&lt;5),D81&amp;#REF!,D81&amp;"9"))</f>
        <v>ZZZ9</v>
      </c>
      <c r="J81" s="210">
        <f t="shared" si="3"/>
        <v>999</v>
      </c>
      <c r="K81" s="206">
        <f t="shared" si="4"/>
        <v>999</v>
      </c>
      <c r="L81" s="201"/>
      <c r="M81" s="58"/>
      <c r="N81" s="77">
        <f t="shared" si="0"/>
        <v>999</v>
      </c>
      <c r="O81" s="58"/>
    </row>
    <row r="82" spans="1:15" s="11" customFormat="1" ht="19.05" customHeight="1" x14ac:dyDescent="0.25">
      <c r="A82" s="211">
        <v>76</v>
      </c>
      <c r="B82" s="56"/>
      <c r="C82" s="56"/>
      <c r="D82" s="57"/>
      <c r="E82" s="224"/>
      <c r="F82" s="357"/>
      <c r="G82" s="386"/>
      <c r="H82" s="208" t="e">
        <f>IF(AND(O82="",#REF!&gt;0,#REF!&lt;5),I82,)</f>
        <v>#REF!</v>
      </c>
      <c r="I82" s="206" t="str">
        <f>IF(D82="","ZZZ9",IF(AND(#REF!&gt;0,#REF!&lt;5),D82&amp;#REF!,D82&amp;"9"))</f>
        <v>ZZZ9</v>
      </c>
      <c r="J82" s="210">
        <f t="shared" si="3"/>
        <v>999</v>
      </c>
      <c r="K82" s="206">
        <f t="shared" si="4"/>
        <v>999</v>
      </c>
      <c r="L82" s="201"/>
      <c r="M82" s="58"/>
      <c r="N82" s="77">
        <f t="shared" si="0"/>
        <v>999</v>
      </c>
      <c r="O82" s="58"/>
    </row>
    <row r="83" spans="1:15" s="11" customFormat="1" ht="19.05" customHeight="1" x14ac:dyDescent="0.25">
      <c r="A83" s="211">
        <v>77</v>
      </c>
      <c r="B83" s="56"/>
      <c r="C83" s="56"/>
      <c r="D83" s="57"/>
      <c r="E83" s="224"/>
      <c r="F83" s="357"/>
      <c r="G83" s="386"/>
      <c r="H83" s="208" t="e">
        <f>IF(AND(O83="",#REF!&gt;0,#REF!&lt;5),I83,)</f>
        <v>#REF!</v>
      </c>
      <c r="I83" s="206" t="str">
        <f>IF(D83="","ZZZ9",IF(AND(#REF!&gt;0,#REF!&lt;5),D83&amp;#REF!,D83&amp;"9"))</f>
        <v>ZZZ9</v>
      </c>
      <c r="J83" s="210">
        <f t="shared" si="3"/>
        <v>999</v>
      </c>
      <c r="K83" s="206">
        <f t="shared" si="4"/>
        <v>999</v>
      </c>
      <c r="L83" s="201"/>
      <c r="M83" s="58"/>
      <c r="N83" s="77">
        <f t="shared" si="0"/>
        <v>999</v>
      </c>
      <c r="O83" s="58"/>
    </row>
    <row r="84" spans="1:15" s="11" customFormat="1" ht="19.05" customHeight="1" x14ac:dyDescent="0.25">
      <c r="A84" s="211">
        <v>78</v>
      </c>
      <c r="B84" s="56"/>
      <c r="C84" s="56"/>
      <c r="D84" s="57"/>
      <c r="E84" s="224"/>
      <c r="F84" s="357"/>
      <c r="G84" s="386"/>
      <c r="H84" s="208" t="e">
        <f>IF(AND(O84="",#REF!&gt;0,#REF!&lt;5),I84,)</f>
        <v>#REF!</v>
      </c>
      <c r="I84" s="206" t="str">
        <f>IF(D84="","ZZZ9",IF(AND(#REF!&gt;0,#REF!&lt;5),D84&amp;#REF!,D84&amp;"9"))</f>
        <v>ZZZ9</v>
      </c>
      <c r="J84" s="210">
        <f t="shared" si="3"/>
        <v>999</v>
      </c>
      <c r="K84" s="206">
        <f t="shared" si="4"/>
        <v>999</v>
      </c>
      <c r="L84" s="201"/>
      <c r="M84" s="58"/>
      <c r="N84" s="77">
        <f t="shared" si="0"/>
        <v>999</v>
      </c>
      <c r="O84" s="58"/>
    </row>
    <row r="85" spans="1:15" s="11" customFormat="1" ht="19.05" customHeight="1" x14ac:dyDescent="0.25">
      <c r="A85" s="211">
        <v>79</v>
      </c>
      <c r="B85" s="56"/>
      <c r="C85" s="56"/>
      <c r="D85" s="57"/>
      <c r="E85" s="224"/>
      <c r="F85" s="357"/>
      <c r="G85" s="386"/>
      <c r="H85" s="208" t="e">
        <f>IF(AND(O85="",#REF!&gt;0,#REF!&lt;5),I85,)</f>
        <v>#REF!</v>
      </c>
      <c r="I85" s="206" t="str">
        <f>IF(D85="","ZZZ9",IF(AND(#REF!&gt;0,#REF!&lt;5),D85&amp;#REF!,D85&amp;"9"))</f>
        <v>ZZZ9</v>
      </c>
      <c r="J85" s="210">
        <f t="shared" si="3"/>
        <v>999</v>
      </c>
      <c r="K85" s="206">
        <f t="shared" si="4"/>
        <v>999</v>
      </c>
      <c r="L85" s="201"/>
      <c r="M85" s="58"/>
      <c r="N85" s="77">
        <f t="shared" si="0"/>
        <v>999</v>
      </c>
      <c r="O85" s="58"/>
    </row>
    <row r="86" spans="1:15" s="11" customFormat="1" ht="19.05" customHeight="1" x14ac:dyDescent="0.25">
      <c r="A86" s="211">
        <v>80</v>
      </c>
      <c r="B86" s="56"/>
      <c r="C86" s="56"/>
      <c r="D86" s="57"/>
      <c r="E86" s="224"/>
      <c r="F86" s="357"/>
      <c r="G86" s="386"/>
      <c r="H86" s="208" t="e">
        <f>IF(AND(O86="",#REF!&gt;0,#REF!&lt;5),I86,)</f>
        <v>#REF!</v>
      </c>
      <c r="I86" s="206" t="str">
        <f>IF(D86="","ZZZ9",IF(AND(#REF!&gt;0,#REF!&lt;5),D86&amp;#REF!,D86&amp;"9"))</f>
        <v>ZZZ9</v>
      </c>
      <c r="J86" s="210">
        <f t="shared" si="3"/>
        <v>999</v>
      </c>
      <c r="K86" s="206">
        <f t="shared" si="4"/>
        <v>999</v>
      </c>
      <c r="L86" s="201"/>
      <c r="M86" s="58"/>
      <c r="N86" s="77">
        <f t="shared" si="0"/>
        <v>999</v>
      </c>
      <c r="O86" s="58"/>
    </row>
    <row r="87" spans="1:15" s="11" customFormat="1" ht="19.05" customHeight="1" x14ac:dyDescent="0.25">
      <c r="A87" s="211">
        <v>81</v>
      </c>
      <c r="B87" s="56"/>
      <c r="C87" s="56"/>
      <c r="D87" s="57"/>
      <c r="E87" s="224"/>
      <c r="F87" s="357"/>
      <c r="G87" s="386"/>
      <c r="H87" s="208" t="e">
        <f>IF(AND(O87="",#REF!&gt;0,#REF!&lt;5),I87,)</f>
        <v>#REF!</v>
      </c>
      <c r="I87" s="206" t="str">
        <f>IF(D87="","ZZZ9",IF(AND(#REF!&gt;0,#REF!&lt;5),D87&amp;#REF!,D87&amp;"9"))</f>
        <v>ZZZ9</v>
      </c>
      <c r="J87" s="210">
        <f t="shared" si="3"/>
        <v>999</v>
      </c>
      <c r="K87" s="206">
        <f t="shared" si="4"/>
        <v>999</v>
      </c>
      <c r="L87" s="201"/>
      <c r="M87" s="58"/>
      <c r="N87" s="77">
        <f t="shared" si="0"/>
        <v>999</v>
      </c>
      <c r="O87" s="58"/>
    </row>
    <row r="88" spans="1:15" s="11" customFormat="1" ht="19.05" customHeight="1" x14ac:dyDescent="0.25">
      <c r="A88" s="211">
        <v>82</v>
      </c>
      <c r="B88" s="56"/>
      <c r="C88" s="56"/>
      <c r="D88" s="57"/>
      <c r="E88" s="224"/>
      <c r="F88" s="357"/>
      <c r="G88" s="386"/>
      <c r="H88" s="208" t="e">
        <f>IF(AND(O88="",#REF!&gt;0,#REF!&lt;5),I88,)</f>
        <v>#REF!</v>
      </c>
      <c r="I88" s="206" t="str">
        <f>IF(D88="","ZZZ9",IF(AND(#REF!&gt;0,#REF!&lt;5),D88&amp;#REF!,D88&amp;"9"))</f>
        <v>ZZZ9</v>
      </c>
      <c r="J88" s="210">
        <f t="shared" si="3"/>
        <v>999</v>
      </c>
      <c r="K88" s="206">
        <f t="shared" si="4"/>
        <v>999</v>
      </c>
      <c r="L88" s="201"/>
      <c r="M88" s="58"/>
      <c r="N88" s="77">
        <f t="shared" si="0"/>
        <v>999</v>
      </c>
      <c r="O88" s="58"/>
    </row>
    <row r="89" spans="1:15" s="11" customFormat="1" ht="19.05" customHeight="1" x14ac:dyDescent="0.25">
      <c r="A89" s="211">
        <v>83</v>
      </c>
      <c r="B89" s="56"/>
      <c r="C89" s="56"/>
      <c r="D89" s="57"/>
      <c r="E89" s="224"/>
      <c r="F89" s="357"/>
      <c r="G89" s="386"/>
      <c r="H89" s="208" t="e">
        <f>IF(AND(O89="",#REF!&gt;0,#REF!&lt;5),I89,)</f>
        <v>#REF!</v>
      </c>
      <c r="I89" s="206" t="str">
        <f>IF(D89="","ZZZ9",IF(AND(#REF!&gt;0,#REF!&lt;5),D89&amp;#REF!,D89&amp;"9"))</f>
        <v>ZZZ9</v>
      </c>
      <c r="J89" s="210">
        <f t="shared" si="3"/>
        <v>999</v>
      </c>
      <c r="K89" s="206">
        <f t="shared" si="4"/>
        <v>999</v>
      </c>
      <c r="L89" s="201"/>
      <c r="M89" s="58"/>
      <c r="N89" s="77">
        <f t="shared" si="0"/>
        <v>999</v>
      </c>
      <c r="O89" s="58"/>
    </row>
    <row r="90" spans="1:15" s="11" customFormat="1" ht="19.05" customHeight="1" x14ac:dyDescent="0.25">
      <c r="A90" s="211">
        <v>84</v>
      </c>
      <c r="B90" s="56"/>
      <c r="C90" s="56"/>
      <c r="D90" s="57"/>
      <c r="E90" s="224"/>
      <c r="F90" s="357"/>
      <c r="G90" s="386"/>
      <c r="H90" s="208" t="e">
        <f>IF(AND(O90="",#REF!&gt;0,#REF!&lt;5),I90,)</f>
        <v>#REF!</v>
      </c>
      <c r="I90" s="206" t="str">
        <f>IF(D90="","ZZZ9",IF(AND(#REF!&gt;0,#REF!&lt;5),D90&amp;#REF!,D90&amp;"9"))</f>
        <v>ZZZ9</v>
      </c>
      <c r="J90" s="210">
        <f t="shared" si="3"/>
        <v>999</v>
      </c>
      <c r="K90" s="206">
        <f t="shared" si="4"/>
        <v>999</v>
      </c>
      <c r="L90" s="201"/>
      <c r="M90" s="58"/>
      <c r="N90" s="77">
        <f t="shared" si="0"/>
        <v>999</v>
      </c>
      <c r="O90" s="58"/>
    </row>
    <row r="91" spans="1:15" s="11" customFormat="1" ht="19.05" customHeight="1" x14ac:dyDescent="0.25">
      <c r="A91" s="211">
        <v>85</v>
      </c>
      <c r="B91" s="56"/>
      <c r="C91" s="56"/>
      <c r="D91" s="57"/>
      <c r="E91" s="224"/>
      <c r="F91" s="357"/>
      <c r="G91" s="386"/>
      <c r="H91" s="208" t="e">
        <f>IF(AND(O91="",#REF!&gt;0,#REF!&lt;5),I91,)</f>
        <v>#REF!</v>
      </c>
      <c r="I91" s="206" t="str">
        <f>IF(D91="","ZZZ9",IF(AND(#REF!&gt;0,#REF!&lt;5),D91&amp;#REF!,D91&amp;"9"))</f>
        <v>ZZZ9</v>
      </c>
      <c r="J91" s="210">
        <f t="shared" si="3"/>
        <v>999</v>
      </c>
      <c r="K91" s="206">
        <f t="shared" si="4"/>
        <v>999</v>
      </c>
      <c r="L91" s="201"/>
      <c r="M91" s="58"/>
      <c r="N91" s="77">
        <f t="shared" si="0"/>
        <v>999</v>
      </c>
      <c r="O91" s="58"/>
    </row>
    <row r="92" spans="1:15" s="11" customFormat="1" ht="19.05" customHeight="1" x14ac:dyDescent="0.25">
      <c r="A92" s="211">
        <v>86</v>
      </c>
      <c r="B92" s="56"/>
      <c r="C92" s="56"/>
      <c r="D92" s="57"/>
      <c r="E92" s="224"/>
      <c r="F92" s="357"/>
      <c r="G92" s="386"/>
      <c r="H92" s="208" t="e">
        <f>IF(AND(O92="",#REF!&gt;0,#REF!&lt;5),I92,)</f>
        <v>#REF!</v>
      </c>
      <c r="I92" s="206" t="str">
        <f>IF(D92="","ZZZ9",IF(AND(#REF!&gt;0,#REF!&lt;5),D92&amp;#REF!,D92&amp;"9"))</f>
        <v>ZZZ9</v>
      </c>
      <c r="J92" s="210">
        <f t="shared" si="3"/>
        <v>999</v>
      </c>
      <c r="K92" s="206">
        <f t="shared" si="4"/>
        <v>999</v>
      </c>
      <c r="L92" s="201"/>
      <c r="M92" s="58"/>
      <c r="N92" s="77">
        <f t="shared" si="0"/>
        <v>999</v>
      </c>
      <c r="O92" s="58"/>
    </row>
    <row r="93" spans="1:15" s="11" customFormat="1" ht="19.05" customHeight="1" x14ac:dyDescent="0.25">
      <c r="A93" s="211">
        <v>87</v>
      </c>
      <c r="B93" s="56"/>
      <c r="C93" s="56"/>
      <c r="D93" s="57"/>
      <c r="E93" s="224"/>
      <c r="F93" s="357"/>
      <c r="G93" s="386"/>
      <c r="H93" s="208" t="e">
        <f>IF(AND(O93="",#REF!&gt;0,#REF!&lt;5),I93,)</f>
        <v>#REF!</v>
      </c>
      <c r="I93" s="206" t="str">
        <f>IF(D93="","ZZZ9",IF(AND(#REF!&gt;0,#REF!&lt;5),D93&amp;#REF!,D93&amp;"9"))</f>
        <v>ZZZ9</v>
      </c>
      <c r="J93" s="210">
        <f t="shared" si="3"/>
        <v>999</v>
      </c>
      <c r="K93" s="206">
        <f t="shared" si="4"/>
        <v>999</v>
      </c>
      <c r="L93" s="201"/>
      <c r="M93" s="58"/>
      <c r="N93" s="77">
        <f t="shared" si="0"/>
        <v>999</v>
      </c>
      <c r="O93" s="58"/>
    </row>
    <row r="94" spans="1:15" s="11" customFormat="1" ht="19.05" customHeight="1" x14ac:dyDescent="0.25">
      <c r="A94" s="211">
        <v>88</v>
      </c>
      <c r="B94" s="56"/>
      <c r="C94" s="56"/>
      <c r="D94" s="57"/>
      <c r="E94" s="224"/>
      <c r="F94" s="357"/>
      <c r="G94" s="386"/>
      <c r="H94" s="208" t="e">
        <f>IF(AND(O94="",#REF!&gt;0,#REF!&lt;5),I94,)</f>
        <v>#REF!</v>
      </c>
      <c r="I94" s="206" t="str">
        <f>IF(D94="","ZZZ9",IF(AND(#REF!&gt;0,#REF!&lt;5),D94&amp;#REF!,D94&amp;"9"))</f>
        <v>ZZZ9</v>
      </c>
      <c r="J94" s="210">
        <f t="shared" si="3"/>
        <v>999</v>
      </c>
      <c r="K94" s="206">
        <f t="shared" si="4"/>
        <v>999</v>
      </c>
      <c r="L94" s="201"/>
      <c r="M94" s="58"/>
      <c r="N94" s="77">
        <f t="shared" ref="N94:N122" si="5">IF(L94="DA",1,IF(L94="WC",2,IF(L94="SE",3,IF(L94="Q",4,IF(L94="LL",5,999)))))</f>
        <v>999</v>
      </c>
      <c r="O94" s="58"/>
    </row>
    <row r="95" spans="1:15" s="11" customFormat="1" ht="19.05" customHeight="1" x14ac:dyDescent="0.25">
      <c r="A95" s="211">
        <v>89</v>
      </c>
      <c r="B95" s="56"/>
      <c r="C95" s="56"/>
      <c r="D95" s="57"/>
      <c r="E95" s="224"/>
      <c r="F95" s="357"/>
      <c r="G95" s="386"/>
      <c r="H95" s="208" t="e">
        <f>IF(AND(O95="",#REF!&gt;0,#REF!&lt;5),I95,)</f>
        <v>#REF!</v>
      </c>
      <c r="I95" s="206" t="str">
        <f>IF(D95="","ZZZ9",IF(AND(#REF!&gt;0,#REF!&lt;5),D95&amp;#REF!,D95&amp;"9"))</f>
        <v>ZZZ9</v>
      </c>
      <c r="J95" s="210">
        <f t="shared" si="3"/>
        <v>999</v>
      </c>
      <c r="K95" s="206">
        <f t="shared" si="4"/>
        <v>999</v>
      </c>
      <c r="L95" s="201"/>
      <c r="M95" s="58"/>
      <c r="N95" s="77">
        <f t="shared" si="5"/>
        <v>999</v>
      </c>
      <c r="O95" s="58"/>
    </row>
    <row r="96" spans="1:15" s="11" customFormat="1" ht="19.05" customHeight="1" x14ac:dyDescent="0.25">
      <c r="A96" s="211">
        <v>90</v>
      </c>
      <c r="B96" s="56"/>
      <c r="C96" s="56"/>
      <c r="D96" s="57"/>
      <c r="E96" s="224"/>
      <c r="F96" s="357"/>
      <c r="G96" s="386"/>
      <c r="H96" s="208" t="e">
        <f>IF(AND(O96="",#REF!&gt;0,#REF!&lt;5),I96,)</f>
        <v>#REF!</v>
      </c>
      <c r="I96" s="206" t="str">
        <f>IF(D96="","ZZZ9",IF(AND(#REF!&gt;0,#REF!&lt;5),D96&amp;#REF!,D96&amp;"9"))</f>
        <v>ZZZ9</v>
      </c>
      <c r="J96" s="210">
        <f t="shared" si="3"/>
        <v>999</v>
      </c>
      <c r="K96" s="206">
        <f t="shared" si="4"/>
        <v>999</v>
      </c>
      <c r="L96" s="201"/>
      <c r="M96" s="58"/>
      <c r="N96" s="77">
        <f t="shared" si="5"/>
        <v>999</v>
      </c>
      <c r="O96" s="58"/>
    </row>
    <row r="97" spans="1:15" s="11" customFormat="1" ht="19.05" customHeight="1" x14ac:dyDescent="0.25">
      <c r="A97" s="211">
        <v>91</v>
      </c>
      <c r="B97" s="56"/>
      <c r="C97" s="56"/>
      <c r="D97" s="57"/>
      <c r="E97" s="224"/>
      <c r="F97" s="357"/>
      <c r="G97" s="386"/>
      <c r="H97" s="208" t="e">
        <f>IF(AND(O97="",#REF!&gt;0,#REF!&lt;5),I97,)</f>
        <v>#REF!</v>
      </c>
      <c r="I97" s="206" t="str">
        <f>IF(D97="","ZZZ9",IF(AND(#REF!&gt;0,#REF!&lt;5),D97&amp;#REF!,D97&amp;"9"))</f>
        <v>ZZZ9</v>
      </c>
      <c r="J97" s="210">
        <f t="shared" si="3"/>
        <v>999</v>
      </c>
      <c r="K97" s="206">
        <f t="shared" si="4"/>
        <v>999</v>
      </c>
      <c r="L97" s="201"/>
      <c r="M97" s="58"/>
      <c r="N97" s="77">
        <f t="shared" si="5"/>
        <v>999</v>
      </c>
      <c r="O97" s="58"/>
    </row>
    <row r="98" spans="1:15" s="11" customFormat="1" ht="19.05" customHeight="1" x14ac:dyDescent="0.25">
      <c r="A98" s="211">
        <v>92</v>
      </c>
      <c r="B98" s="56"/>
      <c r="C98" s="56"/>
      <c r="D98" s="57"/>
      <c r="E98" s="224"/>
      <c r="F98" s="357"/>
      <c r="G98" s="386"/>
      <c r="H98" s="208" t="e">
        <f>IF(AND(O98="",#REF!&gt;0,#REF!&lt;5),I98,)</f>
        <v>#REF!</v>
      </c>
      <c r="I98" s="206" t="str">
        <f>IF(D98="","ZZZ9",IF(AND(#REF!&gt;0,#REF!&lt;5),D98&amp;#REF!,D98&amp;"9"))</f>
        <v>ZZZ9</v>
      </c>
      <c r="J98" s="210">
        <f t="shared" si="3"/>
        <v>999</v>
      </c>
      <c r="K98" s="206">
        <f t="shared" si="4"/>
        <v>999</v>
      </c>
      <c r="L98" s="201"/>
      <c r="M98" s="58"/>
      <c r="N98" s="77">
        <f t="shared" si="5"/>
        <v>999</v>
      </c>
      <c r="O98" s="58"/>
    </row>
    <row r="99" spans="1:15" s="11" customFormat="1" ht="19.05" customHeight="1" x14ac:dyDescent="0.25">
      <c r="A99" s="211">
        <v>93</v>
      </c>
      <c r="B99" s="56"/>
      <c r="C99" s="56"/>
      <c r="D99" s="57"/>
      <c r="E99" s="224"/>
      <c r="F99" s="357"/>
      <c r="G99" s="386"/>
      <c r="H99" s="208" t="e">
        <f>IF(AND(O99="",#REF!&gt;0,#REF!&lt;5),I99,)</f>
        <v>#REF!</v>
      </c>
      <c r="I99" s="206" t="str">
        <f>IF(D99="","ZZZ9",IF(AND(#REF!&gt;0,#REF!&lt;5),D99&amp;#REF!,D99&amp;"9"))</f>
        <v>ZZZ9</v>
      </c>
      <c r="J99" s="210">
        <f t="shared" si="3"/>
        <v>999</v>
      </c>
      <c r="K99" s="206">
        <f t="shared" si="4"/>
        <v>999</v>
      </c>
      <c r="L99" s="201"/>
      <c r="M99" s="58"/>
      <c r="N99" s="77">
        <f t="shared" si="5"/>
        <v>999</v>
      </c>
      <c r="O99" s="58"/>
    </row>
    <row r="100" spans="1:15" s="11" customFormat="1" ht="19.05" customHeight="1" x14ac:dyDescent="0.25">
      <c r="A100" s="211">
        <v>94</v>
      </c>
      <c r="B100" s="56"/>
      <c r="C100" s="56"/>
      <c r="D100" s="57"/>
      <c r="E100" s="224"/>
      <c r="F100" s="357"/>
      <c r="G100" s="386"/>
      <c r="H100" s="208" t="e">
        <f>IF(AND(O100="",#REF!&gt;0,#REF!&lt;5),I100,)</f>
        <v>#REF!</v>
      </c>
      <c r="I100" s="206" t="str">
        <f>IF(D100="","ZZZ9",IF(AND(#REF!&gt;0,#REF!&lt;5),D100&amp;#REF!,D100&amp;"9"))</f>
        <v>ZZZ9</v>
      </c>
      <c r="J100" s="210">
        <f t="shared" si="3"/>
        <v>999</v>
      </c>
      <c r="K100" s="206">
        <f t="shared" si="4"/>
        <v>999</v>
      </c>
      <c r="L100" s="201"/>
      <c r="M100" s="58"/>
      <c r="N100" s="77">
        <f t="shared" si="5"/>
        <v>999</v>
      </c>
      <c r="O100" s="58"/>
    </row>
    <row r="101" spans="1:15" s="11" customFormat="1" ht="19.05" customHeight="1" x14ac:dyDescent="0.25">
      <c r="A101" s="211">
        <v>95</v>
      </c>
      <c r="B101" s="56"/>
      <c r="C101" s="56"/>
      <c r="D101" s="57"/>
      <c r="E101" s="224"/>
      <c r="F101" s="357"/>
      <c r="G101" s="386"/>
      <c r="H101" s="208" t="e">
        <f>IF(AND(O101="",#REF!&gt;0,#REF!&lt;5),I101,)</f>
        <v>#REF!</v>
      </c>
      <c r="I101" s="206" t="str">
        <f>IF(D101="","ZZZ9",IF(AND(#REF!&gt;0,#REF!&lt;5),D101&amp;#REF!,D101&amp;"9"))</f>
        <v>ZZZ9</v>
      </c>
      <c r="J101" s="210">
        <f t="shared" ref="J101:J122" si="6">IF(O101="",999,O101)</f>
        <v>999</v>
      </c>
      <c r="K101" s="206">
        <f t="shared" ref="K101:K122" si="7">IF(N101=999,999,1)</f>
        <v>999</v>
      </c>
      <c r="L101" s="201"/>
      <c r="M101" s="58"/>
      <c r="N101" s="77">
        <f t="shared" si="5"/>
        <v>999</v>
      </c>
      <c r="O101" s="58"/>
    </row>
    <row r="102" spans="1:15" s="11" customFormat="1" ht="19.05" customHeight="1" x14ac:dyDescent="0.25">
      <c r="A102" s="211">
        <v>96</v>
      </c>
      <c r="B102" s="56"/>
      <c r="C102" s="56"/>
      <c r="D102" s="57"/>
      <c r="E102" s="224"/>
      <c r="F102" s="357"/>
      <c r="G102" s="386"/>
      <c r="H102" s="208" t="e">
        <f>IF(AND(O102="",#REF!&gt;0,#REF!&lt;5),I102,)</f>
        <v>#REF!</v>
      </c>
      <c r="I102" s="206" t="str">
        <f>IF(D102="","ZZZ9",IF(AND(#REF!&gt;0,#REF!&lt;5),D102&amp;#REF!,D102&amp;"9"))</f>
        <v>ZZZ9</v>
      </c>
      <c r="J102" s="210">
        <f t="shared" si="6"/>
        <v>999</v>
      </c>
      <c r="K102" s="206">
        <f t="shared" si="7"/>
        <v>999</v>
      </c>
      <c r="L102" s="201"/>
      <c r="M102" s="58"/>
      <c r="N102" s="77">
        <f t="shared" si="5"/>
        <v>999</v>
      </c>
      <c r="O102" s="58"/>
    </row>
    <row r="103" spans="1:15" s="11" customFormat="1" ht="19.05" customHeight="1" x14ac:dyDescent="0.25">
      <c r="A103" s="211">
        <v>97</v>
      </c>
      <c r="B103" s="56"/>
      <c r="C103" s="56"/>
      <c r="D103" s="57"/>
      <c r="E103" s="224"/>
      <c r="F103" s="357"/>
      <c r="G103" s="386"/>
      <c r="H103" s="208" t="e">
        <f>IF(AND(O103="",#REF!&gt;0,#REF!&lt;5),I103,)</f>
        <v>#REF!</v>
      </c>
      <c r="I103" s="206" t="str">
        <f>IF(D103="","ZZZ9",IF(AND(#REF!&gt;0,#REF!&lt;5),D103&amp;#REF!,D103&amp;"9"))</f>
        <v>ZZZ9</v>
      </c>
      <c r="J103" s="210">
        <f t="shared" si="6"/>
        <v>999</v>
      </c>
      <c r="K103" s="206">
        <f t="shared" si="7"/>
        <v>999</v>
      </c>
      <c r="L103" s="201"/>
      <c r="M103" s="58"/>
      <c r="N103" s="77">
        <f t="shared" si="5"/>
        <v>999</v>
      </c>
      <c r="O103" s="58"/>
    </row>
    <row r="104" spans="1:15" s="11" customFormat="1" ht="19.05" customHeight="1" x14ac:dyDescent="0.25">
      <c r="A104" s="211">
        <v>98</v>
      </c>
      <c r="B104" s="56"/>
      <c r="C104" s="56"/>
      <c r="D104" s="57"/>
      <c r="E104" s="224"/>
      <c r="F104" s="357"/>
      <c r="G104" s="386"/>
      <c r="H104" s="208" t="e">
        <f>IF(AND(O104="",#REF!&gt;0,#REF!&lt;5),I104,)</f>
        <v>#REF!</v>
      </c>
      <c r="I104" s="206" t="str">
        <f>IF(D104="","ZZZ9",IF(AND(#REF!&gt;0,#REF!&lt;5),D104&amp;#REF!,D104&amp;"9"))</f>
        <v>ZZZ9</v>
      </c>
      <c r="J104" s="210">
        <f t="shared" si="6"/>
        <v>999</v>
      </c>
      <c r="K104" s="206">
        <f t="shared" si="7"/>
        <v>999</v>
      </c>
      <c r="L104" s="201"/>
      <c r="M104" s="58"/>
      <c r="N104" s="77">
        <f t="shared" si="5"/>
        <v>999</v>
      </c>
      <c r="O104" s="58"/>
    </row>
    <row r="105" spans="1:15" s="11" customFormat="1" ht="19.05" customHeight="1" x14ac:dyDescent="0.25">
      <c r="A105" s="211">
        <v>99</v>
      </c>
      <c r="B105" s="56"/>
      <c r="C105" s="56"/>
      <c r="D105" s="57"/>
      <c r="E105" s="224"/>
      <c r="F105" s="357"/>
      <c r="G105" s="386"/>
      <c r="H105" s="208" t="e">
        <f>IF(AND(O105="",#REF!&gt;0,#REF!&lt;5),I105,)</f>
        <v>#REF!</v>
      </c>
      <c r="I105" s="206" t="str">
        <f>IF(D105="","ZZZ9",IF(AND(#REF!&gt;0,#REF!&lt;5),D105&amp;#REF!,D105&amp;"9"))</f>
        <v>ZZZ9</v>
      </c>
      <c r="J105" s="210">
        <f t="shared" si="6"/>
        <v>999</v>
      </c>
      <c r="K105" s="206">
        <f t="shared" si="7"/>
        <v>999</v>
      </c>
      <c r="L105" s="201"/>
      <c r="M105" s="58"/>
      <c r="N105" s="77">
        <f t="shared" si="5"/>
        <v>999</v>
      </c>
      <c r="O105" s="58"/>
    </row>
    <row r="106" spans="1:15" s="11" customFormat="1" ht="19.05" customHeight="1" x14ac:dyDescent="0.25">
      <c r="A106" s="211">
        <v>100</v>
      </c>
      <c r="B106" s="56"/>
      <c r="C106" s="56"/>
      <c r="D106" s="57"/>
      <c r="E106" s="224"/>
      <c r="F106" s="357"/>
      <c r="G106" s="386"/>
      <c r="H106" s="208" t="e">
        <f>IF(AND(O106="",#REF!&gt;0,#REF!&lt;5),I106,)</f>
        <v>#REF!</v>
      </c>
      <c r="I106" s="206" t="str">
        <f>IF(D106="","ZZZ9",IF(AND(#REF!&gt;0,#REF!&lt;5),D106&amp;#REF!,D106&amp;"9"))</f>
        <v>ZZZ9</v>
      </c>
      <c r="J106" s="210">
        <f t="shared" si="6"/>
        <v>999</v>
      </c>
      <c r="K106" s="206">
        <f t="shared" si="7"/>
        <v>999</v>
      </c>
      <c r="L106" s="201"/>
      <c r="M106" s="58"/>
      <c r="N106" s="77">
        <f t="shared" si="5"/>
        <v>999</v>
      </c>
      <c r="O106" s="58"/>
    </row>
    <row r="107" spans="1:15" s="11" customFormat="1" ht="19.05" customHeight="1" x14ac:dyDescent="0.25">
      <c r="A107" s="211">
        <v>101</v>
      </c>
      <c r="B107" s="56"/>
      <c r="C107" s="56"/>
      <c r="D107" s="57"/>
      <c r="E107" s="224"/>
      <c r="F107" s="357"/>
      <c r="G107" s="386"/>
      <c r="H107" s="208" t="e">
        <f>IF(AND(O107="",#REF!&gt;0,#REF!&lt;5),I107,)</f>
        <v>#REF!</v>
      </c>
      <c r="I107" s="206" t="str">
        <f>IF(D107="","ZZZ9",IF(AND(#REF!&gt;0,#REF!&lt;5),D107&amp;#REF!,D107&amp;"9"))</f>
        <v>ZZZ9</v>
      </c>
      <c r="J107" s="210">
        <f t="shared" si="6"/>
        <v>999</v>
      </c>
      <c r="K107" s="206">
        <f t="shared" si="7"/>
        <v>999</v>
      </c>
      <c r="L107" s="201"/>
      <c r="M107" s="58"/>
      <c r="N107" s="77">
        <f t="shared" si="5"/>
        <v>999</v>
      </c>
      <c r="O107" s="58"/>
    </row>
    <row r="108" spans="1:15" s="11" customFormat="1" ht="19.05" customHeight="1" x14ac:dyDescent="0.25">
      <c r="A108" s="211">
        <v>102</v>
      </c>
      <c r="B108" s="56"/>
      <c r="C108" s="56"/>
      <c r="D108" s="57"/>
      <c r="E108" s="224"/>
      <c r="F108" s="357"/>
      <c r="G108" s="386"/>
      <c r="H108" s="208" t="e">
        <f>IF(AND(O108="",#REF!&gt;0,#REF!&lt;5),I108,)</f>
        <v>#REF!</v>
      </c>
      <c r="I108" s="206" t="str">
        <f>IF(D108="","ZZZ9",IF(AND(#REF!&gt;0,#REF!&lt;5),D108&amp;#REF!,D108&amp;"9"))</f>
        <v>ZZZ9</v>
      </c>
      <c r="J108" s="210">
        <f t="shared" si="6"/>
        <v>999</v>
      </c>
      <c r="K108" s="206">
        <f t="shared" si="7"/>
        <v>999</v>
      </c>
      <c r="L108" s="201"/>
      <c r="M108" s="58"/>
      <c r="N108" s="77">
        <f t="shared" si="5"/>
        <v>999</v>
      </c>
      <c r="O108" s="58"/>
    </row>
    <row r="109" spans="1:15" s="11" customFormat="1" ht="19.05" customHeight="1" x14ac:dyDescent="0.25">
      <c r="A109" s="211">
        <v>103</v>
      </c>
      <c r="B109" s="56"/>
      <c r="C109" s="56"/>
      <c r="D109" s="57"/>
      <c r="E109" s="224"/>
      <c r="F109" s="357"/>
      <c r="G109" s="386"/>
      <c r="H109" s="208" t="e">
        <f>IF(AND(O109="",#REF!&gt;0,#REF!&lt;5),I109,)</f>
        <v>#REF!</v>
      </c>
      <c r="I109" s="206" t="str">
        <f>IF(D109="","ZZZ9",IF(AND(#REF!&gt;0,#REF!&lt;5),D109&amp;#REF!,D109&amp;"9"))</f>
        <v>ZZZ9</v>
      </c>
      <c r="J109" s="210">
        <f t="shared" si="6"/>
        <v>999</v>
      </c>
      <c r="K109" s="206">
        <f t="shared" si="7"/>
        <v>999</v>
      </c>
      <c r="L109" s="201"/>
      <c r="M109" s="58"/>
      <c r="N109" s="77">
        <f t="shared" si="5"/>
        <v>999</v>
      </c>
      <c r="O109" s="58"/>
    </row>
    <row r="110" spans="1:15" s="11" customFormat="1" ht="19.05" customHeight="1" x14ac:dyDescent="0.25">
      <c r="A110" s="211">
        <v>104</v>
      </c>
      <c r="B110" s="56"/>
      <c r="C110" s="56"/>
      <c r="D110" s="57"/>
      <c r="E110" s="224"/>
      <c r="F110" s="357"/>
      <c r="G110" s="386"/>
      <c r="H110" s="208" t="e">
        <f>IF(AND(O110="",#REF!&gt;0,#REF!&lt;5),I110,)</f>
        <v>#REF!</v>
      </c>
      <c r="I110" s="206" t="str">
        <f>IF(D110="","ZZZ9",IF(AND(#REF!&gt;0,#REF!&lt;5),D110&amp;#REF!,D110&amp;"9"))</f>
        <v>ZZZ9</v>
      </c>
      <c r="J110" s="210">
        <f t="shared" si="6"/>
        <v>999</v>
      </c>
      <c r="K110" s="206">
        <f t="shared" si="7"/>
        <v>999</v>
      </c>
      <c r="L110" s="201"/>
      <c r="M110" s="58"/>
      <c r="N110" s="77">
        <f t="shared" si="5"/>
        <v>999</v>
      </c>
      <c r="O110" s="58"/>
    </row>
    <row r="111" spans="1:15" s="11" customFormat="1" ht="19.05" customHeight="1" x14ac:dyDescent="0.25">
      <c r="A111" s="211">
        <v>105</v>
      </c>
      <c r="B111" s="56"/>
      <c r="C111" s="56"/>
      <c r="D111" s="57"/>
      <c r="E111" s="224"/>
      <c r="F111" s="357"/>
      <c r="G111" s="386"/>
      <c r="H111" s="208" t="e">
        <f>IF(AND(O111="",#REF!&gt;0,#REF!&lt;5),I111,)</f>
        <v>#REF!</v>
      </c>
      <c r="I111" s="206" t="str">
        <f>IF(D111="","ZZZ9",IF(AND(#REF!&gt;0,#REF!&lt;5),D111&amp;#REF!,D111&amp;"9"))</f>
        <v>ZZZ9</v>
      </c>
      <c r="J111" s="210">
        <f t="shared" si="6"/>
        <v>999</v>
      </c>
      <c r="K111" s="206">
        <f t="shared" si="7"/>
        <v>999</v>
      </c>
      <c r="L111" s="201"/>
      <c r="M111" s="58"/>
      <c r="N111" s="77">
        <f t="shared" si="5"/>
        <v>999</v>
      </c>
      <c r="O111" s="58"/>
    </row>
    <row r="112" spans="1:15" s="11" customFormat="1" ht="19.05" customHeight="1" x14ac:dyDescent="0.25">
      <c r="A112" s="211">
        <v>106</v>
      </c>
      <c r="B112" s="56"/>
      <c r="C112" s="56"/>
      <c r="D112" s="57"/>
      <c r="E112" s="224"/>
      <c r="F112" s="357"/>
      <c r="G112" s="386"/>
      <c r="H112" s="208" t="e">
        <f>IF(AND(O112="",#REF!&gt;0,#REF!&lt;5),I112,)</f>
        <v>#REF!</v>
      </c>
      <c r="I112" s="206" t="str">
        <f>IF(D112="","ZZZ9",IF(AND(#REF!&gt;0,#REF!&lt;5),D112&amp;#REF!,D112&amp;"9"))</f>
        <v>ZZZ9</v>
      </c>
      <c r="J112" s="210">
        <f t="shared" si="6"/>
        <v>999</v>
      </c>
      <c r="K112" s="206">
        <f t="shared" si="7"/>
        <v>999</v>
      </c>
      <c r="L112" s="201"/>
      <c r="M112" s="58"/>
      <c r="N112" s="77">
        <f t="shared" si="5"/>
        <v>999</v>
      </c>
      <c r="O112" s="58"/>
    </row>
    <row r="113" spans="1:15" s="11" customFormat="1" ht="19.05" customHeight="1" x14ac:dyDescent="0.25">
      <c r="A113" s="211">
        <v>107</v>
      </c>
      <c r="B113" s="56"/>
      <c r="C113" s="56"/>
      <c r="D113" s="57"/>
      <c r="E113" s="224"/>
      <c r="F113" s="357"/>
      <c r="G113" s="386"/>
      <c r="H113" s="208" t="e">
        <f>IF(AND(O113="",#REF!&gt;0,#REF!&lt;5),I113,)</f>
        <v>#REF!</v>
      </c>
      <c r="I113" s="206" t="str">
        <f>IF(D113="","ZZZ9",IF(AND(#REF!&gt;0,#REF!&lt;5),D113&amp;#REF!,D113&amp;"9"))</f>
        <v>ZZZ9</v>
      </c>
      <c r="J113" s="210">
        <f t="shared" si="6"/>
        <v>999</v>
      </c>
      <c r="K113" s="206">
        <f t="shared" si="7"/>
        <v>999</v>
      </c>
      <c r="L113" s="201"/>
      <c r="M113" s="58"/>
      <c r="N113" s="77">
        <f t="shared" si="5"/>
        <v>999</v>
      </c>
      <c r="O113" s="58"/>
    </row>
    <row r="114" spans="1:15" s="11" customFormat="1" ht="19.05" customHeight="1" x14ac:dyDescent="0.25">
      <c r="A114" s="211">
        <v>108</v>
      </c>
      <c r="B114" s="56"/>
      <c r="C114" s="56"/>
      <c r="D114" s="57"/>
      <c r="E114" s="224"/>
      <c r="F114" s="357"/>
      <c r="G114" s="386"/>
      <c r="H114" s="208" t="e">
        <f>IF(AND(O114="",#REF!&gt;0,#REF!&lt;5),I114,)</f>
        <v>#REF!</v>
      </c>
      <c r="I114" s="206" t="str">
        <f>IF(D114="","ZZZ9",IF(AND(#REF!&gt;0,#REF!&lt;5),D114&amp;#REF!,D114&amp;"9"))</f>
        <v>ZZZ9</v>
      </c>
      <c r="J114" s="210">
        <f t="shared" si="6"/>
        <v>999</v>
      </c>
      <c r="K114" s="206">
        <f t="shared" si="7"/>
        <v>999</v>
      </c>
      <c r="L114" s="201"/>
      <c r="M114" s="58"/>
      <c r="N114" s="77">
        <f t="shared" si="5"/>
        <v>999</v>
      </c>
      <c r="O114" s="58"/>
    </row>
    <row r="115" spans="1:15" s="11" customFormat="1" ht="19.05" customHeight="1" x14ac:dyDescent="0.25">
      <c r="A115" s="211">
        <v>109</v>
      </c>
      <c r="B115" s="56"/>
      <c r="C115" s="56"/>
      <c r="D115" s="57"/>
      <c r="E115" s="224"/>
      <c r="F115" s="357"/>
      <c r="G115" s="386"/>
      <c r="H115" s="208" t="e">
        <f>IF(AND(O115="",#REF!&gt;0,#REF!&lt;5),I115,)</f>
        <v>#REF!</v>
      </c>
      <c r="I115" s="206" t="str">
        <f>IF(D115="","ZZZ9",IF(AND(#REF!&gt;0,#REF!&lt;5),D115&amp;#REF!,D115&amp;"9"))</f>
        <v>ZZZ9</v>
      </c>
      <c r="J115" s="210">
        <f t="shared" si="6"/>
        <v>999</v>
      </c>
      <c r="K115" s="206">
        <f t="shared" si="7"/>
        <v>999</v>
      </c>
      <c r="L115" s="201"/>
      <c r="M115" s="58"/>
      <c r="N115" s="77">
        <f t="shared" si="5"/>
        <v>999</v>
      </c>
      <c r="O115" s="58"/>
    </row>
    <row r="116" spans="1:15" s="11" customFormat="1" ht="19.05" customHeight="1" x14ac:dyDescent="0.25">
      <c r="A116" s="211">
        <v>110</v>
      </c>
      <c r="B116" s="56"/>
      <c r="C116" s="56"/>
      <c r="D116" s="57"/>
      <c r="E116" s="224"/>
      <c r="F116" s="357"/>
      <c r="G116" s="386"/>
      <c r="H116" s="208" t="e">
        <f>IF(AND(O116="",#REF!&gt;0,#REF!&lt;5),I116,)</f>
        <v>#REF!</v>
      </c>
      <c r="I116" s="206" t="str">
        <f>IF(D116="","ZZZ9",IF(AND(#REF!&gt;0,#REF!&lt;5),D116&amp;#REF!,D116&amp;"9"))</f>
        <v>ZZZ9</v>
      </c>
      <c r="J116" s="210">
        <f t="shared" si="6"/>
        <v>999</v>
      </c>
      <c r="K116" s="206">
        <f t="shared" si="7"/>
        <v>999</v>
      </c>
      <c r="L116" s="201"/>
      <c r="M116" s="58"/>
      <c r="N116" s="77">
        <f t="shared" si="5"/>
        <v>999</v>
      </c>
      <c r="O116" s="58"/>
    </row>
    <row r="117" spans="1:15" s="11" customFormat="1" ht="19.05" customHeight="1" x14ac:dyDescent="0.25">
      <c r="A117" s="211">
        <v>111</v>
      </c>
      <c r="B117" s="56"/>
      <c r="C117" s="56"/>
      <c r="D117" s="57"/>
      <c r="E117" s="224"/>
      <c r="F117" s="357"/>
      <c r="G117" s="386"/>
      <c r="H117" s="208" t="e">
        <f>IF(AND(O117="",#REF!&gt;0,#REF!&lt;5),I117,)</f>
        <v>#REF!</v>
      </c>
      <c r="I117" s="206" t="str">
        <f>IF(D117="","ZZZ9",IF(AND(#REF!&gt;0,#REF!&lt;5),D117&amp;#REF!,D117&amp;"9"))</f>
        <v>ZZZ9</v>
      </c>
      <c r="J117" s="210">
        <f t="shared" si="6"/>
        <v>999</v>
      </c>
      <c r="K117" s="206">
        <f t="shared" si="7"/>
        <v>999</v>
      </c>
      <c r="L117" s="201"/>
      <c r="M117" s="58"/>
      <c r="N117" s="77">
        <f t="shared" si="5"/>
        <v>999</v>
      </c>
      <c r="O117" s="58"/>
    </row>
    <row r="118" spans="1:15" s="11" customFormat="1" ht="19.05" customHeight="1" x14ac:dyDescent="0.25">
      <c r="A118" s="211">
        <v>112</v>
      </c>
      <c r="B118" s="56"/>
      <c r="C118" s="56"/>
      <c r="D118" s="57"/>
      <c r="E118" s="224"/>
      <c r="F118" s="357"/>
      <c r="G118" s="386"/>
      <c r="H118" s="208" t="e">
        <f>IF(AND(O118="",#REF!&gt;0,#REF!&lt;5),I118,)</f>
        <v>#REF!</v>
      </c>
      <c r="I118" s="206" t="str">
        <f>IF(D118="","ZZZ9",IF(AND(#REF!&gt;0,#REF!&lt;5),D118&amp;#REF!,D118&amp;"9"))</f>
        <v>ZZZ9</v>
      </c>
      <c r="J118" s="210">
        <f t="shared" si="6"/>
        <v>999</v>
      </c>
      <c r="K118" s="206">
        <f t="shared" si="7"/>
        <v>999</v>
      </c>
      <c r="L118" s="201"/>
      <c r="M118" s="58"/>
      <c r="N118" s="77">
        <f t="shared" si="5"/>
        <v>999</v>
      </c>
      <c r="O118" s="58"/>
    </row>
    <row r="119" spans="1:15" s="11" customFormat="1" ht="19.05" customHeight="1" x14ac:dyDescent="0.25">
      <c r="A119" s="211">
        <v>113</v>
      </c>
      <c r="B119" s="56"/>
      <c r="C119" s="56"/>
      <c r="D119" s="57"/>
      <c r="E119" s="224"/>
      <c r="F119" s="357"/>
      <c r="G119" s="386"/>
      <c r="H119" s="208" t="e">
        <f>IF(AND(O119="",#REF!&gt;0,#REF!&lt;5),I119,)</f>
        <v>#REF!</v>
      </c>
      <c r="I119" s="206" t="str">
        <f>IF(D119="","ZZZ9",IF(AND(#REF!&gt;0,#REF!&lt;5),D119&amp;#REF!,D119&amp;"9"))</f>
        <v>ZZZ9</v>
      </c>
      <c r="J119" s="210">
        <f t="shared" si="6"/>
        <v>999</v>
      </c>
      <c r="K119" s="206">
        <f t="shared" si="7"/>
        <v>999</v>
      </c>
      <c r="L119" s="201"/>
      <c r="M119" s="58"/>
      <c r="N119" s="77">
        <f t="shared" si="5"/>
        <v>999</v>
      </c>
      <c r="O119" s="58"/>
    </row>
    <row r="120" spans="1:15" s="11" customFormat="1" ht="19.05" customHeight="1" x14ac:dyDescent="0.25">
      <c r="A120" s="211">
        <v>114</v>
      </c>
      <c r="B120" s="56"/>
      <c r="C120" s="56"/>
      <c r="D120" s="57"/>
      <c r="E120" s="224"/>
      <c r="F120" s="357"/>
      <c r="G120" s="386"/>
      <c r="H120" s="208" t="e">
        <f>IF(AND(O120="",#REF!&gt;0,#REF!&lt;5),I120,)</f>
        <v>#REF!</v>
      </c>
      <c r="I120" s="206" t="str">
        <f>IF(D120="","ZZZ9",IF(AND(#REF!&gt;0,#REF!&lt;5),D120&amp;#REF!,D120&amp;"9"))</f>
        <v>ZZZ9</v>
      </c>
      <c r="J120" s="210">
        <f t="shared" si="6"/>
        <v>999</v>
      </c>
      <c r="K120" s="206">
        <f t="shared" si="7"/>
        <v>999</v>
      </c>
      <c r="L120" s="201"/>
      <c r="M120" s="58"/>
      <c r="N120" s="77">
        <f t="shared" si="5"/>
        <v>999</v>
      </c>
      <c r="O120" s="58"/>
    </row>
    <row r="121" spans="1:15" s="11" customFormat="1" ht="19.05" customHeight="1" x14ac:dyDescent="0.25">
      <c r="A121" s="211">
        <v>115</v>
      </c>
      <c r="B121" s="56"/>
      <c r="C121" s="56"/>
      <c r="D121" s="57"/>
      <c r="E121" s="224"/>
      <c r="F121" s="357"/>
      <c r="G121" s="386"/>
      <c r="H121" s="208" t="e">
        <f>IF(AND(O121="",#REF!&gt;0,#REF!&lt;5),I121,)</f>
        <v>#REF!</v>
      </c>
      <c r="I121" s="206" t="str">
        <f>IF(D121="","ZZZ9",IF(AND(#REF!&gt;0,#REF!&lt;5),D121&amp;#REF!,D121&amp;"9"))</f>
        <v>ZZZ9</v>
      </c>
      <c r="J121" s="210">
        <f t="shared" si="6"/>
        <v>999</v>
      </c>
      <c r="K121" s="206">
        <f t="shared" si="7"/>
        <v>999</v>
      </c>
      <c r="L121" s="201"/>
      <c r="M121" s="58"/>
      <c r="N121" s="77">
        <f t="shared" si="5"/>
        <v>999</v>
      </c>
      <c r="O121" s="58"/>
    </row>
    <row r="122" spans="1:15" s="11" customFormat="1" ht="19.05" customHeight="1" x14ac:dyDescent="0.25">
      <c r="A122" s="211">
        <v>116</v>
      </c>
      <c r="B122" s="56"/>
      <c r="C122" s="56"/>
      <c r="D122" s="57"/>
      <c r="E122" s="224"/>
      <c r="F122" s="357"/>
      <c r="G122" s="386"/>
      <c r="H122" s="208" t="e">
        <f>IF(AND(O122="",#REF!&gt;0,#REF!&lt;5),I122,)</f>
        <v>#REF!</v>
      </c>
      <c r="I122" s="206" t="str">
        <f>IF(D122="","ZZZ9",IF(AND(#REF!&gt;0,#REF!&lt;5),D122&amp;#REF!,D122&amp;"9"))</f>
        <v>ZZZ9</v>
      </c>
      <c r="J122" s="210">
        <f t="shared" si="6"/>
        <v>999</v>
      </c>
      <c r="K122" s="206">
        <f t="shared" si="7"/>
        <v>999</v>
      </c>
      <c r="L122" s="201"/>
      <c r="M122" s="58"/>
      <c r="N122" s="77">
        <f t="shared" si="5"/>
        <v>999</v>
      </c>
      <c r="O122" s="58"/>
    </row>
    <row r="123" spans="1:15" s="11" customFormat="1" ht="19.05" customHeight="1" x14ac:dyDescent="0.25">
      <c r="A123" s="211">
        <v>117</v>
      </c>
      <c r="B123" s="56"/>
      <c r="C123" s="56"/>
      <c r="D123" s="57"/>
      <c r="E123" s="224"/>
      <c r="F123" s="357"/>
      <c r="G123" s="386"/>
      <c r="H123" s="208"/>
      <c r="I123" s="206"/>
      <c r="J123" s="210"/>
      <c r="K123" s="206"/>
      <c r="L123" s="201"/>
      <c r="M123" s="58"/>
      <c r="N123" s="77"/>
      <c r="O123" s="58"/>
    </row>
    <row r="124" spans="1:15" s="11" customFormat="1" ht="19.05" customHeight="1" x14ac:dyDescent="0.25">
      <c r="A124" s="211">
        <v>118</v>
      </c>
      <c r="B124" s="56"/>
      <c r="C124" s="56"/>
      <c r="D124" s="57"/>
      <c r="E124" s="224"/>
      <c r="F124" s="357"/>
      <c r="G124" s="386"/>
      <c r="H124" s="208"/>
      <c r="I124" s="206"/>
      <c r="J124" s="210"/>
      <c r="K124" s="206"/>
      <c r="L124" s="201"/>
      <c r="M124" s="58"/>
      <c r="N124" s="77"/>
      <c r="O124" s="58"/>
    </row>
    <row r="125" spans="1:15" s="11" customFormat="1" ht="19.05" customHeight="1" x14ac:dyDescent="0.25">
      <c r="A125" s="211">
        <v>119</v>
      </c>
      <c r="B125" s="56"/>
      <c r="C125" s="56"/>
      <c r="D125" s="57"/>
      <c r="E125" s="224"/>
      <c r="F125" s="357"/>
      <c r="G125" s="386"/>
      <c r="H125" s="208"/>
      <c r="I125" s="206"/>
      <c r="J125" s="210"/>
      <c r="K125" s="206"/>
      <c r="L125" s="201"/>
      <c r="M125" s="58"/>
      <c r="N125" s="77"/>
      <c r="O125" s="58"/>
    </row>
    <row r="126" spans="1:15" s="11" customFormat="1" ht="19.05" customHeight="1" x14ac:dyDescent="0.25">
      <c r="A126" s="211">
        <v>120</v>
      </c>
      <c r="B126" s="56"/>
      <c r="C126" s="56"/>
      <c r="D126" s="57"/>
      <c r="E126" s="224"/>
      <c r="F126" s="357"/>
      <c r="G126" s="386"/>
      <c r="H126" s="208"/>
      <c r="I126" s="206"/>
      <c r="J126" s="210"/>
      <c r="K126" s="206"/>
      <c r="L126" s="201"/>
      <c r="M126" s="58"/>
      <c r="N126" s="77"/>
      <c r="O126" s="58"/>
    </row>
    <row r="127" spans="1:15" s="11" customFormat="1" ht="19.05" customHeight="1" x14ac:dyDescent="0.25">
      <c r="A127" s="211">
        <v>121</v>
      </c>
      <c r="B127" s="56"/>
      <c r="C127" s="56"/>
      <c r="D127" s="57"/>
      <c r="E127" s="224"/>
      <c r="F127" s="357"/>
      <c r="G127" s="386"/>
      <c r="H127" s="208"/>
      <c r="I127" s="206"/>
      <c r="J127" s="210"/>
      <c r="K127" s="206"/>
      <c r="L127" s="201"/>
      <c r="M127" s="58"/>
      <c r="N127" s="77"/>
      <c r="O127" s="58"/>
    </row>
    <row r="128" spans="1:15" s="11" customFormat="1" ht="19.05" customHeight="1" x14ac:dyDescent="0.25">
      <c r="A128" s="211">
        <v>122</v>
      </c>
      <c r="B128" s="56"/>
      <c r="C128" s="56"/>
      <c r="D128" s="57"/>
      <c r="E128" s="224"/>
      <c r="F128" s="357"/>
      <c r="G128" s="386"/>
      <c r="H128" s="208"/>
      <c r="I128" s="206"/>
      <c r="J128" s="210"/>
      <c r="K128" s="206"/>
      <c r="L128" s="201"/>
      <c r="M128" s="58"/>
      <c r="N128" s="77"/>
      <c r="O128" s="58"/>
    </row>
    <row r="129" spans="1:15" s="11" customFormat="1" ht="19.05" customHeight="1" x14ac:dyDescent="0.25">
      <c r="A129" s="211">
        <v>123</v>
      </c>
      <c r="B129" s="56"/>
      <c r="C129" s="56"/>
      <c r="D129" s="57"/>
      <c r="E129" s="224"/>
      <c r="F129" s="357"/>
      <c r="G129" s="386"/>
      <c r="H129" s="208"/>
      <c r="I129" s="206"/>
      <c r="J129" s="210"/>
      <c r="K129" s="206"/>
      <c r="L129" s="201"/>
      <c r="M129" s="58"/>
      <c r="N129" s="77"/>
      <c r="O129" s="58"/>
    </row>
    <row r="130" spans="1:15" s="11" customFormat="1" ht="19.05" customHeight="1" x14ac:dyDescent="0.25">
      <c r="A130" s="211">
        <v>124</v>
      </c>
      <c r="B130" s="56"/>
      <c r="C130" s="56"/>
      <c r="D130" s="57"/>
      <c r="E130" s="224"/>
      <c r="F130" s="357"/>
      <c r="G130" s="386"/>
      <c r="H130" s="208"/>
      <c r="I130" s="206"/>
      <c r="J130" s="210"/>
      <c r="K130" s="206"/>
      <c r="L130" s="201"/>
      <c r="M130" s="58"/>
      <c r="N130" s="77"/>
      <c r="O130" s="58"/>
    </row>
    <row r="131" spans="1:15" s="11" customFormat="1" ht="19.05" customHeight="1" x14ac:dyDescent="0.25">
      <c r="A131" s="211">
        <v>125</v>
      </c>
      <c r="B131" s="56"/>
      <c r="C131" s="56"/>
      <c r="D131" s="57"/>
      <c r="E131" s="224"/>
      <c r="F131" s="357"/>
      <c r="G131" s="386"/>
      <c r="H131" s="208"/>
      <c r="I131" s="206"/>
      <c r="J131" s="210"/>
      <c r="K131" s="206"/>
      <c r="L131" s="201"/>
      <c r="M131" s="58"/>
      <c r="N131" s="77"/>
      <c r="O131" s="58"/>
    </row>
    <row r="132" spans="1:15" s="11" customFormat="1" ht="19.05" customHeight="1" x14ac:dyDescent="0.25">
      <c r="A132" s="211">
        <v>126</v>
      </c>
      <c r="B132" s="56"/>
      <c r="C132" s="56"/>
      <c r="D132" s="57"/>
      <c r="E132" s="224"/>
      <c r="F132" s="357"/>
      <c r="G132" s="386"/>
      <c r="H132" s="208"/>
      <c r="I132" s="206"/>
      <c r="J132" s="210"/>
      <c r="K132" s="206"/>
      <c r="L132" s="201"/>
      <c r="M132" s="58"/>
      <c r="N132" s="77"/>
      <c r="O132" s="58"/>
    </row>
    <row r="133" spans="1:15" s="11" customFormat="1" ht="19.05" customHeight="1" x14ac:dyDescent="0.25">
      <c r="A133" s="211">
        <v>127</v>
      </c>
      <c r="B133" s="56"/>
      <c r="C133" s="56"/>
      <c r="D133" s="57"/>
      <c r="E133" s="224"/>
      <c r="F133" s="357"/>
      <c r="G133" s="386"/>
      <c r="H133" s="208"/>
      <c r="I133" s="206"/>
      <c r="J133" s="210"/>
      <c r="K133" s="206"/>
      <c r="L133" s="201"/>
      <c r="M133" s="58"/>
      <c r="N133" s="77"/>
      <c r="O133" s="58"/>
    </row>
    <row r="134" spans="1:15" s="11" customFormat="1" ht="19.05" customHeight="1" x14ac:dyDescent="0.25">
      <c r="A134" s="211">
        <v>128</v>
      </c>
      <c r="B134" s="56"/>
      <c r="C134" s="56"/>
      <c r="D134" s="57"/>
      <c r="E134" s="224"/>
      <c r="F134" s="357"/>
      <c r="G134" s="386"/>
      <c r="H134" s="208"/>
      <c r="I134" s="206"/>
      <c r="J134" s="210"/>
      <c r="K134" s="206"/>
      <c r="L134" s="201"/>
      <c r="M134" s="58"/>
      <c r="N134" s="77"/>
      <c r="O134" s="58"/>
    </row>
  </sheetData>
  <conditionalFormatting sqref="A7:C15 A16:D134">
    <cfRule type="expression" dxfId="243" priority="7" stopIfTrue="1">
      <formula>$O7&gt;=1</formula>
    </cfRule>
  </conditionalFormatting>
  <conditionalFormatting sqref="B7:C14">
    <cfRule type="expression" dxfId="242" priority="5" stopIfTrue="1">
      <formula>$O7&gt;=1</formula>
    </cfRule>
  </conditionalFormatting>
  <conditionalFormatting sqref="B7:C15 B16:D27">
    <cfRule type="expression" dxfId="241" priority="1" stopIfTrue="1">
      <formula>$Q7&gt;=1</formula>
    </cfRule>
  </conditionalFormatting>
  <conditionalFormatting sqref="E7:E27">
    <cfRule type="expression" dxfId="240" priority="2" stopIfTrue="1">
      <formula>AND(ROUNDDOWN(($A$4-E7)/365.25,0)&lt;=13,G7&lt;&gt;"OK")</formula>
    </cfRule>
    <cfRule type="expression" dxfId="239" priority="3" stopIfTrue="1">
      <formula>AND(ROUNDDOWN(($A$4-E7)/365.25,0)&lt;=14,G7&lt;&gt;"OK")</formula>
    </cfRule>
    <cfRule type="expression" dxfId="238" priority="4" stopIfTrue="1">
      <formula>AND(ROUNDDOWN(($A$4-E7)/365.25,0)&lt;=17,G7&lt;&gt;"OK")</formula>
    </cfRule>
  </conditionalFormatting>
  <conditionalFormatting sqref="E7:E134">
    <cfRule type="expression" dxfId="237" priority="8" stopIfTrue="1">
      <formula>AND(ROUNDDOWN(($A$4-E7)/365.25,0)&lt;=13,#REF!&lt;&gt;"OK")</formula>
    </cfRule>
    <cfRule type="expression" dxfId="236" priority="9" stopIfTrue="1">
      <formula>AND(ROUNDDOWN(($A$4-E7)/365.25,0)&lt;=14,#REF!&lt;&gt;"OK")</formula>
    </cfRule>
    <cfRule type="expression" dxfId="235" priority="10" stopIfTrue="1">
      <formula>AND(ROUNDDOWN(($A$4-E7)/365.25,0)&lt;=17,#REF!&lt;&gt;"OK")</formula>
    </cfRule>
  </conditionalFormatting>
  <conditionalFormatting sqref="H7:H134">
    <cfRule type="cellIs" dxfId="234" priority="6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3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914400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1F5-37D6-4354-88B7-9F7019DC6C23}">
  <dimension ref="A1:U47"/>
  <sheetViews>
    <sheetView workbookViewId="0">
      <selection activeCell="G50" sqref="G50"/>
    </sheetView>
  </sheetViews>
  <sheetFormatPr defaultColWidth="8.77734375" defaultRowHeight="13.2" x14ac:dyDescent="0.25"/>
  <cols>
    <col min="1" max="1" width="2.44140625" customWidth="1"/>
    <col min="2" max="2" width="10.77734375" customWidth="1"/>
    <col min="3" max="3" width="12.77734375" customWidth="1"/>
    <col min="4" max="4" width="5.77734375" customWidth="1"/>
    <col min="5" max="5" width="4.33203125" customWidth="1"/>
    <col min="6" max="6" width="12.6640625" style="59" customWidth="1"/>
    <col min="7" max="7" width="6.33203125" style="59" customWidth="1"/>
    <col min="8" max="8" width="7.6640625" customWidth="1"/>
    <col min="9" max="9" width="5.77734375" customWidth="1"/>
    <col min="10" max="10" width="1.6640625" style="78" customWidth="1"/>
    <col min="11" max="11" width="10.6640625" customWidth="1"/>
    <col min="12" max="12" width="1.6640625" style="78" customWidth="1"/>
    <col min="13" max="13" width="10.6640625" customWidth="1"/>
    <col min="14" max="14" width="1.6640625" style="79" customWidth="1"/>
    <col min="15" max="15" width="10.6640625" customWidth="1"/>
    <col min="16" max="16" width="1.6640625" style="78" customWidth="1"/>
    <col min="17" max="17" width="5.109375" customWidth="1"/>
    <col min="18" max="18" width="1.6640625" style="79" customWidth="1"/>
    <col min="19" max="19" width="9.109375" hidden="1" customWidth="1"/>
    <col min="20" max="20" width="8.6640625" customWidth="1"/>
    <col min="21" max="21" width="9.109375" hidden="1" customWidth="1"/>
  </cols>
  <sheetData>
    <row r="1" spans="1:21" s="80" customFormat="1" ht="21.75" customHeight="1" x14ac:dyDescent="0.4">
      <c r="A1" s="47" t="str">
        <f>Altalanos!$A$6</f>
        <v>DIÁKOLIMPIA</v>
      </c>
      <c r="B1" s="47"/>
      <c r="C1" s="81"/>
      <c r="D1" s="81"/>
      <c r="E1" s="81"/>
      <c r="F1" s="419" t="s">
        <v>299</v>
      </c>
      <c r="G1" s="81"/>
      <c r="H1" s="81"/>
      <c r="I1" s="199"/>
      <c r="J1" s="82"/>
      <c r="K1" s="68" t="s">
        <v>51</v>
      </c>
      <c r="L1" s="68"/>
      <c r="M1" s="48"/>
      <c r="N1" s="82"/>
      <c r="O1" s="82" t="s">
        <v>15</v>
      </c>
      <c r="P1" s="82"/>
      <c r="Q1" s="81"/>
      <c r="R1" s="82"/>
    </row>
    <row r="2" spans="1:21" s="59" customFormat="1" x14ac:dyDescent="0.25">
      <c r="A2" s="49" t="s">
        <v>57</v>
      </c>
      <c r="B2" s="49"/>
      <c r="C2" s="409" t="s">
        <v>153</v>
      </c>
      <c r="D2" s="246"/>
      <c r="E2" s="246">
        <f>Altalanos!$A$8</f>
        <v>0</v>
      </c>
      <c r="F2" s="412"/>
      <c r="G2" s="413"/>
      <c r="H2" s="60"/>
      <c r="I2" s="60"/>
      <c r="J2" s="84"/>
      <c r="K2" s="221"/>
      <c r="L2" s="68"/>
      <c r="M2" s="68"/>
      <c r="N2" s="84"/>
      <c r="O2" s="60"/>
      <c r="P2" s="84"/>
      <c r="Q2" s="60"/>
      <c r="R2" s="84"/>
    </row>
    <row r="3" spans="1:21" s="19" customFormat="1" ht="11.25" customHeight="1" x14ac:dyDescent="0.25">
      <c r="A3" s="39" t="s">
        <v>25</v>
      </c>
      <c r="B3" s="39"/>
      <c r="C3" s="39"/>
      <c r="D3" s="39"/>
      <c r="E3" s="39"/>
      <c r="F3" s="22"/>
      <c r="G3" s="22" t="s">
        <v>23</v>
      </c>
      <c r="H3" s="39"/>
      <c r="I3" s="39"/>
      <c r="J3" s="85"/>
      <c r="K3" s="39" t="s">
        <v>28</v>
      </c>
      <c r="L3" s="85"/>
      <c r="M3" s="243"/>
      <c r="N3" s="85"/>
      <c r="O3" s="39"/>
      <c r="P3" s="85"/>
      <c r="Q3" s="39"/>
      <c r="R3" s="40" t="s">
        <v>29</v>
      </c>
    </row>
    <row r="4" spans="1:21" s="27" customFormat="1" ht="11.25" customHeight="1" thickBot="1" x14ac:dyDescent="0.3">
      <c r="A4" s="430">
        <f>Altalanos!$A$10</f>
        <v>46139</v>
      </c>
      <c r="B4" s="430"/>
      <c r="C4" s="430"/>
      <c r="D4" s="215"/>
      <c r="E4" s="86"/>
      <c r="F4" s="414"/>
      <c r="G4" s="414">
        <f>Altalanos!$C$10</f>
        <v>0</v>
      </c>
      <c r="H4" s="53"/>
      <c r="I4" s="86"/>
      <c r="J4" s="87"/>
      <c r="K4" s="88" t="str">
        <f>Altalanos!$D$10</f>
        <v xml:space="preserve">  </v>
      </c>
      <c r="L4" s="87"/>
      <c r="M4" s="245"/>
      <c r="N4" s="87"/>
      <c r="O4" s="86"/>
      <c r="P4" s="87"/>
      <c r="Q4" s="86"/>
      <c r="R4" s="44">
        <f>Altalanos!$E$10</f>
        <v>0</v>
      </c>
    </row>
    <row r="5" spans="1:21" s="19" customFormat="1" ht="9.6" x14ac:dyDescent="0.25">
      <c r="A5" s="89"/>
      <c r="B5" s="90" t="s">
        <v>4</v>
      </c>
      <c r="C5" s="241" t="s">
        <v>43</v>
      </c>
      <c r="D5" s="90" t="s">
        <v>42</v>
      </c>
      <c r="E5" s="90" t="s">
        <v>40</v>
      </c>
      <c r="F5" s="91" t="s">
        <v>26</v>
      </c>
      <c r="G5" s="91" t="s">
        <v>27</v>
      </c>
      <c r="H5" s="91"/>
      <c r="I5" s="91" t="s">
        <v>30</v>
      </c>
      <c r="J5" s="91"/>
      <c r="K5" s="90" t="s">
        <v>63</v>
      </c>
      <c r="L5" s="92"/>
      <c r="M5" s="90" t="s">
        <v>41</v>
      </c>
      <c r="N5" s="92"/>
      <c r="O5" s="90"/>
      <c r="P5" s="92"/>
      <c r="Q5" s="90"/>
      <c r="R5" s="93"/>
    </row>
    <row r="6" spans="1:21" s="19" customFormat="1" ht="10.5" customHeight="1" thickBot="1" x14ac:dyDescent="0.3">
      <c r="A6" s="94"/>
      <c r="B6" s="95"/>
      <c r="C6" s="52"/>
      <c r="D6" s="52"/>
      <c r="E6" s="95"/>
      <c r="F6" s="96"/>
      <c r="G6" s="96"/>
      <c r="H6" s="97"/>
      <c r="I6" s="96"/>
      <c r="J6" s="98"/>
      <c r="K6" s="95"/>
      <c r="L6" s="98"/>
      <c r="M6" s="95"/>
      <c r="N6" s="98"/>
      <c r="O6" s="95"/>
      <c r="P6" s="98"/>
      <c r="Q6" s="95"/>
      <c r="R6" s="99"/>
    </row>
    <row r="7" spans="1:21" s="33" customFormat="1" ht="10.5" customHeight="1" x14ac:dyDescent="0.25">
      <c r="A7" s="100">
        <v>1</v>
      </c>
      <c r="B7" s="202" t="str">
        <f>IF($E7="","",VLOOKUP($E7,#REF!,12))</f>
        <v/>
      </c>
      <c r="C7" s="202" t="str">
        <f>IF($E7="","",VLOOKUP($E7,#REF!,13))</f>
        <v/>
      </c>
      <c r="D7" s="228" t="str">
        <f>IF($E7="","",VLOOKUP($E7,#REF!,5))</f>
        <v/>
      </c>
      <c r="E7" s="101"/>
      <c r="F7" s="119" t="s">
        <v>154</v>
      </c>
      <c r="G7" s="119" t="s">
        <v>141</v>
      </c>
      <c r="H7" s="352"/>
      <c r="I7" s="352" t="str">
        <f>IF($E7="","",VLOOKUP($E7,#REF!,4))</f>
        <v/>
      </c>
      <c r="J7" s="104"/>
      <c r="K7" s="103"/>
      <c r="L7" s="103"/>
      <c r="M7" s="103"/>
      <c r="N7" s="103"/>
      <c r="O7" s="105"/>
      <c r="P7" s="106"/>
      <c r="Q7" s="107"/>
      <c r="R7" s="108"/>
      <c r="S7" s="109"/>
      <c r="U7" s="110" t="e">
        <f>#REF!</f>
        <v>#REF!</v>
      </c>
    </row>
    <row r="8" spans="1:21" s="33" customFormat="1" ht="9.4499999999999993" customHeight="1" x14ac:dyDescent="0.25">
      <c r="A8" s="111"/>
      <c r="B8" s="372"/>
      <c r="C8" s="112"/>
      <c r="D8" s="229"/>
      <c r="E8" s="112"/>
      <c r="F8" s="103"/>
      <c r="G8" s="103"/>
      <c r="H8" s="114"/>
      <c r="I8" s="375"/>
      <c r="J8" s="116"/>
      <c r="K8" s="117" t="s">
        <v>154</v>
      </c>
      <c r="L8" s="117"/>
      <c r="M8" s="103"/>
      <c r="N8" s="103"/>
      <c r="O8" s="105"/>
      <c r="P8" s="106"/>
      <c r="Q8" s="107"/>
      <c r="R8" s="108"/>
      <c r="S8" s="109"/>
      <c r="U8" s="118" t="e">
        <f>#REF!</f>
        <v>#REF!</v>
      </c>
    </row>
    <row r="9" spans="1:21" s="33" customFormat="1" ht="9.4499999999999993" customHeight="1" x14ac:dyDescent="0.25">
      <c r="A9" s="111">
        <v>2</v>
      </c>
      <c r="B9" s="202" t="str">
        <f>IF($E9="","",VLOOKUP($E9,#REF!,12))</f>
        <v/>
      </c>
      <c r="C9" s="202" t="str">
        <f>IF($E9="","",VLOOKUP($E9,#REF!,13))</f>
        <v/>
      </c>
      <c r="D9" s="228" t="str">
        <f>IF($E9="","",VLOOKUP($E9,#REF!,5))</f>
        <v/>
      </c>
      <c r="E9" s="101"/>
      <c r="F9" s="119" t="str">
        <f>UPPER(IF($E9="","",VLOOKUP($E9,#REF!,2)))</f>
        <v/>
      </c>
      <c r="G9" s="119" t="str">
        <f>IF($E9="","",VLOOKUP($E9,#REF!,3))</f>
        <v/>
      </c>
      <c r="H9" s="254"/>
      <c r="I9" s="254"/>
      <c r="J9" s="120"/>
      <c r="K9" s="103"/>
      <c r="L9" s="121"/>
      <c r="M9" s="103"/>
      <c r="N9" s="103"/>
      <c r="O9" s="105"/>
      <c r="P9" s="106"/>
      <c r="Q9" s="107"/>
      <c r="R9" s="108"/>
      <c r="S9" s="109"/>
      <c r="U9" s="118" t="e">
        <f>#REF!</f>
        <v>#REF!</v>
      </c>
    </row>
    <row r="10" spans="1:21" s="33" customFormat="1" ht="9.4499999999999993" customHeight="1" x14ac:dyDescent="0.25">
      <c r="A10" s="111"/>
      <c r="B10" s="372" t="str">
        <f>IF($E10="","",VLOOKUP($E10,#REF!,12))</f>
        <v/>
      </c>
      <c r="C10" s="112"/>
      <c r="D10" s="229"/>
      <c r="E10" s="122"/>
      <c r="F10" s="103"/>
      <c r="G10" s="103"/>
      <c r="H10" s="256"/>
      <c r="I10" s="255"/>
      <c r="J10" s="123"/>
      <c r="K10" s="376"/>
      <c r="L10" s="124"/>
      <c r="M10" s="117" t="str">
        <f>UPPER(IF(OR(L10="a",L10="as"),K8,IF(OR(L10="b",L10="bs"),K12,)))</f>
        <v/>
      </c>
      <c r="N10" s="125"/>
      <c r="O10" s="126"/>
      <c r="P10" s="126"/>
      <c r="Q10" s="107"/>
      <c r="R10" s="108"/>
      <c r="S10" s="109"/>
      <c r="U10" s="118" t="e">
        <f>#REF!</f>
        <v>#REF!</v>
      </c>
    </row>
    <row r="11" spans="1:21" s="33" customFormat="1" ht="9.4499999999999993" customHeight="1" x14ac:dyDescent="0.25">
      <c r="A11" s="111">
        <v>3</v>
      </c>
      <c r="B11" s="202" t="str">
        <f>IF($E11="","",VLOOKUP($E11,#REF!,12))</f>
        <v/>
      </c>
      <c r="C11" s="202" t="str">
        <f>IF($E11="","",VLOOKUP($E11,#REF!,13))</f>
        <v/>
      </c>
      <c r="D11" s="228" t="str">
        <f>IF($E11="","",VLOOKUP($E11,#REF!,5))</f>
        <v/>
      </c>
      <c r="E11" s="101"/>
      <c r="F11" s="119" t="s">
        <v>122</v>
      </c>
      <c r="G11" s="119" t="s">
        <v>137</v>
      </c>
      <c r="H11" s="254"/>
      <c r="I11" s="254"/>
      <c r="J11" s="104"/>
      <c r="K11" s="103"/>
      <c r="L11" s="127"/>
      <c r="M11" s="103"/>
      <c r="N11" s="126"/>
      <c r="O11" s="126"/>
      <c r="P11" s="126"/>
      <c r="Q11" s="107"/>
      <c r="R11" s="108"/>
      <c r="S11" s="109"/>
      <c r="U11" s="118" t="e">
        <f>#REF!</f>
        <v>#REF!</v>
      </c>
    </row>
    <row r="12" spans="1:21" s="33" customFormat="1" ht="9.4499999999999993" customHeight="1" x14ac:dyDescent="0.25">
      <c r="A12" s="111"/>
      <c r="B12" s="372" t="str">
        <f>IF($E12="","",VLOOKUP($E12,#REF!,12))</f>
        <v/>
      </c>
      <c r="C12" s="112"/>
      <c r="D12" s="229"/>
      <c r="E12" s="122"/>
      <c r="F12" s="103"/>
      <c r="G12" s="103"/>
      <c r="H12" s="256"/>
      <c r="I12" s="376"/>
      <c r="J12" s="116"/>
      <c r="K12" s="117" t="s">
        <v>122</v>
      </c>
      <c r="L12" s="128"/>
      <c r="M12" s="103"/>
      <c r="N12" s="126"/>
      <c r="O12" s="126"/>
      <c r="P12" s="126"/>
      <c r="Q12" s="107"/>
      <c r="R12" s="108"/>
      <c r="S12" s="109"/>
      <c r="U12" s="118" t="e">
        <f>#REF!</f>
        <v>#REF!</v>
      </c>
    </row>
    <row r="13" spans="1:21" s="33" customFormat="1" ht="9.4499999999999993" customHeight="1" x14ac:dyDescent="0.25">
      <c r="A13" s="111">
        <v>4</v>
      </c>
      <c r="B13" s="202" t="str">
        <f>IF($E13="","",VLOOKUP($E13,#REF!,12))</f>
        <v/>
      </c>
      <c r="C13" s="202" t="str">
        <f>IF($E13="","",VLOOKUP($E13,#REF!,13))</f>
        <v/>
      </c>
      <c r="D13" s="228" t="str">
        <f>IF($E13="","",VLOOKUP($E13,#REF!,5))</f>
        <v/>
      </c>
      <c r="E13" s="101"/>
      <c r="F13" s="119" t="str">
        <f>UPPER(IF($E13="","",VLOOKUP($E13,#REF!,2)))</f>
        <v/>
      </c>
      <c r="G13" s="119" t="str">
        <f>IF($E13="","",VLOOKUP($E13,#REF!,3))</f>
        <v/>
      </c>
      <c r="H13" s="254"/>
      <c r="I13" s="254"/>
      <c r="J13" s="129"/>
      <c r="K13" s="103"/>
      <c r="L13" s="103"/>
      <c r="M13" s="103"/>
      <c r="N13" s="126"/>
      <c r="O13" s="126"/>
      <c r="P13" s="126"/>
      <c r="Q13" s="107"/>
      <c r="R13" s="108"/>
      <c r="S13" s="109"/>
      <c r="U13" s="118" t="e">
        <f>#REF!</f>
        <v>#REF!</v>
      </c>
    </row>
    <row r="14" spans="1:21" s="33" customFormat="1" ht="9.4499999999999993" customHeight="1" x14ac:dyDescent="0.25">
      <c r="A14" s="111"/>
      <c r="B14" s="242" t="str">
        <f>IF($E14="","",VLOOKUP($E14,#REF!,12))</f>
        <v/>
      </c>
      <c r="C14" s="112"/>
      <c r="D14" s="229"/>
      <c r="E14" s="122"/>
      <c r="F14" s="103"/>
      <c r="G14" s="103"/>
      <c r="H14" s="256"/>
      <c r="I14" s="255"/>
      <c r="J14" s="123"/>
      <c r="K14" s="103"/>
      <c r="L14" s="103"/>
      <c r="M14" s="115"/>
      <c r="N14" s="359"/>
      <c r="O14" s="103"/>
      <c r="P14" s="126"/>
      <c r="Q14" s="107"/>
      <c r="R14" s="108"/>
      <c r="S14" s="109"/>
      <c r="U14" s="118" t="e">
        <f>#REF!</f>
        <v>#REF!</v>
      </c>
    </row>
    <row r="15" spans="1:21" s="33" customFormat="1" ht="9.4499999999999993" customHeight="1" x14ac:dyDescent="0.25">
      <c r="A15" s="283">
        <v>5</v>
      </c>
      <c r="B15" s="202" t="str">
        <f>IF($E15="","",VLOOKUP($E15,#REF!,12))</f>
        <v/>
      </c>
      <c r="C15" s="202" t="str">
        <f>IF($E15="","",VLOOKUP($E15,#REF!,13))</f>
        <v/>
      </c>
      <c r="D15" s="228" t="str">
        <f>IF($E15="","",VLOOKUP($E15,#REF!,5))</f>
        <v/>
      </c>
      <c r="E15" s="377"/>
      <c r="F15" s="119" t="str">
        <f>UPPER(IF($E15="","",VLOOKUP($E15,#REF!,2)))</f>
        <v/>
      </c>
      <c r="G15" s="119" t="str">
        <f>IF($E15="","",VLOOKUP($E15,#REF!,3))</f>
        <v/>
      </c>
      <c r="H15" s="352"/>
      <c r="I15" s="352"/>
      <c r="J15" s="374"/>
      <c r="K15" s="103"/>
      <c r="L15" s="103"/>
      <c r="M15" s="103"/>
      <c r="N15" s="126"/>
      <c r="O15" s="103"/>
      <c r="P15" s="126"/>
      <c r="Q15" s="107"/>
      <c r="R15" s="108"/>
      <c r="S15" s="109"/>
      <c r="U15" s="118" t="e">
        <f>#REF!</f>
        <v>#REF!</v>
      </c>
    </row>
    <row r="16" spans="1:21" s="33" customFormat="1" ht="9.4499999999999993" customHeight="1" thickBot="1" x14ac:dyDescent="0.3">
      <c r="A16" s="111"/>
      <c r="B16" s="242" t="str">
        <f>IF($E16="","",VLOOKUP($E16,#REF!,12))</f>
        <v/>
      </c>
      <c r="C16" s="112"/>
      <c r="D16" s="229"/>
      <c r="E16" s="122"/>
      <c r="F16" s="103"/>
      <c r="G16" s="103"/>
      <c r="H16" s="256"/>
      <c r="I16" s="376"/>
      <c r="J16" s="116"/>
      <c r="K16" s="117" t="s">
        <v>158</v>
      </c>
      <c r="L16" s="117"/>
      <c r="M16" s="103"/>
      <c r="N16" s="126"/>
      <c r="O16" s="126"/>
      <c r="P16" s="126"/>
      <c r="Q16" s="107"/>
      <c r="R16" s="108"/>
      <c r="S16" s="109"/>
      <c r="U16" s="132" t="e">
        <f>#REF!</f>
        <v>#REF!</v>
      </c>
    </row>
    <row r="17" spans="1:19" s="33" customFormat="1" ht="9.4499999999999993" customHeight="1" x14ac:dyDescent="0.25">
      <c r="A17" s="111">
        <v>6</v>
      </c>
      <c r="B17" s="202" t="str">
        <f>IF($E17="","",VLOOKUP($E17,#REF!,12))</f>
        <v/>
      </c>
      <c r="C17" s="202" t="str">
        <f>IF($E17="","",VLOOKUP($E17,#REF!,13))</f>
        <v/>
      </c>
      <c r="D17" s="228" t="str">
        <f>IF($E17="","",VLOOKUP($E17,#REF!,5))</f>
        <v/>
      </c>
      <c r="E17" s="101"/>
      <c r="F17" s="119" t="s">
        <v>158</v>
      </c>
      <c r="G17" s="119" t="s">
        <v>144</v>
      </c>
      <c r="H17" s="254"/>
      <c r="I17" s="254"/>
      <c r="J17" s="120"/>
      <c r="K17" s="103"/>
      <c r="L17" s="121"/>
      <c r="M17" s="103"/>
      <c r="N17" s="126"/>
      <c r="O17" s="126"/>
      <c r="P17" s="126"/>
      <c r="Q17" s="107"/>
      <c r="R17" s="108"/>
      <c r="S17" s="109"/>
    </row>
    <row r="18" spans="1:19" s="33" customFormat="1" ht="9.4499999999999993" customHeight="1" x14ac:dyDescent="0.25">
      <c r="A18" s="111"/>
      <c r="B18" s="242" t="str">
        <f>IF($E18="","",VLOOKUP($E18,#REF!,12))</f>
        <v/>
      </c>
      <c r="C18" s="112"/>
      <c r="D18" s="229"/>
      <c r="E18" s="122"/>
      <c r="F18" s="103"/>
      <c r="G18" s="103"/>
      <c r="H18" s="256"/>
      <c r="I18" s="255"/>
      <c r="J18" s="123"/>
      <c r="K18" s="376"/>
      <c r="L18" s="124"/>
      <c r="M18" s="117" t="str">
        <f>UPPER(IF(OR(L18="a",L18="as"),K16,IF(OR(L18="b",L18="bs"),K20,)))</f>
        <v/>
      </c>
      <c r="N18" s="125"/>
      <c r="O18" s="126"/>
      <c r="P18" s="126"/>
      <c r="Q18" s="107"/>
      <c r="R18" s="108"/>
      <c r="S18" s="109"/>
    </row>
    <row r="19" spans="1:19" s="33" customFormat="1" ht="9.4499999999999993" customHeight="1" x14ac:dyDescent="0.25">
      <c r="A19" s="111">
        <v>7</v>
      </c>
      <c r="B19" s="202" t="str">
        <f>IF($E19="","",VLOOKUP($E19,#REF!,12))</f>
        <v/>
      </c>
      <c r="C19" s="202" t="str">
        <f>IF($E19="","",VLOOKUP($E19,#REF!,13))</f>
        <v/>
      </c>
      <c r="D19" s="228" t="str">
        <f>IF($E19="","",VLOOKUP($E19,#REF!,5))</f>
        <v/>
      </c>
      <c r="E19" s="101"/>
      <c r="F19" s="119" t="str">
        <f>UPPER(IF($E19="","",VLOOKUP($E19,#REF!,2)))</f>
        <v/>
      </c>
      <c r="G19" s="119" t="str">
        <f>IF($E19="","",VLOOKUP($E19,#REF!,3))</f>
        <v/>
      </c>
      <c r="H19" s="254"/>
      <c r="I19" s="254"/>
      <c r="J19" s="104"/>
      <c r="K19" s="103"/>
      <c r="L19" s="127"/>
      <c r="M19" s="103"/>
      <c r="N19" s="126"/>
      <c r="O19" s="126"/>
      <c r="P19" s="126"/>
      <c r="Q19" s="107"/>
      <c r="R19" s="108"/>
      <c r="S19" s="109"/>
    </row>
    <row r="20" spans="1:19" s="33" customFormat="1" ht="9.4499999999999993" customHeight="1" x14ac:dyDescent="0.25">
      <c r="A20" s="111"/>
      <c r="B20" s="242" t="str">
        <f>IF($E20="","",VLOOKUP($E20,#REF!,12))</f>
        <v/>
      </c>
      <c r="C20" s="112"/>
      <c r="D20" s="238"/>
      <c r="E20" s="112"/>
      <c r="F20" s="103"/>
      <c r="G20" s="103"/>
      <c r="H20" s="114"/>
      <c r="I20" s="376"/>
      <c r="J20" s="116"/>
      <c r="K20" s="117" t="s">
        <v>140</v>
      </c>
      <c r="L20" s="128"/>
      <c r="M20" s="103"/>
      <c r="N20" s="126"/>
      <c r="O20" s="126"/>
      <c r="P20" s="126"/>
      <c r="Q20" s="107"/>
      <c r="R20" s="108"/>
      <c r="S20" s="109"/>
    </row>
    <row r="21" spans="1:19" s="33" customFormat="1" ht="9.4499999999999993" customHeight="1" x14ac:dyDescent="0.25">
      <c r="A21" s="281" t="s">
        <v>14</v>
      </c>
      <c r="B21" s="202" t="str">
        <f>IF($E21="","",VLOOKUP($E21,#REF!,12))</f>
        <v/>
      </c>
      <c r="C21" s="202" t="str">
        <f>IF($E21="","",VLOOKUP($E21,#REF!,13))</f>
        <v/>
      </c>
      <c r="D21" s="228" t="str">
        <f>IF($E21="","",VLOOKUP($E21,#REF!,5))</f>
        <v/>
      </c>
      <c r="E21" s="101"/>
      <c r="F21" s="119" t="s">
        <v>157</v>
      </c>
      <c r="G21" s="119" t="s">
        <v>141</v>
      </c>
      <c r="H21" s="254"/>
      <c r="I21" s="254"/>
      <c r="J21" s="129"/>
      <c r="K21" s="103"/>
      <c r="L21" s="103"/>
      <c r="M21" s="103"/>
      <c r="N21" s="126"/>
      <c r="O21" s="126"/>
      <c r="P21" s="126"/>
      <c r="Q21" s="107"/>
      <c r="R21" s="108"/>
      <c r="S21" s="109"/>
    </row>
    <row r="22" spans="1:19" s="33" customFormat="1" ht="9.4499999999999993" customHeight="1" x14ac:dyDescent="0.25">
      <c r="A22" s="111"/>
      <c r="B22" s="242" t="str">
        <f>IF($E22="","",VLOOKUP($E22,#REF!,12))</f>
        <v/>
      </c>
      <c r="C22" s="112"/>
      <c r="D22" s="238"/>
      <c r="E22" s="112"/>
      <c r="F22" s="103"/>
      <c r="G22" s="103"/>
      <c r="H22" s="133"/>
      <c r="I22" s="130"/>
      <c r="J22" s="123"/>
      <c r="K22" s="103"/>
      <c r="L22" s="103"/>
      <c r="M22" s="103"/>
      <c r="N22" s="126"/>
      <c r="O22" s="126"/>
      <c r="P22" s="126"/>
      <c r="Q22" s="107"/>
      <c r="R22" s="108"/>
      <c r="S22" s="109"/>
    </row>
    <row r="23" spans="1:19" s="33" customFormat="1" ht="9.4499999999999993" customHeight="1" x14ac:dyDescent="0.25">
      <c r="A23" s="100">
        <v>9</v>
      </c>
      <c r="B23" s="202" t="str">
        <f>IF($E23="","",VLOOKUP($E23,#REF!,12))</f>
        <v/>
      </c>
      <c r="C23" s="202" t="str">
        <f>IF($E23="","",VLOOKUP($E23,#REF!,13))</f>
        <v/>
      </c>
      <c r="D23" s="228" t="str">
        <f>IF($E23="","",VLOOKUP($E23,#REF!,5))</f>
        <v/>
      </c>
      <c r="E23" s="101"/>
      <c r="F23" s="119" t="s">
        <v>150</v>
      </c>
      <c r="G23" s="119" t="s">
        <v>151</v>
      </c>
      <c r="H23" s="352"/>
      <c r="I23" s="352"/>
      <c r="J23" s="104"/>
      <c r="K23" s="103"/>
      <c r="L23" s="103"/>
      <c r="M23" s="103"/>
      <c r="N23" s="126"/>
      <c r="O23" s="126"/>
      <c r="P23" s="126"/>
      <c r="Q23" s="107"/>
      <c r="R23" s="108"/>
      <c r="S23" s="109"/>
    </row>
    <row r="24" spans="1:19" s="33" customFormat="1" ht="9.4499999999999993" customHeight="1" x14ac:dyDescent="0.25">
      <c r="A24" s="111"/>
      <c r="B24" s="372" t="str">
        <f>IF($E24="","",VLOOKUP($E24,#REF!,12))</f>
        <v/>
      </c>
      <c r="C24" s="112"/>
      <c r="D24" s="238"/>
      <c r="E24" s="112"/>
      <c r="F24" s="103"/>
      <c r="G24" s="103"/>
      <c r="H24" s="114"/>
      <c r="I24" s="376"/>
      <c r="J24" s="116"/>
      <c r="K24" s="117" t="s">
        <v>150</v>
      </c>
      <c r="L24" s="117"/>
      <c r="M24" s="103"/>
      <c r="N24" s="126"/>
      <c r="O24" s="126"/>
      <c r="P24" s="126"/>
      <c r="Q24" s="107"/>
      <c r="R24" s="108"/>
      <c r="S24" s="109"/>
    </row>
    <row r="25" spans="1:19" s="33" customFormat="1" ht="9.4499999999999993" customHeight="1" x14ac:dyDescent="0.25">
      <c r="A25" s="111">
        <v>10</v>
      </c>
      <c r="B25" s="202" t="str">
        <f>IF($E25="","",VLOOKUP($E25,#REF!,12))</f>
        <v/>
      </c>
      <c r="C25" s="202" t="str">
        <f>IF($E25="","",VLOOKUP($E25,#REF!,13))</f>
        <v/>
      </c>
      <c r="D25" s="228" t="str">
        <f>IF($E25="","",VLOOKUP($E25,#REF!,5))</f>
        <v/>
      </c>
      <c r="E25" s="101"/>
      <c r="F25" s="119" t="str">
        <f>UPPER(IF($E25="","",VLOOKUP($E25,#REF!,2)))</f>
        <v/>
      </c>
      <c r="G25" s="119" t="str">
        <f>IF($E25="","",VLOOKUP($E25,#REF!,3))</f>
        <v/>
      </c>
      <c r="H25" s="254"/>
      <c r="I25" s="254"/>
      <c r="J25" s="120"/>
      <c r="K25" s="103"/>
      <c r="L25" s="121"/>
      <c r="M25" s="103"/>
      <c r="N25" s="126"/>
      <c r="O25" s="126"/>
      <c r="P25" s="126"/>
      <c r="Q25" s="107"/>
      <c r="R25" s="108"/>
      <c r="S25" s="109"/>
    </row>
    <row r="26" spans="1:19" s="33" customFormat="1" ht="9.4499999999999993" customHeight="1" x14ac:dyDescent="0.25">
      <c r="A26" s="111"/>
      <c r="B26" s="242" t="str">
        <f>IF($E26="","",VLOOKUP($E26,#REF!,12))</f>
        <v/>
      </c>
      <c r="C26" s="112"/>
      <c r="D26" s="238"/>
      <c r="E26" s="122"/>
      <c r="F26" s="103"/>
      <c r="G26" s="103"/>
      <c r="H26" s="256"/>
      <c r="I26" s="255"/>
      <c r="J26" s="123"/>
      <c r="K26" s="376"/>
      <c r="L26" s="124"/>
      <c r="M26" s="117" t="str">
        <f>UPPER(IF(OR(L26="a",L26="as"),K24,IF(OR(L26="b",L26="bs"),K28,)))</f>
        <v/>
      </c>
      <c r="N26" s="125"/>
      <c r="O26" s="126"/>
      <c r="P26" s="126"/>
      <c r="Q26" s="107"/>
      <c r="R26" s="108"/>
      <c r="S26" s="109"/>
    </row>
    <row r="27" spans="1:19" s="33" customFormat="1" ht="9.4499999999999993" customHeight="1" x14ac:dyDescent="0.25">
      <c r="A27" s="111">
        <v>11</v>
      </c>
      <c r="B27" s="202" t="str">
        <f>IF($E27="","",VLOOKUP($E27,#REF!,12))</f>
        <v/>
      </c>
      <c r="C27" s="202" t="str">
        <f>IF($E27="","",VLOOKUP($E27,#REF!,13))</f>
        <v/>
      </c>
      <c r="D27" s="228" t="str">
        <f>IF($E27="","",VLOOKUP($E27,#REF!,5))</f>
        <v/>
      </c>
      <c r="E27" s="101"/>
      <c r="F27" s="119" t="s">
        <v>118</v>
      </c>
      <c r="G27" s="119" t="s">
        <v>156</v>
      </c>
      <c r="H27" s="254"/>
      <c r="I27" s="254"/>
      <c r="J27" s="104"/>
      <c r="K27" s="103"/>
      <c r="L27" s="127"/>
      <c r="M27" s="103"/>
      <c r="N27" s="126"/>
      <c r="O27" s="126"/>
      <c r="P27" s="126"/>
      <c r="Q27" s="107"/>
      <c r="R27" s="108"/>
      <c r="S27" s="109"/>
    </row>
    <row r="28" spans="1:19" s="33" customFormat="1" ht="9.4499999999999993" customHeight="1" x14ac:dyDescent="0.25">
      <c r="A28" s="134"/>
      <c r="B28" s="242" t="str">
        <f>IF($E28="","",VLOOKUP($E28,#REF!,12))</f>
        <v/>
      </c>
      <c r="C28" s="112"/>
      <c r="D28" s="238"/>
      <c r="E28" s="122"/>
      <c r="F28" s="103"/>
      <c r="G28" s="103"/>
      <c r="H28" s="256"/>
      <c r="I28" s="376"/>
      <c r="J28" s="116"/>
      <c r="K28" s="117" t="s">
        <v>118</v>
      </c>
      <c r="L28" s="128"/>
      <c r="M28" s="103"/>
      <c r="N28" s="126"/>
      <c r="O28" s="126"/>
      <c r="P28" s="126"/>
      <c r="Q28" s="107"/>
      <c r="R28" s="108"/>
      <c r="S28" s="109"/>
    </row>
    <row r="29" spans="1:19" s="33" customFormat="1" ht="9.4499999999999993" customHeight="1" x14ac:dyDescent="0.25">
      <c r="A29" s="111">
        <v>12</v>
      </c>
      <c r="B29" s="202" t="str">
        <f>IF($E29="","",VLOOKUP($E29,#REF!,12))</f>
        <v/>
      </c>
      <c r="C29" s="202" t="str">
        <f>IF($E29="","",VLOOKUP($E29,#REF!,13))</f>
        <v/>
      </c>
      <c r="D29" s="228" t="str">
        <f>IF($E29="","",VLOOKUP($E29,#REF!,5))</f>
        <v/>
      </c>
      <c r="E29" s="101"/>
      <c r="F29" s="119" t="str">
        <f>UPPER(IF($E29="","",VLOOKUP($E29,#REF!,2)))</f>
        <v/>
      </c>
      <c r="G29" s="119" t="str">
        <f>IF($E29="","",VLOOKUP($E29,#REF!,3))</f>
        <v/>
      </c>
      <c r="H29" s="254"/>
      <c r="I29" s="254"/>
      <c r="J29" s="129"/>
      <c r="K29" s="103"/>
      <c r="L29" s="103"/>
      <c r="M29" s="103"/>
      <c r="N29" s="126"/>
      <c r="O29" s="126"/>
      <c r="P29" s="126"/>
      <c r="Q29" s="107"/>
      <c r="R29" s="108"/>
      <c r="S29" s="109"/>
    </row>
    <row r="30" spans="1:19" s="33" customFormat="1" ht="9.4499999999999993" customHeight="1" x14ac:dyDescent="0.25">
      <c r="A30" s="111"/>
      <c r="B30" s="242" t="str">
        <f>IF($E30="","",VLOOKUP($E30,#REF!,12))</f>
        <v/>
      </c>
      <c r="C30" s="112"/>
      <c r="D30" s="238"/>
      <c r="E30" s="122"/>
      <c r="F30" s="103"/>
      <c r="G30" s="103"/>
      <c r="H30" s="256"/>
      <c r="I30" s="255"/>
      <c r="J30" s="123"/>
      <c r="K30" s="103"/>
      <c r="L30" s="103"/>
      <c r="M30" s="115"/>
      <c r="N30" s="359"/>
      <c r="O30" s="103"/>
      <c r="P30" s="126"/>
      <c r="Q30" s="107"/>
      <c r="R30" s="108"/>
      <c r="S30" s="109"/>
    </row>
    <row r="31" spans="1:19" s="33" customFormat="1" ht="9.4499999999999993" customHeight="1" x14ac:dyDescent="0.25">
      <c r="A31" s="283">
        <v>13</v>
      </c>
      <c r="B31" s="202" t="str">
        <f>IF($E31="","",VLOOKUP($E31,#REF!,12))</f>
        <v/>
      </c>
      <c r="C31" s="202" t="str">
        <f>IF($E31="","",VLOOKUP($E31,#REF!,13))</f>
        <v/>
      </c>
      <c r="D31" s="228" t="str">
        <f>IF($E31="","",VLOOKUP($E31,#REF!,5))</f>
        <v/>
      </c>
      <c r="E31" s="405"/>
      <c r="F31" s="119" t="s">
        <v>145</v>
      </c>
      <c r="G31" s="119" t="s">
        <v>146</v>
      </c>
      <c r="H31" s="352"/>
      <c r="I31" s="352"/>
      <c r="J31" s="131"/>
      <c r="K31" s="103"/>
      <c r="L31" s="103"/>
      <c r="M31" s="103"/>
      <c r="N31" s="126"/>
      <c r="O31" s="103"/>
      <c r="P31" s="126"/>
      <c r="Q31" s="107"/>
      <c r="R31" s="108"/>
      <c r="S31" s="109"/>
    </row>
    <row r="32" spans="1:19" s="33" customFormat="1" ht="9.4499999999999993" customHeight="1" x14ac:dyDescent="0.25">
      <c r="A32" s="111"/>
      <c r="B32" s="372" t="str">
        <f>IF($E32="","",VLOOKUP($E32,#REF!,12))</f>
        <v/>
      </c>
      <c r="C32" s="112"/>
      <c r="D32" s="238"/>
      <c r="E32" s="122"/>
      <c r="F32" s="103"/>
      <c r="G32" s="103"/>
      <c r="H32" s="256"/>
      <c r="I32" s="376"/>
      <c r="J32" s="116"/>
      <c r="K32" s="117" t="str">
        <f>UPPER(IF(OR(J32="a",J32="as"),F31,IF(OR(J32="b",J32="bs"),F33,)))</f>
        <v/>
      </c>
      <c r="L32" s="117"/>
      <c r="M32" s="103"/>
      <c r="N32" s="126"/>
      <c r="O32" s="126"/>
      <c r="P32" s="126"/>
      <c r="Q32" s="107"/>
      <c r="R32" s="108"/>
      <c r="S32" s="109"/>
    </row>
    <row r="33" spans="1:19" s="33" customFormat="1" ht="9.4499999999999993" customHeight="1" x14ac:dyDescent="0.25">
      <c r="A33" s="111">
        <v>14</v>
      </c>
      <c r="B33" s="202" t="str">
        <f>IF($E33="","",VLOOKUP($E33,#REF!,12))</f>
        <v/>
      </c>
      <c r="C33" s="202" t="str">
        <f>IF($E33="","",VLOOKUP($E33,#REF!,13))</f>
        <v/>
      </c>
      <c r="D33" s="228" t="str">
        <f>IF($E33="","",VLOOKUP($E33,#REF!,5))</f>
        <v/>
      </c>
      <c r="E33" s="101"/>
      <c r="F33" s="119" t="s">
        <v>134</v>
      </c>
      <c r="G33" s="119" t="s">
        <v>137</v>
      </c>
      <c r="H33" s="254"/>
      <c r="I33" s="254"/>
      <c r="J33" s="120"/>
      <c r="K33" s="103"/>
      <c r="L33" s="121"/>
      <c r="M33" s="103"/>
      <c r="N33" s="126"/>
      <c r="O33" s="126"/>
      <c r="P33" s="126"/>
      <c r="Q33" s="107"/>
      <c r="R33" s="108"/>
      <c r="S33" s="109"/>
    </row>
    <row r="34" spans="1:19" s="33" customFormat="1" ht="9.4499999999999993" customHeight="1" x14ac:dyDescent="0.25">
      <c r="A34" s="111"/>
      <c r="B34" s="372" t="str">
        <f>IF($E34="","",VLOOKUP($E34,#REF!,12))</f>
        <v/>
      </c>
      <c r="C34" s="112"/>
      <c r="D34" s="238"/>
      <c r="E34" s="122"/>
      <c r="F34" s="103"/>
      <c r="G34" s="103"/>
      <c r="H34" s="256"/>
      <c r="I34" s="255"/>
      <c r="J34" s="123"/>
      <c r="K34" s="376"/>
      <c r="L34" s="124"/>
      <c r="M34" s="117" t="str">
        <f>UPPER(IF(OR(L34="a",L34="as"),K32,IF(OR(L34="b",L34="bs"),K36,)))</f>
        <v/>
      </c>
      <c r="N34" s="125"/>
      <c r="O34" s="126"/>
      <c r="P34" s="126"/>
      <c r="Q34" s="107"/>
      <c r="R34" s="108"/>
      <c r="S34" s="109"/>
    </row>
    <row r="35" spans="1:19" s="33" customFormat="1" ht="9.4499999999999993" customHeight="1" x14ac:dyDescent="0.25">
      <c r="A35" s="111">
        <v>15</v>
      </c>
      <c r="B35" s="202" t="str">
        <f>IF($E35="","",VLOOKUP($E35,#REF!,12))</f>
        <v/>
      </c>
      <c r="C35" s="202" t="str">
        <f>IF($E35="","",VLOOKUP($E35,#REF!,13))</f>
        <v/>
      </c>
      <c r="D35" s="228" t="str">
        <f>IF($E35="","",VLOOKUP($E35,#REF!,5))</f>
        <v/>
      </c>
      <c r="E35" s="101"/>
      <c r="F35" s="119" t="str">
        <f>UPPER(IF($E35="","",VLOOKUP($E35,#REF!,2)))</f>
        <v/>
      </c>
      <c r="G35" s="119" t="str">
        <f>IF($E35="","",VLOOKUP($E35,#REF!,3))</f>
        <v/>
      </c>
      <c r="H35" s="254"/>
      <c r="I35" s="254"/>
      <c r="J35" s="104"/>
      <c r="K35" s="103"/>
      <c r="L35" s="127"/>
      <c r="M35" s="103"/>
      <c r="N35" s="126"/>
      <c r="O35" s="126"/>
      <c r="P35" s="126"/>
      <c r="Q35" s="107"/>
      <c r="R35" s="108"/>
      <c r="S35" s="109"/>
    </row>
    <row r="36" spans="1:19" s="33" customFormat="1" ht="9.4499999999999993" customHeight="1" x14ac:dyDescent="0.25">
      <c r="A36" s="111"/>
      <c r="B36" s="372" t="str">
        <f>IF($E36="","",VLOOKUP($E36,#REF!,12))</f>
        <v/>
      </c>
      <c r="C36" s="112"/>
      <c r="D36" s="238"/>
      <c r="E36" s="112"/>
      <c r="F36" s="103"/>
      <c r="G36" s="103"/>
      <c r="H36" s="114"/>
      <c r="I36" s="376"/>
      <c r="J36" s="116"/>
      <c r="K36" s="117" t="s">
        <v>131</v>
      </c>
      <c r="L36" s="128"/>
      <c r="M36" s="103"/>
      <c r="N36" s="126"/>
      <c r="O36" s="126"/>
      <c r="P36" s="126"/>
      <c r="Q36" s="107"/>
      <c r="R36" s="108"/>
      <c r="S36" s="109"/>
    </row>
    <row r="37" spans="1:19" s="33" customFormat="1" ht="9.4499999999999993" customHeight="1" x14ac:dyDescent="0.25">
      <c r="A37" s="281">
        <v>16</v>
      </c>
      <c r="B37" s="202" t="str">
        <f>IF($E37="","",VLOOKUP($E37,#REF!,12))</f>
        <v/>
      </c>
      <c r="C37" s="202" t="str">
        <f>IF($E37="","",VLOOKUP($E37,#REF!,13))</f>
        <v/>
      </c>
      <c r="D37" s="228" t="str">
        <f>IF($E37="","",VLOOKUP($E37,#REF!,5))</f>
        <v/>
      </c>
      <c r="E37" s="101"/>
      <c r="F37" s="119" t="s">
        <v>131</v>
      </c>
      <c r="G37" s="119" t="s">
        <v>155</v>
      </c>
      <c r="H37" s="254"/>
      <c r="I37" s="254" t="str">
        <f>IF($E37="","",VLOOKUP($E37,#REF!,4))</f>
        <v/>
      </c>
      <c r="J37" s="129"/>
      <c r="K37" s="103"/>
      <c r="L37" s="103"/>
      <c r="M37" s="103"/>
      <c r="N37" s="126"/>
      <c r="O37" s="126"/>
      <c r="P37" s="126"/>
      <c r="Q37" s="107"/>
      <c r="R37" s="108"/>
      <c r="S37" s="109"/>
    </row>
    <row r="38" spans="1:19" s="33" customFormat="1" ht="9.4499999999999993" customHeight="1" x14ac:dyDescent="0.25">
      <c r="A38" s="135"/>
      <c r="B38" s="112"/>
      <c r="C38" s="112"/>
      <c r="D38" s="112"/>
      <c r="E38" s="112"/>
      <c r="F38" s="103"/>
      <c r="G38" s="103"/>
      <c r="H38" s="133"/>
      <c r="I38" s="103"/>
      <c r="J38" s="123"/>
      <c r="K38" s="103"/>
      <c r="L38" s="103"/>
      <c r="M38" s="103"/>
      <c r="N38" s="126"/>
      <c r="O38" s="126"/>
      <c r="P38" s="126"/>
      <c r="Q38" s="107"/>
      <c r="R38" s="108"/>
      <c r="S38" s="109"/>
    </row>
    <row r="39" spans="1:19" s="18" customFormat="1" ht="10.5" customHeight="1" x14ac:dyDescent="0.25">
      <c r="A39" s="143" t="s">
        <v>43</v>
      </c>
      <c r="B39" s="144"/>
      <c r="C39" s="144"/>
      <c r="D39" s="233"/>
      <c r="E39" s="146" t="s">
        <v>6</v>
      </c>
      <c r="F39" s="415" t="s">
        <v>45</v>
      </c>
      <c r="G39" s="416"/>
      <c r="H39" s="148"/>
      <c r="I39" s="149"/>
      <c r="J39" s="146" t="s">
        <v>6</v>
      </c>
      <c r="K39" s="147" t="s">
        <v>46</v>
      </c>
      <c r="L39" s="150"/>
      <c r="M39" s="147" t="s">
        <v>47</v>
      </c>
      <c r="N39" s="151"/>
      <c r="O39" s="152" t="s">
        <v>48</v>
      </c>
      <c r="P39" s="152"/>
      <c r="Q39" s="153"/>
      <c r="R39" s="154"/>
    </row>
    <row r="40" spans="1:19" s="18" customFormat="1" ht="9" customHeight="1" x14ac:dyDescent="0.25">
      <c r="A40" s="234" t="s">
        <v>44</v>
      </c>
      <c r="B40" s="235"/>
      <c r="C40" s="236"/>
      <c r="D40" s="237"/>
      <c r="E40" s="158">
        <v>1</v>
      </c>
      <c r="F40" s="46" t="e">
        <f>IF(E40&gt;$R$47,,UPPER(VLOOKUP(E40,#REF!,2)))</f>
        <v>#REF!</v>
      </c>
      <c r="G40" s="159"/>
      <c r="H40" s="46"/>
      <c r="I40" s="45"/>
      <c r="J40" s="160" t="s">
        <v>7</v>
      </c>
      <c r="K40" s="155"/>
      <c r="L40" s="161"/>
      <c r="M40" s="155"/>
      <c r="N40" s="162"/>
      <c r="O40" s="163" t="s">
        <v>49</v>
      </c>
      <c r="P40" s="164"/>
      <c r="Q40" s="164"/>
      <c r="R40" s="165"/>
    </row>
    <row r="41" spans="1:19" s="18" customFormat="1" ht="9" customHeight="1" x14ac:dyDescent="0.25">
      <c r="A41" s="170" t="s">
        <v>55</v>
      </c>
      <c r="B41" s="168"/>
      <c r="C41" s="230"/>
      <c r="D41" s="171"/>
      <c r="E41" s="158">
        <v>2</v>
      </c>
      <c r="F41" s="46" t="e">
        <f>IF(E41&gt;$R$47,,UPPER(VLOOKUP(E41,#REF!,2)))</f>
        <v>#REF!</v>
      </c>
      <c r="G41" s="159"/>
      <c r="H41" s="46"/>
      <c r="I41" s="45"/>
      <c r="J41" s="160" t="s">
        <v>8</v>
      </c>
      <c r="K41" s="155"/>
      <c r="L41" s="161"/>
      <c r="M41" s="155"/>
      <c r="N41" s="162"/>
      <c r="O41" s="166"/>
      <c r="P41" s="167"/>
      <c r="Q41" s="168"/>
      <c r="R41" s="169"/>
    </row>
    <row r="42" spans="1:19" s="18" customFormat="1" ht="9" customHeight="1" x14ac:dyDescent="0.25">
      <c r="A42" s="194"/>
      <c r="B42" s="195"/>
      <c r="C42" s="231"/>
      <c r="D42" s="196"/>
      <c r="E42" s="158">
        <v>3</v>
      </c>
      <c r="F42" s="46" t="e">
        <f>IF(E42&gt;$R$47,,UPPER(VLOOKUP(E42,#REF!,2)))</f>
        <v>#REF!</v>
      </c>
      <c r="G42" s="159"/>
      <c r="H42" s="46"/>
      <c r="I42" s="45"/>
      <c r="J42" s="160" t="s">
        <v>9</v>
      </c>
      <c r="K42" s="155"/>
      <c r="L42" s="161"/>
      <c r="M42" s="155"/>
      <c r="N42" s="162"/>
      <c r="O42" s="163" t="s">
        <v>50</v>
      </c>
      <c r="P42" s="164"/>
      <c r="Q42" s="164"/>
      <c r="R42" s="165"/>
    </row>
    <row r="43" spans="1:19" s="18" customFormat="1" ht="9" customHeight="1" x14ac:dyDescent="0.25">
      <c r="A43" s="172"/>
      <c r="B43" s="89"/>
      <c r="C43" s="89"/>
      <c r="D43" s="173"/>
      <c r="E43" s="158">
        <v>4</v>
      </c>
      <c r="F43" s="46" t="e">
        <f>IF(E43&gt;$R$47,,UPPER(VLOOKUP(E43,#REF!,2)))</f>
        <v>#REF!</v>
      </c>
      <c r="G43" s="159"/>
      <c r="H43" s="46"/>
      <c r="I43" s="45"/>
      <c r="J43" s="160" t="s">
        <v>10</v>
      </c>
      <c r="K43" s="155"/>
      <c r="L43" s="161"/>
      <c r="M43" s="155"/>
      <c r="N43" s="162"/>
      <c r="O43" s="155"/>
      <c r="P43" s="161"/>
      <c r="Q43" s="155"/>
      <c r="R43" s="162"/>
    </row>
    <row r="44" spans="1:19" s="18" customFormat="1" ht="9" customHeight="1" x14ac:dyDescent="0.25">
      <c r="A44" s="185"/>
      <c r="B44" s="197"/>
      <c r="C44" s="197"/>
      <c r="D44" s="232"/>
      <c r="E44" s="158"/>
      <c r="F44" s="46"/>
      <c r="G44" s="159"/>
      <c r="H44" s="46"/>
      <c r="I44" s="45"/>
      <c r="J44" s="160" t="s">
        <v>11</v>
      </c>
      <c r="K44" s="155"/>
      <c r="L44" s="161"/>
      <c r="M44" s="155"/>
      <c r="N44" s="162"/>
      <c r="O44" s="168"/>
      <c r="P44" s="167"/>
      <c r="Q44" s="168"/>
      <c r="R44" s="169"/>
    </row>
    <row r="45" spans="1:19" s="18" customFormat="1" ht="9" customHeight="1" x14ac:dyDescent="0.25">
      <c r="A45" s="186"/>
      <c r="B45" s="22"/>
      <c r="C45" s="89"/>
      <c r="D45" s="173"/>
      <c r="E45" s="158"/>
      <c r="F45" s="46"/>
      <c r="G45" s="159"/>
      <c r="H45" s="46"/>
      <c r="I45" s="45"/>
      <c r="J45" s="160" t="s">
        <v>12</v>
      </c>
      <c r="K45" s="155"/>
      <c r="L45" s="161"/>
      <c r="M45" s="155"/>
      <c r="N45" s="162"/>
      <c r="O45" s="163" t="s">
        <v>32</v>
      </c>
      <c r="P45" s="164"/>
      <c r="Q45" s="164"/>
      <c r="R45" s="165"/>
    </row>
    <row r="46" spans="1:19" s="18" customFormat="1" ht="9" customHeight="1" x14ac:dyDescent="0.25">
      <c r="A46" s="186"/>
      <c r="B46" s="22"/>
      <c r="C46" s="226"/>
      <c r="D46" s="192"/>
      <c r="E46" s="158"/>
      <c r="F46" s="46"/>
      <c r="G46" s="159"/>
      <c r="H46" s="46"/>
      <c r="I46" s="45"/>
      <c r="J46" s="160" t="s">
        <v>13</v>
      </c>
      <c r="K46" s="155"/>
      <c r="L46" s="161"/>
      <c r="M46" s="155"/>
      <c r="N46" s="162"/>
      <c r="O46" s="155"/>
      <c r="P46" s="161"/>
      <c r="Q46" s="155"/>
      <c r="R46" s="162"/>
    </row>
    <row r="47" spans="1:19" s="18" customFormat="1" ht="9" customHeight="1" x14ac:dyDescent="0.25">
      <c r="A47" s="187"/>
      <c r="B47" s="184"/>
      <c r="C47" s="227"/>
      <c r="D47" s="193"/>
      <c r="E47" s="174"/>
      <c r="F47" s="175"/>
      <c r="G47" s="176"/>
      <c r="H47" s="175"/>
      <c r="I47" s="177"/>
      <c r="J47" s="178" t="s">
        <v>14</v>
      </c>
      <c r="K47" s="168"/>
      <c r="L47" s="167"/>
      <c r="M47" s="168"/>
      <c r="N47" s="169"/>
      <c r="O47" s="168">
        <f>R4</f>
        <v>0</v>
      </c>
      <c r="P47" s="167"/>
      <c r="Q47" s="168"/>
      <c r="R47" s="179" t="e">
        <f>MIN(4,#REF!)</f>
        <v>#REF!</v>
      </c>
    </row>
  </sheetData>
  <mergeCells count="1">
    <mergeCell ref="A4:C4"/>
  </mergeCells>
  <conditionalFormatting sqref="E7 E15 E17 E19 E21 E23">
    <cfRule type="expression" dxfId="233" priority="9" stopIfTrue="1">
      <formula>$E7&lt;5</formula>
    </cfRule>
  </conditionalFormatting>
  <conditionalFormatting sqref="F7 F9 F11 F13 F15 F17 F19 F21 F23 F25 F27 F29 F31 F33 F35 F37">
    <cfRule type="cellIs" dxfId="232" priority="8" stopIfTrue="1" operator="equal">
      <formula>"Bye"</formula>
    </cfRule>
  </conditionalFormatting>
  <conditionalFormatting sqref="H7 H9 H11 H13 H15 H17 H19 H21 H23 H25 H27 H29 H31 H33 H35 H37">
    <cfRule type="expression" dxfId="231" priority="1" stopIfTrue="1">
      <formula>AND($E7&lt;9,$C7&gt;0)</formula>
    </cfRule>
  </conditionalFormatting>
  <conditionalFormatting sqref="I8 K10 I12 M14 I16 K18 I20 I24 K26 I28 M30 I32 K34 I36">
    <cfRule type="expression" dxfId="230" priority="2" stopIfTrue="1">
      <formula>AND($O$1="CU",I8="Umpire")</formula>
    </cfRule>
    <cfRule type="expression" dxfId="229" priority="3" stopIfTrue="1">
      <formula>AND($O$1="CU",I8&lt;&gt;"Umpire",J8&lt;&gt;"")</formula>
    </cfRule>
    <cfRule type="expression" dxfId="228" priority="4" stopIfTrue="1">
      <formula>AND($O$1="CU",I8&lt;&gt;"Umpire")</formula>
    </cfRule>
  </conditionalFormatting>
  <conditionalFormatting sqref="J8 L10 J12 N14 J16 L18 J20 J24 L26 J28 N30 J32 L34 J36 R47">
    <cfRule type="expression" dxfId="227" priority="7" stopIfTrue="1">
      <formula>$O$1="CU"</formula>
    </cfRule>
  </conditionalFormatting>
  <conditionalFormatting sqref="K8 M10 K12 O14 K16 M18 K20 K24 M26 K28 O30 K32 M34 K36">
    <cfRule type="expression" dxfId="226" priority="5" stopIfTrue="1">
      <formula>J8="as"</formula>
    </cfRule>
    <cfRule type="expression" dxfId="225" priority="6" stopIfTrue="1">
      <formula>J8="bs"</formula>
    </cfRule>
  </conditionalFormatting>
  <dataValidations count="1">
    <dataValidation type="list" allowBlank="1" showInputMessage="1" sqref="I32 I20 I24 I28 I16 I8 I12 M14 M30 I36 K34 K26 K18 K10" xr:uid="{89717D24-C164-413B-8782-441C33F08192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15240</xdr:rowOff>
                  </from>
                  <to>
                    <xdr:col>14</xdr:col>
                    <xdr:colOff>365760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4" name="Button 2">
              <controlPr defaultSize="0" print="0" autoFill="0" autoPict="0" macro="[0]!Jun_Hide_CU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AE5A-D963-446E-BC91-94A385824A4E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299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159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6" t="s">
        <v>161</v>
      </c>
      <c r="C7" s="56" t="s">
        <v>162</v>
      </c>
      <c r="D7" s="59" t="s">
        <v>160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164</v>
      </c>
      <c r="C8" s="56" t="s">
        <v>163</v>
      </c>
      <c r="D8" s="59" t="s">
        <v>165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166</v>
      </c>
      <c r="C9" s="56" t="s">
        <v>167</v>
      </c>
      <c r="D9" s="59" t="s">
        <v>133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/>
      <c r="C10" s="56"/>
      <c r="D10" s="57"/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/>
      <c r="C11" s="56"/>
      <c r="D11" s="57"/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/>
      <c r="C12" s="56"/>
      <c r="D12" s="57"/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/>
      <c r="C13" s="56"/>
      <c r="D13" s="57"/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/>
      <c r="C14" s="56"/>
      <c r="D14" s="57"/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/>
      <c r="C15" s="56"/>
      <c r="D15" s="57"/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01"/>
      <c r="C16" s="56"/>
      <c r="D16" s="57"/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/>
      <c r="C17" s="56"/>
      <c r="D17" s="57"/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/>
      <c r="C18" s="56"/>
      <c r="D18" s="57"/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7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:C9 B10:D37">
    <cfRule type="expression" dxfId="224" priority="1" stopIfTrue="1">
      <formula>$Q7&gt;=1</formula>
    </cfRule>
  </conditionalFormatting>
  <conditionalFormatting sqref="A10:D156">
    <cfRule type="expression" dxfId="223" priority="18" stopIfTrue="1">
      <formula>$Q10&gt;=1</formula>
    </cfRule>
  </conditionalFormatting>
  <conditionalFormatting sqref="E7:E14">
    <cfRule type="expression" dxfId="222" priority="6" stopIfTrue="1">
      <formula>AND(ROUNDDOWN(($A$4-E7)/365.25,0)&lt;=13,G7&lt;&gt;"OK")</formula>
    </cfRule>
    <cfRule type="expression" dxfId="221" priority="7" stopIfTrue="1">
      <formula>AND(ROUNDDOWN(($A$4-E7)/365.25,0)&lt;=14,G7&lt;&gt;"OK")</formula>
    </cfRule>
    <cfRule type="expression" dxfId="220" priority="8" stopIfTrue="1">
      <formula>AND(ROUNDDOWN(($A$4-E7)/365.25,0)&lt;=17,G7&lt;&gt;"OK")</formula>
    </cfRule>
    <cfRule type="expression" dxfId="219" priority="11" stopIfTrue="1">
      <formula>AND(ROUNDDOWN(($A$4-E7)/365.25,0)&lt;=13,G7&lt;&gt;"OK")</formula>
    </cfRule>
    <cfRule type="expression" dxfId="218" priority="12" stopIfTrue="1">
      <formula>AND(ROUNDDOWN(($A$4-E7)/365.25,0)&lt;=14,G7&lt;&gt;"OK")</formula>
    </cfRule>
    <cfRule type="expression" dxfId="217" priority="13" stopIfTrue="1">
      <formula>AND(ROUNDDOWN(($A$4-E7)/365.25,0)&lt;=17,G7&lt;&gt;"OK")</formula>
    </cfRule>
  </conditionalFormatting>
  <conditionalFormatting sqref="E7:E27 E29:E37">
    <cfRule type="expression" dxfId="216" priority="2" stopIfTrue="1">
      <formula>AND(ROUNDDOWN(($A$4-E7)/365.25,0)&lt;=13,G7&lt;&gt;"OK")</formula>
    </cfRule>
    <cfRule type="expression" dxfId="215" priority="3" stopIfTrue="1">
      <formula>AND(ROUNDDOWN(($A$4-E7)/365.25,0)&lt;=14,G7&lt;&gt;"OK")</formula>
    </cfRule>
    <cfRule type="expression" dxfId="214" priority="4" stopIfTrue="1">
      <formula>AND(ROUNDDOWN(($A$4-E7)/365.25,0)&lt;=17,G7&lt;&gt;"OK")</formula>
    </cfRule>
  </conditionalFormatting>
  <conditionalFormatting sqref="E7:E156">
    <cfRule type="expression" dxfId="213" priority="14" stopIfTrue="1">
      <formula>AND(ROUNDDOWN(($A$4-E7)/365.25,0)&lt;=13,G7&lt;&gt;"OK")</formula>
    </cfRule>
    <cfRule type="expression" dxfId="212" priority="15" stopIfTrue="1">
      <formula>AND(ROUNDDOWN(($A$4-E7)/365.25,0)&lt;=14,G7&lt;&gt;"OK")</formula>
    </cfRule>
    <cfRule type="expression" dxfId="211" priority="16" stopIfTrue="1">
      <formula>AND(ROUNDDOWN(($A$4-E7)/365.25,0)&lt;=17,G7&lt;&gt;"OK")</formula>
    </cfRule>
  </conditionalFormatting>
  <conditionalFormatting sqref="J7:J156">
    <cfRule type="cellIs" dxfId="210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1857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0E4D-E550-4EF4-9BCF-4BE9CE719E30}">
  <dimension ref="A1:AK41"/>
  <sheetViews>
    <sheetView workbookViewId="0">
      <selection activeCell="K16" sqref="K16"/>
    </sheetView>
  </sheetViews>
  <sheetFormatPr defaultColWidth="8.77734375" defaultRowHeight="13.2" x14ac:dyDescent="0.25"/>
  <cols>
    <col min="1" max="1" width="5.44140625" customWidth="1"/>
    <col min="2" max="2" width="7.109375" customWidth="1"/>
    <col min="3" max="3" width="10.10937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3" width="8.44140625" customWidth="1"/>
    <col min="14" max="14" width="8.77734375" customWidth="1"/>
    <col min="15" max="15" width="5.44140625" customWidth="1"/>
    <col min="16" max="16" width="4.44140625" customWidth="1"/>
    <col min="17" max="17" width="11.6640625" customWidth="1"/>
    <col min="18" max="24" width="8.77734375" customWidth="1"/>
    <col min="25" max="25" width="10.33203125" hidden="1" customWidth="1"/>
    <col min="26" max="37" width="0" hidden="1" customWidth="1"/>
  </cols>
  <sheetData>
    <row r="1" spans="1:37" ht="24.6" x14ac:dyDescent="0.25">
      <c r="A1" s="426" t="str">
        <f>Altalanos!$A$6</f>
        <v>DIÁKOLIMPIA</v>
      </c>
      <c r="B1" s="426"/>
      <c r="C1" s="426"/>
      <c r="D1" s="426"/>
      <c r="E1" s="426"/>
      <c r="F1" s="426"/>
      <c r="G1" s="257"/>
      <c r="H1" s="260"/>
      <c r="I1" s="258"/>
      <c r="J1" s="259"/>
      <c r="L1" s="261"/>
      <c r="M1" s="288"/>
      <c r="N1" s="82"/>
      <c r="O1" s="82" t="s">
        <v>15</v>
      </c>
      <c r="P1" s="82"/>
      <c r="Q1" s="81"/>
      <c r="R1" s="82"/>
      <c r="AB1" s="346" t="e">
        <f>IF(Y5=1,CONCATENATE(VLOOKUP(Y3,AA16:AH27,2)),CONCATENATE(VLOOKUP(Y3,AA2:AK13,2)))</f>
        <v>#N/A</v>
      </c>
      <c r="AC1" s="346" t="e">
        <f>IF(Y5=1,CONCATENATE(VLOOKUP(Y3,AA16:AK27,3)),CONCATENATE(VLOOKUP(Y3,AA2:AK13,3)))</f>
        <v>#N/A</v>
      </c>
      <c r="AD1" s="346" t="e">
        <f>IF(Y5=1,CONCATENATE(VLOOKUP(Y3,AA16:AK27,4)),CONCATENATE(VLOOKUP(Y3,AA2:AK13,4)))</f>
        <v>#N/A</v>
      </c>
      <c r="AE1" s="346" t="e">
        <f>IF(Y5=1,CONCATENATE(VLOOKUP(Y3,AA16:AK27,5)),CONCATENATE(VLOOKUP(Y3,AA2:AK13,5)))</f>
        <v>#N/A</v>
      </c>
      <c r="AF1" s="346" t="e">
        <f>IF(Y5=1,CONCATENATE(VLOOKUP(Y3,AA16:AK27,6)),CONCATENATE(VLOOKUP(Y3,AA2:AK13,6)))</f>
        <v>#N/A</v>
      </c>
      <c r="AG1" s="346" t="e">
        <f>IF(Y5=1,CONCATENATE(VLOOKUP(Y3,AA16:AK27,7)),CONCATENATE(VLOOKUP(Y3,AA2:AK13,7)))</f>
        <v>#N/A</v>
      </c>
      <c r="AH1" s="346" t="e">
        <f>IF(Y5=1,CONCATENATE(VLOOKUP(Y3,AA16:AK27,8)),CONCATENATE(VLOOKUP(Y3,AA2:AK13,8)))</f>
        <v>#N/A</v>
      </c>
      <c r="AI1" s="346" t="e">
        <f>IF(Y5=1,CONCATENATE(VLOOKUP(Y3,AA16:AK27,9)),CONCATENATE(VLOOKUP(Y3,AA2:AK13,9)))</f>
        <v>#N/A</v>
      </c>
      <c r="AJ1" s="346" t="e">
        <f>IF(Y5=1,CONCATENATE(VLOOKUP(Y3,AA16:AK27,10)),CONCATENATE(VLOOKUP(Y3,AA2:AK13,10)))</f>
        <v>#N/A</v>
      </c>
      <c r="AK1" s="346" t="e">
        <f>IF(Y5=1,CONCATENATE(VLOOKUP(Y3,AA16:AK27,11)),CONCATENATE(VLOOKUP(Y3,AA2:AK13,11)))</f>
        <v>#N/A</v>
      </c>
    </row>
    <row r="2" spans="1:37" x14ac:dyDescent="0.25">
      <c r="A2" s="262" t="s">
        <v>57</v>
      </c>
      <c r="B2" s="263"/>
      <c r="C2" s="409" t="s">
        <v>159</v>
      </c>
      <c r="D2" s="263"/>
      <c r="E2" s="263">
        <f>Altalanos!$A$8</f>
        <v>0</v>
      </c>
      <c r="F2" s="263"/>
      <c r="G2" s="264"/>
      <c r="H2" s="265"/>
      <c r="I2" s="265"/>
      <c r="J2" s="266"/>
      <c r="K2" s="261"/>
      <c r="L2" s="261"/>
      <c r="M2" s="261"/>
      <c r="N2" s="84"/>
      <c r="O2" s="60"/>
      <c r="P2" s="84"/>
      <c r="Q2" s="60"/>
      <c r="R2" s="84"/>
      <c r="Y2" s="341"/>
      <c r="Z2" s="340"/>
      <c r="AA2" s="340" t="s">
        <v>67</v>
      </c>
      <c r="AB2" s="331">
        <v>150</v>
      </c>
      <c r="AC2" s="331">
        <v>120</v>
      </c>
      <c r="AD2" s="331">
        <v>100</v>
      </c>
      <c r="AE2" s="331">
        <v>80</v>
      </c>
      <c r="AF2" s="331">
        <v>70</v>
      </c>
      <c r="AG2" s="331">
        <v>60</v>
      </c>
      <c r="AH2" s="331">
        <v>55</v>
      </c>
      <c r="AI2" s="331">
        <v>50</v>
      </c>
      <c r="AJ2" s="331">
        <v>45</v>
      </c>
      <c r="AK2" s="331">
        <v>40</v>
      </c>
    </row>
    <row r="3" spans="1:37" x14ac:dyDescent="0.25">
      <c r="A3" s="39" t="s">
        <v>25</v>
      </c>
      <c r="B3" s="39"/>
      <c r="C3" s="39"/>
      <c r="D3" s="39"/>
      <c r="E3" s="39" t="s">
        <v>23</v>
      </c>
      <c r="F3" s="39"/>
      <c r="G3" s="39"/>
      <c r="H3" s="39" t="s">
        <v>28</v>
      </c>
      <c r="I3" s="39"/>
      <c r="J3" s="85"/>
      <c r="K3" s="39"/>
      <c r="L3" s="40" t="s">
        <v>29</v>
      </c>
      <c r="M3" s="39"/>
      <c r="N3" s="290"/>
      <c r="O3" s="289"/>
      <c r="P3" s="290"/>
      <c r="Q3" s="330" t="s">
        <v>80</v>
      </c>
      <c r="R3" s="331" t="s">
        <v>86</v>
      </c>
      <c r="Y3" s="340">
        <f>IF(H4="OB","A",IF(H4="IX","W",H4))</f>
        <v>0</v>
      </c>
      <c r="Z3" s="340"/>
      <c r="AA3" s="340" t="s">
        <v>96</v>
      </c>
      <c r="AB3" s="331">
        <v>120</v>
      </c>
      <c r="AC3" s="331">
        <v>90</v>
      </c>
      <c r="AD3" s="331">
        <v>65</v>
      </c>
      <c r="AE3" s="331">
        <v>55</v>
      </c>
      <c r="AF3" s="331">
        <v>50</v>
      </c>
      <c r="AG3" s="331">
        <v>45</v>
      </c>
      <c r="AH3" s="331">
        <v>40</v>
      </c>
      <c r="AI3" s="331">
        <v>35</v>
      </c>
      <c r="AJ3" s="331">
        <v>25</v>
      </c>
      <c r="AK3" s="331">
        <v>20</v>
      </c>
    </row>
    <row r="4" spans="1:37" ht="13.8" thickBot="1" x14ac:dyDescent="0.3">
      <c r="A4" s="427">
        <f>Altalanos!$A$10</f>
        <v>46139</v>
      </c>
      <c r="B4" s="427"/>
      <c r="C4" s="427"/>
      <c r="D4" s="267"/>
      <c r="E4" s="268">
        <f>Altalanos!$C$10</f>
        <v>0</v>
      </c>
      <c r="F4" s="268"/>
      <c r="G4" s="268"/>
      <c r="H4" s="270"/>
      <c r="I4" s="268"/>
      <c r="J4" s="269"/>
      <c r="K4" s="270"/>
      <c r="L4" s="271">
        <f>Altalanos!$E$10</f>
        <v>0</v>
      </c>
      <c r="M4" s="270"/>
      <c r="N4" s="292"/>
      <c r="O4" s="293"/>
      <c r="P4" s="292"/>
      <c r="Q4" s="332" t="s">
        <v>87</v>
      </c>
      <c r="R4" s="333" t="s">
        <v>82</v>
      </c>
      <c r="Y4" s="340"/>
      <c r="Z4" s="340"/>
      <c r="AA4" s="340" t="s">
        <v>97</v>
      </c>
      <c r="AB4" s="331">
        <v>90</v>
      </c>
      <c r="AC4" s="331">
        <v>60</v>
      </c>
      <c r="AD4" s="331">
        <v>45</v>
      </c>
      <c r="AE4" s="331">
        <v>34</v>
      </c>
      <c r="AF4" s="331">
        <v>27</v>
      </c>
      <c r="AG4" s="331">
        <v>22</v>
      </c>
      <c r="AH4" s="331">
        <v>18</v>
      </c>
      <c r="AI4" s="331">
        <v>15</v>
      </c>
      <c r="AJ4" s="331">
        <v>12</v>
      </c>
      <c r="AK4" s="331">
        <v>9</v>
      </c>
    </row>
    <row r="5" spans="1:37" x14ac:dyDescent="0.25">
      <c r="A5" s="32"/>
      <c r="B5" s="32" t="s">
        <v>54</v>
      </c>
      <c r="C5" s="284" t="s">
        <v>65</v>
      </c>
      <c r="D5" s="32" t="s">
        <v>43</v>
      </c>
      <c r="E5" s="32" t="s">
        <v>70</v>
      </c>
      <c r="F5" s="32"/>
      <c r="G5" s="32" t="s">
        <v>27</v>
      </c>
      <c r="H5" s="32"/>
      <c r="I5" s="32" t="s">
        <v>30</v>
      </c>
      <c r="J5" s="32"/>
      <c r="K5" s="320" t="s">
        <v>71</v>
      </c>
      <c r="L5" s="320" t="s">
        <v>72</v>
      </c>
      <c r="M5" s="320" t="s">
        <v>73</v>
      </c>
      <c r="Q5" s="334" t="s">
        <v>88</v>
      </c>
      <c r="R5" s="335" t="s">
        <v>84</v>
      </c>
      <c r="Y5" s="340">
        <f>IF(OR(Altalanos!$A$8="F1",Altalanos!$A$8="F2",Altalanos!$A$8="N1",Altalanos!$A$8="N2"),1,2)</f>
        <v>2</v>
      </c>
      <c r="Z5" s="340"/>
      <c r="AA5" s="340" t="s">
        <v>98</v>
      </c>
      <c r="AB5" s="331">
        <v>60</v>
      </c>
      <c r="AC5" s="331">
        <v>40</v>
      </c>
      <c r="AD5" s="331">
        <v>30</v>
      </c>
      <c r="AE5" s="331">
        <v>20</v>
      </c>
      <c r="AF5" s="331">
        <v>18</v>
      </c>
      <c r="AG5" s="331">
        <v>15</v>
      </c>
      <c r="AH5" s="331">
        <v>12</v>
      </c>
      <c r="AI5" s="331">
        <v>10</v>
      </c>
      <c r="AJ5" s="331">
        <v>8</v>
      </c>
      <c r="AK5" s="331">
        <v>6</v>
      </c>
    </row>
    <row r="6" spans="1:37" x14ac:dyDescent="0.25">
      <c r="A6" s="273"/>
      <c r="B6" s="273"/>
      <c r="C6" s="319"/>
      <c r="D6" s="273"/>
      <c r="E6" s="273"/>
      <c r="F6" s="273"/>
      <c r="G6" s="273"/>
      <c r="H6" s="273"/>
      <c r="I6" s="273"/>
      <c r="J6" s="273"/>
      <c r="K6" s="273"/>
      <c r="L6" s="273"/>
      <c r="M6" s="273"/>
      <c r="Y6" s="340"/>
      <c r="Z6" s="340"/>
      <c r="AA6" s="340" t="s">
        <v>99</v>
      </c>
      <c r="AB6" s="331">
        <v>40</v>
      </c>
      <c r="AC6" s="331">
        <v>25</v>
      </c>
      <c r="AD6" s="331">
        <v>18</v>
      </c>
      <c r="AE6" s="331">
        <v>13</v>
      </c>
      <c r="AF6" s="331">
        <v>10</v>
      </c>
      <c r="AG6" s="331">
        <v>8</v>
      </c>
      <c r="AH6" s="331">
        <v>6</v>
      </c>
      <c r="AI6" s="331">
        <v>5</v>
      </c>
      <c r="AJ6" s="331">
        <v>4</v>
      </c>
      <c r="AK6" s="331">
        <v>3</v>
      </c>
    </row>
    <row r="7" spans="1:37" x14ac:dyDescent="0.25">
      <c r="A7" s="294" t="s">
        <v>67</v>
      </c>
      <c r="B7" s="321"/>
      <c r="C7" s="286" t="str">
        <f>IF($B7="","",VLOOKUP($B7,#REF!,5))</f>
        <v/>
      </c>
      <c r="D7" s="286" t="str">
        <f>IF($B7="","",VLOOKUP($B7,#REF!,15))</f>
        <v/>
      </c>
      <c r="E7" s="407" t="s">
        <v>161</v>
      </c>
      <c r="F7" s="408" t="s">
        <v>162</v>
      </c>
      <c r="G7" s="282" t="str">
        <f>IF($B7="","",VLOOKUP($B7,#REF!,3))</f>
        <v/>
      </c>
      <c r="H7" s="287"/>
      <c r="I7" s="59" t="s">
        <v>160</v>
      </c>
      <c r="J7" s="273"/>
      <c r="K7" s="347"/>
      <c r="L7" s="342" t="str">
        <f>IF(K7="","",CONCATENATE(VLOOKUP($Y$3,$AB$1:$AK$1,K7)," pont"))</f>
        <v/>
      </c>
      <c r="M7" s="348"/>
      <c r="Y7" s="340"/>
      <c r="Z7" s="340"/>
      <c r="AA7" s="340" t="s">
        <v>100</v>
      </c>
      <c r="AB7" s="331">
        <v>25</v>
      </c>
      <c r="AC7" s="331">
        <v>15</v>
      </c>
      <c r="AD7" s="331">
        <v>13</v>
      </c>
      <c r="AE7" s="331">
        <v>8</v>
      </c>
      <c r="AF7" s="331">
        <v>6</v>
      </c>
      <c r="AG7" s="331">
        <v>4</v>
      </c>
      <c r="AH7" s="331">
        <v>3</v>
      </c>
      <c r="AI7" s="331">
        <v>2</v>
      </c>
      <c r="AJ7" s="331">
        <v>1</v>
      </c>
      <c r="AK7" s="331">
        <v>0</v>
      </c>
    </row>
    <row r="8" spans="1:37" x14ac:dyDescent="0.25">
      <c r="A8" s="294"/>
      <c r="B8" s="322"/>
      <c r="C8" s="295"/>
      <c r="D8" s="295"/>
      <c r="E8" s="295"/>
      <c r="F8" s="295"/>
      <c r="G8" s="295"/>
      <c r="H8" s="295"/>
      <c r="I8" s="295"/>
      <c r="J8" s="273"/>
      <c r="K8" s="294"/>
      <c r="L8" s="294"/>
      <c r="M8" s="349"/>
      <c r="Y8" s="340"/>
      <c r="Z8" s="340"/>
      <c r="AA8" s="340" t="s">
        <v>101</v>
      </c>
      <c r="AB8" s="331">
        <v>15</v>
      </c>
      <c r="AC8" s="331">
        <v>10</v>
      </c>
      <c r="AD8" s="331">
        <v>7</v>
      </c>
      <c r="AE8" s="331">
        <v>5</v>
      </c>
      <c r="AF8" s="331">
        <v>4</v>
      </c>
      <c r="AG8" s="331">
        <v>3</v>
      </c>
      <c r="AH8" s="331">
        <v>2</v>
      </c>
      <c r="AI8" s="331">
        <v>1</v>
      </c>
      <c r="AJ8" s="331">
        <v>0</v>
      </c>
      <c r="AK8" s="331">
        <v>0</v>
      </c>
    </row>
    <row r="9" spans="1:37" x14ac:dyDescent="0.25">
      <c r="A9" s="294" t="s">
        <v>68</v>
      </c>
      <c r="B9" s="321"/>
      <c r="C9" s="286" t="str">
        <f>IF($B9="","",VLOOKUP($B9,#REF!,5))</f>
        <v/>
      </c>
      <c r="D9" s="286" t="str">
        <f>IF($B9="","",VLOOKUP($B9,#REF!,15))</f>
        <v/>
      </c>
      <c r="E9" s="407" t="s">
        <v>169</v>
      </c>
      <c r="F9" s="408" t="s">
        <v>163</v>
      </c>
      <c r="G9" s="282" t="str">
        <f>IF($B9="","",VLOOKUP($B9,#REF!,3))</f>
        <v/>
      </c>
      <c r="H9" s="287"/>
      <c r="I9" s="59" t="s">
        <v>165</v>
      </c>
      <c r="J9" s="273"/>
      <c r="K9" s="347"/>
      <c r="L9" s="342" t="str">
        <f>IF(K9="","",CONCATENATE(VLOOKUP($Y$3,$AB$1:$AK$1,K9)," pont"))</f>
        <v/>
      </c>
      <c r="M9" s="348"/>
      <c r="Y9" s="340"/>
      <c r="Z9" s="340"/>
      <c r="AA9" s="340" t="s">
        <v>102</v>
      </c>
      <c r="AB9" s="331">
        <v>10</v>
      </c>
      <c r="AC9" s="331">
        <v>6</v>
      </c>
      <c r="AD9" s="331">
        <v>4</v>
      </c>
      <c r="AE9" s="331">
        <v>2</v>
      </c>
      <c r="AF9" s="331">
        <v>1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</row>
    <row r="10" spans="1:37" x14ac:dyDescent="0.25">
      <c r="A10" s="294"/>
      <c r="B10" s="322"/>
      <c r="C10" s="295"/>
      <c r="D10" s="295"/>
      <c r="E10" s="295"/>
      <c r="F10" s="295"/>
      <c r="G10" s="295"/>
      <c r="H10" s="295"/>
      <c r="I10" s="295"/>
      <c r="J10" s="273"/>
      <c r="K10" s="294"/>
      <c r="L10" s="294"/>
      <c r="M10" s="349"/>
      <c r="Y10" s="340"/>
      <c r="Z10" s="340"/>
      <c r="AA10" s="340" t="s">
        <v>103</v>
      </c>
      <c r="AB10" s="331">
        <v>6</v>
      </c>
      <c r="AC10" s="331">
        <v>3</v>
      </c>
      <c r="AD10" s="331">
        <v>2</v>
      </c>
      <c r="AE10" s="331">
        <v>1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</row>
    <row r="11" spans="1:37" x14ac:dyDescent="0.25">
      <c r="A11" s="294" t="s">
        <v>69</v>
      </c>
      <c r="B11" s="321"/>
      <c r="C11" s="286" t="str">
        <f>IF($B11="","",VLOOKUP($B11,#REF!,5))</f>
        <v/>
      </c>
      <c r="D11" s="286" t="str">
        <f>IF($B11="","",VLOOKUP($B11,#REF!,15))</f>
        <v/>
      </c>
      <c r="E11" s="407" t="s">
        <v>168</v>
      </c>
      <c r="F11" s="408" t="s">
        <v>167</v>
      </c>
      <c r="G11" s="282" t="str">
        <f>IF($B11="","",VLOOKUP($B11,#REF!,3))</f>
        <v/>
      </c>
      <c r="H11" s="287"/>
      <c r="I11" s="59" t="s">
        <v>133</v>
      </c>
      <c r="J11" s="273"/>
      <c r="K11" s="347"/>
      <c r="L11" s="342" t="str">
        <f>IF(K11="","",CONCATENATE(VLOOKUP($Y$3,$AB$1:$AK$1,K11)," pont"))</f>
        <v/>
      </c>
      <c r="M11" s="348"/>
      <c r="Y11" s="340"/>
      <c r="Z11" s="340"/>
      <c r="AA11" s="340" t="s">
        <v>108</v>
      </c>
      <c r="AB11" s="331">
        <v>3</v>
      </c>
      <c r="AC11" s="331">
        <v>2</v>
      </c>
      <c r="AD11" s="331">
        <v>1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</row>
    <row r="12" spans="1:37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Y12" s="340"/>
      <c r="Z12" s="340"/>
      <c r="AA12" s="340" t="s">
        <v>104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5">
        <v>0</v>
      </c>
    </row>
    <row r="13" spans="1:37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Y13" s="340"/>
      <c r="Z13" s="340"/>
      <c r="AA13" s="340" t="s">
        <v>105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0</v>
      </c>
      <c r="AH13" s="345">
        <v>0</v>
      </c>
      <c r="AI13" s="345">
        <v>0</v>
      </c>
      <c r="AJ13" s="345">
        <v>0</v>
      </c>
      <c r="AK13" s="345">
        <v>0</v>
      </c>
    </row>
    <row r="14" spans="1:37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ht="22.8" x14ac:dyDescent="0.4">
      <c r="A15" s="273"/>
      <c r="B15" s="273"/>
      <c r="C15" s="273"/>
      <c r="D15" s="273"/>
      <c r="E15" s="273"/>
      <c r="F15" s="273"/>
      <c r="G15" s="419" t="s">
        <v>299</v>
      </c>
      <c r="H15" s="273"/>
      <c r="I15" s="273"/>
      <c r="J15" s="273"/>
      <c r="K15" s="273"/>
      <c r="L15" s="273"/>
      <c r="M15" s="273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Y16" s="340"/>
      <c r="Z16" s="340"/>
      <c r="AA16" s="340" t="s">
        <v>67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Y17" s="340"/>
      <c r="Z17" s="340"/>
      <c r="AA17" s="340" t="s">
        <v>96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73"/>
      <c r="B18" s="428"/>
      <c r="C18" s="428"/>
      <c r="D18" s="429" t="str">
        <f>E7</f>
        <v>Maitz</v>
      </c>
      <c r="E18" s="429"/>
      <c r="F18" s="429" t="str">
        <f>E9</f>
        <v>Pádásr</v>
      </c>
      <c r="G18" s="429"/>
      <c r="H18" s="429" t="str">
        <f>E11</f>
        <v>Kricsi</v>
      </c>
      <c r="I18" s="429"/>
      <c r="J18" s="273"/>
      <c r="K18" s="273"/>
      <c r="L18" s="273"/>
      <c r="M18" s="273"/>
      <c r="Y18" s="340"/>
      <c r="Z18" s="340"/>
      <c r="AA18" s="340" t="s">
        <v>97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25" t="s">
        <v>67</v>
      </c>
      <c r="B19" s="421" t="str">
        <f>E7</f>
        <v>Maitz</v>
      </c>
      <c r="C19" s="421"/>
      <c r="D19" s="423"/>
      <c r="E19" s="423"/>
      <c r="F19" s="422"/>
      <c r="G19" s="422"/>
      <c r="H19" s="422"/>
      <c r="I19" s="422"/>
      <c r="J19" s="273"/>
      <c r="K19" s="273"/>
      <c r="L19" s="273"/>
      <c r="M19" s="273"/>
      <c r="Y19" s="340"/>
      <c r="Z19" s="340"/>
      <c r="AA19" s="340" t="s">
        <v>98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25" t="s">
        <v>68</v>
      </c>
      <c r="B20" s="421" t="str">
        <f>E9</f>
        <v>Pádásr</v>
      </c>
      <c r="C20" s="421"/>
      <c r="D20" s="422"/>
      <c r="E20" s="422"/>
      <c r="F20" s="423"/>
      <c r="G20" s="423"/>
      <c r="H20" s="422"/>
      <c r="I20" s="422"/>
      <c r="J20" s="273"/>
      <c r="K20" s="273"/>
      <c r="L20" s="273"/>
      <c r="M20" s="273"/>
      <c r="Y20" s="340"/>
      <c r="Z20" s="340"/>
      <c r="AA20" s="340" t="s">
        <v>99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25" t="s">
        <v>69</v>
      </c>
      <c r="B21" s="421" t="str">
        <f>E11</f>
        <v>Kricsi</v>
      </c>
      <c r="C21" s="421"/>
      <c r="D21" s="422"/>
      <c r="E21" s="422"/>
      <c r="F21" s="422"/>
      <c r="G21" s="422"/>
      <c r="H21" s="423"/>
      <c r="I21" s="423"/>
      <c r="J21" s="273"/>
      <c r="K21" s="273"/>
      <c r="L21" s="273"/>
      <c r="M21" s="273"/>
      <c r="Y21" s="340"/>
      <c r="Z21" s="340"/>
      <c r="AA21" s="340" t="s">
        <v>100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Y22" s="340"/>
      <c r="Z22" s="340"/>
      <c r="AA22" s="340" t="s">
        <v>101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Y23" s="340"/>
      <c r="Z23" s="340"/>
      <c r="AA23" s="340" t="s">
        <v>102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Y24" s="340"/>
      <c r="Z24" s="340"/>
      <c r="AA24" s="340" t="s">
        <v>103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Y25" s="340"/>
      <c r="Z25" s="340"/>
      <c r="AA25" s="340" t="s">
        <v>108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Y26" s="340"/>
      <c r="Z26" s="340"/>
      <c r="AA26" s="340" t="s">
        <v>104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73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Y27" s="340"/>
      <c r="Z27" s="340"/>
      <c r="AA27" s="340" t="s">
        <v>105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37" x14ac:dyDescent="0.25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37" x14ac:dyDescent="0.25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37" x14ac:dyDescent="0.25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37" x14ac:dyDescent="0.2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2"/>
      <c r="M32" s="272"/>
    </row>
    <row r="33" spans="1:18" x14ac:dyDescent="0.25">
      <c r="A33" s="143" t="s">
        <v>43</v>
      </c>
      <c r="B33" s="144"/>
      <c r="C33" s="233"/>
      <c r="D33" s="300" t="s">
        <v>6</v>
      </c>
      <c r="E33" s="301" t="s">
        <v>45</v>
      </c>
      <c r="F33" s="317"/>
      <c r="G33" s="300" t="s">
        <v>6</v>
      </c>
      <c r="H33" s="301" t="s">
        <v>60</v>
      </c>
      <c r="I33" s="183"/>
      <c r="J33" s="301" t="s">
        <v>61</v>
      </c>
      <c r="K33" s="182" t="s">
        <v>62</v>
      </c>
      <c r="L33" s="32"/>
      <c r="M33" s="396"/>
      <c r="N33" s="395"/>
      <c r="P33" s="296"/>
      <c r="Q33" s="296"/>
      <c r="R33" s="297"/>
    </row>
    <row r="34" spans="1:18" x14ac:dyDescent="0.25">
      <c r="A34" s="276" t="s">
        <v>44</v>
      </c>
      <c r="B34" s="277"/>
      <c r="C34" s="278"/>
      <c r="D34" s="302"/>
      <c r="E34" s="424"/>
      <c r="F34" s="424"/>
      <c r="G34" s="311" t="s">
        <v>7</v>
      </c>
      <c r="H34" s="277"/>
      <c r="I34" s="303"/>
      <c r="J34" s="312"/>
      <c r="K34" s="274" t="s">
        <v>49</v>
      </c>
      <c r="L34" s="318"/>
      <c r="M34" s="308"/>
      <c r="P34" s="298"/>
      <c r="Q34" s="298"/>
      <c r="R34" s="161"/>
    </row>
    <row r="35" spans="1:18" x14ac:dyDescent="0.25">
      <c r="A35" s="279" t="s">
        <v>59</v>
      </c>
      <c r="B35" s="181"/>
      <c r="C35" s="280"/>
      <c r="D35" s="305"/>
      <c r="E35" s="425"/>
      <c r="F35" s="425"/>
      <c r="G35" s="313" t="s">
        <v>8</v>
      </c>
      <c r="H35" s="306"/>
      <c r="I35" s="307"/>
      <c r="J35" s="45"/>
      <c r="K35" s="315"/>
      <c r="L35" s="272"/>
      <c r="M35" s="310"/>
      <c r="P35" s="161"/>
      <c r="Q35" s="155"/>
      <c r="R35" s="161"/>
    </row>
    <row r="36" spans="1:18" x14ac:dyDescent="0.25">
      <c r="A36" s="194"/>
      <c r="B36" s="195"/>
      <c r="C36" s="196"/>
      <c r="D36" s="305"/>
      <c r="E36" s="46"/>
      <c r="F36" s="273"/>
      <c r="G36" s="313" t="s">
        <v>9</v>
      </c>
      <c r="H36" s="306"/>
      <c r="I36" s="307"/>
      <c r="J36" s="45"/>
      <c r="K36" s="274" t="s">
        <v>50</v>
      </c>
      <c r="L36" s="318"/>
      <c r="M36" s="304"/>
      <c r="P36" s="298"/>
      <c r="Q36" s="298"/>
      <c r="R36" s="161"/>
    </row>
    <row r="37" spans="1:18" x14ac:dyDescent="0.25">
      <c r="A37" s="172"/>
      <c r="B37" s="89"/>
      <c r="C37" s="173"/>
      <c r="D37" s="305"/>
      <c r="E37" s="46"/>
      <c r="F37" s="273"/>
      <c r="G37" s="313" t="s">
        <v>10</v>
      </c>
      <c r="H37" s="306"/>
      <c r="I37" s="307"/>
      <c r="J37" s="45"/>
      <c r="K37" s="316"/>
      <c r="L37" s="273"/>
      <c r="M37" s="308"/>
      <c r="P37" s="161"/>
      <c r="Q37" s="155"/>
      <c r="R37" s="161"/>
    </row>
    <row r="38" spans="1:18" x14ac:dyDescent="0.25">
      <c r="A38" s="185"/>
      <c r="B38" s="197"/>
      <c r="C38" s="232"/>
      <c r="D38" s="305"/>
      <c r="E38" s="46"/>
      <c r="F38" s="273"/>
      <c r="G38" s="313" t="s">
        <v>11</v>
      </c>
      <c r="H38" s="306"/>
      <c r="I38" s="307"/>
      <c r="J38" s="45"/>
      <c r="K38" s="279"/>
      <c r="L38" s="272"/>
      <c r="M38" s="310"/>
      <c r="P38" s="161"/>
      <c r="Q38" s="155"/>
      <c r="R38" s="161"/>
    </row>
    <row r="39" spans="1:18" x14ac:dyDescent="0.25">
      <c r="A39" s="186"/>
      <c r="B39" s="22"/>
      <c r="C39" s="173"/>
      <c r="D39" s="305"/>
      <c r="E39" s="46"/>
      <c r="F39" s="273"/>
      <c r="G39" s="313" t="s">
        <v>12</v>
      </c>
      <c r="H39" s="306"/>
      <c r="I39" s="307"/>
      <c r="J39" s="45"/>
      <c r="K39" s="274" t="s">
        <v>32</v>
      </c>
      <c r="L39" s="318"/>
      <c r="M39" s="304"/>
      <c r="P39" s="298"/>
      <c r="Q39" s="298"/>
      <c r="R39" s="161"/>
    </row>
    <row r="40" spans="1:18" x14ac:dyDescent="0.25">
      <c r="A40" s="186"/>
      <c r="B40" s="22"/>
      <c r="C40" s="192"/>
      <c r="D40" s="305"/>
      <c r="E40" s="46"/>
      <c r="F40" s="273"/>
      <c r="G40" s="313" t="s">
        <v>13</v>
      </c>
      <c r="H40" s="306"/>
      <c r="I40" s="307"/>
      <c r="J40" s="45"/>
      <c r="K40" s="316"/>
      <c r="L40" s="273"/>
      <c r="M40" s="308"/>
      <c r="P40" s="161"/>
      <c r="Q40" s="155"/>
      <c r="R40" s="161"/>
    </row>
    <row r="41" spans="1:18" x14ac:dyDescent="0.25">
      <c r="A41" s="187"/>
      <c r="B41" s="184"/>
      <c r="C41" s="193"/>
      <c r="D41" s="309"/>
      <c r="E41" s="175"/>
      <c r="F41" s="272"/>
      <c r="G41" s="314" t="s">
        <v>14</v>
      </c>
      <c r="H41" s="181"/>
      <c r="I41" s="275"/>
      <c r="J41" s="177"/>
      <c r="K41" s="279">
        <f>L4</f>
        <v>0</v>
      </c>
      <c r="L41" s="272"/>
      <c r="M41" s="310"/>
      <c r="P41" s="161"/>
      <c r="Q41" s="155"/>
      <c r="R41" s="299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09" priority="1" stopIfTrue="1" operator="equal">
      <formula>"Bye"</formula>
    </cfRule>
  </conditionalFormatting>
  <conditionalFormatting sqref="R41">
    <cfRule type="expression" dxfId="208" priority="2" stopIfTrue="1">
      <formula>$O$1="CU"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2FE8-2E6B-4AE2-BB36-19526B536258}">
  <dimension ref="A1:Q156"/>
  <sheetViews>
    <sheetView workbookViewId="0">
      <selection activeCell="E1" sqref="E1"/>
    </sheetView>
  </sheetViews>
  <sheetFormatPr defaultColWidth="8.77734375" defaultRowHeight="13.2" x14ac:dyDescent="0.25"/>
  <cols>
    <col min="1" max="1" width="8.33203125" customWidth="1"/>
    <col min="2" max="2" width="13" customWidth="1"/>
    <col min="3" max="3" width="14.33203125" customWidth="1"/>
    <col min="4" max="4" width="12" style="37" customWidth="1"/>
    <col min="5" max="5" width="10.44140625" style="379" customWidth="1"/>
    <col min="6" max="6" width="6.109375" style="54" hidden="1" customWidth="1"/>
    <col min="7" max="7" width="28.6640625" style="54" customWidth="1"/>
    <col min="8" max="8" width="7.6640625" style="37" customWidth="1"/>
    <col min="9" max="13" width="7.44140625" style="37" hidden="1" customWidth="1"/>
    <col min="14" max="15" width="7.44140625" style="37" customWidth="1"/>
    <col min="16" max="16" width="7.44140625" style="37" hidden="1" customWidth="1"/>
    <col min="17" max="17" width="7.44140625" style="37" customWidth="1"/>
  </cols>
  <sheetData>
    <row r="1" spans="1:17" ht="24.6" x14ac:dyDescent="0.4">
      <c r="A1" s="204" t="str">
        <f>Altalanos!$A$6</f>
        <v>DIÁKOLIMPIA</v>
      </c>
      <c r="B1" s="47"/>
      <c r="C1" s="47"/>
      <c r="D1" s="199"/>
      <c r="E1" s="419" t="s">
        <v>299</v>
      </c>
      <c r="F1" s="68"/>
      <c r="G1" s="212"/>
      <c r="H1" s="48"/>
      <c r="I1" s="48"/>
      <c r="J1" s="213"/>
      <c r="K1" s="213"/>
      <c r="L1" s="213"/>
      <c r="M1" s="213"/>
      <c r="N1" s="213"/>
      <c r="O1" s="213"/>
      <c r="P1" s="213"/>
      <c r="Q1" s="214"/>
    </row>
    <row r="2" spans="1:17" ht="13.8" thickBot="1" x14ac:dyDescent="0.3">
      <c r="B2" s="49" t="s">
        <v>57</v>
      </c>
      <c r="C2" s="409" t="s">
        <v>170</v>
      </c>
      <c r="D2" s="68"/>
      <c r="E2" s="221" t="s">
        <v>33</v>
      </c>
      <c r="F2" s="55"/>
      <c r="G2" s="55"/>
      <c r="H2" s="364"/>
      <c r="I2" s="364"/>
      <c r="J2" s="48"/>
      <c r="K2" s="48"/>
      <c r="L2" s="48"/>
      <c r="M2" s="48"/>
      <c r="N2" s="61"/>
      <c r="O2" s="42"/>
      <c r="P2" s="42"/>
      <c r="Q2" s="61"/>
    </row>
    <row r="3" spans="1:17" s="2" customFormat="1" ht="13.8" thickBot="1" x14ac:dyDescent="0.3">
      <c r="A3" s="353" t="s">
        <v>56</v>
      </c>
      <c r="B3" s="362"/>
      <c r="C3" s="362"/>
      <c r="D3" s="362"/>
      <c r="E3" s="362"/>
      <c r="F3" s="362"/>
      <c r="G3" s="362"/>
      <c r="H3" s="362"/>
      <c r="I3" s="363"/>
      <c r="J3" s="62"/>
      <c r="K3" s="69"/>
      <c r="L3" s="69"/>
      <c r="M3" s="69"/>
      <c r="N3" s="253" t="s">
        <v>32</v>
      </c>
      <c r="O3" s="63"/>
      <c r="P3" s="70"/>
      <c r="Q3" s="222"/>
    </row>
    <row r="4" spans="1:17" s="2" customFormat="1" x14ac:dyDescent="0.25">
      <c r="A4" s="39" t="s">
        <v>25</v>
      </c>
      <c r="B4" s="39"/>
      <c r="C4" s="38" t="s">
        <v>23</v>
      </c>
      <c r="D4" s="39" t="s">
        <v>28</v>
      </c>
      <c r="E4" s="43"/>
      <c r="G4" s="71"/>
      <c r="H4" s="389" t="s">
        <v>29</v>
      </c>
      <c r="I4" s="368"/>
      <c r="J4" s="72"/>
      <c r="K4" s="73"/>
      <c r="L4" s="73"/>
      <c r="M4" s="73"/>
      <c r="N4" s="72"/>
      <c r="O4" s="223"/>
      <c r="P4" s="223"/>
      <c r="Q4" s="74"/>
    </row>
    <row r="5" spans="1:17" s="2" customFormat="1" ht="13.8" thickBot="1" x14ac:dyDescent="0.3">
      <c r="A5" s="215">
        <f>Altalanos!$A$10</f>
        <v>46139</v>
      </c>
      <c r="B5" s="215"/>
      <c r="C5" s="50">
        <f>Altalanos!$C$10</f>
        <v>0</v>
      </c>
      <c r="D5" s="51" t="str">
        <f>Altalanos!$D$10</f>
        <v xml:space="preserve">  </v>
      </c>
      <c r="E5" s="51"/>
      <c r="F5" s="51"/>
      <c r="G5" s="51"/>
      <c r="H5" s="250">
        <f>Altalanos!$E$10</f>
        <v>0</v>
      </c>
      <c r="I5" s="390"/>
      <c r="J5" s="75"/>
      <c r="K5" s="44"/>
      <c r="L5" s="44"/>
      <c r="M5" s="44"/>
      <c r="N5" s="75"/>
      <c r="O5" s="51"/>
      <c r="P5" s="51"/>
      <c r="Q5" s="394"/>
    </row>
    <row r="6" spans="1:17" ht="30" customHeight="1" thickBot="1" x14ac:dyDescent="0.3">
      <c r="A6" s="203" t="s">
        <v>34</v>
      </c>
      <c r="B6" s="64" t="s">
        <v>26</v>
      </c>
      <c r="C6" s="64" t="s">
        <v>27</v>
      </c>
      <c r="D6" s="64" t="s">
        <v>30</v>
      </c>
      <c r="E6" s="65" t="s">
        <v>31</v>
      </c>
      <c r="F6" s="65" t="s">
        <v>35</v>
      </c>
      <c r="G6" s="65" t="s">
        <v>115</v>
      </c>
      <c r="H6" s="365" t="s">
        <v>36</v>
      </c>
      <c r="I6" s="366"/>
      <c r="J6" s="207" t="s">
        <v>18</v>
      </c>
      <c r="K6" s="66" t="s">
        <v>16</v>
      </c>
      <c r="L6" s="209" t="s">
        <v>1</v>
      </c>
      <c r="M6" s="180" t="s">
        <v>17</v>
      </c>
      <c r="N6" s="239" t="s">
        <v>53</v>
      </c>
      <c r="O6" s="219" t="s">
        <v>38</v>
      </c>
      <c r="P6" s="220" t="s">
        <v>2</v>
      </c>
      <c r="Q6" s="65" t="s">
        <v>39</v>
      </c>
    </row>
    <row r="7" spans="1:17" s="11" customFormat="1" ht="19.05" customHeight="1" x14ac:dyDescent="0.25">
      <c r="A7" s="211">
        <v>1</v>
      </c>
      <c r="B7" s="59" t="s">
        <v>171</v>
      </c>
      <c r="C7" s="56" t="s">
        <v>172</v>
      </c>
      <c r="D7" s="59" t="s">
        <v>152</v>
      </c>
      <c r="E7" s="224"/>
      <c r="F7" s="355"/>
      <c r="G7" s="356"/>
      <c r="H7" s="57"/>
      <c r="I7" s="57"/>
      <c r="J7" s="208"/>
      <c r="K7" s="206"/>
      <c r="L7" s="210"/>
      <c r="M7" s="206"/>
      <c r="N7" s="201"/>
      <c r="O7" s="57"/>
      <c r="P7" s="77"/>
      <c r="Q7" s="58"/>
    </row>
    <row r="8" spans="1:17" s="11" customFormat="1" ht="19.05" customHeight="1" thickBot="1" x14ac:dyDescent="0.3">
      <c r="A8" s="211">
        <v>2</v>
      </c>
      <c r="B8" s="56" t="s">
        <v>174</v>
      </c>
      <c r="C8" s="56" t="s">
        <v>175</v>
      </c>
      <c r="D8" s="59" t="s">
        <v>173</v>
      </c>
      <c r="E8" s="224"/>
      <c r="F8" s="357"/>
      <c r="G8" s="248"/>
      <c r="H8" s="57"/>
      <c r="I8" s="57"/>
      <c r="J8" s="208"/>
      <c r="K8" s="206"/>
      <c r="L8" s="210"/>
      <c r="M8" s="206"/>
      <c r="N8" s="201"/>
      <c r="O8" s="57"/>
      <c r="P8" s="77"/>
      <c r="Q8" s="58"/>
    </row>
    <row r="9" spans="1:17" s="11" customFormat="1" ht="19.05" customHeight="1" x14ac:dyDescent="0.25">
      <c r="A9" s="211">
        <v>3</v>
      </c>
      <c r="B9" s="56" t="s">
        <v>177</v>
      </c>
      <c r="C9" s="56" t="s">
        <v>176</v>
      </c>
      <c r="D9" s="59" t="s">
        <v>136</v>
      </c>
      <c r="E9" s="224"/>
      <c r="F9" s="355"/>
      <c r="G9" s="356"/>
      <c r="H9" s="57"/>
      <c r="I9" s="57"/>
      <c r="J9" s="208"/>
      <c r="K9" s="206"/>
      <c r="L9" s="210"/>
      <c r="M9" s="206"/>
      <c r="N9" s="201"/>
      <c r="O9" s="57"/>
      <c r="P9" s="77"/>
      <c r="Q9" s="58"/>
    </row>
    <row r="10" spans="1:17" s="11" customFormat="1" ht="19.05" customHeight="1" x14ac:dyDescent="0.25">
      <c r="A10" s="211">
        <v>4</v>
      </c>
      <c r="B10" s="56" t="s">
        <v>178</v>
      </c>
      <c r="C10" s="56" t="s">
        <v>176</v>
      </c>
      <c r="D10" s="59" t="s">
        <v>136</v>
      </c>
      <c r="E10" s="224"/>
      <c r="F10" s="357"/>
      <c r="G10" s="248"/>
      <c r="H10" s="57"/>
      <c r="I10" s="57"/>
      <c r="J10" s="208"/>
      <c r="K10" s="206"/>
      <c r="L10" s="210"/>
      <c r="M10" s="206"/>
      <c r="N10" s="201"/>
      <c r="O10" s="57"/>
      <c r="P10" s="369"/>
      <c r="Q10" s="367"/>
    </row>
    <row r="11" spans="1:17" s="11" customFormat="1" ht="19.05" customHeight="1" x14ac:dyDescent="0.25">
      <c r="A11" s="211">
        <v>5</v>
      </c>
      <c r="B11" s="56" t="s">
        <v>140</v>
      </c>
      <c r="C11" s="56" t="s">
        <v>179</v>
      </c>
      <c r="D11" s="59" t="s">
        <v>136</v>
      </c>
      <c r="E11" s="224"/>
      <c r="F11" s="357"/>
      <c r="G11" s="248"/>
      <c r="H11" s="57"/>
      <c r="I11" s="57"/>
      <c r="J11" s="208"/>
      <c r="K11" s="206"/>
      <c r="L11" s="210"/>
      <c r="M11" s="206"/>
      <c r="N11" s="201"/>
      <c r="O11" s="57"/>
      <c r="P11" s="369"/>
      <c r="Q11" s="367"/>
    </row>
    <row r="12" spans="1:17" s="11" customFormat="1" ht="19.05" customHeight="1" x14ac:dyDescent="0.25">
      <c r="A12" s="211">
        <v>6</v>
      </c>
      <c r="B12" s="56" t="s">
        <v>180</v>
      </c>
      <c r="C12" s="56" t="s">
        <v>181</v>
      </c>
      <c r="D12" s="59" t="s">
        <v>136</v>
      </c>
      <c r="E12" s="224"/>
      <c r="F12" s="357"/>
      <c r="G12" s="248"/>
      <c r="H12" s="57"/>
      <c r="I12" s="57"/>
      <c r="J12" s="208"/>
      <c r="K12" s="206"/>
      <c r="L12" s="210"/>
      <c r="M12" s="206"/>
      <c r="N12" s="201"/>
      <c r="O12" s="57"/>
      <c r="P12" s="369"/>
      <c r="Q12" s="367"/>
    </row>
    <row r="13" spans="1:17" s="11" customFormat="1" ht="19.05" customHeight="1" x14ac:dyDescent="0.25">
      <c r="A13" s="211">
        <v>7</v>
      </c>
      <c r="B13" s="56" t="s">
        <v>183</v>
      </c>
      <c r="C13" s="56" t="s">
        <v>182</v>
      </c>
      <c r="D13" s="59" t="s">
        <v>136</v>
      </c>
      <c r="E13" s="224"/>
      <c r="F13" s="357"/>
      <c r="G13" s="248"/>
      <c r="H13" s="57"/>
      <c r="I13" s="57"/>
      <c r="J13" s="208"/>
      <c r="K13" s="206"/>
      <c r="L13" s="210"/>
      <c r="M13" s="206"/>
      <c r="N13" s="201"/>
      <c r="O13" s="57"/>
      <c r="P13" s="369"/>
      <c r="Q13" s="367"/>
    </row>
    <row r="14" spans="1:17" s="11" customFormat="1" ht="19.05" customHeight="1" x14ac:dyDescent="0.25">
      <c r="A14" s="211">
        <v>8</v>
      </c>
      <c r="B14" s="56" t="s">
        <v>184</v>
      </c>
      <c r="C14" s="56" t="s">
        <v>185</v>
      </c>
      <c r="D14" s="59" t="s">
        <v>136</v>
      </c>
      <c r="E14" s="224"/>
      <c r="F14" s="357"/>
      <c r="G14" s="248"/>
      <c r="H14" s="57"/>
      <c r="I14" s="57"/>
      <c r="J14" s="208"/>
      <c r="K14" s="206"/>
      <c r="L14" s="210"/>
      <c r="M14" s="206"/>
      <c r="N14" s="201"/>
      <c r="O14" s="57"/>
      <c r="P14" s="369"/>
      <c r="Q14" s="367"/>
    </row>
    <row r="15" spans="1:17" s="11" customFormat="1" ht="19.05" customHeight="1" x14ac:dyDescent="0.25">
      <c r="A15" s="211">
        <v>9</v>
      </c>
      <c r="B15" s="56" t="s">
        <v>186</v>
      </c>
      <c r="C15" s="56" t="s">
        <v>187</v>
      </c>
      <c r="D15" s="59" t="s">
        <v>125</v>
      </c>
      <c r="E15" s="224"/>
      <c r="F15" s="58"/>
      <c r="G15" s="58"/>
      <c r="H15" s="57"/>
      <c r="I15" s="57"/>
      <c r="J15" s="208"/>
      <c r="K15" s="206"/>
      <c r="L15" s="210"/>
      <c r="M15" s="247"/>
      <c r="N15" s="201"/>
      <c r="O15" s="57"/>
      <c r="P15" s="58"/>
      <c r="Q15" s="58"/>
    </row>
    <row r="16" spans="1:17" s="11" customFormat="1" ht="19.05" customHeight="1" x14ac:dyDescent="0.25">
      <c r="A16" s="211">
        <v>10</v>
      </c>
      <c r="B16" s="417" t="s">
        <v>188</v>
      </c>
      <c r="C16" s="56" t="s">
        <v>176</v>
      </c>
      <c r="D16" s="59" t="s">
        <v>125</v>
      </c>
      <c r="E16" s="224"/>
      <c r="F16" s="58"/>
      <c r="G16" s="58"/>
      <c r="H16" s="57"/>
      <c r="I16" s="57"/>
      <c r="J16" s="208"/>
      <c r="K16" s="206"/>
      <c r="L16" s="210"/>
      <c r="M16" s="247"/>
      <c r="N16" s="201"/>
      <c r="O16" s="57"/>
      <c r="P16" s="77"/>
      <c r="Q16" s="58"/>
    </row>
    <row r="17" spans="1:17" s="11" customFormat="1" ht="19.05" customHeight="1" x14ac:dyDescent="0.25">
      <c r="A17" s="211">
        <v>11</v>
      </c>
      <c r="B17" s="56" t="s">
        <v>189</v>
      </c>
      <c r="C17" s="56" t="s">
        <v>190</v>
      </c>
      <c r="D17" s="59" t="s">
        <v>147</v>
      </c>
      <c r="E17" s="224"/>
      <c r="F17" s="58"/>
      <c r="G17" s="58"/>
      <c r="H17" s="57"/>
      <c r="I17" s="57"/>
      <c r="J17" s="208"/>
      <c r="K17" s="206"/>
      <c r="L17" s="210"/>
      <c r="M17" s="247"/>
      <c r="N17" s="201"/>
      <c r="O17" s="57"/>
      <c r="P17" s="77"/>
      <c r="Q17" s="58"/>
    </row>
    <row r="18" spans="1:17" s="11" customFormat="1" ht="19.05" customHeight="1" x14ac:dyDescent="0.25">
      <c r="A18" s="211">
        <v>12</v>
      </c>
      <c r="B18" s="56" t="s">
        <v>192</v>
      </c>
      <c r="C18" s="56" t="s">
        <v>191</v>
      </c>
      <c r="D18" s="59" t="s">
        <v>147</v>
      </c>
      <c r="E18" s="224"/>
      <c r="F18" s="58"/>
      <c r="G18" s="58"/>
      <c r="H18" s="57"/>
      <c r="I18" s="57"/>
      <c r="J18" s="208"/>
      <c r="K18" s="206"/>
      <c r="L18" s="210"/>
      <c r="M18" s="247"/>
      <c r="N18" s="201"/>
      <c r="O18" s="57"/>
      <c r="P18" s="77"/>
      <c r="Q18" s="58"/>
    </row>
    <row r="19" spans="1:17" s="11" customFormat="1" ht="19.05" customHeight="1" x14ac:dyDescent="0.25">
      <c r="A19" s="211">
        <v>13</v>
      </c>
      <c r="B19" s="56"/>
      <c r="C19" s="56"/>
      <c r="D19" s="57"/>
      <c r="E19" s="224"/>
      <c r="F19" s="58"/>
      <c r="G19" s="58"/>
      <c r="H19" s="57"/>
      <c r="I19" s="57"/>
      <c r="J19" s="208"/>
      <c r="K19" s="206"/>
      <c r="L19" s="210"/>
      <c r="M19" s="247"/>
      <c r="N19" s="201"/>
      <c r="O19" s="57"/>
      <c r="P19" s="77"/>
      <c r="Q19" s="58"/>
    </row>
    <row r="20" spans="1:17" s="11" customFormat="1" ht="19.05" customHeight="1" x14ac:dyDescent="0.25">
      <c r="A20" s="211">
        <v>14</v>
      </c>
      <c r="B20" s="56"/>
      <c r="C20" s="56"/>
      <c r="D20" s="57"/>
      <c r="E20" s="224"/>
      <c r="F20" s="58"/>
      <c r="G20" s="58"/>
      <c r="H20" s="57"/>
      <c r="I20" s="57"/>
      <c r="J20" s="208"/>
      <c r="K20" s="206"/>
      <c r="L20" s="210"/>
      <c r="M20" s="247"/>
      <c r="N20" s="201"/>
      <c r="O20" s="57"/>
      <c r="P20" s="77"/>
      <c r="Q20" s="58"/>
    </row>
    <row r="21" spans="1:17" s="11" customFormat="1" ht="19.05" customHeight="1" x14ac:dyDescent="0.25">
      <c r="A21" s="211">
        <v>15</v>
      </c>
      <c r="B21" s="56"/>
      <c r="C21" s="56"/>
      <c r="D21" s="57"/>
      <c r="E21" s="224"/>
      <c r="F21" s="58"/>
      <c r="G21" s="58"/>
      <c r="H21" s="57"/>
      <c r="I21" s="57"/>
      <c r="J21" s="208"/>
      <c r="K21" s="206"/>
      <c r="L21" s="210"/>
      <c r="M21" s="247"/>
      <c r="N21" s="201"/>
      <c r="O21" s="57"/>
      <c r="P21" s="77"/>
      <c r="Q21" s="58"/>
    </row>
    <row r="22" spans="1:17" s="11" customFormat="1" ht="19.05" customHeight="1" x14ac:dyDescent="0.25">
      <c r="A22" s="211">
        <v>16</v>
      </c>
      <c r="B22" s="56"/>
      <c r="C22" s="56"/>
      <c r="D22" s="57"/>
      <c r="E22" s="224"/>
      <c r="F22" s="58"/>
      <c r="G22" s="58"/>
      <c r="H22" s="57"/>
      <c r="I22" s="57"/>
      <c r="J22" s="208"/>
      <c r="K22" s="206"/>
      <c r="L22" s="210"/>
      <c r="M22" s="247"/>
      <c r="N22" s="201"/>
      <c r="O22" s="57"/>
      <c r="P22" s="77"/>
      <c r="Q22" s="58"/>
    </row>
    <row r="23" spans="1:17" s="11" customFormat="1" ht="19.05" customHeight="1" x14ac:dyDescent="0.25">
      <c r="A23" s="211">
        <v>17</v>
      </c>
      <c r="B23" s="56"/>
      <c r="C23" s="56"/>
      <c r="D23" s="57"/>
      <c r="E23" s="224"/>
      <c r="F23" s="58"/>
      <c r="G23" s="58"/>
      <c r="H23" s="57"/>
      <c r="I23" s="57"/>
      <c r="J23" s="208"/>
      <c r="K23" s="206"/>
      <c r="L23" s="210"/>
      <c r="M23" s="247"/>
      <c r="N23" s="201"/>
      <c r="O23" s="57"/>
      <c r="P23" s="77"/>
      <c r="Q23" s="58"/>
    </row>
    <row r="24" spans="1:17" s="11" customFormat="1" ht="19.05" customHeight="1" x14ac:dyDescent="0.25">
      <c r="A24" s="211">
        <v>18</v>
      </c>
      <c r="B24" s="56"/>
      <c r="C24" s="56"/>
      <c r="D24" s="57"/>
      <c r="E24" s="224"/>
      <c r="F24" s="58"/>
      <c r="G24" s="58"/>
      <c r="H24" s="57"/>
      <c r="I24" s="57"/>
      <c r="J24" s="208"/>
      <c r="K24" s="206"/>
      <c r="L24" s="210"/>
      <c r="M24" s="247"/>
      <c r="N24" s="201"/>
      <c r="O24" s="57"/>
      <c r="P24" s="77"/>
      <c r="Q24" s="58"/>
    </row>
    <row r="25" spans="1:17" s="11" customFormat="1" ht="19.05" customHeight="1" x14ac:dyDescent="0.25">
      <c r="A25" s="211">
        <v>19</v>
      </c>
      <c r="B25" s="56"/>
      <c r="C25" s="56"/>
      <c r="D25" s="57"/>
      <c r="E25" s="224"/>
      <c r="F25" s="58"/>
      <c r="G25" s="58"/>
      <c r="H25" s="57"/>
      <c r="I25" s="57"/>
      <c r="J25" s="208"/>
      <c r="K25" s="206"/>
      <c r="L25" s="210"/>
      <c r="M25" s="247"/>
      <c r="N25" s="201"/>
      <c r="O25" s="57"/>
      <c r="P25" s="77"/>
      <c r="Q25" s="58"/>
    </row>
    <row r="26" spans="1:17" s="11" customFormat="1" ht="19.05" customHeight="1" x14ac:dyDescent="0.25">
      <c r="A26" s="211">
        <v>20</v>
      </c>
      <c r="B26" s="56"/>
      <c r="C26" s="56"/>
      <c r="D26" s="57"/>
      <c r="E26" s="224"/>
      <c r="F26" s="58"/>
      <c r="G26" s="58"/>
      <c r="H26" s="57"/>
      <c r="I26" s="57"/>
      <c r="J26" s="208"/>
      <c r="K26" s="206"/>
      <c r="L26" s="210"/>
      <c r="M26" s="247"/>
      <c r="N26" s="201"/>
      <c r="O26" s="57"/>
      <c r="P26" s="77"/>
      <c r="Q26" s="58"/>
    </row>
    <row r="27" spans="1:17" s="11" customFormat="1" ht="19.05" customHeight="1" x14ac:dyDescent="0.25">
      <c r="A27" s="211">
        <v>21</v>
      </c>
      <c r="B27" s="56"/>
      <c r="C27" s="56"/>
      <c r="D27" s="57"/>
      <c r="E27" s="224"/>
      <c r="F27" s="58"/>
      <c r="G27" s="58"/>
      <c r="H27" s="57"/>
      <c r="I27" s="57"/>
      <c r="J27" s="208"/>
      <c r="K27" s="206"/>
      <c r="L27" s="210"/>
      <c r="M27" s="247"/>
      <c r="N27" s="201"/>
      <c r="O27" s="57"/>
      <c r="P27" s="77"/>
      <c r="Q27" s="58"/>
    </row>
    <row r="28" spans="1:17" s="11" customFormat="1" ht="19.05" customHeight="1" x14ac:dyDescent="0.25">
      <c r="A28" s="211">
        <v>22</v>
      </c>
      <c r="B28" s="56"/>
      <c r="C28" s="56"/>
      <c r="D28" s="57"/>
      <c r="E28" s="403"/>
      <c r="F28" s="371"/>
      <c r="G28" s="240"/>
      <c r="H28" s="57"/>
      <c r="I28" s="57"/>
      <c r="J28" s="208"/>
      <c r="K28" s="206"/>
      <c r="L28" s="210"/>
      <c r="M28" s="247"/>
      <c r="N28" s="201"/>
      <c r="O28" s="57"/>
      <c r="P28" s="77"/>
      <c r="Q28" s="58"/>
    </row>
    <row r="29" spans="1:17" s="11" customFormat="1" ht="19.05" customHeight="1" x14ac:dyDescent="0.25">
      <c r="A29" s="211">
        <v>23</v>
      </c>
      <c r="B29" s="56"/>
      <c r="C29" s="56"/>
      <c r="D29" s="57"/>
      <c r="E29" s="404"/>
      <c r="F29" s="58"/>
      <c r="G29" s="58"/>
      <c r="H29" s="57"/>
      <c r="I29" s="57"/>
      <c r="J29" s="208"/>
      <c r="K29" s="206"/>
      <c r="L29" s="210"/>
      <c r="M29" s="247"/>
      <c r="N29" s="201"/>
      <c r="O29" s="57"/>
      <c r="P29" s="77"/>
      <c r="Q29" s="58"/>
    </row>
    <row r="30" spans="1:17" s="11" customFormat="1" ht="19.05" customHeight="1" x14ac:dyDescent="0.25">
      <c r="A30" s="211">
        <v>24</v>
      </c>
      <c r="B30" s="56"/>
      <c r="C30" s="56"/>
      <c r="D30" s="57"/>
      <c r="E30" s="224"/>
      <c r="F30" s="58"/>
      <c r="G30" s="58"/>
      <c r="H30" s="57"/>
      <c r="I30" s="57"/>
      <c r="J30" s="208"/>
      <c r="K30" s="206"/>
      <c r="L30" s="210"/>
      <c r="M30" s="247"/>
      <c r="N30" s="201"/>
      <c r="O30" s="57"/>
      <c r="P30" s="77"/>
      <c r="Q30" s="58"/>
    </row>
    <row r="31" spans="1:17" s="11" customFormat="1" ht="19.05" customHeight="1" x14ac:dyDescent="0.25">
      <c r="A31" s="211">
        <v>25</v>
      </c>
      <c r="B31" s="56"/>
      <c r="C31" s="56"/>
      <c r="D31" s="57"/>
      <c r="E31" s="224"/>
      <c r="F31" s="58"/>
      <c r="G31" s="58"/>
      <c r="H31" s="57"/>
      <c r="I31" s="57"/>
      <c r="J31" s="208"/>
      <c r="K31" s="206"/>
      <c r="L31" s="210"/>
      <c r="M31" s="247"/>
      <c r="N31" s="201"/>
      <c r="O31" s="57"/>
      <c r="P31" s="77"/>
      <c r="Q31" s="58"/>
    </row>
    <row r="32" spans="1:17" s="11" customFormat="1" ht="19.05" customHeight="1" x14ac:dyDescent="0.25">
      <c r="A32" s="211">
        <v>26</v>
      </c>
      <c r="B32" s="56"/>
      <c r="C32" s="56"/>
      <c r="D32" s="57"/>
      <c r="E32" s="388"/>
      <c r="F32" s="58"/>
      <c r="G32" s="58"/>
      <c r="H32" s="57"/>
      <c r="I32" s="57"/>
      <c r="J32" s="208"/>
      <c r="K32" s="206"/>
      <c r="L32" s="210"/>
      <c r="M32" s="247"/>
      <c r="N32" s="201"/>
      <c r="O32" s="57"/>
      <c r="P32" s="77"/>
      <c r="Q32" s="58"/>
    </row>
    <row r="33" spans="1:17" s="11" customFormat="1" ht="19.05" customHeight="1" x14ac:dyDescent="0.25">
      <c r="A33" s="211">
        <v>27</v>
      </c>
      <c r="B33" s="56"/>
      <c r="C33" s="56"/>
      <c r="D33" s="57"/>
      <c r="E33" s="224"/>
      <c r="F33" s="58"/>
      <c r="G33" s="58"/>
      <c r="H33" s="57"/>
      <c r="I33" s="57"/>
      <c r="J33" s="208"/>
      <c r="K33" s="206"/>
      <c r="L33" s="210"/>
      <c r="M33" s="247"/>
      <c r="N33" s="201"/>
      <c r="O33" s="57"/>
      <c r="P33" s="77"/>
      <c r="Q33" s="58"/>
    </row>
    <row r="34" spans="1:17" s="11" customFormat="1" ht="19.05" customHeight="1" x14ac:dyDescent="0.25">
      <c r="A34" s="211">
        <v>28</v>
      </c>
      <c r="B34" s="56"/>
      <c r="C34" s="56"/>
      <c r="D34" s="57"/>
      <c r="E34" s="224"/>
      <c r="F34" s="58"/>
      <c r="G34" s="58"/>
      <c r="H34" s="57"/>
      <c r="I34" s="57"/>
      <c r="J34" s="208"/>
      <c r="K34" s="206"/>
      <c r="L34" s="210"/>
      <c r="M34" s="247"/>
      <c r="N34" s="201"/>
      <c r="O34" s="57"/>
      <c r="P34" s="77"/>
      <c r="Q34" s="58"/>
    </row>
    <row r="35" spans="1:17" s="11" customFormat="1" ht="19.05" customHeight="1" x14ac:dyDescent="0.25">
      <c r="A35" s="211">
        <v>29</v>
      </c>
      <c r="B35" s="56"/>
      <c r="C35" s="56"/>
      <c r="D35" s="57"/>
      <c r="E35" s="224"/>
      <c r="F35" s="58"/>
      <c r="G35" s="58"/>
      <c r="H35" s="57"/>
      <c r="I35" s="57"/>
      <c r="J35" s="208"/>
      <c r="K35" s="206"/>
      <c r="L35" s="210"/>
      <c r="M35" s="247"/>
      <c r="N35" s="201"/>
      <c r="O35" s="57"/>
      <c r="P35" s="77"/>
      <c r="Q35" s="58"/>
    </row>
    <row r="36" spans="1:17" s="11" customFormat="1" ht="19.05" customHeight="1" x14ac:dyDescent="0.25">
      <c r="A36" s="211">
        <v>30</v>
      </c>
      <c r="B36" s="56"/>
      <c r="C36" s="56"/>
      <c r="D36" s="57"/>
      <c r="E36" s="224"/>
      <c r="F36" s="58"/>
      <c r="G36" s="58"/>
      <c r="H36" s="57"/>
      <c r="I36" s="57"/>
      <c r="J36" s="208"/>
      <c r="K36" s="206"/>
      <c r="L36" s="210"/>
      <c r="M36" s="247"/>
      <c r="N36" s="201"/>
      <c r="O36" s="57"/>
      <c r="P36" s="77"/>
      <c r="Q36" s="58"/>
    </row>
    <row r="37" spans="1:17" s="11" customFormat="1" ht="19.05" customHeight="1" x14ac:dyDescent="0.25">
      <c r="A37" s="211">
        <v>31</v>
      </c>
      <c r="B37" s="56"/>
      <c r="C37" s="56"/>
      <c r="D37" s="57"/>
      <c r="E37" s="224"/>
      <c r="F37" s="58"/>
      <c r="G37" s="58"/>
      <c r="H37" s="57"/>
      <c r="I37" s="57"/>
      <c r="J37" s="208"/>
      <c r="K37" s="206"/>
      <c r="L37" s="210"/>
      <c r="M37" s="247"/>
      <c r="N37" s="201"/>
      <c r="O37" s="57"/>
      <c r="P37" s="77"/>
      <c r="Q37" s="58"/>
    </row>
    <row r="38" spans="1:17" s="11" customFormat="1" ht="19.05" customHeight="1" x14ac:dyDescent="0.25">
      <c r="A38" s="211">
        <v>32</v>
      </c>
      <c r="B38" s="56"/>
      <c r="C38" s="56"/>
      <c r="D38" s="57"/>
      <c r="E38" s="224"/>
      <c r="F38" s="58"/>
      <c r="G38" s="58"/>
      <c r="H38" s="357"/>
      <c r="I38" s="248"/>
      <c r="J38" s="208"/>
      <c r="K38" s="206"/>
      <c r="L38" s="210"/>
      <c r="M38" s="247"/>
      <c r="N38" s="201"/>
      <c r="O38" s="58"/>
      <c r="P38" s="77"/>
      <c r="Q38" s="58"/>
    </row>
    <row r="39" spans="1:17" s="11" customFormat="1" ht="19.05" customHeight="1" x14ac:dyDescent="0.25">
      <c r="A39" s="211">
        <v>33</v>
      </c>
      <c r="B39" s="56"/>
      <c r="C39" s="56"/>
      <c r="D39" s="57"/>
      <c r="E39" s="224"/>
      <c r="F39" s="58"/>
      <c r="G39" s="58"/>
      <c r="H39" s="357"/>
      <c r="I39" s="248"/>
      <c r="J39" s="208"/>
      <c r="K39" s="206"/>
      <c r="L39" s="210"/>
      <c r="M39" s="247"/>
      <c r="N39" s="240"/>
      <c r="O39" s="58"/>
      <c r="P39" s="77"/>
      <c r="Q39" s="58"/>
    </row>
    <row r="40" spans="1:17" s="11" customFormat="1" ht="19.05" customHeight="1" x14ac:dyDescent="0.25">
      <c r="A40" s="211">
        <v>34</v>
      </c>
      <c r="B40" s="56"/>
      <c r="C40" s="56"/>
      <c r="D40" s="57"/>
      <c r="E40" s="224"/>
      <c r="F40" s="58"/>
      <c r="G40" s="58"/>
      <c r="H40" s="357"/>
      <c r="I40" s="248"/>
      <c r="J40" s="208" t="e">
        <f>IF(AND(Q40="",#REF!&gt;0,#REF!&lt;5),K40,)</f>
        <v>#REF!</v>
      </c>
      <c r="K40" s="206" t="str">
        <f>IF(D40="","ZZZ9",IF(AND(#REF!&gt;0,#REF!&lt;5),D40&amp;#REF!,D40&amp;"9"))</f>
        <v>ZZZ9</v>
      </c>
      <c r="L40" s="210">
        <f t="shared" ref="L40:L71" si="0">IF(Q40="",999,Q40)</f>
        <v>999</v>
      </c>
      <c r="M40" s="247">
        <f t="shared" ref="M40:M71" si="1">IF(P40=999,999,1)</f>
        <v>999</v>
      </c>
      <c r="N40" s="240"/>
      <c r="O40" s="58"/>
      <c r="P40" s="77">
        <f t="shared" ref="P40:P71" si="2">IF(N40="DA",1,IF(N40="WC",2,IF(N40="SE",3,IF(N40="Q",4,IF(N40="LL",5,999)))))</f>
        <v>999</v>
      </c>
      <c r="Q40" s="58"/>
    </row>
    <row r="41" spans="1:17" s="11" customFormat="1" ht="19.05" customHeight="1" x14ac:dyDescent="0.25">
      <c r="A41" s="211">
        <v>35</v>
      </c>
      <c r="B41" s="56"/>
      <c r="C41" s="56"/>
      <c r="D41" s="57"/>
      <c r="E41" s="224"/>
      <c r="F41" s="58"/>
      <c r="G41" s="58"/>
      <c r="H41" s="357"/>
      <c r="I41" s="248"/>
      <c r="J41" s="208" t="e">
        <f>IF(AND(Q41="",#REF!&gt;0,#REF!&lt;5),K41,)</f>
        <v>#REF!</v>
      </c>
      <c r="K41" s="206" t="str">
        <f>IF(D41="","ZZZ9",IF(AND(#REF!&gt;0,#REF!&lt;5),D41&amp;#REF!,D41&amp;"9"))</f>
        <v>ZZZ9</v>
      </c>
      <c r="L41" s="210">
        <f t="shared" si="0"/>
        <v>999</v>
      </c>
      <c r="M41" s="247">
        <f t="shared" si="1"/>
        <v>999</v>
      </c>
      <c r="N41" s="240"/>
      <c r="O41" s="58"/>
      <c r="P41" s="77">
        <f t="shared" si="2"/>
        <v>999</v>
      </c>
      <c r="Q41" s="58"/>
    </row>
    <row r="42" spans="1:17" s="11" customFormat="1" ht="19.05" customHeight="1" x14ac:dyDescent="0.25">
      <c r="A42" s="211">
        <v>36</v>
      </c>
      <c r="B42" s="56"/>
      <c r="C42" s="56"/>
      <c r="D42" s="57"/>
      <c r="E42" s="224"/>
      <c r="F42" s="58"/>
      <c r="G42" s="58"/>
      <c r="H42" s="357"/>
      <c r="I42" s="248"/>
      <c r="J42" s="208" t="e">
        <f>IF(AND(Q42="",#REF!&gt;0,#REF!&lt;5),K42,)</f>
        <v>#REF!</v>
      </c>
      <c r="K42" s="206" t="str">
        <f>IF(D42="","ZZZ9",IF(AND(#REF!&gt;0,#REF!&lt;5),D42&amp;#REF!,D42&amp;"9"))</f>
        <v>ZZZ9</v>
      </c>
      <c r="L42" s="210">
        <f t="shared" si="0"/>
        <v>999</v>
      </c>
      <c r="M42" s="247">
        <f t="shared" si="1"/>
        <v>999</v>
      </c>
      <c r="N42" s="240"/>
      <c r="O42" s="58"/>
      <c r="P42" s="77">
        <f t="shared" si="2"/>
        <v>999</v>
      </c>
      <c r="Q42" s="58"/>
    </row>
    <row r="43" spans="1:17" s="11" customFormat="1" ht="19.05" customHeight="1" x14ac:dyDescent="0.25">
      <c r="A43" s="211">
        <v>37</v>
      </c>
      <c r="B43" s="56"/>
      <c r="C43" s="56"/>
      <c r="D43" s="57"/>
      <c r="E43" s="224"/>
      <c r="F43" s="58"/>
      <c r="G43" s="58"/>
      <c r="H43" s="357"/>
      <c r="I43" s="248"/>
      <c r="J43" s="208" t="e">
        <f>IF(AND(Q43="",#REF!&gt;0,#REF!&lt;5),K43,)</f>
        <v>#REF!</v>
      </c>
      <c r="K43" s="206" t="str">
        <f>IF(D43="","ZZZ9",IF(AND(#REF!&gt;0,#REF!&lt;5),D43&amp;#REF!,D43&amp;"9"))</f>
        <v>ZZZ9</v>
      </c>
      <c r="L43" s="210">
        <f t="shared" si="0"/>
        <v>999</v>
      </c>
      <c r="M43" s="247">
        <f t="shared" si="1"/>
        <v>999</v>
      </c>
      <c r="N43" s="240"/>
      <c r="O43" s="58"/>
      <c r="P43" s="77">
        <f t="shared" si="2"/>
        <v>999</v>
      </c>
      <c r="Q43" s="58"/>
    </row>
    <row r="44" spans="1:17" s="11" customFormat="1" ht="19.05" customHeight="1" x14ac:dyDescent="0.25">
      <c r="A44" s="211">
        <v>38</v>
      </c>
      <c r="B44" s="56"/>
      <c r="C44" s="56"/>
      <c r="D44" s="57"/>
      <c r="E44" s="224"/>
      <c r="F44" s="58"/>
      <c r="G44" s="58"/>
      <c r="H44" s="357"/>
      <c r="I44" s="248"/>
      <c r="J44" s="208" t="e">
        <f>IF(AND(Q44="",#REF!&gt;0,#REF!&lt;5),K44,)</f>
        <v>#REF!</v>
      </c>
      <c r="K44" s="206" t="str">
        <f>IF(D44="","ZZZ9",IF(AND(#REF!&gt;0,#REF!&lt;5),D44&amp;#REF!,D44&amp;"9"))</f>
        <v>ZZZ9</v>
      </c>
      <c r="L44" s="210">
        <f t="shared" si="0"/>
        <v>999</v>
      </c>
      <c r="M44" s="247">
        <f t="shared" si="1"/>
        <v>999</v>
      </c>
      <c r="N44" s="240"/>
      <c r="O44" s="58"/>
      <c r="P44" s="77">
        <f t="shared" si="2"/>
        <v>999</v>
      </c>
      <c r="Q44" s="58"/>
    </row>
    <row r="45" spans="1:17" s="11" customFormat="1" ht="19.05" customHeight="1" x14ac:dyDescent="0.25">
      <c r="A45" s="211">
        <v>39</v>
      </c>
      <c r="B45" s="56"/>
      <c r="C45" s="56"/>
      <c r="D45" s="57"/>
      <c r="E45" s="224"/>
      <c r="F45" s="58"/>
      <c r="G45" s="58"/>
      <c r="H45" s="357"/>
      <c r="I45" s="248"/>
      <c r="J45" s="208" t="e">
        <f>IF(AND(Q45="",#REF!&gt;0,#REF!&lt;5),K45,)</f>
        <v>#REF!</v>
      </c>
      <c r="K45" s="206" t="str">
        <f>IF(D45="","ZZZ9",IF(AND(#REF!&gt;0,#REF!&lt;5),D45&amp;#REF!,D45&amp;"9"))</f>
        <v>ZZZ9</v>
      </c>
      <c r="L45" s="210">
        <f t="shared" si="0"/>
        <v>999</v>
      </c>
      <c r="M45" s="247">
        <f t="shared" si="1"/>
        <v>999</v>
      </c>
      <c r="N45" s="240"/>
      <c r="O45" s="58"/>
      <c r="P45" s="77">
        <f t="shared" si="2"/>
        <v>999</v>
      </c>
      <c r="Q45" s="58"/>
    </row>
    <row r="46" spans="1:17" s="11" customFormat="1" ht="19.05" customHeight="1" x14ac:dyDescent="0.25">
      <c r="A46" s="211">
        <v>40</v>
      </c>
      <c r="B46" s="56"/>
      <c r="C46" s="56"/>
      <c r="D46" s="57"/>
      <c r="E46" s="224"/>
      <c r="F46" s="58"/>
      <c r="G46" s="58"/>
      <c r="H46" s="357"/>
      <c r="I46" s="248"/>
      <c r="J46" s="208" t="e">
        <f>IF(AND(Q46="",#REF!&gt;0,#REF!&lt;5),K46,)</f>
        <v>#REF!</v>
      </c>
      <c r="K46" s="206" t="str">
        <f>IF(D46="","ZZZ9",IF(AND(#REF!&gt;0,#REF!&lt;5),D46&amp;#REF!,D46&amp;"9"))</f>
        <v>ZZZ9</v>
      </c>
      <c r="L46" s="210">
        <f t="shared" si="0"/>
        <v>999</v>
      </c>
      <c r="M46" s="247">
        <f t="shared" si="1"/>
        <v>999</v>
      </c>
      <c r="N46" s="240"/>
      <c r="O46" s="58"/>
      <c r="P46" s="77">
        <f t="shared" si="2"/>
        <v>999</v>
      </c>
      <c r="Q46" s="58"/>
    </row>
    <row r="47" spans="1:17" s="11" customFormat="1" ht="19.05" customHeight="1" x14ac:dyDescent="0.25">
      <c r="A47" s="211">
        <v>41</v>
      </c>
      <c r="B47" s="56"/>
      <c r="C47" s="56"/>
      <c r="D47" s="57"/>
      <c r="E47" s="224"/>
      <c r="F47" s="58"/>
      <c r="G47" s="58"/>
      <c r="H47" s="357"/>
      <c r="I47" s="248"/>
      <c r="J47" s="208" t="e">
        <f>IF(AND(Q47="",#REF!&gt;0,#REF!&lt;5),K47,)</f>
        <v>#REF!</v>
      </c>
      <c r="K47" s="206" t="str">
        <f>IF(D47="","ZZZ9",IF(AND(#REF!&gt;0,#REF!&lt;5),D47&amp;#REF!,D47&amp;"9"))</f>
        <v>ZZZ9</v>
      </c>
      <c r="L47" s="210">
        <f t="shared" si="0"/>
        <v>999</v>
      </c>
      <c r="M47" s="247">
        <f t="shared" si="1"/>
        <v>999</v>
      </c>
      <c r="N47" s="240"/>
      <c r="O47" s="58"/>
      <c r="P47" s="77">
        <f t="shared" si="2"/>
        <v>999</v>
      </c>
      <c r="Q47" s="58"/>
    </row>
    <row r="48" spans="1:17" s="11" customFormat="1" ht="19.05" customHeight="1" x14ac:dyDescent="0.25">
      <c r="A48" s="211">
        <v>42</v>
      </c>
      <c r="B48" s="56"/>
      <c r="C48" s="56"/>
      <c r="D48" s="57"/>
      <c r="E48" s="224"/>
      <c r="F48" s="58"/>
      <c r="G48" s="58"/>
      <c r="H48" s="357"/>
      <c r="I48" s="248"/>
      <c r="J48" s="208" t="e">
        <f>IF(AND(Q48="",#REF!&gt;0,#REF!&lt;5),K48,)</f>
        <v>#REF!</v>
      </c>
      <c r="K48" s="206" t="str">
        <f>IF(D48="","ZZZ9",IF(AND(#REF!&gt;0,#REF!&lt;5),D48&amp;#REF!,D48&amp;"9"))</f>
        <v>ZZZ9</v>
      </c>
      <c r="L48" s="210">
        <f t="shared" si="0"/>
        <v>999</v>
      </c>
      <c r="M48" s="247">
        <f t="shared" si="1"/>
        <v>999</v>
      </c>
      <c r="N48" s="240"/>
      <c r="O48" s="58"/>
      <c r="P48" s="77">
        <f t="shared" si="2"/>
        <v>999</v>
      </c>
      <c r="Q48" s="58"/>
    </row>
    <row r="49" spans="1:17" s="11" customFormat="1" ht="19.05" customHeight="1" x14ac:dyDescent="0.25">
      <c r="A49" s="211">
        <v>43</v>
      </c>
      <c r="B49" s="56"/>
      <c r="C49" s="56"/>
      <c r="D49" s="57"/>
      <c r="E49" s="224"/>
      <c r="F49" s="58"/>
      <c r="G49" s="58"/>
      <c r="H49" s="357"/>
      <c r="I49" s="248"/>
      <c r="J49" s="208" t="e">
        <f>IF(AND(Q49="",#REF!&gt;0,#REF!&lt;5),K49,)</f>
        <v>#REF!</v>
      </c>
      <c r="K49" s="206" t="str">
        <f>IF(D49="","ZZZ9",IF(AND(#REF!&gt;0,#REF!&lt;5),D49&amp;#REF!,D49&amp;"9"))</f>
        <v>ZZZ9</v>
      </c>
      <c r="L49" s="210">
        <f t="shared" si="0"/>
        <v>999</v>
      </c>
      <c r="M49" s="247">
        <f t="shared" si="1"/>
        <v>999</v>
      </c>
      <c r="N49" s="240"/>
      <c r="O49" s="58"/>
      <c r="P49" s="77">
        <f t="shared" si="2"/>
        <v>999</v>
      </c>
      <c r="Q49" s="58"/>
    </row>
    <row r="50" spans="1:17" s="11" customFormat="1" ht="19.05" customHeight="1" x14ac:dyDescent="0.25">
      <c r="A50" s="211">
        <v>44</v>
      </c>
      <c r="B50" s="56"/>
      <c r="C50" s="56"/>
      <c r="D50" s="57"/>
      <c r="E50" s="224"/>
      <c r="F50" s="58"/>
      <c r="G50" s="58"/>
      <c r="H50" s="357"/>
      <c r="I50" s="248"/>
      <c r="J50" s="208" t="e">
        <f>IF(AND(Q50="",#REF!&gt;0,#REF!&lt;5),K50,)</f>
        <v>#REF!</v>
      </c>
      <c r="K50" s="206" t="str">
        <f>IF(D50="","ZZZ9",IF(AND(#REF!&gt;0,#REF!&lt;5),D50&amp;#REF!,D50&amp;"9"))</f>
        <v>ZZZ9</v>
      </c>
      <c r="L50" s="210">
        <f t="shared" si="0"/>
        <v>999</v>
      </c>
      <c r="M50" s="247">
        <f t="shared" si="1"/>
        <v>999</v>
      </c>
      <c r="N50" s="240"/>
      <c r="O50" s="58"/>
      <c r="P50" s="77">
        <f t="shared" si="2"/>
        <v>999</v>
      </c>
      <c r="Q50" s="58"/>
    </row>
    <row r="51" spans="1:17" s="11" customFormat="1" ht="19.05" customHeight="1" x14ac:dyDescent="0.25">
      <c r="A51" s="211">
        <v>45</v>
      </c>
      <c r="B51" s="56"/>
      <c r="C51" s="56"/>
      <c r="D51" s="57"/>
      <c r="E51" s="224"/>
      <c r="F51" s="58"/>
      <c r="G51" s="58"/>
      <c r="H51" s="357"/>
      <c r="I51" s="248"/>
      <c r="J51" s="208" t="e">
        <f>IF(AND(Q51="",#REF!&gt;0,#REF!&lt;5),K51,)</f>
        <v>#REF!</v>
      </c>
      <c r="K51" s="206" t="str">
        <f>IF(D51="","ZZZ9",IF(AND(#REF!&gt;0,#REF!&lt;5),D51&amp;#REF!,D51&amp;"9"))</f>
        <v>ZZZ9</v>
      </c>
      <c r="L51" s="210">
        <f t="shared" si="0"/>
        <v>999</v>
      </c>
      <c r="M51" s="247">
        <f t="shared" si="1"/>
        <v>999</v>
      </c>
      <c r="N51" s="240"/>
      <c r="O51" s="58"/>
      <c r="P51" s="77">
        <f t="shared" si="2"/>
        <v>999</v>
      </c>
      <c r="Q51" s="58"/>
    </row>
    <row r="52" spans="1:17" s="11" customFormat="1" ht="19.05" customHeight="1" x14ac:dyDescent="0.25">
      <c r="A52" s="211">
        <v>46</v>
      </c>
      <c r="B52" s="56"/>
      <c r="C52" s="56"/>
      <c r="D52" s="57"/>
      <c r="E52" s="224"/>
      <c r="F52" s="58"/>
      <c r="G52" s="58"/>
      <c r="H52" s="357"/>
      <c r="I52" s="248"/>
      <c r="J52" s="208" t="e">
        <f>IF(AND(Q52="",#REF!&gt;0,#REF!&lt;5),K52,)</f>
        <v>#REF!</v>
      </c>
      <c r="K52" s="206" t="str">
        <f>IF(D52="","ZZZ9",IF(AND(#REF!&gt;0,#REF!&lt;5),D52&amp;#REF!,D52&amp;"9"))</f>
        <v>ZZZ9</v>
      </c>
      <c r="L52" s="210">
        <f t="shared" si="0"/>
        <v>999</v>
      </c>
      <c r="M52" s="247">
        <f t="shared" si="1"/>
        <v>999</v>
      </c>
      <c r="N52" s="240"/>
      <c r="O52" s="58"/>
      <c r="P52" s="77">
        <f t="shared" si="2"/>
        <v>999</v>
      </c>
      <c r="Q52" s="58"/>
    </row>
    <row r="53" spans="1:17" s="11" customFormat="1" ht="19.05" customHeight="1" x14ac:dyDescent="0.25">
      <c r="A53" s="211">
        <v>47</v>
      </c>
      <c r="B53" s="56"/>
      <c r="C53" s="56"/>
      <c r="D53" s="57"/>
      <c r="E53" s="224"/>
      <c r="F53" s="58"/>
      <c r="G53" s="58"/>
      <c r="H53" s="357"/>
      <c r="I53" s="248"/>
      <c r="J53" s="208" t="e">
        <f>IF(AND(Q53="",#REF!&gt;0,#REF!&lt;5),K53,)</f>
        <v>#REF!</v>
      </c>
      <c r="K53" s="206" t="str">
        <f>IF(D53="","ZZZ9",IF(AND(#REF!&gt;0,#REF!&lt;5),D53&amp;#REF!,D53&amp;"9"))</f>
        <v>ZZZ9</v>
      </c>
      <c r="L53" s="210">
        <f t="shared" si="0"/>
        <v>999</v>
      </c>
      <c r="M53" s="247">
        <f t="shared" si="1"/>
        <v>999</v>
      </c>
      <c r="N53" s="240"/>
      <c r="O53" s="58"/>
      <c r="P53" s="77">
        <f t="shared" si="2"/>
        <v>999</v>
      </c>
      <c r="Q53" s="58"/>
    </row>
    <row r="54" spans="1:17" s="11" customFormat="1" ht="19.05" customHeight="1" x14ac:dyDescent="0.25">
      <c r="A54" s="211">
        <v>48</v>
      </c>
      <c r="B54" s="56"/>
      <c r="C54" s="56"/>
      <c r="D54" s="57"/>
      <c r="E54" s="224"/>
      <c r="F54" s="58"/>
      <c r="G54" s="58"/>
      <c r="H54" s="357"/>
      <c r="I54" s="248"/>
      <c r="J54" s="208" t="e">
        <f>IF(AND(Q54="",#REF!&gt;0,#REF!&lt;5),K54,)</f>
        <v>#REF!</v>
      </c>
      <c r="K54" s="206" t="str">
        <f>IF(D54="","ZZZ9",IF(AND(#REF!&gt;0,#REF!&lt;5),D54&amp;#REF!,D54&amp;"9"))</f>
        <v>ZZZ9</v>
      </c>
      <c r="L54" s="210">
        <f t="shared" si="0"/>
        <v>999</v>
      </c>
      <c r="M54" s="247">
        <f t="shared" si="1"/>
        <v>999</v>
      </c>
      <c r="N54" s="240"/>
      <c r="O54" s="58"/>
      <c r="P54" s="77">
        <f t="shared" si="2"/>
        <v>999</v>
      </c>
      <c r="Q54" s="58"/>
    </row>
    <row r="55" spans="1:17" s="11" customFormat="1" ht="19.05" customHeight="1" x14ac:dyDescent="0.25">
      <c r="A55" s="211">
        <v>49</v>
      </c>
      <c r="B55" s="56"/>
      <c r="C55" s="56"/>
      <c r="D55" s="57"/>
      <c r="E55" s="224"/>
      <c r="F55" s="58"/>
      <c r="G55" s="58"/>
      <c r="H55" s="357"/>
      <c r="I55" s="248"/>
      <c r="J55" s="208" t="e">
        <f>IF(AND(Q55="",#REF!&gt;0,#REF!&lt;5),K55,)</f>
        <v>#REF!</v>
      </c>
      <c r="K55" s="206" t="str">
        <f>IF(D55="","ZZZ9",IF(AND(#REF!&gt;0,#REF!&lt;5),D55&amp;#REF!,D55&amp;"9"))</f>
        <v>ZZZ9</v>
      </c>
      <c r="L55" s="210">
        <f t="shared" si="0"/>
        <v>999</v>
      </c>
      <c r="M55" s="247">
        <f t="shared" si="1"/>
        <v>999</v>
      </c>
      <c r="N55" s="240"/>
      <c r="O55" s="58"/>
      <c r="P55" s="77">
        <f t="shared" si="2"/>
        <v>999</v>
      </c>
      <c r="Q55" s="58"/>
    </row>
    <row r="56" spans="1:17" s="11" customFormat="1" ht="19.05" customHeight="1" x14ac:dyDescent="0.25">
      <c r="A56" s="211">
        <v>50</v>
      </c>
      <c r="B56" s="56"/>
      <c r="C56" s="56"/>
      <c r="D56" s="57"/>
      <c r="E56" s="224"/>
      <c r="F56" s="58"/>
      <c r="G56" s="58"/>
      <c r="H56" s="357"/>
      <c r="I56" s="248"/>
      <c r="J56" s="208" t="e">
        <f>IF(AND(Q56="",#REF!&gt;0,#REF!&lt;5),K56,)</f>
        <v>#REF!</v>
      </c>
      <c r="K56" s="206" t="str">
        <f>IF(D56="","ZZZ9",IF(AND(#REF!&gt;0,#REF!&lt;5),D56&amp;#REF!,D56&amp;"9"))</f>
        <v>ZZZ9</v>
      </c>
      <c r="L56" s="210">
        <f t="shared" si="0"/>
        <v>999</v>
      </c>
      <c r="M56" s="247">
        <f t="shared" si="1"/>
        <v>999</v>
      </c>
      <c r="N56" s="240"/>
      <c r="O56" s="58"/>
      <c r="P56" s="77">
        <f t="shared" si="2"/>
        <v>999</v>
      </c>
      <c r="Q56" s="58"/>
    </row>
    <row r="57" spans="1:17" s="11" customFormat="1" ht="19.05" customHeight="1" x14ac:dyDescent="0.25">
      <c r="A57" s="211">
        <v>51</v>
      </c>
      <c r="B57" s="56"/>
      <c r="C57" s="56"/>
      <c r="D57" s="57"/>
      <c r="E57" s="224"/>
      <c r="F57" s="58"/>
      <c r="G57" s="58"/>
      <c r="H57" s="357"/>
      <c r="I57" s="248"/>
      <c r="J57" s="208" t="e">
        <f>IF(AND(Q57="",#REF!&gt;0,#REF!&lt;5),K57,)</f>
        <v>#REF!</v>
      </c>
      <c r="K57" s="206" t="str">
        <f>IF(D57="","ZZZ9",IF(AND(#REF!&gt;0,#REF!&lt;5),D57&amp;#REF!,D57&amp;"9"))</f>
        <v>ZZZ9</v>
      </c>
      <c r="L57" s="210">
        <f t="shared" si="0"/>
        <v>999</v>
      </c>
      <c r="M57" s="247">
        <f t="shared" si="1"/>
        <v>999</v>
      </c>
      <c r="N57" s="240"/>
      <c r="O57" s="58"/>
      <c r="P57" s="77">
        <f t="shared" si="2"/>
        <v>999</v>
      </c>
      <c r="Q57" s="58"/>
    </row>
    <row r="58" spans="1:17" s="11" customFormat="1" ht="19.05" customHeight="1" x14ac:dyDescent="0.25">
      <c r="A58" s="211">
        <v>52</v>
      </c>
      <c r="B58" s="56"/>
      <c r="C58" s="56"/>
      <c r="D58" s="57"/>
      <c r="E58" s="224"/>
      <c r="F58" s="58"/>
      <c r="G58" s="58"/>
      <c r="H58" s="357"/>
      <c r="I58" s="248"/>
      <c r="J58" s="208" t="e">
        <f>IF(AND(Q58="",#REF!&gt;0,#REF!&lt;5),K58,)</f>
        <v>#REF!</v>
      </c>
      <c r="K58" s="206" t="str">
        <f>IF(D58="","ZZZ9",IF(AND(#REF!&gt;0,#REF!&lt;5),D58&amp;#REF!,D58&amp;"9"))</f>
        <v>ZZZ9</v>
      </c>
      <c r="L58" s="210">
        <f t="shared" si="0"/>
        <v>999</v>
      </c>
      <c r="M58" s="247">
        <f t="shared" si="1"/>
        <v>999</v>
      </c>
      <c r="N58" s="240"/>
      <c r="O58" s="58"/>
      <c r="P58" s="77">
        <f t="shared" si="2"/>
        <v>999</v>
      </c>
      <c r="Q58" s="58"/>
    </row>
    <row r="59" spans="1:17" s="11" customFormat="1" ht="19.05" customHeight="1" x14ac:dyDescent="0.25">
      <c r="A59" s="211">
        <v>53</v>
      </c>
      <c r="B59" s="56"/>
      <c r="C59" s="56"/>
      <c r="D59" s="57"/>
      <c r="E59" s="224"/>
      <c r="F59" s="58"/>
      <c r="G59" s="58"/>
      <c r="H59" s="357"/>
      <c r="I59" s="248"/>
      <c r="J59" s="208" t="e">
        <f>IF(AND(Q59="",#REF!&gt;0,#REF!&lt;5),K59,)</f>
        <v>#REF!</v>
      </c>
      <c r="K59" s="206" t="str">
        <f>IF(D59="","ZZZ9",IF(AND(#REF!&gt;0,#REF!&lt;5),D59&amp;#REF!,D59&amp;"9"))</f>
        <v>ZZZ9</v>
      </c>
      <c r="L59" s="210">
        <f t="shared" si="0"/>
        <v>999</v>
      </c>
      <c r="M59" s="247">
        <f t="shared" si="1"/>
        <v>999</v>
      </c>
      <c r="N59" s="240"/>
      <c r="O59" s="58"/>
      <c r="P59" s="77">
        <f t="shared" si="2"/>
        <v>999</v>
      </c>
      <c r="Q59" s="58"/>
    </row>
    <row r="60" spans="1:17" s="11" customFormat="1" ht="19.05" customHeight="1" x14ac:dyDescent="0.25">
      <c r="A60" s="211">
        <v>54</v>
      </c>
      <c r="B60" s="56"/>
      <c r="C60" s="56"/>
      <c r="D60" s="57"/>
      <c r="E60" s="224"/>
      <c r="F60" s="58"/>
      <c r="G60" s="58"/>
      <c r="H60" s="357"/>
      <c r="I60" s="248"/>
      <c r="J60" s="208" t="e">
        <f>IF(AND(Q60="",#REF!&gt;0,#REF!&lt;5),K60,)</f>
        <v>#REF!</v>
      </c>
      <c r="K60" s="206" t="str">
        <f>IF(D60="","ZZZ9",IF(AND(#REF!&gt;0,#REF!&lt;5),D60&amp;#REF!,D60&amp;"9"))</f>
        <v>ZZZ9</v>
      </c>
      <c r="L60" s="210">
        <f t="shared" si="0"/>
        <v>999</v>
      </c>
      <c r="M60" s="247">
        <f t="shared" si="1"/>
        <v>999</v>
      </c>
      <c r="N60" s="240"/>
      <c r="O60" s="58"/>
      <c r="P60" s="77">
        <f t="shared" si="2"/>
        <v>999</v>
      </c>
      <c r="Q60" s="58"/>
    </row>
    <row r="61" spans="1:17" s="11" customFormat="1" ht="19.05" customHeight="1" x14ac:dyDescent="0.25">
      <c r="A61" s="211">
        <v>55</v>
      </c>
      <c r="B61" s="56"/>
      <c r="C61" s="56"/>
      <c r="D61" s="57"/>
      <c r="E61" s="224"/>
      <c r="F61" s="58"/>
      <c r="G61" s="58"/>
      <c r="H61" s="357"/>
      <c r="I61" s="248"/>
      <c r="J61" s="208" t="e">
        <f>IF(AND(Q61="",#REF!&gt;0,#REF!&lt;5),K61,)</f>
        <v>#REF!</v>
      </c>
      <c r="K61" s="206" t="str">
        <f>IF(D61="","ZZZ9",IF(AND(#REF!&gt;0,#REF!&lt;5),D61&amp;#REF!,D61&amp;"9"))</f>
        <v>ZZZ9</v>
      </c>
      <c r="L61" s="210">
        <f t="shared" si="0"/>
        <v>999</v>
      </c>
      <c r="M61" s="247">
        <f t="shared" si="1"/>
        <v>999</v>
      </c>
      <c r="N61" s="240"/>
      <c r="O61" s="58"/>
      <c r="P61" s="77">
        <f t="shared" si="2"/>
        <v>999</v>
      </c>
      <c r="Q61" s="58"/>
    </row>
    <row r="62" spans="1:17" s="11" customFormat="1" ht="19.05" customHeight="1" x14ac:dyDescent="0.25">
      <c r="A62" s="211">
        <v>56</v>
      </c>
      <c r="B62" s="56"/>
      <c r="C62" s="56"/>
      <c r="D62" s="57"/>
      <c r="E62" s="224"/>
      <c r="F62" s="58"/>
      <c r="G62" s="58"/>
      <c r="H62" s="357"/>
      <c r="I62" s="248"/>
      <c r="J62" s="208" t="e">
        <f>IF(AND(Q62="",#REF!&gt;0,#REF!&lt;5),K62,)</f>
        <v>#REF!</v>
      </c>
      <c r="K62" s="206" t="str">
        <f>IF(D62="","ZZZ9",IF(AND(#REF!&gt;0,#REF!&lt;5),D62&amp;#REF!,D62&amp;"9"))</f>
        <v>ZZZ9</v>
      </c>
      <c r="L62" s="210">
        <f t="shared" si="0"/>
        <v>999</v>
      </c>
      <c r="M62" s="247">
        <f t="shared" si="1"/>
        <v>999</v>
      </c>
      <c r="N62" s="240"/>
      <c r="O62" s="58"/>
      <c r="P62" s="77">
        <f t="shared" si="2"/>
        <v>999</v>
      </c>
      <c r="Q62" s="58"/>
    </row>
    <row r="63" spans="1:17" s="11" customFormat="1" ht="19.05" customHeight="1" x14ac:dyDescent="0.25">
      <c r="A63" s="211">
        <v>57</v>
      </c>
      <c r="B63" s="56"/>
      <c r="C63" s="56"/>
      <c r="D63" s="57"/>
      <c r="E63" s="224"/>
      <c r="F63" s="58"/>
      <c r="G63" s="58"/>
      <c r="H63" s="357"/>
      <c r="I63" s="248"/>
      <c r="J63" s="208" t="e">
        <f>IF(AND(Q63="",#REF!&gt;0,#REF!&lt;5),K63,)</f>
        <v>#REF!</v>
      </c>
      <c r="K63" s="206" t="str">
        <f>IF(D63="","ZZZ9",IF(AND(#REF!&gt;0,#REF!&lt;5),D63&amp;#REF!,D63&amp;"9"))</f>
        <v>ZZZ9</v>
      </c>
      <c r="L63" s="210">
        <f t="shared" si="0"/>
        <v>999</v>
      </c>
      <c r="M63" s="247">
        <f t="shared" si="1"/>
        <v>999</v>
      </c>
      <c r="N63" s="240"/>
      <c r="O63" s="58"/>
      <c r="P63" s="77">
        <f t="shared" si="2"/>
        <v>999</v>
      </c>
      <c r="Q63" s="58"/>
    </row>
    <row r="64" spans="1:17" s="11" customFormat="1" ht="19.05" customHeight="1" x14ac:dyDescent="0.25">
      <c r="A64" s="211">
        <v>58</v>
      </c>
      <c r="B64" s="56"/>
      <c r="C64" s="56"/>
      <c r="D64" s="57"/>
      <c r="E64" s="224"/>
      <c r="F64" s="58"/>
      <c r="G64" s="58"/>
      <c r="H64" s="357"/>
      <c r="I64" s="248"/>
      <c r="J64" s="208" t="e">
        <f>IF(AND(Q64="",#REF!&gt;0,#REF!&lt;5),K64,)</f>
        <v>#REF!</v>
      </c>
      <c r="K64" s="206" t="str">
        <f>IF(D64="","ZZZ9",IF(AND(#REF!&gt;0,#REF!&lt;5),D64&amp;#REF!,D64&amp;"9"))</f>
        <v>ZZZ9</v>
      </c>
      <c r="L64" s="210">
        <f t="shared" si="0"/>
        <v>999</v>
      </c>
      <c r="M64" s="247">
        <f t="shared" si="1"/>
        <v>999</v>
      </c>
      <c r="N64" s="240"/>
      <c r="O64" s="58"/>
      <c r="P64" s="77">
        <f t="shared" si="2"/>
        <v>999</v>
      </c>
      <c r="Q64" s="58"/>
    </row>
    <row r="65" spans="1:17" s="11" customFormat="1" ht="19.05" customHeight="1" x14ac:dyDescent="0.25">
      <c r="A65" s="211">
        <v>59</v>
      </c>
      <c r="B65" s="56"/>
      <c r="C65" s="56"/>
      <c r="D65" s="57"/>
      <c r="E65" s="224"/>
      <c r="F65" s="58"/>
      <c r="G65" s="58"/>
      <c r="H65" s="357"/>
      <c r="I65" s="248"/>
      <c r="J65" s="208" t="e">
        <f>IF(AND(Q65="",#REF!&gt;0,#REF!&lt;5),K65,)</f>
        <v>#REF!</v>
      </c>
      <c r="K65" s="206" t="str">
        <f>IF(D65="","ZZZ9",IF(AND(#REF!&gt;0,#REF!&lt;5),D65&amp;#REF!,D65&amp;"9"))</f>
        <v>ZZZ9</v>
      </c>
      <c r="L65" s="210">
        <f t="shared" si="0"/>
        <v>999</v>
      </c>
      <c r="M65" s="247">
        <f t="shared" si="1"/>
        <v>999</v>
      </c>
      <c r="N65" s="240"/>
      <c r="O65" s="58"/>
      <c r="P65" s="77">
        <f t="shared" si="2"/>
        <v>999</v>
      </c>
      <c r="Q65" s="58"/>
    </row>
    <row r="66" spans="1:17" s="11" customFormat="1" ht="19.05" customHeight="1" x14ac:dyDescent="0.25">
      <c r="A66" s="211">
        <v>60</v>
      </c>
      <c r="B66" s="56"/>
      <c r="C66" s="56"/>
      <c r="D66" s="57"/>
      <c r="E66" s="224"/>
      <c r="F66" s="58"/>
      <c r="G66" s="58"/>
      <c r="H66" s="357"/>
      <c r="I66" s="248"/>
      <c r="J66" s="208" t="e">
        <f>IF(AND(Q66="",#REF!&gt;0,#REF!&lt;5),K66,)</f>
        <v>#REF!</v>
      </c>
      <c r="K66" s="206" t="str">
        <f>IF(D66="","ZZZ9",IF(AND(#REF!&gt;0,#REF!&lt;5),D66&amp;#REF!,D66&amp;"9"))</f>
        <v>ZZZ9</v>
      </c>
      <c r="L66" s="210">
        <f t="shared" si="0"/>
        <v>999</v>
      </c>
      <c r="M66" s="247">
        <f t="shared" si="1"/>
        <v>999</v>
      </c>
      <c r="N66" s="240"/>
      <c r="O66" s="58"/>
      <c r="P66" s="77">
        <f t="shared" si="2"/>
        <v>999</v>
      </c>
      <c r="Q66" s="58"/>
    </row>
    <row r="67" spans="1:17" s="11" customFormat="1" ht="19.05" customHeight="1" x14ac:dyDescent="0.25">
      <c r="A67" s="211">
        <v>61</v>
      </c>
      <c r="B67" s="56"/>
      <c r="C67" s="56"/>
      <c r="D67" s="57"/>
      <c r="E67" s="224"/>
      <c r="F67" s="58"/>
      <c r="G67" s="58"/>
      <c r="H67" s="357"/>
      <c r="I67" s="248"/>
      <c r="J67" s="208" t="e">
        <f>IF(AND(Q67="",#REF!&gt;0,#REF!&lt;5),K67,)</f>
        <v>#REF!</v>
      </c>
      <c r="K67" s="206" t="str">
        <f>IF(D67="","ZZZ9",IF(AND(#REF!&gt;0,#REF!&lt;5),D67&amp;#REF!,D67&amp;"9"))</f>
        <v>ZZZ9</v>
      </c>
      <c r="L67" s="210">
        <f t="shared" si="0"/>
        <v>999</v>
      </c>
      <c r="M67" s="247">
        <f t="shared" si="1"/>
        <v>999</v>
      </c>
      <c r="N67" s="240"/>
      <c r="O67" s="58"/>
      <c r="P67" s="77">
        <f t="shared" si="2"/>
        <v>999</v>
      </c>
      <c r="Q67" s="58"/>
    </row>
    <row r="68" spans="1:17" s="11" customFormat="1" ht="19.05" customHeight="1" x14ac:dyDescent="0.25">
      <c r="A68" s="211">
        <v>62</v>
      </c>
      <c r="B68" s="56"/>
      <c r="C68" s="56"/>
      <c r="D68" s="57"/>
      <c r="E68" s="224"/>
      <c r="F68" s="58"/>
      <c r="G68" s="58"/>
      <c r="H68" s="357"/>
      <c r="I68" s="248"/>
      <c r="J68" s="208" t="e">
        <f>IF(AND(Q68="",#REF!&gt;0,#REF!&lt;5),K68,)</f>
        <v>#REF!</v>
      </c>
      <c r="K68" s="206" t="str">
        <f>IF(D68="","ZZZ9",IF(AND(#REF!&gt;0,#REF!&lt;5),D68&amp;#REF!,D68&amp;"9"))</f>
        <v>ZZZ9</v>
      </c>
      <c r="L68" s="210">
        <f t="shared" si="0"/>
        <v>999</v>
      </c>
      <c r="M68" s="247">
        <f t="shared" si="1"/>
        <v>999</v>
      </c>
      <c r="N68" s="240"/>
      <c r="O68" s="58"/>
      <c r="P68" s="77">
        <f t="shared" si="2"/>
        <v>999</v>
      </c>
      <c r="Q68" s="58"/>
    </row>
    <row r="69" spans="1:17" s="11" customFormat="1" ht="19.05" customHeight="1" x14ac:dyDescent="0.25">
      <c r="A69" s="211">
        <v>63</v>
      </c>
      <c r="B69" s="56"/>
      <c r="C69" s="56"/>
      <c r="D69" s="57"/>
      <c r="E69" s="224"/>
      <c r="F69" s="58"/>
      <c r="G69" s="58"/>
      <c r="H69" s="357"/>
      <c r="I69" s="248"/>
      <c r="J69" s="208" t="e">
        <f>IF(AND(Q69="",#REF!&gt;0,#REF!&lt;5),K69,)</f>
        <v>#REF!</v>
      </c>
      <c r="K69" s="206" t="str">
        <f>IF(D69="","ZZZ9",IF(AND(#REF!&gt;0,#REF!&lt;5),D69&amp;#REF!,D69&amp;"9"))</f>
        <v>ZZZ9</v>
      </c>
      <c r="L69" s="210">
        <f t="shared" si="0"/>
        <v>999</v>
      </c>
      <c r="M69" s="247">
        <f t="shared" si="1"/>
        <v>999</v>
      </c>
      <c r="N69" s="240"/>
      <c r="O69" s="58"/>
      <c r="P69" s="77">
        <f t="shared" si="2"/>
        <v>999</v>
      </c>
      <c r="Q69" s="58"/>
    </row>
    <row r="70" spans="1:17" s="11" customFormat="1" ht="19.05" customHeight="1" x14ac:dyDescent="0.25">
      <c r="A70" s="211">
        <v>64</v>
      </c>
      <c r="B70" s="56"/>
      <c r="C70" s="56"/>
      <c r="D70" s="57"/>
      <c r="E70" s="224"/>
      <c r="F70" s="58"/>
      <c r="G70" s="58"/>
      <c r="H70" s="357"/>
      <c r="I70" s="248"/>
      <c r="J70" s="208" t="e">
        <f>IF(AND(Q70="",#REF!&gt;0,#REF!&lt;5),K70,)</f>
        <v>#REF!</v>
      </c>
      <c r="K70" s="206" t="str">
        <f>IF(D70="","ZZZ9",IF(AND(#REF!&gt;0,#REF!&lt;5),D70&amp;#REF!,D70&amp;"9"))</f>
        <v>ZZZ9</v>
      </c>
      <c r="L70" s="210">
        <f t="shared" si="0"/>
        <v>999</v>
      </c>
      <c r="M70" s="247">
        <f t="shared" si="1"/>
        <v>999</v>
      </c>
      <c r="N70" s="240"/>
      <c r="O70" s="58"/>
      <c r="P70" s="77">
        <f t="shared" si="2"/>
        <v>999</v>
      </c>
      <c r="Q70" s="58"/>
    </row>
    <row r="71" spans="1:17" s="11" customFormat="1" ht="19.05" customHeight="1" x14ac:dyDescent="0.25">
      <c r="A71" s="211">
        <v>65</v>
      </c>
      <c r="B71" s="56"/>
      <c r="C71" s="56"/>
      <c r="D71" s="57"/>
      <c r="E71" s="224"/>
      <c r="F71" s="58"/>
      <c r="G71" s="58"/>
      <c r="H71" s="357"/>
      <c r="I71" s="248"/>
      <c r="J71" s="208" t="e">
        <f>IF(AND(Q71="",#REF!&gt;0,#REF!&lt;5),K71,)</f>
        <v>#REF!</v>
      </c>
      <c r="K71" s="206" t="str">
        <f>IF(D71="","ZZZ9",IF(AND(#REF!&gt;0,#REF!&lt;5),D71&amp;#REF!,D71&amp;"9"))</f>
        <v>ZZZ9</v>
      </c>
      <c r="L71" s="210">
        <f t="shared" si="0"/>
        <v>999</v>
      </c>
      <c r="M71" s="247">
        <f t="shared" si="1"/>
        <v>999</v>
      </c>
      <c r="N71" s="240"/>
      <c r="O71" s="58"/>
      <c r="P71" s="77">
        <f t="shared" si="2"/>
        <v>999</v>
      </c>
      <c r="Q71" s="58"/>
    </row>
    <row r="72" spans="1:17" s="11" customFormat="1" ht="19.05" customHeight="1" x14ac:dyDescent="0.25">
      <c r="A72" s="211">
        <v>66</v>
      </c>
      <c r="B72" s="56"/>
      <c r="C72" s="56"/>
      <c r="D72" s="57"/>
      <c r="E72" s="224"/>
      <c r="F72" s="58"/>
      <c r="G72" s="58"/>
      <c r="H72" s="357"/>
      <c r="I72" s="248"/>
      <c r="J72" s="208" t="e">
        <f>IF(AND(Q72="",#REF!&gt;0,#REF!&lt;5),K72,)</f>
        <v>#REF!</v>
      </c>
      <c r="K72" s="206" t="str">
        <f>IF(D72="","ZZZ9",IF(AND(#REF!&gt;0,#REF!&lt;5),D72&amp;#REF!,D72&amp;"9"))</f>
        <v>ZZZ9</v>
      </c>
      <c r="L72" s="210">
        <f t="shared" ref="L72:L100" si="3">IF(Q72="",999,Q72)</f>
        <v>999</v>
      </c>
      <c r="M72" s="247">
        <f t="shared" ref="M72:M100" si="4">IF(P72=999,999,1)</f>
        <v>999</v>
      </c>
      <c r="N72" s="240"/>
      <c r="O72" s="58"/>
      <c r="P72" s="77">
        <f t="shared" ref="P72:P100" si="5">IF(N72="DA",1,IF(N72="WC",2,IF(N72="SE",3,IF(N72="Q",4,IF(N72="LL",5,999)))))</f>
        <v>999</v>
      </c>
      <c r="Q72" s="58"/>
    </row>
    <row r="73" spans="1:17" s="11" customFormat="1" ht="19.05" customHeight="1" x14ac:dyDescent="0.25">
      <c r="A73" s="211">
        <v>67</v>
      </c>
      <c r="B73" s="56"/>
      <c r="C73" s="56"/>
      <c r="D73" s="57"/>
      <c r="E73" s="224"/>
      <c r="F73" s="58"/>
      <c r="G73" s="58"/>
      <c r="H73" s="357"/>
      <c r="I73" s="248"/>
      <c r="J73" s="208" t="e">
        <f>IF(AND(Q73="",#REF!&gt;0,#REF!&lt;5),K73,)</f>
        <v>#REF!</v>
      </c>
      <c r="K73" s="206" t="str">
        <f>IF(D73="","ZZZ9",IF(AND(#REF!&gt;0,#REF!&lt;5),D73&amp;#REF!,D73&amp;"9"))</f>
        <v>ZZZ9</v>
      </c>
      <c r="L73" s="210">
        <f t="shared" si="3"/>
        <v>999</v>
      </c>
      <c r="M73" s="247">
        <f t="shared" si="4"/>
        <v>999</v>
      </c>
      <c r="N73" s="240"/>
      <c r="O73" s="58"/>
      <c r="P73" s="77">
        <f t="shared" si="5"/>
        <v>999</v>
      </c>
      <c r="Q73" s="58"/>
    </row>
    <row r="74" spans="1:17" s="11" customFormat="1" ht="19.05" customHeight="1" x14ac:dyDescent="0.25">
      <c r="A74" s="211">
        <v>68</v>
      </c>
      <c r="B74" s="56"/>
      <c r="C74" s="56"/>
      <c r="D74" s="57"/>
      <c r="E74" s="224"/>
      <c r="F74" s="58"/>
      <c r="G74" s="58"/>
      <c r="H74" s="357"/>
      <c r="I74" s="248"/>
      <c r="J74" s="208" t="e">
        <f>IF(AND(Q74="",#REF!&gt;0,#REF!&lt;5),K74,)</f>
        <v>#REF!</v>
      </c>
      <c r="K74" s="206" t="str">
        <f>IF(D74="","ZZZ9",IF(AND(#REF!&gt;0,#REF!&lt;5),D74&amp;#REF!,D74&amp;"9"))</f>
        <v>ZZZ9</v>
      </c>
      <c r="L74" s="210">
        <f t="shared" si="3"/>
        <v>999</v>
      </c>
      <c r="M74" s="247">
        <f t="shared" si="4"/>
        <v>999</v>
      </c>
      <c r="N74" s="240"/>
      <c r="O74" s="58"/>
      <c r="P74" s="77">
        <f t="shared" si="5"/>
        <v>999</v>
      </c>
      <c r="Q74" s="58"/>
    </row>
    <row r="75" spans="1:17" s="11" customFormat="1" ht="19.05" customHeight="1" x14ac:dyDescent="0.25">
      <c r="A75" s="211">
        <v>69</v>
      </c>
      <c r="B75" s="56"/>
      <c r="C75" s="56"/>
      <c r="D75" s="57"/>
      <c r="E75" s="224"/>
      <c r="F75" s="58"/>
      <c r="G75" s="58"/>
      <c r="H75" s="357"/>
      <c r="I75" s="248"/>
      <c r="J75" s="208" t="e">
        <f>IF(AND(Q75="",#REF!&gt;0,#REF!&lt;5),K75,)</f>
        <v>#REF!</v>
      </c>
      <c r="K75" s="206" t="str">
        <f>IF(D75="","ZZZ9",IF(AND(#REF!&gt;0,#REF!&lt;5),D75&amp;#REF!,D75&amp;"9"))</f>
        <v>ZZZ9</v>
      </c>
      <c r="L75" s="210">
        <f t="shared" si="3"/>
        <v>999</v>
      </c>
      <c r="M75" s="247">
        <f t="shared" si="4"/>
        <v>999</v>
      </c>
      <c r="N75" s="240"/>
      <c r="O75" s="58"/>
      <c r="P75" s="77">
        <f t="shared" si="5"/>
        <v>999</v>
      </c>
      <c r="Q75" s="58"/>
    </row>
    <row r="76" spans="1:17" s="11" customFormat="1" ht="19.05" customHeight="1" x14ac:dyDescent="0.25">
      <c r="A76" s="211">
        <v>70</v>
      </c>
      <c r="B76" s="56"/>
      <c r="C76" s="56"/>
      <c r="D76" s="57"/>
      <c r="E76" s="224"/>
      <c r="F76" s="58"/>
      <c r="G76" s="58"/>
      <c r="H76" s="357"/>
      <c r="I76" s="248"/>
      <c r="J76" s="208" t="e">
        <f>IF(AND(Q76="",#REF!&gt;0,#REF!&lt;5),K76,)</f>
        <v>#REF!</v>
      </c>
      <c r="K76" s="206" t="str">
        <f>IF(D76="","ZZZ9",IF(AND(#REF!&gt;0,#REF!&lt;5),D76&amp;#REF!,D76&amp;"9"))</f>
        <v>ZZZ9</v>
      </c>
      <c r="L76" s="210">
        <f t="shared" si="3"/>
        <v>999</v>
      </c>
      <c r="M76" s="247">
        <f t="shared" si="4"/>
        <v>999</v>
      </c>
      <c r="N76" s="240"/>
      <c r="O76" s="58"/>
      <c r="P76" s="77">
        <f t="shared" si="5"/>
        <v>999</v>
      </c>
      <c r="Q76" s="58"/>
    </row>
    <row r="77" spans="1:17" s="11" customFormat="1" ht="19.05" customHeight="1" x14ac:dyDescent="0.25">
      <c r="A77" s="211">
        <v>71</v>
      </c>
      <c r="B77" s="56"/>
      <c r="C77" s="56"/>
      <c r="D77" s="57"/>
      <c r="E77" s="224"/>
      <c r="F77" s="58"/>
      <c r="G77" s="58"/>
      <c r="H77" s="357"/>
      <c r="I77" s="248"/>
      <c r="J77" s="208" t="e">
        <f>IF(AND(Q77="",#REF!&gt;0,#REF!&lt;5),K77,)</f>
        <v>#REF!</v>
      </c>
      <c r="K77" s="206" t="str">
        <f>IF(D77="","ZZZ9",IF(AND(#REF!&gt;0,#REF!&lt;5),D77&amp;#REF!,D77&amp;"9"))</f>
        <v>ZZZ9</v>
      </c>
      <c r="L77" s="210">
        <f t="shared" si="3"/>
        <v>999</v>
      </c>
      <c r="M77" s="247">
        <f t="shared" si="4"/>
        <v>999</v>
      </c>
      <c r="N77" s="240"/>
      <c r="O77" s="58"/>
      <c r="P77" s="77">
        <f t="shared" si="5"/>
        <v>999</v>
      </c>
      <c r="Q77" s="58"/>
    </row>
    <row r="78" spans="1:17" s="11" customFormat="1" ht="19.05" customHeight="1" x14ac:dyDescent="0.25">
      <c r="A78" s="211">
        <v>72</v>
      </c>
      <c r="B78" s="56"/>
      <c r="C78" s="56"/>
      <c r="D78" s="57"/>
      <c r="E78" s="224"/>
      <c r="F78" s="58"/>
      <c r="G78" s="58"/>
      <c r="H78" s="357"/>
      <c r="I78" s="248"/>
      <c r="J78" s="208" t="e">
        <f>IF(AND(Q78="",#REF!&gt;0,#REF!&lt;5),K78,)</f>
        <v>#REF!</v>
      </c>
      <c r="K78" s="206" t="str">
        <f>IF(D78="","ZZZ9",IF(AND(#REF!&gt;0,#REF!&lt;5),D78&amp;#REF!,D78&amp;"9"))</f>
        <v>ZZZ9</v>
      </c>
      <c r="L78" s="210">
        <f t="shared" si="3"/>
        <v>999</v>
      </c>
      <c r="M78" s="247">
        <f t="shared" si="4"/>
        <v>999</v>
      </c>
      <c r="N78" s="240"/>
      <c r="O78" s="58"/>
      <c r="P78" s="77">
        <f t="shared" si="5"/>
        <v>999</v>
      </c>
      <c r="Q78" s="58"/>
    </row>
    <row r="79" spans="1:17" s="11" customFormat="1" ht="19.05" customHeight="1" x14ac:dyDescent="0.25">
      <c r="A79" s="211">
        <v>73</v>
      </c>
      <c r="B79" s="56"/>
      <c r="C79" s="56"/>
      <c r="D79" s="57"/>
      <c r="E79" s="224"/>
      <c r="F79" s="58"/>
      <c r="G79" s="58"/>
      <c r="H79" s="357"/>
      <c r="I79" s="248"/>
      <c r="J79" s="208" t="e">
        <f>IF(AND(Q79="",#REF!&gt;0,#REF!&lt;5),K79,)</f>
        <v>#REF!</v>
      </c>
      <c r="K79" s="206" t="str">
        <f>IF(D79="","ZZZ9",IF(AND(#REF!&gt;0,#REF!&lt;5),D79&amp;#REF!,D79&amp;"9"))</f>
        <v>ZZZ9</v>
      </c>
      <c r="L79" s="210">
        <f t="shared" si="3"/>
        <v>999</v>
      </c>
      <c r="M79" s="247">
        <f t="shared" si="4"/>
        <v>999</v>
      </c>
      <c r="N79" s="240"/>
      <c r="O79" s="58"/>
      <c r="P79" s="77">
        <f t="shared" si="5"/>
        <v>999</v>
      </c>
      <c r="Q79" s="58"/>
    </row>
    <row r="80" spans="1:17" s="11" customFormat="1" ht="19.05" customHeight="1" x14ac:dyDescent="0.25">
      <c r="A80" s="211">
        <v>74</v>
      </c>
      <c r="B80" s="56"/>
      <c r="C80" s="56"/>
      <c r="D80" s="57"/>
      <c r="E80" s="224"/>
      <c r="F80" s="58"/>
      <c r="G80" s="58"/>
      <c r="H80" s="357"/>
      <c r="I80" s="248"/>
      <c r="J80" s="208" t="e">
        <f>IF(AND(Q80="",#REF!&gt;0,#REF!&lt;5),K80,)</f>
        <v>#REF!</v>
      </c>
      <c r="K80" s="206" t="str">
        <f>IF(D80="","ZZZ9",IF(AND(#REF!&gt;0,#REF!&lt;5),D80&amp;#REF!,D80&amp;"9"))</f>
        <v>ZZZ9</v>
      </c>
      <c r="L80" s="210">
        <f t="shared" si="3"/>
        <v>999</v>
      </c>
      <c r="M80" s="247">
        <f t="shared" si="4"/>
        <v>999</v>
      </c>
      <c r="N80" s="240"/>
      <c r="O80" s="58"/>
      <c r="P80" s="77">
        <f t="shared" si="5"/>
        <v>999</v>
      </c>
      <c r="Q80" s="58"/>
    </row>
    <row r="81" spans="1:17" s="11" customFormat="1" ht="19.05" customHeight="1" x14ac:dyDescent="0.25">
      <c r="A81" s="211">
        <v>75</v>
      </c>
      <c r="B81" s="56"/>
      <c r="C81" s="56"/>
      <c r="D81" s="57"/>
      <c r="E81" s="224"/>
      <c r="F81" s="58"/>
      <c r="G81" s="58"/>
      <c r="H81" s="357"/>
      <c r="I81" s="248"/>
      <c r="J81" s="208" t="e">
        <f>IF(AND(Q81="",#REF!&gt;0,#REF!&lt;5),K81,)</f>
        <v>#REF!</v>
      </c>
      <c r="K81" s="206" t="str">
        <f>IF(D81="","ZZZ9",IF(AND(#REF!&gt;0,#REF!&lt;5),D81&amp;#REF!,D81&amp;"9"))</f>
        <v>ZZZ9</v>
      </c>
      <c r="L81" s="210">
        <f t="shared" si="3"/>
        <v>999</v>
      </c>
      <c r="M81" s="247">
        <f t="shared" si="4"/>
        <v>999</v>
      </c>
      <c r="N81" s="240"/>
      <c r="O81" s="58"/>
      <c r="P81" s="77">
        <f t="shared" si="5"/>
        <v>999</v>
      </c>
      <c r="Q81" s="58"/>
    </row>
    <row r="82" spans="1:17" s="11" customFormat="1" ht="19.05" customHeight="1" x14ac:dyDescent="0.25">
      <c r="A82" s="211">
        <v>76</v>
      </c>
      <c r="B82" s="56"/>
      <c r="C82" s="56"/>
      <c r="D82" s="57"/>
      <c r="E82" s="224"/>
      <c r="F82" s="58"/>
      <c r="G82" s="58"/>
      <c r="H82" s="357"/>
      <c r="I82" s="248"/>
      <c r="J82" s="208" t="e">
        <f>IF(AND(Q82="",#REF!&gt;0,#REF!&lt;5),K82,)</f>
        <v>#REF!</v>
      </c>
      <c r="K82" s="206" t="str">
        <f>IF(D82="","ZZZ9",IF(AND(#REF!&gt;0,#REF!&lt;5),D82&amp;#REF!,D82&amp;"9"))</f>
        <v>ZZZ9</v>
      </c>
      <c r="L82" s="210">
        <f t="shared" si="3"/>
        <v>999</v>
      </c>
      <c r="M82" s="247">
        <f t="shared" si="4"/>
        <v>999</v>
      </c>
      <c r="N82" s="240"/>
      <c r="O82" s="58"/>
      <c r="P82" s="77">
        <f t="shared" si="5"/>
        <v>999</v>
      </c>
      <c r="Q82" s="58"/>
    </row>
    <row r="83" spans="1:17" s="11" customFormat="1" ht="19.05" customHeight="1" x14ac:dyDescent="0.25">
      <c r="A83" s="211">
        <v>77</v>
      </c>
      <c r="B83" s="56"/>
      <c r="C83" s="56"/>
      <c r="D83" s="57"/>
      <c r="E83" s="224"/>
      <c r="F83" s="58"/>
      <c r="G83" s="58"/>
      <c r="H83" s="357"/>
      <c r="I83" s="248"/>
      <c r="J83" s="208" t="e">
        <f>IF(AND(Q83="",#REF!&gt;0,#REF!&lt;5),K83,)</f>
        <v>#REF!</v>
      </c>
      <c r="K83" s="206" t="str">
        <f>IF(D83="","ZZZ9",IF(AND(#REF!&gt;0,#REF!&lt;5),D83&amp;#REF!,D83&amp;"9"))</f>
        <v>ZZZ9</v>
      </c>
      <c r="L83" s="210">
        <f t="shared" si="3"/>
        <v>999</v>
      </c>
      <c r="M83" s="247">
        <f t="shared" si="4"/>
        <v>999</v>
      </c>
      <c r="N83" s="240"/>
      <c r="O83" s="58"/>
      <c r="P83" s="77">
        <f t="shared" si="5"/>
        <v>999</v>
      </c>
      <c r="Q83" s="58"/>
    </row>
    <row r="84" spans="1:17" s="11" customFormat="1" ht="19.05" customHeight="1" x14ac:dyDescent="0.25">
      <c r="A84" s="211">
        <v>78</v>
      </c>
      <c r="B84" s="56"/>
      <c r="C84" s="56"/>
      <c r="D84" s="57"/>
      <c r="E84" s="224"/>
      <c r="F84" s="58"/>
      <c r="G84" s="58"/>
      <c r="H84" s="357"/>
      <c r="I84" s="248"/>
      <c r="J84" s="208" t="e">
        <f>IF(AND(Q84="",#REF!&gt;0,#REF!&lt;5),K84,)</f>
        <v>#REF!</v>
      </c>
      <c r="K84" s="206" t="str">
        <f>IF(D84="","ZZZ9",IF(AND(#REF!&gt;0,#REF!&lt;5),D84&amp;#REF!,D84&amp;"9"))</f>
        <v>ZZZ9</v>
      </c>
      <c r="L84" s="210">
        <f t="shared" si="3"/>
        <v>999</v>
      </c>
      <c r="M84" s="247">
        <f t="shared" si="4"/>
        <v>999</v>
      </c>
      <c r="N84" s="240"/>
      <c r="O84" s="58"/>
      <c r="P84" s="77">
        <f t="shared" si="5"/>
        <v>999</v>
      </c>
      <c r="Q84" s="58"/>
    </row>
    <row r="85" spans="1:17" s="11" customFormat="1" ht="19.05" customHeight="1" x14ac:dyDescent="0.25">
      <c r="A85" s="211">
        <v>79</v>
      </c>
      <c r="B85" s="56"/>
      <c r="C85" s="56"/>
      <c r="D85" s="57"/>
      <c r="E85" s="224"/>
      <c r="F85" s="58"/>
      <c r="G85" s="58"/>
      <c r="H85" s="357"/>
      <c r="I85" s="248"/>
      <c r="J85" s="208" t="e">
        <f>IF(AND(Q85="",#REF!&gt;0,#REF!&lt;5),K85,)</f>
        <v>#REF!</v>
      </c>
      <c r="K85" s="206" t="str">
        <f>IF(D85="","ZZZ9",IF(AND(#REF!&gt;0,#REF!&lt;5),D85&amp;#REF!,D85&amp;"9"))</f>
        <v>ZZZ9</v>
      </c>
      <c r="L85" s="210">
        <f t="shared" si="3"/>
        <v>999</v>
      </c>
      <c r="M85" s="247">
        <f t="shared" si="4"/>
        <v>999</v>
      </c>
      <c r="N85" s="240"/>
      <c r="O85" s="58"/>
      <c r="P85" s="77">
        <f t="shared" si="5"/>
        <v>999</v>
      </c>
      <c r="Q85" s="58"/>
    </row>
    <row r="86" spans="1:17" s="11" customFormat="1" ht="19.05" customHeight="1" x14ac:dyDescent="0.25">
      <c r="A86" s="211">
        <v>80</v>
      </c>
      <c r="B86" s="56"/>
      <c r="C86" s="56"/>
      <c r="D86" s="57"/>
      <c r="E86" s="224"/>
      <c r="F86" s="58"/>
      <c r="G86" s="58"/>
      <c r="H86" s="357"/>
      <c r="I86" s="248"/>
      <c r="J86" s="208" t="e">
        <f>IF(AND(Q86="",#REF!&gt;0,#REF!&lt;5),K86,)</f>
        <v>#REF!</v>
      </c>
      <c r="K86" s="206" t="str">
        <f>IF(D86="","ZZZ9",IF(AND(#REF!&gt;0,#REF!&lt;5),D86&amp;#REF!,D86&amp;"9"))</f>
        <v>ZZZ9</v>
      </c>
      <c r="L86" s="210">
        <f t="shared" si="3"/>
        <v>999</v>
      </c>
      <c r="M86" s="247">
        <f t="shared" si="4"/>
        <v>999</v>
      </c>
      <c r="N86" s="240"/>
      <c r="O86" s="58"/>
      <c r="P86" s="77">
        <f t="shared" si="5"/>
        <v>999</v>
      </c>
      <c r="Q86" s="58"/>
    </row>
    <row r="87" spans="1:17" s="11" customFormat="1" ht="19.05" customHeight="1" x14ac:dyDescent="0.25">
      <c r="A87" s="211">
        <v>81</v>
      </c>
      <c r="B87" s="56"/>
      <c r="C87" s="56"/>
      <c r="D87" s="57"/>
      <c r="E87" s="224"/>
      <c r="F87" s="58"/>
      <c r="G87" s="58"/>
      <c r="H87" s="357"/>
      <c r="I87" s="248"/>
      <c r="J87" s="208" t="e">
        <f>IF(AND(Q87="",#REF!&gt;0,#REF!&lt;5),K87,)</f>
        <v>#REF!</v>
      </c>
      <c r="K87" s="206" t="str">
        <f>IF(D87="","ZZZ9",IF(AND(#REF!&gt;0,#REF!&lt;5),D87&amp;#REF!,D87&amp;"9"))</f>
        <v>ZZZ9</v>
      </c>
      <c r="L87" s="210">
        <f t="shared" si="3"/>
        <v>999</v>
      </c>
      <c r="M87" s="247">
        <f t="shared" si="4"/>
        <v>999</v>
      </c>
      <c r="N87" s="240"/>
      <c r="O87" s="58"/>
      <c r="P87" s="77">
        <f t="shared" si="5"/>
        <v>999</v>
      </c>
      <c r="Q87" s="58"/>
    </row>
    <row r="88" spans="1:17" s="11" customFormat="1" ht="19.05" customHeight="1" x14ac:dyDescent="0.25">
      <c r="A88" s="211">
        <v>82</v>
      </c>
      <c r="B88" s="56"/>
      <c r="C88" s="56"/>
      <c r="D88" s="57"/>
      <c r="E88" s="224"/>
      <c r="F88" s="58"/>
      <c r="G88" s="58"/>
      <c r="H88" s="357"/>
      <c r="I88" s="248"/>
      <c r="J88" s="208" t="e">
        <f>IF(AND(Q88="",#REF!&gt;0,#REF!&lt;5),K88,)</f>
        <v>#REF!</v>
      </c>
      <c r="K88" s="206" t="str">
        <f>IF(D88="","ZZZ9",IF(AND(#REF!&gt;0,#REF!&lt;5),D88&amp;#REF!,D88&amp;"9"))</f>
        <v>ZZZ9</v>
      </c>
      <c r="L88" s="210">
        <f t="shared" si="3"/>
        <v>999</v>
      </c>
      <c r="M88" s="247">
        <f t="shared" si="4"/>
        <v>999</v>
      </c>
      <c r="N88" s="240"/>
      <c r="O88" s="58"/>
      <c r="P88" s="77">
        <f t="shared" si="5"/>
        <v>999</v>
      </c>
      <c r="Q88" s="58"/>
    </row>
    <row r="89" spans="1:17" s="11" customFormat="1" ht="19.05" customHeight="1" x14ac:dyDescent="0.25">
      <c r="A89" s="211">
        <v>83</v>
      </c>
      <c r="B89" s="56"/>
      <c r="C89" s="56"/>
      <c r="D89" s="57"/>
      <c r="E89" s="224"/>
      <c r="F89" s="58"/>
      <c r="G89" s="58"/>
      <c r="H89" s="357"/>
      <c r="I89" s="248"/>
      <c r="J89" s="208" t="e">
        <f>IF(AND(Q89="",#REF!&gt;0,#REF!&lt;5),K89,)</f>
        <v>#REF!</v>
      </c>
      <c r="K89" s="206" t="str">
        <f>IF(D89="","ZZZ9",IF(AND(#REF!&gt;0,#REF!&lt;5),D89&amp;#REF!,D89&amp;"9"))</f>
        <v>ZZZ9</v>
      </c>
      <c r="L89" s="210">
        <f t="shared" si="3"/>
        <v>999</v>
      </c>
      <c r="M89" s="247">
        <f t="shared" si="4"/>
        <v>999</v>
      </c>
      <c r="N89" s="240"/>
      <c r="O89" s="58"/>
      <c r="P89" s="77">
        <f t="shared" si="5"/>
        <v>999</v>
      </c>
      <c r="Q89" s="58"/>
    </row>
    <row r="90" spans="1:17" s="11" customFormat="1" ht="19.05" customHeight="1" x14ac:dyDescent="0.25">
      <c r="A90" s="211">
        <v>84</v>
      </c>
      <c r="B90" s="56"/>
      <c r="C90" s="56"/>
      <c r="D90" s="57"/>
      <c r="E90" s="224"/>
      <c r="F90" s="58"/>
      <c r="G90" s="58"/>
      <c r="H90" s="357"/>
      <c r="I90" s="248"/>
      <c r="J90" s="208" t="e">
        <f>IF(AND(Q90="",#REF!&gt;0,#REF!&lt;5),K90,)</f>
        <v>#REF!</v>
      </c>
      <c r="K90" s="206" t="str">
        <f>IF(D90="","ZZZ9",IF(AND(#REF!&gt;0,#REF!&lt;5),D90&amp;#REF!,D90&amp;"9"))</f>
        <v>ZZZ9</v>
      </c>
      <c r="L90" s="210">
        <f t="shared" si="3"/>
        <v>999</v>
      </c>
      <c r="M90" s="247">
        <f t="shared" si="4"/>
        <v>999</v>
      </c>
      <c r="N90" s="240"/>
      <c r="O90" s="58"/>
      <c r="P90" s="77">
        <f t="shared" si="5"/>
        <v>999</v>
      </c>
      <c r="Q90" s="58"/>
    </row>
    <row r="91" spans="1:17" s="11" customFormat="1" ht="19.05" customHeight="1" x14ac:dyDescent="0.25">
      <c r="A91" s="211">
        <v>85</v>
      </c>
      <c r="B91" s="56"/>
      <c r="C91" s="56"/>
      <c r="D91" s="57"/>
      <c r="E91" s="224"/>
      <c r="F91" s="58"/>
      <c r="G91" s="58"/>
      <c r="H91" s="357"/>
      <c r="I91" s="248"/>
      <c r="J91" s="208" t="e">
        <f>IF(AND(Q91="",#REF!&gt;0,#REF!&lt;5),K91,)</f>
        <v>#REF!</v>
      </c>
      <c r="K91" s="206" t="str">
        <f>IF(D91="","ZZZ9",IF(AND(#REF!&gt;0,#REF!&lt;5),D91&amp;#REF!,D91&amp;"9"))</f>
        <v>ZZZ9</v>
      </c>
      <c r="L91" s="210">
        <f t="shared" si="3"/>
        <v>999</v>
      </c>
      <c r="M91" s="247">
        <f t="shared" si="4"/>
        <v>999</v>
      </c>
      <c r="N91" s="240"/>
      <c r="O91" s="58"/>
      <c r="P91" s="77">
        <f t="shared" si="5"/>
        <v>999</v>
      </c>
      <c r="Q91" s="58"/>
    </row>
    <row r="92" spans="1:17" s="11" customFormat="1" ht="19.05" customHeight="1" x14ac:dyDescent="0.25">
      <c r="A92" s="211">
        <v>86</v>
      </c>
      <c r="B92" s="56"/>
      <c r="C92" s="56"/>
      <c r="D92" s="57"/>
      <c r="E92" s="224"/>
      <c r="F92" s="58"/>
      <c r="G92" s="58"/>
      <c r="H92" s="357"/>
      <c r="I92" s="248"/>
      <c r="J92" s="208" t="e">
        <f>IF(AND(Q92="",#REF!&gt;0,#REF!&lt;5),K92,)</f>
        <v>#REF!</v>
      </c>
      <c r="K92" s="206" t="str">
        <f>IF(D92="","ZZZ9",IF(AND(#REF!&gt;0,#REF!&lt;5),D92&amp;#REF!,D92&amp;"9"))</f>
        <v>ZZZ9</v>
      </c>
      <c r="L92" s="210">
        <f t="shared" si="3"/>
        <v>999</v>
      </c>
      <c r="M92" s="247">
        <f t="shared" si="4"/>
        <v>999</v>
      </c>
      <c r="N92" s="240"/>
      <c r="O92" s="58"/>
      <c r="P92" s="77">
        <f t="shared" si="5"/>
        <v>999</v>
      </c>
      <c r="Q92" s="58"/>
    </row>
    <row r="93" spans="1:17" s="11" customFormat="1" ht="19.05" customHeight="1" x14ac:dyDescent="0.25">
      <c r="A93" s="211">
        <v>87</v>
      </c>
      <c r="B93" s="56"/>
      <c r="C93" s="56"/>
      <c r="D93" s="57"/>
      <c r="E93" s="224"/>
      <c r="F93" s="58"/>
      <c r="G93" s="58"/>
      <c r="H93" s="357"/>
      <c r="I93" s="248"/>
      <c r="J93" s="208" t="e">
        <f>IF(AND(Q93="",#REF!&gt;0,#REF!&lt;5),K93,)</f>
        <v>#REF!</v>
      </c>
      <c r="K93" s="206" t="str">
        <f>IF(D93="","ZZZ9",IF(AND(#REF!&gt;0,#REF!&lt;5),D93&amp;#REF!,D93&amp;"9"))</f>
        <v>ZZZ9</v>
      </c>
      <c r="L93" s="210">
        <f t="shared" si="3"/>
        <v>999</v>
      </c>
      <c r="M93" s="247">
        <f t="shared" si="4"/>
        <v>999</v>
      </c>
      <c r="N93" s="240"/>
      <c r="O93" s="58"/>
      <c r="P93" s="77">
        <f t="shared" si="5"/>
        <v>999</v>
      </c>
      <c r="Q93" s="58"/>
    </row>
    <row r="94" spans="1:17" s="11" customFormat="1" ht="19.05" customHeight="1" x14ac:dyDescent="0.25">
      <c r="A94" s="211">
        <v>88</v>
      </c>
      <c r="B94" s="56"/>
      <c r="C94" s="56"/>
      <c r="D94" s="57"/>
      <c r="E94" s="224"/>
      <c r="F94" s="58"/>
      <c r="G94" s="58"/>
      <c r="H94" s="357"/>
      <c r="I94" s="248"/>
      <c r="J94" s="208" t="e">
        <f>IF(AND(Q94="",#REF!&gt;0,#REF!&lt;5),K94,)</f>
        <v>#REF!</v>
      </c>
      <c r="K94" s="206" t="str">
        <f>IF(D94="","ZZZ9",IF(AND(#REF!&gt;0,#REF!&lt;5),D94&amp;#REF!,D94&amp;"9"))</f>
        <v>ZZZ9</v>
      </c>
      <c r="L94" s="210">
        <f t="shared" si="3"/>
        <v>999</v>
      </c>
      <c r="M94" s="247">
        <f t="shared" si="4"/>
        <v>999</v>
      </c>
      <c r="N94" s="240"/>
      <c r="O94" s="58"/>
      <c r="P94" s="77">
        <f t="shared" si="5"/>
        <v>999</v>
      </c>
      <c r="Q94" s="58"/>
    </row>
    <row r="95" spans="1:17" s="11" customFormat="1" ht="19.05" customHeight="1" x14ac:dyDescent="0.25">
      <c r="A95" s="211">
        <v>89</v>
      </c>
      <c r="B95" s="56"/>
      <c r="C95" s="56"/>
      <c r="D95" s="57"/>
      <c r="E95" s="224"/>
      <c r="F95" s="58"/>
      <c r="G95" s="58"/>
      <c r="H95" s="357"/>
      <c r="I95" s="248"/>
      <c r="J95" s="208" t="e">
        <f>IF(AND(Q95="",#REF!&gt;0,#REF!&lt;5),K95,)</f>
        <v>#REF!</v>
      </c>
      <c r="K95" s="206" t="str">
        <f>IF(D95="","ZZZ9",IF(AND(#REF!&gt;0,#REF!&lt;5),D95&amp;#REF!,D95&amp;"9"))</f>
        <v>ZZZ9</v>
      </c>
      <c r="L95" s="210">
        <f t="shared" si="3"/>
        <v>999</v>
      </c>
      <c r="M95" s="247">
        <f t="shared" si="4"/>
        <v>999</v>
      </c>
      <c r="N95" s="240"/>
      <c r="O95" s="58"/>
      <c r="P95" s="77">
        <f t="shared" si="5"/>
        <v>999</v>
      </c>
      <c r="Q95" s="58"/>
    </row>
    <row r="96" spans="1:17" s="11" customFormat="1" ht="19.05" customHeight="1" x14ac:dyDescent="0.25">
      <c r="A96" s="211">
        <v>90</v>
      </c>
      <c r="B96" s="56"/>
      <c r="C96" s="56"/>
      <c r="D96" s="57"/>
      <c r="E96" s="224"/>
      <c r="F96" s="58"/>
      <c r="G96" s="58"/>
      <c r="H96" s="357"/>
      <c r="I96" s="248"/>
      <c r="J96" s="208" t="e">
        <f>IF(AND(Q96="",#REF!&gt;0,#REF!&lt;5),K96,)</f>
        <v>#REF!</v>
      </c>
      <c r="K96" s="206" t="str">
        <f>IF(D96="","ZZZ9",IF(AND(#REF!&gt;0,#REF!&lt;5),D96&amp;#REF!,D96&amp;"9"))</f>
        <v>ZZZ9</v>
      </c>
      <c r="L96" s="210">
        <f t="shared" si="3"/>
        <v>999</v>
      </c>
      <c r="M96" s="247">
        <f t="shared" si="4"/>
        <v>999</v>
      </c>
      <c r="N96" s="240"/>
      <c r="O96" s="58"/>
      <c r="P96" s="77">
        <f t="shared" si="5"/>
        <v>999</v>
      </c>
      <c r="Q96" s="58"/>
    </row>
    <row r="97" spans="1:17" s="11" customFormat="1" ht="19.05" customHeight="1" x14ac:dyDescent="0.25">
      <c r="A97" s="211">
        <v>91</v>
      </c>
      <c r="B97" s="56"/>
      <c r="C97" s="56"/>
      <c r="D97" s="57"/>
      <c r="E97" s="224"/>
      <c r="F97" s="58"/>
      <c r="G97" s="58"/>
      <c r="H97" s="357"/>
      <c r="I97" s="248"/>
      <c r="J97" s="208" t="e">
        <f>IF(AND(Q97="",#REF!&gt;0,#REF!&lt;5),K97,)</f>
        <v>#REF!</v>
      </c>
      <c r="K97" s="206" t="str">
        <f>IF(D97="","ZZZ9",IF(AND(#REF!&gt;0,#REF!&lt;5),D97&amp;#REF!,D97&amp;"9"))</f>
        <v>ZZZ9</v>
      </c>
      <c r="L97" s="210">
        <f t="shared" si="3"/>
        <v>999</v>
      </c>
      <c r="M97" s="247">
        <f t="shared" si="4"/>
        <v>999</v>
      </c>
      <c r="N97" s="240"/>
      <c r="O97" s="58"/>
      <c r="P97" s="77">
        <f t="shared" si="5"/>
        <v>999</v>
      </c>
      <c r="Q97" s="58"/>
    </row>
    <row r="98" spans="1:17" s="11" customFormat="1" ht="19.05" customHeight="1" x14ac:dyDescent="0.25">
      <c r="A98" s="211">
        <v>92</v>
      </c>
      <c r="B98" s="56"/>
      <c r="C98" s="56"/>
      <c r="D98" s="57"/>
      <c r="E98" s="224"/>
      <c r="F98" s="58"/>
      <c r="G98" s="58"/>
      <c r="H98" s="357"/>
      <c r="I98" s="248"/>
      <c r="J98" s="208" t="e">
        <f>IF(AND(Q98="",#REF!&gt;0,#REF!&lt;5),K98,)</f>
        <v>#REF!</v>
      </c>
      <c r="K98" s="206" t="str">
        <f>IF(D98="","ZZZ9",IF(AND(#REF!&gt;0,#REF!&lt;5),D98&amp;#REF!,D98&amp;"9"))</f>
        <v>ZZZ9</v>
      </c>
      <c r="L98" s="210">
        <f t="shared" si="3"/>
        <v>999</v>
      </c>
      <c r="M98" s="247">
        <f t="shared" si="4"/>
        <v>999</v>
      </c>
      <c r="N98" s="240"/>
      <c r="O98" s="58"/>
      <c r="P98" s="77">
        <f t="shared" si="5"/>
        <v>999</v>
      </c>
      <c r="Q98" s="58"/>
    </row>
    <row r="99" spans="1:17" s="11" customFormat="1" ht="19.05" customHeight="1" x14ac:dyDescent="0.25">
      <c r="A99" s="211">
        <v>93</v>
      </c>
      <c r="B99" s="56"/>
      <c r="C99" s="56"/>
      <c r="D99" s="57"/>
      <c r="E99" s="224"/>
      <c r="F99" s="58"/>
      <c r="G99" s="58"/>
      <c r="H99" s="357"/>
      <c r="I99" s="248"/>
      <c r="J99" s="208" t="e">
        <f>IF(AND(Q99="",#REF!&gt;0,#REF!&lt;5),K99,)</f>
        <v>#REF!</v>
      </c>
      <c r="K99" s="206" t="str">
        <f>IF(D99="","ZZZ9",IF(AND(#REF!&gt;0,#REF!&lt;5),D99&amp;#REF!,D99&amp;"9"))</f>
        <v>ZZZ9</v>
      </c>
      <c r="L99" s="210">
        <f t="shared" si="3"/>
        <v>999</v>
      </c>
      <c r="M99" s="247">
        <f t="shared" si="4"/>
        <v>999</v>
      </c>
      <c r="N99" s="240"/>
      <c r="O99" s="58"/>
      <c r="P99" s="77">
        <f t="shared" si="5"/>
        <v>999</v>
      </c>
      <c r="Q99" s="58"/>
    </row>
    <row r="100" spans="1:17" s="11" customFormat="1" ht="19.05" customHeight="1" x14ac:dyDescent="0.25">
      <c r="A100" s="211">
        <v>94</v>
      </c>
      <c r="B100" s="56"/>
      <c r="C100" s="56"/>
      <c r="D100" s="57"/>
      <c r="E100" s="224"/>
      <c r="F100" s="58"/>
      <c r="G100" s="58"/>
      <c r="H100" s="357"/>
      <c r="I100" s="248"/>
      <c r="J100" s="208" t="e">
        <f>IF(AND(Q100="",#REF!&gt;0,#REF!&lt;5),K100,)</f>
        <v>#REF!</v>
      </c>
      <c r="K100" s="206" t="str">
        <f>IF(D100="","ZZZ9",IF(AND(#REF!&gt;0,#REF!&lt;5),D100&amp;#REF!,D100&amp;"9"))</f>
        <v>ZZZ9</v>
      </c>
      <c r="L100" s="210">
        <f t="shared" si="3"/>
        <v>999</v>
      </c>
      <c r="M100" s="247">
        <f t="shared" si="4"/>
        <v>999</v>
      </c>
      <c r="N100" s="240"/>
      <c r="O100" s="58"/>
      <c r="P100" s="77">
        <f t="shared" si="5"/>
        <v>999</v>
      </c>
      <c r="Q100" s="58"/>
    </row>
    <row r="101" spans="1:17" s="11" customFormat="1" ht="19.05" customHeight="1" x14ac:dyDescent="0.25">
      <c r="A101" s="211">
        <v>95</v>
      </c>
      <c r="B101" s="56"/>
      <c r="C101" s="56"/>
      <c r="D101" s="57"/>
      <c r="E101" s="224"/>
      <c r="F101" s="58"/>
      <c r="G101" s="58"/>
      <c r="H101" s="357"/>
      <c r="I101" s="248"/>
      <c r="J101" s="208" t="e">
        <f>IF(AND(Q101="",#REF!&gt;0,#REF!&lt;5),K101,)</f>
        <v>#REF!</v>
      </c>
      <c r="K101" s="206" t="str">
        <f>IF(D101="","ZZZ9",IF(AND(#REF!&gt;0,#REF!&lt;5),D101&amp;#REF!,D101&amp;"9"))</f>
        <v>ZZZ9</v>
      </c>
      <c r="L101" s="210">
        <f t="shared" ref="L101:L156" si="6">IF(Q101="",999,Q101)</f>
        <v>999</v>
      </c>
      <c r="M101" s="247">
        <f t="shared" ref="M101:M156" si="7">IF(P101=999,999,1)</f>
        <v>999</v>
      </c>
      <c r="N101" s="240"/>
      <c r="O101" s="58"/>
      <c r="P101" s="77">
        <f t="shared" ref="P101:P156" si="8">IF(N101="DA",1,IF(N101="WC",2,IF(N101="SE",3,IF(N101="Q",4,IF(N101="LL",5,999)))))</f>
        <v>999</v>
      </c>
      <c r="Q101" s="58"/>
    </row>
    <row r="102" spans="1:17" s="11" customFormat="1" ht="19.05" customHeight="1" x14ac:dyDescent="0.25">
      <c r="A102" s="211">
        <v>96</v>
      </c>
      <c r="B102" s="56"/>
      <c r="C102" s="56"/>
      <c r="D102" s="57"/>
      <c r="E102" s="224"/>
      <c r="F102" s="58"/>
      <c r="G102" s="58"/>
      <c r="H102" s="357"/>
      <c r="I102" s="248"/>
      <c r="J102" s="208" t="e">
        <f>IF(AND(Q102="",#REF!&gt;0,#REF!&lt;5),K102,)</f>
        <v>#REF!</v>
      </c>
      <c r="K102" s="206" t="str">
        <f>IF(D102="","ZZZ9",IF(AND(#REF!&gt;0,#REF!&lt;5),D102&amp;#REF!,D102&amp;"9"))</f>
        <v>ZZZ9</v>
      </c>
      <c r="L102" s="210">
        <f t="shared" si="6"/>
        <v>999</v>
      </c>
      <c r="M102" s="247">
        <f t="shared" si="7"/>
        <v>999</v>
      </c>
      <c r="N102" s="240"/>
      <c r="O102" s="58"/>
      <c r="P102" s="77">
        <f t="shared" si="8"/>
        <v>999</v>
      </c>
      <c r="Q102" s="58"/>
    </row>
    <row r="103" spans="1:17" s="11" customFormat="1" ht="19.05" customHeight="1" x14ac:dyDescent="0.25">
      <c r="A103" s="211">
        <v>97</v>
      </c>
      <c r="B103" s="56"/>
      <c r="C103" s="56"/>
      <c r="D103" s="57"/>
      <c r="E103" s="224"/>
      <c r="F103" s="58"/>
      <c r="G103" s="58"/>
      <c r="H103" s="357"/>
      <c r="I103" s="248"/>
      <c r="J103" s="208" t="e">
        <f>IF(AND(Q103="",#REF!&gt;0,#REF!&lt;5),K103,)</f>
        <v>#REF!</v>
      </c>
      <c r="K103" s="206" t="str">
        <f>IF(D103="","ZZZ9",IF(AND(#REF!&gt;0,#REF!&lt;5),D103&amp;#REF!,D103&amp;"9"))</f>
        <v>ZZZ9</v>
      </c>
      <c r="L103" s="210">
        <f t="shared" si="6"/>
        <v>999</v>
      </c>
      <c r="M103" s="247">
        <f t="shared" si="7"/>
        <v>999</v>
      </c>
      <c r="N103" s="240"/>
      <c r="O103" s="58"/>
      <c r="P103" s="77">
        <f t="shared" si="8"/>
        <v>999</v>
      </c>
      <c r="Q103" s="58"/>
    </row>
    <row r="104" spans="1:17" s="11" customFormat="1" ht="19.05" customHeight="1" x14ac:dyDescent="0.25">
      <c r="A104" s="211">
        <v>98</v>
      </c>
      <c r="B104" s="56"/>
      <c r="C104" s="56"/>
      <c r="D104" s="57"/>
      <c r="E104" s="224"/>
      <c r="F104" s="58"/>
      <c r="G104" s="58"/>
      <c r="H104" s="357"/>
      <c r="I104" s="248"/>
      <c r="J104" s="208" t="e">
        <f>IF(AND(Q104="",#REF!&gt;0,#REF!&lt;5),K104,)</f>
        <v>#REF!</v>
      </c>
      <c r="K104" s="206" t="str">
        <f>IF(D104="","ZZZ9",IF(AND(#REF!&gt;0,#REF!&lt;5),D104&amp;#REF!,D104&amp;"9"))</f>
        <v>ZZZ9</v>
      </c>
      <c r="L104" s="210">
        <f t="shared" si="6"/>
        <v>999</v>
      </c>
      <c r="M104" s="247">
        <f t="shared" si="7"/>
        <v>999</v>
      </c>
      <c r="N104" s="240"/>
      <c r="O104" s="58"/>
      <c r="P104" s="77">
        <f t="shared" si="8"/>
        <v>999</v>
      </c>
      <c r="Q104" s="58"/>
    </row>
    <row r="105" spans="1:17" s="11" customFormat="1" ht="19.05" customHeight="1" x14ac:dyDescent="0.25">
      <c r="A105" s="211">
        <v>99</v>
      </c>
      <c r="B105" s="56"/>
      <c r="C105" s="56"/>
      <c r="D105" s="57"/>
      <c r="E105" s="224"/>
      <c r="F105" s="58"/>
      <c r="G105" s="58"/>
      <c r="H105" s="357"/>
      <c r="I105" s="248"/>
      <c r="J105" s="208" t="e">
        <f>IF(AND(Q105="",#REF!&gt;0,#REF!&lt;5),K105,)</f>
        <v>#REF!</v>
      </c>
      <c r="K105" s="206" t="str">
        <f>IF(D105="","ZZZ9",IF(AND(#REF!&gt;0,#REF!&lt;5),D105&amp;#REF!,D105&amp;"9"))</f>
        <v>ZZZ9</v>
      </c>
      <c r="L105" s="210">
        <f t="shared" si="6"/>
        <v>999</v>
      </c>
      <c r="M105" s="247">
        <f t="shared" si="7"/>
        <v>999</v>
      </c>
      <c r="N105" s="240"/>
      <c r="O105" s="58"/>
      <c r="P105" s="77">
        <f t="shared" si="8"/>
        <v>999</v>
      </c>
      <c r="Q105" s="58"/>
    </row>
    <row r="106" spans="1:17" s="11" customFormat="1" ht="19.05" customHeight="1" x14ac:dyDescent="0.25">
      <c r="A106" s="211">
        <v>100</v>
      </c>
      <c r="B106" s="56"/>
      <c r="C106" s="56"/>
      <c r="D106" s="57"/>
      <c r="E106" s="224"/>
      <c r="F106" s="58"/>
      <c r="G106" s="58"/>
      <c r="H106" s="357"/>
      <c r="I106" s="248"/>
      <c r="J106" s="208" t="e">
        <f>IF(AND(Q106="",#REF!&gt;0,#REF!&lt;5),K106,)</f>
        <v>#REF!</v>
      </c>
      <c r="K106" s="206" t="str">
        <f>IF(D106="","ZZZ9",IF(AND(#REF!&gt;0,#REF!&lt;5),D106&amp;#REF!,D106&amp;"9"))</f>
        <v>ZZZ9</v>
      </c>
      <c r="L106" s="210">
        <f t="shared" si="6"/>
        <v>999</v>
      </c>
      <c r="M106" s="247">
        <f t="shared" si="7"/>
        <v>999</v>
      </c>
      <c r="N106" s="240"/>
      <c r="O106" s="58"/>
      <c r="P106" s="77">
        <f t="shared" si="8"/>
        <v>999</v>
      </c>
      <c r="Q106" s="58"/>
    </row>
    <row r="107" spans="1:17" s="11" customFormat="1" ht="19.05" customHeight="1" x14ac:dyDescent="0.25">
      <c r="A107" s="211">
        <v>101</v>
      </c>
      <c r="B107" s="56"/>
      <c r="C107" s="56"/>
      <c r="D107" s="57"/>
      <c r="E107" s="224"/>
      <c r="F107" s="58"/>
      <c r="G107" s="58"/>
      <c r="H107" s="357"/>
      <c r="I107" s="248"/>
      <c r="J107" s="208" t="e">
        <f>IF(AND(Q107="",#REF!&gt;0,#REF!&lt;5),K107,)</f>
        <v>#REF!</v>
      </c>
      <c r="K107" s="206" t="str">
        <f>IF(D107="","ZZZ9",IF(AND(#REF!&gt;0,#REF!&lt;5),D107&amp;#REF!,D107&amp;"9"))</f>
        <v>ZZZ9</v>
      </c>
      <c r="L107" s="210">
        <f t="shared" si="6"/>
        <v>999</v>
      </c>
      <c r="M107" s="247">
        <f t="shared" si="7"/>
        <v>999</v>
      </c>
      <c r="N107" s="240"/>
      <c r="O107" s="58"/>
      <c r="P107" s="77">
        <f t="shared" si="8"/>
        <v>999</v>
      </c>
      <c r="Q107" s="58"/>
    </row>
    <row r="108" spans="1:17" s="11" customFormat="1" ht="19.05" customHeight="1" x14ac:dyDescent="0.25">
      <c r="A108" s="211">
        <v>102</v>
      </c>
      <c r="B108" s="56"/>
      <c r="C108" s="56"/>
      <c r="D108" s="57"/>
      <c r="E108" s="224"/>
      <c r="F108" s="58"/>
      <c r="G108" s="58"/>
      <c r="H108" s="357"/>
      <c r="I108" s="248"/>
      <c r="J108" s="208" t="e">
        <f>IF(AND(Q108="",#REF!&gt;0,#REF!&lt;5),K108,)</f>
        <v>#REF!</v>
      </c>
      <c r="K108" s="206" t="str">
        <f>IF(D108="","ZZZ9",IF(AND(#REF!&gt;0,#REF!&lt;5),D108&amp;#REF!,D108&amp;"9"))</f>
        <v>ZZZ9</v>
      </c>
      <c r="L108" s="210">
        <f t="shared" si="6"/>
        <v>999</v>
      </c>
      <c r="M108" s="247">
        <f t="shared" si="7"/>
        <v>999</v>
      </c>
      <c r="N108" s="240"/>
      <c r="O108" s="58"/>
      <c r="P108" s="77">
        <f t="shared" si="8"/>
        <v>999</v>
      </c>
      <c r="Q108" s="58"/>
    </row>
    <row r="109" spans="1:17" s="11" customFormat="1" ht="19.05" customHeight="1" x14ac:dyDescent="0.25">
      <c r="A109" s="211">
        <v>103</v>
      </c>
      <c r="B109" s="56"/>
      <c r="C109" s="56"/>
      <c r="D109" s="57"/>
      <c r="E109" s="224"/>
      <c r="F109" s="58"/>
      <c r="G109" s="58"/>
      <c r="H109" s="357"/>
      <c r="I109" s="248"/>
      <c r="J109" s="208" t="e">
        <f>IF(AND(Q109="",#REF!&gt;0,#REF!&lt;5),K109,)</f>
        <v>#REF!</v>
      </c>
      <c r="K109" s="206" t="str">
        <f>IF(D109="","ZZZ9",IF(AND(#REF!&gt;0,#REF!&lt;5),D109&amp;#REF!,D109&amp;"9"))</f>
        <v>ZZZ9</v>
      </c>
      <c r="L109" s="210">
        <f t="shared" si="6"/>
        <v>999</v>
      </c>
      <c r="M109" s="247">
        <f t="shared" si="7"/>
        <v>999</v>
      </c>
      <c r="N109" s="240"/>
      <c r="O109" s="58"/>
      <c r="P109" s="77">
        <f t="shared" si="8"/>
        <v>999</v>
      </c>
      <c r="Q109" s="58"/>
    </row>
    <row r="110" spans="1:17" s="11" customFormat="1" ht="19.05" customHeight="1" x14ac:dyDescent="0.25">
      <c r="A110" s="211">
        <v>104</v>
      </c>
      <c r="B110" s="56"/>
      <c r="C110" s="56"/>
      <c r="D110" s="57"/>
      <c r="E110" s="224"/>
      <c r="F110" s="58"/>
      <c r="G110" s="58"/>
      <c r="H110" s="357"/>
      <c r="I110" s="248"/>
      <c r="J110" s="208" t="e">
        <f>IF(AND(Q110="",#REF!&gt;0,#REF!&lt;5),K110,)</f>
        <v>#REF!</v>
      </c>
      <c r="K110" s="206" t="str">
        <f>IF(D110="","ZZZ9",IF(AND(#REF!&gt;0,#REF!&lt;5),D110&amp;#REF!,D110&amp;"9"))</f>
        <v>ZZZ9</v>
      </c>
      <c r="L110" s="210">
        <f t="shared" si="6"/>
        <v>999</v>
      </c>
      <c r="M110" s="247">
        <f t="shared" si="7"/>
        <v>999</v>
      </c>
      <c r="N110" s="240"/>
      <c r="O110" s="58"/>
      <c r="P110" s="77">
        <f t="shared" si="8"/>
        <v>999</v>
      </c>
      <c r="Q110" s="58"/>
    </row>
    <row r="111" spans="1:17" s="11" customFormat="1" ht="19.05" customHeight="1" x14ac:dyDescent="0.25">
      <c r="A111" s="211">
        <v>105</v>
      </c>
      <c r="B111" s="56"/>
      <c r="C111" s="56"/>
      <c r="D111" s="57"/>
      <c r="E111" s="224"/>
      <c r="F111" s="58"/>
      <c r="G111" s="58"/>
      <c r="H111" s="357"/>
      <c r="I111" s="248"/>
      <c r="J111" s="208" t="e">
        <f>IF(AND(Q111="",#REF!&gt;0,#REF!&lt;5),K111,)</f>
        <v>#REF!</v>
      </c>
      <c r="K111" s="206" t="str">
        <f>IF(D111="","ZZZ9",IF(AND(#REF!&gt;0,#REF!&lt;5),D111&amp;#REF!,D111&amp;"9"))</f>
        <v>ZZZ9</v>
      </c>
      <c r="L111" s="210">
        <f t="shared" si="6"/>
        <v>999</v>
      </c>
      <c r="M111" s="247">
        <f t="shared" si="7"/>
        <v>999</v>
      </c>
      <c r="N111" s="240"/>
      <c r="O111" s="58"/>
      <c r="P111" s="77">
        <f t="shared" si="8"/>
        <v>999</v>
      </c>
      <c r="Q111" s="58"/>
    </row>
    <row r="112" spans="1:17" s="11" customFormat="1" ht="19.05" customHeight="1" x14ac:dyDescent="0.25">
      <c r="A112" s="211">
        <v>106</v>
      </c>
      <c r="B112" s="56"/>
      <c r="C112" s="56"/>
      <c r="D112" s="57"/>
      <c r="E112" s="224"/>
      <c r="F112" s="58"/>
      <c r="G112" s="58"/>
      <c r="H112" s="357"/>
      <c r="I112" s="248"/>
      <c r="J112" s="208" t="e">
        <f>IF(AND(Q112="",#REF!&gt;0,#REF!&lt;5),K112,)</f>
        <v>#REF!</v>
      </c>
      <c r="K112" s="206" t="str">
        <f>IF(D112="","ZZZ9",IF(AND(#REF!&gt;0,#REF!&lt;5),D112&amp;#REF!,D112&amp;"9"))</f>
        <v>ZZZ9</v>
      </c>
      <c r="L112" s="210">
        <f t="shared" si="6"/>
        <v>999</v>
      </c>
      <c r="M112" s="247">
        <f t="shared" si="7"/>
        <v>999</v>
      </c>
      <c r="N112" s="240"/>
      <c r="O112" s="58"/>
      <c r="P112" s="77">
        <f t="shared" si="8"/>
        <v>999</v>
      </c>
      <c r="Q112" s="58"/>
    </row>
    <row r="113" spans="1:17" s="11" customFormat="1" ht="19.05" customHeight="1" x14ac:dyDescent="0.25">
      <c r="A113" s="211">
        <v>107</v>
      </c>
      <c r="B113" s="56"/>
      <c r="C113" s="56"/>
      <c r="D113" s="57"/>
      <c r="E113" s="224"/>
      <c r="F113" s="58"/>
      <c r="G113" s="58"/>
      <c r="H113" s="357"/>
      <c r="I113" s="248"/>
      <c r="J113" s="208" t="e">
        <f>IF(AND(Q113="",#REF!&gt;0,#REF!&lt;5),K113,)</f>
        <v>#REF!</v>
      </c>
      <c r="K113" s="206" t="str">
        <f>IF(D113="","ZZZ9",IF(AND(#REF!&gt;0,#REF!&lt;5),D113&amp;#REF!,D113&amp;"9"))</f>
        <v>ZZZ9</v>
      </c>
      <c r="L113" s="210">
        <f t="shared" si="6"/>
        <v>999</v>
      </c>
      <c r="M113" s="247">
        <f t="shared" si="7"/>
        <v>999</v>
      </c>
      <c r="N113" s="240"/>
      <c r="O113" s="58"/>
      <c r="P113" s="77">
        <f t="shared" si="8"/>
        <v>999</v>
      </c>
      <c r="Q113" s="58"/>
    </row>
    <row r="114" spans="1:17" s="11" customFormat="1" ht="19.05" customHeight="1" x14ac:dyDescent="0.25">
      <c r="A114" s="211">
        <v>108</v>
      </c>
      <c r="B114" s="56"/>
      <c r="C114" s="56"/>
      <c r="D114" s="57"/>
      <c r="E114" s="224"/>
      <c r="F114" s="58"/>
      <c r="G114" s="58"/>
      <c r="H114" s="357"/>
      <c r="I114" s="248"/>
      <c r="J114" s="208" t="e">
        <f>IF(AND(Q114="",#REF!&gt;0,#REF!&lt;5),K114,)</f>
        <v>#REF!</v>
      </c>
      <c r="K114" s="206" t="str">
        <f>IF(D114="","ZZZ9",IF(AND(#REF!&gt;0,#REF!&lt;5),D114&amp;#REF!,D114&amp;"9"))</f>
        <v>ZZZ9</v>
      </c>
      <c r="L114" s="210">
        <f t="shared" si="6"/>
        <v>999</v>
      </c>
      <c r="M114" s="247">
        <f t="shared" si="7"/>
        <v>999</v>
      </c>
      <c r="N114" s="240"/>
      <c r="O114" s="58"/>
      <c r="P114" s="77">
        <f t="shared" si="8"/>
        <v>999</v>
      </c>
      <c r="Q114" s="58"/>
    </row>
    <row r="115" spans="1:17" s="11" customFormat="1" ht="19.05" customHeight="1" x14ac:dyDescent="0.25">
      <c r="A115" s="211">
        <v>109</v>
      </c>
      <c r="B115" s="56"/>
      <c r="C115" s="56"/>
      <c r="D115" s="57"/>
      <c r="E115" s="224"/>
      <c r="F115" s="58"/>
      <c r="G115" s="58"/>
      <c r="H115" s="357"/>
      <c r="I115" s="248"/>
      <c r="J115" s="208" t="e">
        <f>IF(AND(Q115="",#REF!&gt;0,#REF!&lt;5),K115,)</f>
        <v>#REF!</v>
      </c>
      <c r="K115" s="206" t="str">
        <f>IF(D115="","ZZZ9",IF(AND(#REF!&gt;0,#REF!&lt;5),D115&amp;#REF!,D115&amp;"9"))</f>
        <v>ZZZ9</v>
      </c>
      <c r="L115" s="210">
        <f t="shared" si="6"/>
        <v>999</v>
      </c>
      <c r="M115" s="247">
        <f t="shared" si="7"/>
        <v>999</v>
      </c>
      <c r="N115" s="240"/>
      <c r="O115" s="58"/>
      <c r="P115" s="77">
        <f t="shared" si="8"/>
        <v>999</v>
      </c>
      <c r="Q115" s="58"/>
    </row>
    <row r="116" spans="1:17" s="11" customFormat="1" ht="19.05" customHeight="1" x14ac:dyDescent="0.25">
      <c r="A116" s="211">
        <v>110</v>
      </c>
      <c r="B116" s="56"/>
      <c r="C116" s="56"/>
      <c r="D116" s="57"/>
      <c r="E116" s="224"/>
      <c r="F116" s="58"/>
      <c r="G116" s="58"/>
      <c r="H116" s="357"/>
      <c r="I116" s="248"/>
      <c r="J116" s="208" t="e">
        <f>IF(AND(Q116="",#REF!&gt;0,#REF!&lt;5),K116,)</f>
        <v>#REF!</v>
      </c>
      <c r="K116" s="206" t="str">
        <f>IF(D116="","ZZZ9",IF(AND(#REF!&gt;0,#REF!&lt;5),D116&amp;#REF!,D116&amp;"9"))</f>
        <v>ZZZ9</v>
      </c>
      <c r="L116" s="210">
        <f t="shared" si="6"/>
        <v>999</v>
      </c>
      <c r="M116" s="247">
        <f t="shared" si="7"/>
        <v>999</v>
      </c>
      <c r="N116" s="240"/>
      <c r="O116" s="58"/>
      <c r="P116" s="77">
        <f t="shared" si="8"/>
        <v>999</v>
      </c>
      <c r="Q116" s="58"/>
    </row>
    <row r="117" spans="1:17" s="11" customFormat="1" ht="19.05" customHeight="1" x14ac:dyDescent="0.25">
      <c r="A117" s="211">
        <v>111</v>
      </c>
      <c r="B117" s="56"/>
      <c r="C117" s="56"/>
      <c r="D117" s="57"/>
      <c r="E117" s="224"/>
      <c r="F117" s="58"/>
      <c r="G117" s="58"/>
      <c r="H117" s="357"/>
      <c r="I117" s="248"/>
      <c r="J117" s="208" t="e">
        <f>IF(AND(Q117="",#REF!&gt;0,#REF!&lt;5),K117,)</f>
        <v>#REF!</v>
      </c>
      <c r="K117" s="206" t="str">
        <f>IF(D117="","ZZZ9",IF(AND(#REF!&gt;0,#REF!&lt;5),D117&amp;#REF!,D117&amp;"9"))</f>
        <v>ZZZ9</v>
      </c>
      <c r="L117" s="210">
        <f t="shared" si="6"/>
        <v>999</v>
      </c>
      <c r="M117" s="247">
        <f t="shared" si="7"/>
        <v>999</v>
      </c>
      <c r="N117" s="240"/>
      <c r="O117" s="58"/>
      <c r="P117" s="77">
        <f t="shared" si="8"/>
        <v>999</v>
      </c>
      <c r="Q117" s="58"/>
    </row>
    <row r="118" spans="1:17" s="11" customFormat="1" ht="19.05" customHeight="1" x14ac:dyDescent="0.25">
      <c r="A118" s="211">
        <v>112</v>
      </c>
      <c r="B118" s="56"/>
      <c r="C118" s="56"/>
      <c r="D118" s="57"/>
      <c r="E118" s="224"/>
      <c r="F118" s="58"/>
      <c r="G118" s="58"/>
      <c r="H118" s="357"/>
      <c r="I118" s="248"/>
      <c r="J118" s="208" t="e">
        <f>IF(AND(Q118="",#REF!&gt;0,#REF!&lt;5),K118,)</f>
        <v>#REF!</v>
      </c>
      <c r="K118" s="206" t="str">
        <f>IF(D118="","ZZZ9",IF(AND(#REF!&gt;0,#REF!&lt;5),D118&amp;#REF!,D118&amp;"9"))</f>
        <v>ZZZ9</v>
      </c>
      <c r="L118" s="210">
        <f t="shared" si="6"/>
        <v>999</v>
      </c>
      <c r="M118" s="247">
        <f t="shared" si="7"/>
        <v>999</v>
      </c>
      <c r="N118" s="240"/>
      <c r="O118" s="58"/>
      <c r="P118" s="77">
        <f t="shared" si="8"/>
        <v>999</v>
      </c>
      <c r="Q118" s="58"/>
    </row>
    <row r="119" spans="1:17" s="11" customFormat="1" ht="19.05" customHeight="1" x14ac:dyDescent="0.25">
      <c r="A119" s="211">
        <v>113</v>
      </c>
      <c r="B119" s="56"/>
      <c r="C119" s="56"/>
      <c r="D119" s="57"/>
      <c r="E119" s="224"/>
      <c r="F119" s="58"/>
      <c r="G119" s="58"/>
      <c r="H119" s="357"/>
      <c r="I119" s="248"/>
      <c r="J119" s="208" t="e">
        <f>IF(AND(Q119="",#REF!&gt;0,#REF!&lt;5),K119,)</f>
        <v>#REF!</v>
      </c>
      <c r="K119" s="206" t="str">
        <f>IF(D119="","ZZZ9",IF(AND(#REF!&gt;0,#REF!&lt;5),D119&amp;#REF!,D119&amp;"9"))</f>
        <v>ZZZ9</v>
      </c>
      <c r="L119" s="210">
        <f t="shared" si="6"/>
        <v>999</v>
      </c>
      <c r="M119" s="247">
        <f t="shared" si="7"/>
        <v>999</v>
      </c>
      <c r="N119" s="240"/>
      <c r="O119" s="58"/>
      <c r="P119" s="77">
        <f t="shared" si="8"/>
        <v>999</v>
      </c>
      <c r="Q119" s="58"/>
    </row>
    <row r="120" spans="1:17" s="11" customFormat="1" ht="19.05" customHeight="1" x14ac:dyDescent="0.25">
      <c r="A120" s="211">
        <v>114</v>
      </c>
      <c r="B120" s="56"/>
      <c r="C120" s="56"/>
      <c r="D120" s="57"/>
      <c r="E120" s="224"/>
      <c r="F120" s="58"/>
      <c r="G120" s="58"/>
      <c r="H120" s="357"/>
      <c r="I120" s="248"/>
      <c r="J120" s="208" t="e">
        <f>IF(AND(Q120="",#REF!&gt;0,#REF!&lt;5),K120,)</f>
        <v>#REF!</v>
      </c>
      <c r="K120" s="206" t="str">
        <f>IF(D120="","ZZZ9",IF(AND(#REF!&gt;0,#REF!&lt;5),D120&amp;#REF!,D120&amp;"9"))</f>
        <v>ZZZ9</v>
      </c>
      <c r="L120" s="210">
        <f t="shared" si="6"/>
        <v>999</v>
      </c>
      <c r="M120" s="247">
        <f t="shared" si="7"/>
        <v>999</v>
      </c>
      <c r="N120" s="240"/>
      <c r="O120" s="58"/>
      <c r="P120" s="77">
        <f t="shared" si="8"/>
        <v>999</v>
      </c>
      <c r="Q120" s="58"/>
    </row>
    <row r="121" spans="1:17" s="11" customFormat="1" ht="19.05" customHeight="1" x14ac:dyDescent="0.25">
      <c r="A121" s="211">
        <v>115</v>
      </c>
      <c r="B121" s="56"/>
      <c r="C121" s="56"/>
      <c r="D121" s="57"/>
      <c r="E121" s="224"/>
      <c r="F121" s="58"/>
      <c r="G121" s="58"/>
      <c r="H121" s="357"/>
      <c r="I121" s="248"/>
      <c r="J121" s="208" t="e">
        <f>IF(AND(Q121="",#REF!&gt;0,#REF!&lt;5),K121,)</f>
        <v>#REF!</v>
      </c>
      <c r="K121" s="206" t="str">
        <f>IF(D121="","ZZZ9",IF(AND(#REF!&gt;0,#REF!&lt;5),D121&amp;#REF!,D121&amp;"9"))</f>
        <v>ZZZ9</v>
      </c>
      <c r="L121" s="210">
        <f t="shared" si="6"/>
        <v>999</v>
      </c>
      <c r="M121" s="247">
        <f t="shared" si="7"/>
        <v>999</v>
      </c>
      <c r="N121" s="240"/>
      <c r="O121" s="58"/>
      <c r="P121" s="77">
        <f t="shared" si="8"/>
        <v>999</v>
      </c>
      <c r="Q121" s="58"/>
    </row>
    <row r="122" spans="1:17" s="11" customFormat="1" ht="19.05" customHeight="1" x14ac:dyDescent="0.25">
      <c r="A122" s="211">
        <v>116</v>
      </c>
      <c r="B122" s="56"/>
      <c r="C122" s="56"/>
      <c r="D122" s="57"/>
      <c r="E122" s="224"/>
      <c r="F122" s="58"/>
      <c r="G122" s="58"/>
      <c r="H122" s="357"/>
      <c r="I122" s="248"/>
      <c r="J122" s="208" t="e">
        <f>IF(AND(Q122="",#REF!&gt;0,#REF!&lt;5),K122,)</f>
        <v>#REF!</v>
      </c>
      <c r="K122" s="206" t="str">
        <f>IF(D122="","ZZZ9",IF(AND(#REF!&gt;0,#REF!&lt;5),D122&amp;#REF!,D122&amp;"9"))</f>
        <v>ZZZ9</v>
      </c>
      <c r="L122" s="210">
        <f t="shared" si="6"/>
        <v>999</v>
      </c>
      <c r="M122" s="247">
        <f t="shared" si="7"/>
        <v>999</v>
      </c>
      <c r="N122" s="240"/>
      <c r="O122" s="58"/>
      <c r="P122" s="77">
        <f t="shared" si="8"/>
        <v>999</v>
      </c>
      <c r="Q122" s="58"/>
    </row>
    <row r="123" spans="1:17" s="11" customFormat="1" ht="19.05" customHeight="1" x14ac:dyDescent="0.25">
      <c r="A123" s="211">
        <v>117</v>
      </c>
      <c r="B123" s="56"/>
      <c r="C123" s="56"/>
      <c r="D123" s="57"/>
      <c r="E123" s="224"/>
      <c r="F123" s="58"/>
      <c r="G123" s="58"/>
      <c r="H123" s="357"/>
      <c r="I123" s="248"/>
      <c r="J123" s="208" t="e">
        <f>IF(AND(Q123="",#REF!&gt;0,#REF!&lt;5),K123,)</f>
        <v>#REF!</v>
      </c>
      <c r="K123" s="206" t="str">
        <f>IF(D123="","ZZZ9",IF(AND(#REF!&gt;0,#REF!&lt;5),D123&amp;#REF!,D123&amp;"9"))</f>
        <v>ZZZ9</v>
      </c>
      <c r="L123" s="210">
        <f t="shared" si="6"/>
        <v>999</v>
      </c>
      <c r="M123" s="247">
        <f t="shared" si="7"/>
        <v>999</v>
      </c>
      <c r="N123" s="240"/>
      <c r="O123" s="58"/>
      <c r="P123" s="77">
        <f t="shared" si="8"/>
        <v>999</v>
      </c>
      <c r="Q123" s="58"/>
    </row>
    <row r="124" spans="1:17" s="11" customFormat="1" ht="19.05" customHeight="1" x14ac:dyDescent="0.25">
      <c r="A124" s="211">
        <v>118</v>
      </c>
      <c r="B124" s="56"/>
      <c r="C124" s="56"/>
      <c r="D124" s="57"/>
      <c r="E124" s="224"/>
      <c r="F124" s="58"/>
      <c r="G124" s="58"/>
      <c r="H124" s="357"/>
      <c r="I124" s="248"/>
      <c r="J124" s="208" t="e">
        <f>IF(AND(Q124="",#REF!&gt;0,#REF!&lt;5),K124,)</f>
        <v>#REF!</v>
      </c>
      <c r="K124" s="206" t="str">
        <f>IF(D124="","ZZZ9",IF(AND(#REF!&gt;0,#REF!&lt;5),D124&amp;#REF!,D124&amp;"9"))</f>
        <v>ZZZ9</v>
      </c>
      <c r="L124" s="210">
        <f t="shared" si="6"/>
        <v>999</v>
      </c>
      <c r="M124" s="247">
        <f t="shared" si="7"/>
        <v>999</v>
      </c>
      <c r="N124" s="240"/>
      <c r="O124" s="58"/>
      <c r="P124" s="77">
        <f t="shared" si="8"/>
        <v>999</v>
      </c>
      <c r="Q124" s="58"/>
    </row>
    <row r="125" spans="1:17" s="11" customFormat="1" ht="19.05" customHeight="1" x14ac:dyDescent="0.25">
      <c r="A125" s="211">
        <v>119</v>
      </c>
      <c r="B125" s="56"/>
      <c r="C125" s="56"/>
      <c r="D125" s="57"/>
      <c r="E125" s="224"/>
      <c r="F125" s="58"/>
      <c r="G125" s="58"/>
      <c r="H125" s="357"/>
      <c r="I125" s="248"/>
      <c r="J125" s="208" t="e">
        <f>IF(AND(Q125="",#REF!&gt;0,#REF!&lt;5),K125,)</f>
        <v>#REF!</v>
      </c>
      <c r="K125" s="206" t="str">
        <f>IF(D125="","ZZZ9",IF(AND(#REF!&gt;0,#REF!&lt;5),D125&amp;#REF!,D125&amp;"9"))</f>
        <v>ZZZ9</v>
      </c>
      <c r="L125" s="210">
        <f t="shared" si="6"/>
        <v>999</v>
      </c>
      <c r="M125" s="247">
        <f t="shared" si="7"/>
        <v>999</v>
      </c>
      <c r="N125" s="240"/>
      <c r="O125" s="58"/>
      <c r="P125" s="77">
        <f t="shared" si="8"/>
        <v>999</v>
      </c>
      <c r="Q125" s="58"/>
    </row>
    <row r="126" spans="1:17" s="11" customFormat="1" ht="19.05" customHeight="1" x14ac:dyDescent="0.25">
      <c r="A126" s="211">
        <v>120</v>
      </c>
      <c r="B126" s="56"/>
      <c r="C126" s="56"/>
      <c r="D126" s="57"/>
      <c r="E126" s="224"/>
      <c r="F126" s="58"/>
      <c r="G126" s="58"/>
      <c r="H126" s="357"/>
      <c r="I126" s="248"/>
      <c r="J126" s="208" t="e">
        <f>IF(AND(Q126="",#REF!&gt;0,#REF!&lt;5),K126,)</f>
        <v>#REF!</v>
      </c>
      <c r="K126" s="206" t="str">
        <f>IF(D126="","ZZZ9",IF(AND(#REF!&gt;0,#REF!&lt;5),D126&amp;#REF!,D126&amp;"9"))</f>
        <v>ZZZ9</v>
      </c>
      <c r="L126" s="210">
        <f t="shared" si="6"/>
        <v>999</v>
      </c>
      <c r="M126" s="247">
        <f t="shared" si="7"/>
        <v>999</v>
      </c>
      <c r="N126" s="240"/>
      <c r="O126" s="58"/>
      <c r="P126" s="77">
        <f t="shared" si="8"/>
        <v>999</v>
      </c>
      <c r="Q126" s="58"/>
    </row>
    <row r="127" spans="1:17" s="11" customFormat="1" ht="19.05" customHeight="1" x14ac:dyDescent="0.25">
      <c r="A127" s="211">
        <v>121</v>
      </c>
      <c r="B127" s="56"/>
      <c r="C127" s="56"/>
      <c r="D127" s="57"/>
      <c r="E127" s="224"/>
      <c r="F127" s="58"/>
      <c r="G127" s="58"/>
      <c r="H127" s="357"/>
      <c r="I127" s="248"/>
      <c r="J127" s="208" t="e">
        <f>IF(AND(Q127="",#REF!&gt;0,#REF!&lt;5),K127,)</f>
        <v>#REF!</v>
      </c>
      <c r="K127" s="206" t="str">
        <f>IF(D127="","ZZZ9",IF(AND(#REF!&gt;0,#REF!&lt;5),D127&amp;#REF!,D127&amp;"9"))</f>
        <v>ZZZ9</v>
      </c>
      <c r="L127" s="210">
        <f t="shared" si="6"/>
        <v>999</v>
      </c>
      <c r="M127" s="247">
        <f t="shared" si="7"/>
        <v>999</v>
      </c>
      <c r="N127" s="240"/>
      <c r="O127" s="58"/>
      <c r="P127" s="77">
        <f t="shared" si="8"/>
        <v>999</v>
      </c>
      <c r="Q127" s="58"/>
    </row>
    <row r="128" spans="1:17" s="11" customFormat="1" ht="19.05" customHeight="1" x14ac:dyDescent="0.25">
      <c r="A128" s="211">
        <v>122</v>
      </c>
      <c r="B128" s="56"/>
      <c r="C128" s="56"/>
      <c r="D128" s="57"/>
      <c r="E128" s="224"/>
      <c r="F128" s="58"/>
      <c r="G128" s="58"/>
      <c r="H128" s="357"/>
      <c r="I128" s="248"/>
      <c r="J128" s="208" t="e">
        <f>IF(AND(Q128="",#REF!&gt;0,#REF!&lt;5),K128,)</f>
        <v>#REF!</v>
      </c>
      <c r="K128" s="206" t="str">
        <f>IF(D128="","ZZZ9",IF(AND(#REF!&gt;0,#REF!&lt;5),D128&amp;#REF!,D128&amp;"9"))</f>
        <v>ZZZ9</v>
      </c>
      <c r="L128" s="210">
        <f t="shared" si="6"/>
        <v>999</v>
      </c>
      <c r="M128" s="247">
        <f t="shared" si="7"/>
        <v>999</v>
      </c>
      <c r="N128" s="240"/>
      <c r="O128" s="58"/>
      <c r="P128" s="77">
        <f t="shared" si="8"/>
        <v>999</v>
      </c>
      <c r="Q128" s="58"/>
    </row>
    <row r="129" spans="1:17" s="11" customFormat="1" ht="19.05" customHeight="1" x14ac:dyDescent="0.25">
      <c r="A129" s="211">
        <v>123</v>
      </c>
      <c r="B129" s="56"/>
      <c r="C129" s="56"/>
      <c r="D129" s="57"/>
      <c r="E129" s="224"/>
      <c r="F129" s="58"/>
      <c r="G129" s="58"/>
      <c r="H129" s="357"/>
      <c r="I129" s="248"/>
      <c r="J129" s="208" t="e">
        <f>IF(AND(Q129="",#REF!&gt;0,#REF!&lt;5),K129,)</f>
        <v>#REF!</v>
      </c>
      <c r="K129" s="206" t="str">
        <f>IF(D129="","ZZZ9",IF(AND(#REF!&gt;0,#REF!&lt;5),D129&amp;#REF!,D129&amp;"9"))</f>
        <v>ZZZ9</v>
      </c>
      <c r="L129" s="210">
        <f t="shared" si="6"/>
        <v>999</v>
      </c>
      <c r="M129" s="247">
        <f t="shared" si="7"/>
        <v>999</v>
      </c>
      <c r="N129" s="240"/>
      <c r="O129" s="58"/>
      <c r="P129" s="77">
        <f t="shared" si="8"/>
        <v>999</v>
      </c>
      <c r="Q129" s="58"/>
    </row>
    <row r="130" spans="1:17" s="11" customFormat="1" ht="19.05" customHeight="1" x14ac:dyDescent="0.25">
      <c r="A130" s="211">
        <v>124</v>
      </c>
      <c r="B130" s="56"/>
      <c r="C130" s="56"/>
      <c r="D130" s="57"/>
      <c r="E130" s="224"/>
      <c r="F130" s="58"/>
      <c r="G130" s="58"/>
      <c r="H130" s="357"/>
      <c r="I130" s="248"/>
      <c r="J130" s="208" t="e">
        <f>IF(AND(Q130="",#REF!&gt;0,#REF!&lt;5),K130,)</f>
        <v>#REF!</v>
      </c>
      <c r="K130" s="206" t="str">
        <f>IF(D130="","ZZZ9",IF(AND(#REF!&gt;0,#REF!&lt;5),D130&amp;#REF!,D130&amp;"9"))</f>
        <v>ZZZ9</v>
      </c>
      <c r="L130" s="210">
        <f t="shared" si="6"/>
        <v>999</v>
      </c>
      <c r="M130" s="247">
        <f t="shared" si="7"/>
        <v>999</v>
      </c>
      <c r="N130" s="240"/>
      <c r="O130" s="58"/>
      <c r="P130" s="77">
        <f t="shared" si="8"/>
        <v>999</v>
      </c>
      <c r="Q130" s="58"/>
    </row>
    <row r="131" spans="1:17" s="11" customFormat="1" ht="19.05" customHeight="1" x14ac:dyDescent="0.25">
      <c r="A131" s="211">
        <v>125</v>
      </c>
      <c r="B131" s="56"/>
      <c r="C131" s="56"/>
      <c r="D131" s="57"/>
      <c r="E131" s="224"/>
      <c r="F131" s="58"/>
      <c r="G131" s="58"/>
      <c r="H131" s="357"/>
      <c r="I131" s="248"/>
      <c r="J131" s="208" t="e">
        <f>IF(AND(Q131="",#REF!&gt;0,#REF!&lt;5),K131,)</f>
        <v>#REF!</v>
      </c>
      <c r="K131" s="206" t="str">
        <f>IF(D131="","ZZZ9",IF(AND(#REF!&gt;0,#REF!&lt;5),D131&amp;#REF!,D131&amp;"9"))</f>
        <v>ZZZ9</v>
      </c>
      <c r="L131" s="210">
        <f t="shared" si="6"/>
        <v>999</v>
      </c>
      <c r="M131" s="247">
        <f t="shared" si="7"/>
        <v>999</v>
      </c>
      <c r="N131" s="240"/>
      <c r="O131" s="58"/>
      <c r="P131" s="77">
        <f t="shared" si="8"/>
        <v>999</v>
      </c>
      <c r="Q131" s="58"/>
    </row>
    <row r="132" spans="1:17" s="11" customFormat="1" ht="19.05" customHeight="1" x14ac:dyDescent="0.25">
      <c r="A132" s="211">
        <v>126</v>
      </c>
      <c r="B132" s="56"/>
      <c r="C132" s="56"/>
      <c r="D132" s="57"/>
      <c r="E132" s="224"/>
      <c r="F132" s="58"/>
      <c r="G132" s="58"/>
      <c r="H132" s="357"/>
      <c r="I132" s="248"/>
      <c r="J132" s="208" t="e">
        <f>IF(AND(Q132="",#REF!&gt;0,#REF!&lt;5),K132,)</f>
        <v>#REF!</v>
      </c>
      <c r="K132" s="206" t="str">
        <f>IF(D132="","ZZZ9",IF(AND(#REF!&gt;0,#REF!&lt;5),D132&amp;#REF!,D132&amp;"9"))</f>
        <v>ZZZ9</v>
      </c>
      <c r="L132" s="210">
        <f t="shared" si="6"/>
        <v>999</v>
      </c>
      <c r="M132" s="247">
        <f t="shared" si="7"/>
        <v>999</v>
      </c>
      <c r="N132" s="240"/>
      <c r="O132" s="58"/>
      <c r="P132" s="77">
        <f t="shared" si="8"/>
        <v>999</v>
      </c>
      <c r="Q132" s="58"/>
    </row>
    <row r="133" spans="1:17" s="11" customFormat="1" ht="19.05" customHeight="1" x14ac:dyDescent="0.25">
      <c r="A133" s="211">
        <v>127</v>
      </c>
      <c r="B133" s="56"/>
      <c r="C133" s="56"/>
      <c r="D133" s="57"/>
      <c r="E133" s="224"/>
      <c r="F133" s="58"/>
      <c r="G133" s="58"/>
      <c r="H133" s="357"/>
      <c r="I133" s="248"/>
      <c r="J133" s="208" t="e">
        <f>IF(AND(Q133="",#REF!&gt;0,#REF!&lt;5),K133,)</f>
        <v>#REF!</v>
      </c>
      <c r="K133" s="206" t="str">
        <f>IF(D133="","ZZZ9",IF(AND(#REF!&gt;0,#REF!&lt;5),D133&amp;#REF!,D133&amp;"9"))</f>
        <v>ZZZ9</v>
      </c>
      <c r="L133" s="210">
        <f t="shared" si="6"/>
        <v>999</v>
      </c>
      <c r="M133" s="247">
        <f t="shared" si="7"/>
        <v>999</v>
      </c>
      <c r="N133" s="240"/>
      <c r="O133" s="58"/>
      <c r="P133" s="77">
        <f t="shared" si="8"/>
        <v>999</v>
      </c>
      <c r="Q133" s="58"/>
    </row>
    <row r="134" spans="1:17" s="11" customFormat="1" ht="19.05" customHeight="1" x14ac:dyDescent="0.25">
      <c r="A134" s="211">
        <v>128</v>
      </c>
      <c r="B134" s="56"/>
      <c r="C134" s="56"/>
      <c r="D134" s="57"/>
      <c r="E134" s="224"/>
      <c r="F134" s="58"/>
      <c r="G134" s="58"/>
      <c r="H134" s="357"/>
      <c r="I134" s="248"/>
      <c r="J134" s="208" t="e">
        <f>IF(AND(Q134="",#REF!&gt;0,#REF!&lt;5),K134,)</f>
        <v>#REF!</v>
      </c>
      <c r="K134" s="206" t="str">
        <f>IF(D134="","ZZZ9",IF(AND(#REF!&gt;0,#REF!&lt;5),D134&amp;#REF!,D134&amp;"9"))</f>
        <v>ZZZ9</v>
      </c>
      <c r="L134" s="210">
        <f t="shared" si="6"/>
        <v>999</v>
      </c>
      <c r="M134" s="247">
        <f t="shared" si="7"/>
        <v>999</v>
      </c>
      <c r="N134" s="240"/>
      <c r="O134" s="248"/>
      <c r="P134" s="249">
        <f t="shared" si="8"/>
        <v>999</v>
      </c>
      <c r="Q134" s="248"/>
    </row>
    <row r="135" spans="1:17" x14ac:dyDescent="0.25">
      <c r="A135" s="211">
        <v>129</v>
      </c>
      <c r="B135" s="56"/>
      <c r="C135" s="56"/>
      <c r="D135" s="57"/>
      <c r="E135" s="224"/>
      <c r="F135" s="58"/>
      <c r="G135" s="58"/>
      <c r="H135" s="357"/>
      <c r="I135" s="248"/>
      <c r="J135" s="208" t="e">
        <f>IF(AND(Q135="",#REF!&gt;0,#REF!&lt;5),K135,)</f>
        <v>#REF!</v>
      </c>
      <c r="K135" s="206" t="str">
        <f>IF(D135="","ZZZ9",IF(AND(#REF!&gt;0,#REF!&lt;5),D135&amp;#REF!,D135&amp;"9"))</f>
        <v>ZZZ9</v>
      </c>
      <c r="L135" s="210">
        <f t="shared" si="6"/>
        <v>999</v>
      </c>
      <c r="M135" s="247">
        <f t="shared" si="7"/>
        <v>999</v>
      </c>
      <c r="N135" s="240"/>
      <c r="O135" s="58"/>
      <c r="P135" s="77">
        <f t="shared" si="8"/>
        <v>999</v>
      </c>
      <c r="Q135" s="58"/>
    </row>
    <row r="136" spans="1:17" x14ac:dyDescent="0.25">
      <c r="A136" s="211">
        <v>130</v>
      </c>
      <c r="B136" s="56"/>
      <c r="C136" s="56"/>
      <c r="D136" s="57"/>
      <c r="E136" s="224"/>
      <c r="F136" s="58"/>
      <c r="G136" s="58"/>
      <c r="H136" s="357"/>
      <c r="I136" s="248"/>
      <c r="J136" s="208" t="e">
        <f>IF(AND(Q136="",#REF!&gt;0,#REF!&lt;5),K136,)</f>
        <v>#REF!</v>
      </c>
      <c r="K136" s="206" t="str">
        <f>IF(D136="","ZZZ9",IF(AND(#REF!&gt;0,#REF!&lt;5),D136&amp;#REF!,D136&amp;"9"))</f>
        <v>ZZZ9</v>
      </c>
      <c r="L136" s="210">
        <f t="shared" si="6"/>
        <v>999</v>
      </c>
      <c r="M136" s="247">
        <f t="shared" si="7"/>
        <v>999</v>
      </c>
      <c r="N136" s="240"/>
      <c r="O136" s="58"/>
      <c r="P136" s="77">
        <f t="shared" si="8"/>
        <v>999</v>
      </c>
      <c r="Q136" s="58"/>
    </row>
    <row r="137" spans="1:17" x14ac:dyDescent="0.25">
      <c r="A137" s="211">
        <v>131</v>
      </c>
      <c r="B137" s="56"/>
      <c r="C137" s="56"/>
      <c r="D137" s="57"/>
      <c r="E137" s="224"/>
      <c r="F137" s="58"/>
      <c r="G137" s="58"/>
      <c r="H137" s="357"/>
      <c r="I137" s="248"/>
      <c r="J137" s="208" t="e">
        <f>IF(AND(Q137="",#REF!&gt;0,#REF!&lt;5),K137,)</f>
        <v>#REF!</v>
      </c>
      <c r="K137" s="206" t="str">
        <f>IF(D137="","ZZZ9",IF(AND(#REF!&gt;0,#REF!&lt;5),D137&amp;#REF!,D137&amp;"9"))</f>
        <v>ZZZ9</v>
      </c>
      <c r="L137" s="210">
        <f t="shared" si="6"/>
        <v>999</v>
      </c>
      <c r="M137" s="247">
        <f t="shared" si="7"/>
        <v>999</v>
      </c>
      <c r="N137" s="240"/>
      <c r="O137" s="58"/>
      <c r="P137" s="77">
        <f t="shared" si="8"/>
        <v>999</v>
      </c>
      <c r="Q137" s="58"/>
    </row>
    <row r="138" spans="1:17" x14ac:dyDescent="0.25">
      <c r="A138" s="211">
        <v>132</v>
      </c>
      <c r="B138" s="56"/>
      <c r="C138" s="56"/>
      <c r="D138" s="57"/>
      <c r="E138" s="224"/>
      <c r="F138" s="58"/>
      <c r="G138" s="58"/>
      <c r="H138" s="357"/>
      <c r="I138" s="248"/>
      <c r="J138" s="208" t="e">
        <f>IF(AND(Q138="",#REF!&gt;0,#REF!&lt;5),K138,)</f>
        <v>#REF!</v>
      </c>
      <c r="K138" s="206" t="str">
        <f>IF(D138="","ZZZ9",IF(AND(#REF!&gt;0,#REF!&lt;5),D138&amp;#REF!,D138&amp;"9"))</f>
        <v>ZZZ9</v>
      </c>
      <c r="L138" s="210">
        <f t="shared" si="6"/>
        <v>999</v>
      </c>
      <c r="M138" s="247">
        <f t="shared" si="7"/>
        <v>999</v>
      </c>
      <c r="N138" s="240"/>
      <c r="O138" s="58"/>
      <c r="P138" s="77">
        <f t="shared" si="8"/>
        <v>999</v>
      </c>
      <c r="Q138" s="58"/>
    </row>
    <row r="139" spans="1:17" x14ac:dyDescent="0.25">
      <c r="A139" s="211">
        <v>133</v>
      </c>
      <c r="B139" s="56"/>
      <c r="C139" s="56"/>
      <c r="D139" s="57"/>
      <c r="E139" s="224"/>
      <c r="F139" s="58"/>
      <c r="G139" s="58"/>
      <c r="H139" s="357"/>
      <c r="I139" s="248"/>
      <c r="J139" s="208" t="e">
        <f>IF(AND(Q139="",#REF!&gt;0,#REF!&lt;5),K139,)</f>
        <v>#REF!</v>
      </c>
      <c r="K139" s="206" t="str">
        <f>IF(D139="","ZZZ9",IF(AND(#REF!&gt;0,#REF!&lt;5),D139&amp;#REF!,D139&amp;"9"))</f>
        <v>ZZZ9</v>
      </c>
      <c r="L139" s="210">
        <f t="shared" si="6"/>
        <v>999</v>
      </c>
      <c r="M139" s="247">
        <f t="shared" si="7"/>
        <v>999</v>
      </c>
      <c r="N139" s="240"/>
      <c r="O139" s="58"/>
      <c r="P139" s="77">
        <f t="shared" si="8"/>
        <v>999</v>
      </c>
      <c r="Q139" s="58"/>
    </row>
    <row r="140" spans="1:17" x14ac:dyDescent="0.25">
      <c r="A140" s="211">
        <v>134</v>
      </c>
      <c r="B140" s="56"/>
      <c r="C140" s="56"/>
      <c r="D140" s="57"/>
      <c r="E140" s="224"/>
      <c r="F140" s="58"/>
      <c r="G140" s="58"/>
      <c r="H140" s="357"/>
      <c r="I140" s="248"/>
      <c r="J140" s="208" t="e">
        <f>IF(AND(Q140="",#REF!&gt;0,#REF!&lt;5),K140,)</f>
        <v>#REF!</v>
      </c>
      <c r="K140" s="206" t="str">
        <f>IF(D140="","ZZZ9",IF(AND(#REF!&gt;0,#REF!&lt;5),D140&amp;#REF!,D140&amp;"9"))</f>
        <v>ZZZ9</v>
      </c>
      <c r="L140" s="210">
        <f t="shared" si="6"/>
        <v>999</v>
      </c>
      <c r="M140" s="247">
        <f t="shared" si="7"/>
        <v>999</v>
      </c>
      <c r="N140" s="240"/>
      <c r="O140" s="58"/>
      <c r="P140" s="77">
        <f t="shared" si="8"/>
        <v>999</v>
      </c>
      <c r="Q140" s="58"/>
    </row>
    <row r="141" spans="1:17" x14ac:dyDescent="0.25">
      <c r="A141" s="211">
        <v>135</v>
      </c>
      <c r="B141" s="56"/>
      <c r="C141" s="56"/>
      <c r="D141" s="57"/>
      <c r="E141" s="224"/>
      <c r="F141" s="58"/>
      <c r="G141" s="58"/>
      <c r="H141" s="357"/>
      <c r="I141" s="248"/>
      <c r="J141" s="208" t="e">
        <f>IF(AND(Q141="",#REF!&gt;0,#REF!&lt;5),K141,)</f>
        <v>#REF!</v>
      </c>
      <c r="K141" s="206" t="str">
        <f>IF(D141="","ZZZ9",IF(AND(#REF!&gt;0,#REF!&lt;5),D141&amp;#REF!,D141&amp;"9"))</f>
        <v>ZZZ9</v>
      </c>
      <c r="L141" s="210">
        <f t="shared" si="6"/>
        <v>999</v>
      </c>
      <c r="M141" s="247">
        <f t="shared" si="7"/>
        <v>999</v>
      </c>
      <c r="N141" s="240"/>
      <c r="O141" s="248"/>
      <c r="P141" s="249">
        <f t="shared" si="8"/>
        <v>999</v>
      </c>
      <c r="Q141" s="248"/>
    </row>
    <row r="142" spans="1:17" x14ac:dyDescent="0.25">
      <c r="A142" s="211">
        <v>136</v>
      </c>
      <c r="B142" s="56"/>
      <c r="C142" s="56"/>
      <c r="D142" s="57"/>
      <c r="E142" s="224"/>
      <c r="F142" s="58"/>
      <c r="G142" s="58"/>
      <c r="H142" s="357"/>
      <c r="I142" s="248"/>
      <c r="J142" s="208" t="e">
        <f>IF(AND(Q142="",#REF!&gt;0,#REF!&lt;5),K142,)</f>
        <v>#REF!</v>
      </c>
      <c r="K142" s="206" t="str">
        <f>IF(D142="","ZZZ9",IF(AND(#REF!&gt;0,#REF!&lt;5),D142&amp;#REF!,D142&amp;"9"))</f>
        <v>ZZZ9</v>
      </c>
      <c r="L142" s="210">
        <f t="shared" si="6"/>
        <v>999</v>
      </c>
      <c r="M142" s="247">
        <f t="shared" si="7"/>
        <v>999</v>
      </c>
      <c r="N142" s="240"/>
      <c r="O142" s="58"/>
      <c r="P142" s="77">
        <f t="shared" si="8"/>
        <v>999</v>
      </c>
      <c r="Q142" s="58"/>
    </row>
    <row r="143" spans="1:17" x14ac:dyDescent="0.25">
      <c r="A143" s="211">
        <v>137</v>
      </c>
      <c r="B143" s="56"/>
      <c r="C143" s="56"/>
      <c r="D143" s="57"/>
      <c r="E143" s="224"/>
      <c r="F143" s="58"/>
      <c r="G143" s="58"/>
      <c r="H143" s="357"/>
      <c r="I143" s="248"/>
      <c r="J143" s="208" t="e">
        <f>IF(AND(Q143="",#REF!&gt;0,#REF!&lt;5),K143,)</f>
        <v>#REF!</v>
      </c>
      <c r="K143" s="206" t="str">
        <f>IF(D143="","ZZZ9",IF(AND(#REF!&gt;0,#REF!&lt;5),D143&amp;#REF!,D143&amp;"9"))</f>
        <v>ZZZ9</v>
      </c>
      <c r="L143" s="210">
        <f t="shared" si="6"/>
        <v>999</v>
      </c>
      <c r="M143" s="247">
        <f t="shared" si="7"/>
        <v>999</v>
      </c>
      <c r="N143" s="240"/>
      <c r="O143" s="58"/>
      <c r="P143" s="77">
        <f t="shared" si="8"/>
        <v>999</v>
      </c>
      <c r="Q143" s="58"/>
    </row>
    <row r="144" spans="1:17" x14ac:dyDescent="0.25">
      <c r="A144" s="211">
        <v>138</v>
      </c>
      <c r="B144" s="56"/>
      <c r="C144" s="56"/>
      <c r="D144" s="57"/>
      <c r="E144" s="224"/>
      <c r="F144" s="58"/>
      <c r="G144" s="58"/>
      <c r="H144" s="357"/>
      <c r="I144" s="248"/>
      <c r="J144" s="208" t="e">
        <f>IF(AND(Q144="",#REF!&gt;0,#REF!&lt;5),K144,)</f>
        <v>#REF!</v>
      </c>
      <c r="K144" s="206" t="str">
        <f>IF(D144="","ZZZ9",IF(AND(#REF!&gt;0,#REF!&lt;5),D144&amp;#REF!,D144&amp;"9"))</f>
        <v>ZZZ9</v>
      </c>
      <c r="L144" s="210">
        <f t="shared" si="6"/>
        <v>999</v>
      </c>
      <c r="M144" s="247">
        <f t="shared" si="7"/>
        <v>999</v>
      </c>
      <c r="N144" s="240"/>
      <c r="O144" s="58"/>
      <c r="P144" s="77">
        <f t="shared" si="8"/>
        <v>999</v>
      </c>
      <c r="Q144" s="58"/>
    </row>
    <row r="145" spans="1:17" x14ac:dyDescent="0.25">
      <c r="A145" s="211">
        <v>139</v>
      </c>
      <c r="B145" s="56"/>
      <c r="C145" s="56"/>
      <c r="D145" s="57"/>
      <c r="E145" s="224"/>
      <c r="F145" s="58"/>
      <c r="G145" s="58"/>
      <c r="H145" s="357"/>
      <c r="I145" s="248"/>
      <c r="J145" s="208" t="e">
        <f>IF(AND(Q145="",#REF!&gt;0,#REF!&lt;5),K145,)</f>
        <v>#REF!</v>
      </c>
      <c r="K145" s="206" t="str">
        <f>IF(D145="","ZZZ9",IF(AND(#REF!&gt;0,#REF!&lt;5),D145&amp;#REF!,D145&amp;"9"))</f>
        <v>ZZZ9</v>
      </c>
      <c r="L145" s="210">
        <f t="shared" si="6"/>
        <v>999</v>
      </c>
      <c r="M145" s="247">
        <f t="shared" si="7"/>
        <v>999</v>
      </c>
      <c r="N145" s="240"/>
      <c r="O145" s="58"/>
      <c r="P145" s="77">
        <f t="shared" si="8"/>
        <v>999</v>
      </c>
      <c r="Q145" s="58"/>
    </row>
    <row r="146" spans="1:17" x14ac:dyDescent="0.25">
      <c r="A146" s="211">
        <v>140</v>
      </c>
      <c r="B146" s="56"/>
      <c r="C146" s="56"/>
      <c r="D146" s="57"/>
      <c r="E146" s="224"/>
      <c r="F146" s="58"/>
      <c r="G146" s="58"/>
      <c r="H146" s="357"/>
      <c r="I146" s="248"/>
      <c r="J146" s="208" t="e">
        <f>IF(AND(Q146="",#REF!&gt;0,#REF!&lt;5),K146,)</f>
        <v>#REF!</v>
      </c>
      <c r="K146" s="206" t="str">
        <f>IF(D146="","ZZZ9",IF(AND(#REF!&gt;0,#REF!&lt;5),D146&amp;#REF!,D146&amp;"9"))</f>
        <v>ZZZ9</v>
      </c>
      <c r="L146" s="210">
        <f t="shared" si="6"/>
        <v>999</v>
      </c>
      <c r="M146" s="247">
        <f t="shared" si="7"/>
        <v>999</v>
      </c>
      <c r="N146" s="240"/>
      <c r="O146" s="58"/>
      <c r="P146" s="77">
        <f t="shared" si="8"/>
        <v>999</v>
      </c>
      <c r="Q146" s="58"/>
    </row>
    <row r="147" spans="1:17" x14ac:dyDescent="0.25">
      <c r="A147" s="211">
        <v>141</v>
      </c>
      <c r="B147" s="56"/>
      <c r="C147" s="56"/>
      <c r="D147" s="57"/>
      <c r="E147" s="224"/>
      <c r="F147" s="58"/>
      <c r="G147" s="58"/>
      <c r="H147" s="357"/>
      <c r="I147" s="248"/>
      <c r="J147" s="208" t="e">
        <f>IF(AND(Q147="",#REF!&gt;0,#REF!&lt;5),K147,)</f>
        <v>#REF!</v>
      </c>
      <c r="K147" s="206" t="str">
        <f>IF(D147="","ZZZ9",IF(AND(#REF!&gt;0,#REF!&lt;5),D147&amp;#REF!,D147&amp;"9"))</f>
        <v>ZZZ9</v>
      </c>
      <c r="L147" s="210">
        <f t="shared" si="6"/>
        <v>999</v>
      </c>
      <c r="M147" s="247">
        <f t="shared" si="7"/>
        <v>999</v>
      </c>
      <c r="N147" s="240"/>
      <c r="O147" s="58"/>
      <c r="P147" s="77">
        <f t="shared" si="8"/>
        <v>999</v>
      </c>
      <c r="Q147" s="58"/>
    </row>
    <row r="148" spans="1:17" x14ac:dyDescent="0.25">
      <c r="A148" s="211">
        <v>142</v>
      </c>
      <c r="B148" s="56"/>
      <c r="C148" s="56"/>
      <c r="D148" s="57"/>
      <c r="E148" s="224"/>
      <c r="F148" s="58"/>
      <c r="G148" s="58"/>
      <c r="H148" s="357"/>
      <c r="I148" s="248"/>
      <c r="J148" s="208" t="e">
        <f>IF(AND(Q148="",#REF!&gt;0,#REF!&lt;5),K148,)</f>
        <v>#REF!</v>
      </c>
      <c r="K148" s="206" t="str">
        <f>IF(D148="","ZZZ9",IF(AND(#REF!&gt;0,#REF!&lt;5),D148&amp;#REF!,D148&amp;"9"))</f>
        <v>ZZZ9</v>
      </c>
      <c r="L148" s="210">
        <f t="shared" si="6"/>
        <v>999</v>
      </c>
      <c r="M148" s="247">
        <f t="shared" si="7"/>
        <v>999</v>
      </c>
      <c r="N148" s="240"/>
      <c r="O148" s="248"/>
      <c r="P148" s="249">
        <f t="shared" si="8"/>
        <v>999</v>
      </c>
      <c r="Q148" s="248"/>
    </row>
    <row r="149" spans="1:17" x14ac:dyDescent="0.25">
      <c r="A149" s="211">
        <v>143</v>
      </c>
      <c r="B149" s="56"/>
      <c r="C149" s="56"/>
      <c r="D149" s="57"/>
      <c r="E149" s="224"/>
      <c r="F149" s="58"/>
      <c r="G149" s="58"/>
      <c r="H149" s="357"/>
      <c r="I149" s="248"/>
      <c r="J149" s="208" t="e">
        <f>IF(AND(Q149="",#REF!&gt;0,#REF!&lt;5),K149,)</f>
        <v>#REF!</v>
      </c>
      <c r="K149" s="206" t="str">
        <f>IF(D149="","ZZZ9",IF(AND(#REF!&gt;0,#REF!&lt;5),D149&amp;#REF!,D149&amp;"9"))</f>
        <v>ZZZ9</v>
      </c>
      <c r="L149" s="210">
        <f t="shared" si="6"/>
        <v>999</v>
      </c>
      <c r="M149" s="247">
        <f t="shared" si="7"/>
        <v>999</v>
      </c>
      <c r="N149" s="240"/>
      <c r="O149" s="58"/>
      <c r="P149" s="77">
        <f t="shared" si="8"/>
        <v>999</v>
      </c>
      <c r="Q149" s="58"/>
    </row>
    <row r="150" spans="1:17" x14ac:dyDescent="0.25">
      <c r="A150" s="211">
        <v>144</v>
      </c>
      <c r="B150" s="56"/>
      <c r="C150" s="56"/>
      <c r="D150" s="57"/>
      <c r="E150" s="224"/>
      <c r="F150" s="58"/>
      <c r="G150" s="58"/>
      <c r="H150" s="357"/>
      <c r="I150" s="248"/>
      <c r="J150" s="208" t="e">
        <f>IF(AND(Q150="",#REF!&gt;0,#REF!&lt;5),K150,)</f>
        <v>#REF!</v>
      </c>
      <c r="K150" s="206" t="str">
        <f>IF(D150="","ZZZ9",IF(AND(#REF!&gt;0,#REF!&lt;5),D150&amp;#REF!,D150&amp;"9"))</f>
        <v>ZZZ9</v>
      </c>
      <c r="L150" s="210">
        <f t="shared" si="6"/>
        <v>999</v>
      </c>
      <c r="M150" s="247">
        <f t="shared" si="7"/>
        <v>999</v>
      </c>
      <c r="N150" s="240"/>
      <c r="O150" s="58"/>
      <c r="P150" s="77">
        <f t="shared" si="8"/>
        <v>999</v>
      </c>
      <c r="Q150" s="58"/>
    </row>
    <row r="151" spans="1:17" x14ac:dyDescent="0.25">
      <c r="A151" s="211">
        <v>145</v>
      </c>
      <c r="B151" s="56"/>
      <c r="C151" s="56"/>
      <c r="D151" s="57"/>
      <c r="E151" s="224"/>
      <c r="F151" s="58"/>
      <c r="G151" s="58"/>
      <c r="H151" s="357"/>
      <c r="I151" s="248"/>
      <c r="J151" s="208" t="e">
        <f>IF(AND(Q151="",#REF!&gt;0,#REF!&lt;5),K151,)</f>
        <v>#REF!</v>
      </c>
      <c r="K151" s="206" t="str">
        <f>IF(D151="","ZZZ9",IF(AND(#REF!&gt;0,#REF!&lt;5),D151&amp;#REF!,D151&amp;"9"))</f>
        <v>ZZZ9</v>
      </c>
      <c r="L151" s="210">
        <f t="shared" si="6"/>
        <v>999</v>
      </c>
      <c r="M151" s="247">
        <f t="shared" si="7"/>
        <v>999</v>
      </c>
      <c r="N151" s="240"/>
      <c r="O151" s="58"/>
      <c r="P151" s="77">
        <f t="shared" si="8"/>
        <v>999</v>
      </c>
      <c r="Q151" s="58"/>
    </row>
    <row r="152" spans="1:17" x14ac:dyDescent="0.25">
      <c r="A152" s="211">
        <v>146</v>
      </c>
      <c r="B152" s="56"/>
      <c r="C152" s="56"/>
      <c r="D152" s="57"/>
      <c r="E152" s="224"/>
      <c r="F152" s="58"/>
      <c r="G152" s="58"/>
      <c r="H152" s="357"/>
      <c r="I152" s="248"/>
      <c r="J152" s="208" t="e">
        <f>IF(AND(Q152="",#REF!&gt;0,#REF!&lt;5),K152,)</f>
        <v>#REF!</v>
      </c>
      <c r="K152" s="206" t="str">
        <f>IF(D152="","ZZZ9",IF(AND(#REF!&gt;0,#REF!&lt;5),D152&amp;#REF!,D152&amp;"9"))</f>
        <v>ZZZ9</v>
      </c>
      <c r="L152" s="210">
        <f t="shared" si="6"/>
        <v>999</v>
      </c>
      <c r="M152" s="247">
        <f t="shared" si="7"/>
        <v>999</v>
      </c>
      <c r="N152" s="240"/>
      <c r="O152" s="58"/>
      <c r="P152" s="77">
        <f t="shared" si="8"/>
        <v>999</v>
      </c>
      <c r="Q152" s="58"/>
    </row>
    <row r="153" spans="1:17" x14ac:dyDescent="0.25">
      <c r="A153" s="211">
        <v>147</v>
      </c>
      <c r="B153" s="56"/>
      <c r="C153" s="56"/>
      <c r="D153" s="57"/>
      <c r="E153" s="224"/>
      <c r="F153" s="58"/>
      <c r="G153" s="58"/>
      <c r="H153" s="357"/>
      <c r="I153" s="248"/>
      <c r="J153" s="208" t="e">
        <f>IF(AND(Q153="",#REF!&gt;0,#REF!&lt;5),K153,)</f>
        <v>#REF!</v>
      </c>
      <c r="K153" s="206" t="str">
        <f>IF(D153="","ZZZ9",IF(AND(#REF!&gt;0,#REF!&lt;5),D153&amp;#REF!,D153&amp;"9"))</f>
        <v>ZZZ9</v>
      </c>
      <c r="L153" s="210">
        <f t="shared" si="6"/>
        <v>999</v>
      </c>
      <c r="M153" s="247">
        <f t="shared" si="7"/>
        <v>999</v>
      </c>
      <c r="N153" s="240"/>
      <c r="O153" s="58"/>
      <c r="P153" s="77">
        <f t="shared" si="8"/>
        <v>999</v>
      </c>
      <c r="Q153" s="58"/>
    </row>
    <row r="154" spans="1:17" x14ac:dyDescent="0.25">
      <c r="A154" s="211">
        <v>148</v>
      </c>
      <c r="B154" s="56"/>
      <c r="C154" s="56"/>
      <c r="D154" s="57"/>
      <c r="E154" s="224"/>
      <c r="F154" s="58"/>
      <c r="G154" s="58"/>
      <c r="H154" s="357"/>
      <c r="I154" s="248"/>
      <c r="J154" s="208" t="e">
        <f>IF(AND(Q154="",#REF!&gt;0,#REF!&lt;5),K154,)</f>
        <v>#REF!</v>
      </c>
      <c r="K154" s="206" t="str">
        <f>IF(D154="","ZZZ9",IF(AND(#REF!&gt;0,#REF!&lt;5),D154&amp;#REF!,D154&amp;"9"))</f>
        <v>ZZZ9</v>
      </c>
      <c r="L154" s="210">
        <f t="shared" si="6"/>
        <v>999</v>
      </c>
      <c r="M154" s="247">
        <f t="shared" si="7"/>
        <v>999</v>
      </c>
      <c r="N154" s="240"/>
      <c r="O154" s="58"/>
      <c r="P154" s="77">
        <f t="shared" si="8"/>
        <v>999</v>
      </c>
      <c r="Q154" s="58"/>
    </row>
    <row r="155" spans="1:17" x14ac:dyDescent="0.25">
      <c r="A155" s="211">
        <v>149</v>
      </c>
      <c r="B155" s="56"/>
      <c r="C155" s="56"/>
      <c r="D155" s="57"/>
      <c r="E155" s="224"/>
      <c r="F155" s="58"/>
      <c r="G155" s="58"/>
      <c r="H155" s="357"/>
      <c r="I155" s="248"/>
      <c r="J155" s="208" t="e">
        <f>IF(AND(Q155="",#REF!&gt;0,#REF!&lt;5),K155,)</f>
        <v>#REF!</v>
      </c>
      <c r="K155" s="206" t="str">
        <f>IF(D155="","ZZZ9",IF(AND(#REF!&gt;0,#REF!&lt;5),D155&amp;#REF!,D155&amp;"9"))</f>
        <v>ZZZ9</v>
      </c>
      <c r="L155" s="210">
        <f t="shared" si="6"/>
        <v>999</v>
      </c>
      <c r="M155" s="247">
        <f t="shared" si="7"/>
        <v>999</v>
      </c>
      <c r="N155" s="240"/>
      <c r="O155" s="58"/>
      <c r="P155" s="77">
        <f t="shared" si="8"/>
        <v>999</v>
      </c>
      <c r="Q155" s="58"/>
    </row>
    <row r="156" spans="1:17" x14ac:dyDescent="0.25">
      <c r="A156" s="211">
        <v>150</v>
      </c>
      <c r="B156" s="56"/>
      <c r="C156" s="56"/>
      <c r="D156" s="57"/>
      <c r="E156" s="224"/>
      <c r="F156" s="58"/>
      <c r="G156" s="58"/>
      <c r="H156" s="357"/>
      <c r="I156" s="248"/>
      <c r="J156" s="208" t="e">
        <f>IF(AND(Q156="",#REF!&gt;0,#REF!&lt;5),K156,)</f>
        <v>#REF!</v>
      </c>
      <c r="K156" s="206" t="str">
        <f>IF(D156="","ZZZ9",IF(AND(#REF!&gt;0,#REF!&lt;5),D156&amp;#REF!,D156&amp;"9"))</f>
        <v>ZZZ9</v>
      </c>
      <c r="L156" s="210">
        <f t="shared" si="6"/>
        <v>999</v>
      </c>
      <c r="M156" s="247">
        <f t="shared" si="7"/>
        <v>999</v>
      </c>
      <c r="N156" s="240"/>
      <c r="O156" s="58"/>
      <c r="P156" s="77">
        <f t="shared" si="8"/>
        <v>999</v>
      </c>
      <c r="Q156" s="58"/>
    </row>
  </sheetData>
  <conditionalFormatting sqref="A7 A19:D156">
    <cfRule type="expression" dxfId="207" priority="18" stopIfTrue="1">
      <formula>$Q7&gt;=1</formula>
    </cfRule>
  </conditionalFormatting>
  <conditionalFormatting sqref="C7 A8:C18 B19:D37">
    <cfRule type="expression" dxfId="206" priority="1" stopIfTrue="1">
      <formula>$Q7&gt;=1</formula>
    </cfRule>
  </conditionalFormatting>
  <conditionalFormatting sqref="E7:E14">
    <cfRule type="expression" dxfId="205" priority="6" stopIfTrue="1">
      <formula>AND(ROUNDDOWN(($A$4-E7)/365.25,0)&lt;=13,G7&lt;&gt;"OK")</formula>
    </cfRule>
    <cfRule type="expression" dxfId="204" priority="7" stopIfTrue="1">
      <formula>AND(ROUNDDOWN(($A$4-E7)/365.25,0)&lt;=14,G7&lt;&gt;"OK")</formula>
    </cfRule>
    <cfRule type="expression" dxfId="203" priority="8" stopIfTrue="1">
      <formula>AND(ROUNDDOWN(($A$4-E7)/365.25,0)&lt;=17,G7&lt;&gt;"OK")</formula>
    </cfRule>
    <cfRule type="expression" dxfId="202" priority="11" stopIfTrue="1">
      <formula>AND(ROUNDDOWN(($A$4-E7)/365.25,0)&lt;=13,G7&lt;&gt;"OK")</formula>
    </cfRule>
    <cfRule type="expression" dxfId="201" priority="12" stopIfTrue="1">
      <formula>AND(ROUNDDOWN(($A$4-E7)/365.25,0)&lt;=14,G7&lt;&gt;"OK")</formula>
    </cfRule>
    <cfRule type="expression" dxfId="200" priority="13" stopIfTrue="1">
      <formula>AND(ROUNDDOWN(($A$4-E7)/365.25,0)&lt;=17,G7&lt;&gt;"OK")</formula>
    </cfRule>
  </conditionalFormatting>
  <conditionalFormatting sqref="E7:E27 E29:E37">
    <cfRule type="expression" dxfId="199" priority="2" stopIfTrue="1">
      <formula>AND(ROUNDDOWN(($A$4-E7)/365.25,0)&lt;=13,G7&lt;&gt;"OK")</formula>
    </cfRule>
    <cfRule type="expression" dxfId="198" priority="3" stopIfTrue="1">
      <formula>AND(ROUNDDOWN(($A$4-E7)/365.25,0)&lt;=14,G7&lt;&gt;"OK")</formula>
    </cfRule>
    <cfRule type="expression" dxfId="197" priority="4" stopIfTrue="1">
      <formula>AND(ROUNDDOWN(($A$4-E7)/365.25,0)&lt;=17,G7&lt;&gt;"OK")</formula>
    </cfRule>
  </conditionalFormatting>
  <conditionalFormatting sqref="E7:E156">
    <cfRule type="expression" dxfId="196" priority="14" stopIfTrue="1">
      <formula>AND(ROUNDDOWN(($A$4-E7)/365.25,0)&lt;=13,G7&lt;&gt;"OK")</formula>
    </cfRule>
    <cfRule type="expression" dxfId="195" priority="15" stopIfTrue="1">
      <formula>AND(ROUNDDOWN(($A$4-E7)/365.25,0)&lt;=14,G7&lt;&gt;"OK")</formula>
    </cfRule>
    <cfRule type="expression" dxfId="194" priority="16" stopIfTrue="1">
      <formula>AND(ROUNDDOWN(($A$4-E7)/365.25,0)&lt;=17,G7&lt;&gt;"OK")</formula>
    </cfRule>
  </conditionalFormatting>
  <conditionalFormatting sqref="J7:J156">
    <cfRule type="cellIs" dxfId="193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3905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Altalanos</vt:lpstr>
      <vt:lpstr>Nevezések</vt:lpstr>
      <vt:lpstr>V.kcs. F A</vt:lpstr>
      <vt:lpstr>V.kcs F A </vt:lpstr>
      <vt:lpstr>V.kcs F B</vt:lpstr>
      <vt:lpstr>V.kcs. F B</vt:lpstr>
      <vt:lpstr>V.kcs L A</vt:lpstr>
      <vt:lpstr>V.kcs. L A</vt:lpstr>
      <vt:lpstr>V.kcs L B</vt:lpstr>
      <vt:lpstr>V.kcs. L B</vt:lpstr>
      <vt:lpstr>VI.kcs F A</vt:lpstr>
      <vt:lpstr>VI kcs F A</vt:lpstr>
      <vt:lpstr>VI kcs F B</vt:lpstr>
      <vt:lpstr>VI. kcs F B</vt:lpstr>
      <vt:lpstr>VI kcs L B</vt:lpstr>
      <vt:lpstr>VI.kcs L B</vt:lpstr>
      <vt:lpstr>VII kcs F A</vt:lpstr>
      <vt:lpstr>VII.kcs. F A</vt:lpstr>
      <vt:lpstr>VII.kcs F B</vt:lpstr>
      <vt:lpstr>VII kcs F B</vt:lpstr>
      <vt:lpstr>VII kcs L A</vt:lpstr>
      <vt:lpstr>VII kcs L B</vt:lpstr>
      <vt:lpstr>VII kcs. L B</vt:lpstr>
      <vt:lpstr>VIII kcs F A</vt:lpstr>
      <vt:lpstr>VIII.kcs.F A</vt:lpstr>
      <vt:lpstr>VIII kcs F B</vt:lpstr>
      <vt:lpstr>VIII.kcs.F B</vt:lpstr>
      <vt:lpstr>VIII kcs L B</vt:lpstr>
      <vt:lpstr>VIII.kcs.L B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2016-03-12T10:05:59Z</cp:lastPrinted>
  <dcterms:created xsi:type="dcterms:W3CDTF">1998-01-18T23:10:02Z</dcterms:created>
  <dcterms:modified xsi:type="dcterms:W3CDTF">2026-04-23T07:28:20Z</dcterms:modified>
  <cp:category>Forms</cp:category>
</cp:coreProperties>
</file>