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Csongrád-Csanád vármegye - Kiss György\"/>
    </mc:Choice>
  </mc:AlternateContent>
  <xr:revisionPtr revIDLastSave="0" documentId="8_{403AE5C7-4FF6-4FF9-B3EE-3320CFC2A4D9}" xr6:coauthVersionLast="47" xr6:coauthVersionMax="47" xr10:uidLastSave="{00000000-0000-0000-0000-000000000000}"/>
  <bookViews>
    <workbookView xWindow="-108" yWindow="-108" windowWidth="23256" windowHeight="13176" tabRatio="884" activeTab="3" xr2:uid="{49AB0023-5733-4149-A1C1-5694AE445D6F}"/>
  </bookViews>
  <sheets>
    <sheet name="Altalanos" sheetId="1" r:id="rId1"/>
    <sheet name="Birók" sheetId="2" r:id="rId2"/>
    <sheet name="Nevezések" sheetId="307" r:id="rId3"/>
    <sheet name="Játékrend - szerda" sheetId="306" r:id="rId4"/>
    <sheet name="5-ös kcs Fiú B ELO" sheetId="9" state="hidden" r:id="rId5"/>
    <sheet name="5-ös kcs Fiú B" sheetId="87" r:id="rId6"/>
    <sheet name="6-os kcs lány B ELO" sheetId="231" state="hidden" r:id="rId7"/>
    <sheet name="6-os kcs. Lány B" sheetId="232" r:id="rId8"/>
    <sheet name="6-os kcs. Fiú B ELO" sheetId="279" state="hidden" r:id="rId9"/>
    <sheet name="6-os kcs. Fiú B" sheetId="281" r:id="rId10"/>
    <sheet name="7-es kcs Fiú B ELO" sheetId="303" state="hidden" r:id="rId11"/>
    <sheet name="7-es kcs Fiú B." sheetId="304" r:id="rId12"/>
    <sheet name="1E4 (4)" sheetId="305" state="hidden" r:id="rId13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4">'5-ös kcs Fiú B ELO'!$1:$6</definedName>
    <definedName name="_xlnm.Print_Titles" localSheetId="6">'6-os kcs lány B ELO'!$1:$6</definedName>
    <definedName name="_xlnm.Print_Titles" localSheetId="8">'6-os kcs. Fiú B ELO'!$1:$6</definedName>
    <definedName name="_xlnm.Print_Titles" localSheetId="10">'7-es kcs Fiú B ELO'!$1:$6</definedName>
    <definedName name="_xlnm.Print_Area" localSheetId="12">'1E4 (4)'!$A$1:$M$41</definedName>
    <definedName name="_xlnm.Print_Area" localSheetId="5">'5-ös kcs Fiú B'!$A$1:$M$41</definedName>
    <definedName name="_xlnm.Print_Area" localSheetId="4">'5-ös kcs Fiú B ELO'!$A$1:$Q$134</definedName>
    <definedName name="_xlnm.Print_Area" localSheetId="6">'6-os kcs lány B ELO'!$A$1:$Q$134</definedName>
    <definedName name="_xlnm.Print_Area" localSheetId="9">'6-os kcs. Fiú B'!$A$1:$M$41</definedName>
    <definedName name="_xlnm.Print_Area" localSheetId="8">'6-os kcs. Fiú B ELO'!$A$1:$Q$134</definedName>
    <definedName name="_xlnm.Print_Area" localSheetId="7">'6-os kcs. Lány B'!$A$1:$M$41</definedName>
    <definedName name="_xlnm.Print_Area" localSheetId="10">'7-es kcs Fiú B ELO'!$A$1:$Q$134</definedName>
    <definedName name="_xlnm.Print_Area" localSheetId="11">'7-es kcs Fiú B.'!$A$1:$M$41</definedName>
    <definedName name="_xlnm.Print_Area" localSheetId="1">Birók!$A$1:$N$29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05" l="1"/>
  <c r="E2" i="304"/>
  <c r="C2" i="303"/>
  <c r="L13" i="305"/>
  <c r="I13" i="305"/>
  <c r="G13" i="305"/>
  <c r="E13" i="305"/>
  <c r="B22" i="305" s="1"/>
  <c r="D13" i="305"/>
  <c r="C13" i="305"/>
  <c r="L11" i="305"/>
  <c r="I11" i="305"/>
  <c r="G11" i="305"/>
  <c r="E11" i="305"/>
  <c r="B21" i="305"/>
  <c r="D11" i="305"/>
  <c r="C11" i="305"/>
  <c r="L9" i="305"/>
  <c r="I9" i="305"/>
  <c r="G9" i="305"/>
  <c r="E9" i="305"/>
  <c r="B20" i="305"/>
  <c r="D9" i="305"/>
  <c r="C9" i="305"/>
  <c r="L7" i="305"/>
  <c r="I7" i="305"/>
  <c r="G7" i="305"/>
  <c r="E7" i="305"/>
  <c r="B19" i="305"/>
  <c r="D7" i="305"/>
  <c r="C7" i="305"/>
  <c r="Y5" i="305"/>
  <c r="AF1" i="305" s="1"/>
  <c r="M4" i="305"/>
  <c r="K41" i="305"/>
  <c r="E4" i="305"/>
  <c r="A4" i="305"/>
  <c r="Y3" i="305"/>
  <c r="A1" i="305"/>
  <c r="L11" i="304"/>
  <c r="I11" i="304"/>
  <c r="G11" i="304"/>
  <c r="E11" i="304"/>
  <c r="B21" i="304" s="1"/>
  <c r="D11" i="304"/>
  <c r="C11" i="304"/>
  <c r="L9" i="304"/>
  <c r="I9" i="304"/>
  <c r="G9" i="304"/>
  <c r="E9" i="304"/>
  <c r="B20" i="304" s="1"/>
  <c r="D9" i="304"/>
  <c r="C9" i="304"/>
  <c r="L7" i="304"/>
  <c r="I7" i="304"/>
  <c r="G7" i="304"/>
  <c r="E7" i="304"/>
  <c r="B19" i="304"/>
  <c r="D7" i="304"/>
  <c r="C7" i="304"/>
  <c r="Y5" i="304"/>
  <c r="AB1" i="304"/>
  <c r="AG1" i="304"/>
  <c r="L4" i="304"/>
  <c r="K41" i="304"/>
  <c r="E4" i="304"/>
  <c r="A4" i="304"/>
  <c r="Y3" i="304"/>
  <c r="AH1" i="304"/>
  <c r="AC1" i="304"/>
  <c r="A1" i="304"/>
  <c r="P156" i="303"/>
  <c r="M156" i="303"/>
  <c r="L156" i="303"/>
  <c r="K156" i="303"/>
  <c r="J156" i="303"/>
  <c r="P155" i="303"/>
  <c r="M155" i="303"/>
  <c r="L155" i="303"/>
  <c r="K155" i="303"/>
  <c r="J155" i="303"/>
  <c r="P154" i="303"/>
  <c r="M154" i="303"/>
  <c r="L154" i="303"/>
  <c r="K154" i="303"/>
  <c r="J154" i="303"/>
  <c r="P153" i="303"/>
  <c r="M153" i="303" s="1"/>
  <c r="L153" i="303"/>
  <c r="K153" i="303"/>
  <c r="J153" i="303"/>
  <c r="P152" i="303"/>
  <c r="M152" i="303"/>
  <c r="L152" i="303"/>
  <c r="K152" i="303"/>
  <c r="J152" i="303"/>
  <c r="P151" i="303"/>
  <c r="M151" i="303"/>
  <c r="L151" i="303"/>
  <c r="K151" i="303"/>
  <c r="J151" i="303"/>
  <c r="P150" i="303"/>
  <c r="M150" i="303"/>
  <c r="L150" i="303"/>
  <c r="K150" i="303"/>
  <c r="J150" i="303"/>
  <c r="P149" i="303"/>
  <c r="M149" i="303" s="1"/>
  <c r="L149" i="303"/>
  <c r="K149" i="303"/>
  <c r="J149" i="303"/>
  <c r="P148" i="303"/>
  <c r="M148" i="303"/>
  <c r="L148" i="303"/>
  <c r="K148" i="303"/>
  <c r="J148" i="303"/>
  <c r="P147" i="303"/>
  <c r="M147" i="303" s="1"/>
  <c r="L147" i="303"/>
  <c r="K147" i="303"/>
  <c r="J147" i="303"/>
  <c r="P146" i="303"/>
  <c r="M146" i="303"/>
  <c r="L146" i="303"/>
  <c r="K146" i="303"/>
  <c r="J146" i="303"/>
  <c r="P145" i="303"/>
  <c r="M145" i="303" s="1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/>
  <c r="L142" i="303"/>
  <c r="K142" i="303"/>
  <c r="J142" i="303"/>
  <c r="P141" i="303"/>
  <c r="M141" i="303" s="1"/>
  <c r="L141" i="303"/>
  <c r="K141" i="303"/>
  <c r="J141" i="303"/>
  <c r="P140" i="303"/>
  <c r="M140" i="303"/>
  <c r="L140" i="303"/>
  <c r="K140" i="303"/>
  <c r="J140" i="303"/>
  <c r="P139" i="303"/>
  <c r="M139" i="303" s="1"/>
  <c r="L139" i="303"/>
  <c r="K139" i="303"/>
  <c r="J139" i="303"/>
  <c r="P138" i="303"/>
  <c r="M138" i="303"/>
  <c r="L138" i="303"/>
  <c r="K138" i="303"/>
  <c r="J138" i="303"/>
  <c r="P137" i="303"/>
  <c r="M137" i="303" s="1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/>
  <c r="L134" i="303"/>
  <c r="K134" i="303"/>
  <c r="J134" i="303"/>
  <c r="P133" i="303"/>
  <c r="M133" i="303" s="1"/>
  <c r="L133" i="303"/>
  <c r="K133" i="303"/>
  <c r="J133" i="303"/>
  <c r="P132" i="303"/>
  <c r="M132" i="303"/>
  <c r="L132" i="303"/>
  <c r="K132" i="303"/>
  <c r="J132" i="303"/>
  <c r="P131" i="303"/>
  <c r="M131" i="303" s="1"/>
  <c r="L131" i="303"/>
  <c r="K131" i="303"/>
  <c r="J131" i="303"/>
  <c r="P130" i="303"/>
  <c r="M130" i="303"/>
  <c r="L130" i="303"/>
  <c r="K130" i="303"/>
  <c r="J130" i="303"/>
  <c r="P129" i="303"/>
  <c r="M129" i="303" s="1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/>
  <c r="L126" i="303"/>
  <c r="K126" i="303"/>
  <c r="J126" i="303"/>
  <c r="P125" i="303"/>
  <c r="M125" i="303" s="1"/>
  <c r="L125" i="303"/>
  <c r="K125" i="303"/>
  <c r="J125" i="303"/>
  <c r="P124" i="303"/>
  <c r="M124" i="303"/>
  <c r="L124" i="303"/>
  <c r="K124" i="303"/>
  <c r="J124" i="303"/>
  <c r="P123" i="303"/>
  <c r="M123" i="303" s="1"/>
  <c r="L123" i="303"/>
  <c r="K123" i="303"/>
  <c r="J123" i="303"/>
  <c r="P122" i="303"/>
  <c r="M122" i="303"/>
  <c r="L122" i="303"/>
  <c r="K122" i="303"/>
  <c r="J122" i="303"/>
  <c r="P121" i="303"/>
  <c r="M121" i="303" s="1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/>
  <c r="L118" i="303"/>
  <c r="K118" i="303"/>
  <c r="J118" i="303"/>
  <c r="P117" i="303"/>
  <c r="M117" i="303" s="1"/>
  <c r="L117" i="303"/>
  <c r="K117" i="303"/>
  <c r="J117" i="303"/>
  <c r="P116" i="303"/>
  <c r="M116" i="303"/>
  <c r="L116" i="303"/>
  <c r="K116" i="303"/>
  <c r="J116" i="303"/>
  <c r="P115" i="303"/>
  <c r="M115" i="303" s="1"/>
  <c r="L115" i="303"/>
  <c r="K115" i="303"/>
  <c r="J115" i="303"/>
  <c r="P114" i="303"/>
  <c r="M114" i="303"/>
  <c r="L114" i="303"/>
  <c r="K114" i="303"/>
  <c r="J114" i="303"/>
  <c r="P113" i="303"/>
  <c r="M113" i="303" s="1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/>
  <c r="L110" i="303"/>
  <c r="K110" i="303"/>
  <c r="J110" i="303"/>
  <c r="P109" i="303"/>
  <c r="M109" i="303" s="1"/>
  <c r="L109" i="303"/>
  <c r="K109" i="303"/>
  <c r="J109" i="303"/>
  <c r="P108" i="303"/>
  <c r="M108" i="303"/>
  <c r="L108" i="303"/>
  <c r="K108" i="303"/>
  <c r="J108" i="303"/>
  <c r="P107" i="303"/>
  <c r="M107" i="303" s="1"/>
  <c r="L107" i="303"/>
  <c r="K107" i="303"/>
  <c r="J107" i="303"/>
  <c r="P106" i="303"/>
  <c r="M106" i="303"/>
  <c r="L106" i="303"/>
  <c r="K106" i="303"/>
  <c r="J106" i="303"/>
  <c r="P105" i="303"/>
  <c r="M105" i="303" s="1"/>
  <c r="L105" i="303"/>
  <c r="K105" i="303"/>
  <c r="J105" i="303"/>
  <c r="P104" i="303"/>
  <c r="M104" i="303"/>
  <c r="L104" i="303"/>
  <c r="K104" i="303"/>
  <c r="J104" i="303"/>
  <c r="P103" i="303"/>
  <c r="M103" i="303" s="1"/>
  <c r="L103" i="303"/>
  <c r="K103" i="303"/>
  <c r="J103" i="303"/>
  <c r="P102" i="303"/>
  <c r="M102" i="303"/>
  <c r="L102" i="303"/>
  <c r="K102" i="303"/>
  <c r="J102" i="303"/>
  <c r="P101" i="303"/>
  <c r="M101" i="303" s="1"/>
  <c r="L101" i="303"/>
  <c r="K101" i="303"/>
  <c r="J101" i="303"/>
  <c r="P100" i="303"/>
  <c r="M100" i="303"/>
  <c r="L100" i="303"/>
  <c r="K100" i="303"/>
  <c r="J100" i="303"/>
  <c r="P99" i="303"/>
  <c r="M99" i="303" s="1"/>
  <c r="L99" i="303"/>
  <c r="K99" i="303"/>
  <c r="J99" i="303"/>
  <c r="P98" i="303"/>
  <c r="M98" i="303"/>
  <c r="L98" i="303"/>
  <c r="K98" i="303"/>
  <c r="J98" i="303"/>
  <c r="P97" i="303"/>
  <c r="M97" i="303" s="1"/>
  <c r="L97" i="303"/>
  <c r="K97" i="303"/>
  <c r="J97" i="303"/>
  <c r="P96" i="303"/>
  <c r="M96" i="303"/>
  <c r="L96" i="303"/>
  <c r="K96" i="303"/>
  <c r="J96" i="303"/>
  <c r="P95" i="303"/>
  <c r="M95" i="303" s="1"/>
  <c r="L95" i="303"/>
  <c r="K95" i="303"/>
  <c r="J95" i="303"/>
  <c r="P94" i="303"/>
  <c r="M94" i="303"/>
  <c r="L94" i="303"/>
  <c r="K94" i="303"/>
  <c r="J94" i="303"/>
  <c r="P93" i="303"/>
  <c r="M93" i="303" s="1"/>
  <c r="L93" i="303"/>
  <c r="K93" i="303"/>
  <c r="J93" i="303"/>
  <c r="P92" i="303"/>
  <c r="M92" i="303"/>
  <c r="L92" i="303"/>
  <c r="K92" i="303"/>
  <c r="J92" i="303"/>
  <c r="P91" i="303"/>
  <c r="M91" i="303" s="1"/>
  <c r="L91" i="303"/>
  <c r="K91" i="303"/>
  <c r="J91" i="303"/>
  <c r="P90" i="303"/>
  <c r="M90" i="303"/>
  <c r="L90" i="303"/>
  <c r="K90" i="303"/>
  <c r="J90" i="303"/>
  <c r="P89" i="303"/>
  <c r="M89" i="303" s="1"/>
  <c r="L89" i="303"/>
  <c r="K89" i="303"/>
  <c r="J89" i="303"/>
  <c r="P88" i="303"/>
  <c r="M88" i="303"/>
  <c r="L88" i="303"/>
  <c r="K88" i="303"/>
  <c r="J88" i="303"/>
  <c r="P87" i="303"/>
  <c r="M87" i="303" s="1"/>
  <c r="L87" i="303"/>
  <c r="K87" i="303"/>
  <c r="J87" i="303"/>
  <c r="P86" i="303"/>
  <c r="M86" i="303"/>
  <c r="L86" i="303"/>
  <c r="K86" i="303"/>
  <c r="J86" i="303"/>
  <c r="P85" i="303"/>
  <c r="M85" i="303" s="1"/>
  <c r="L85" i="303"/>
  <c r="K85" i="303"/>
  <c r="J85" i="303"/>
  <c r="P84" i="303"/>
  <c r="M84" i="303"/>
  <c r="L84" i="303"/>
  <c r="K84" i="303"/>
  <c r="J84" i="303"/>
  <c r="P83" i="303"/>
  <c r="M83" i="303" s="1"/>
  <c r="L83" i="303"/>
  <c r="K83" i="303"/>
  <c r="J83" i="303"/>
  <c r="P82" i="303"/>
  <c r="M82" i="303"/>
  <c r="L82" i="303"/>
  <c r="K82" i="303"/>
  <c r="J82" i="303"/>
  <c r="P81" i="303"/>
  <c r="M81" i="303" s="1"/>
  <c r="L81" i="303"/>
  <c r="K81" i="303"/>
  <c r="J81" i="303"/>
  <c r="P80" i="303"/>
  <c r="M80" i="303"/>
  <c r="L80" i="303"/>
  <c r="K80" i="303"/>
  <c r="J80" i="303"/>
  <c r="P79" i="303"/>
  <c r="M79" i="303" s="1"/>
  <c r="L79" i="303"/>
  <c r="K79" i="303"/>
  <c r="J79" i="303"/>
  <c r="P78" i="303"/>
  <c r="M78" i="303"/>
  <c r="L78" i="303"/>
  <c r="K78" i="303"/>
  <c r="J78" i="303"/>
  <c r="P77" i="303"/>
  <c r="M77" i="303" s="1"/>
  <c r="L77" i="303"/>
  <c r="K77" i="303"/>
  <c r="J77" i="303"/>
  <c r="P76" i="303"/>
  <c r="M76" i="303"/>
  <c r="L76" i="303"/>
  <c r="K76" i="303"/>
  <c r="J76" i="303"/>
  <c r="P75" i="303"/>
  <c r="M75" i="303" s="1"/>
  <c r="L75" i="303"/>
  <c r="K75" i="303"/>
  <c r="J75" i="303"/>
  <c r="P74" i="303"/>
  <c r="M74" i="303"/>
  <c r="L74" i="303"/>
  <c r="K74" i="303"/>
  <c r="J74" i="303"/>
  <c r="P73" i="303"/>
  <c r="M73" i="303" s="1"/>
  <c r="L73" i="303"/>
  <c r="K73" i="303"/>
  <c r="J73" i="303"/>
  <c r="P72" i="303"/>
  <c r="M72" i="303"/>
  <c r="L72" i="303"/>
  <c r="K72" i="303"/>
  <c r="J72" i="303"/>
  <c r="P71" i="303"/>
  <c r="M71" i="303" s="1"/>
  <c r="L71" i="303"/>
  <c r="K71" i="303"/>
  <c r="J71" i="303"/>
  <c r="P70" i="303"/>
  <c r="M70" i="303"/>
  <c r="L70" i="303"/>
  <c r="K70" i="303"/>
  <c r="J70" i="303"/>
  <c r="P69" i="303"/>
  <c r="M69" i="303" s="1"/>
  <c r="L69" i="303"/>
  <c r="K69" i="303"/>
  <c r="J69" i="303"/>
  <c r="P68" i="303"/>
  <c r="M68" i="303"/>
  <c r="L68" i="303"/>
  <c r="K68" i="303"/>
  <c r="J68" i="303"/>
  <c r="P67" i="303"/>
  <c r="M67" i="303" s="1"/>
  <c r="L67" i="303"/>
  <c r="K67" i="303"/>
  <c r="J67" i="303"/>
  <c r="P66" i="303"/>
  <c r="M66" i="303"/>
  <c r="L66" i="303"/>
  <c r="K66" i="303"/>
  <c r="J66" i="303"/>
  <c r="P65" i="303"/>
  <c r="M65" i="303" s="1"/>
  <c r="L65" i="303"/>
  <c r="K65" i="303"/>
  <c r="J65" i="303"/>
  <c r="P64" i="303"/>
  <c r="M64" i="303"/>
  <c r="L64" i="303"/>
  <c r="K64" i="303"/>
  <c r="J64" i="303"/>
  <c r="P63" i="303"/>
  <c r="M63" i="303" s="1"/>
  <c r="L63" i="303"/>
  <c r="K63" i="303"/>
  <c r="J63" i="303"/>
  <c r="P62" i="303"/>
  <c r="M62" i="303"/>
  <c r="L62" i="303"/>
  <c r="K62" i="303"/>
  <c r="J62" i="303"/>
  <c r="P61" i="303"/>
  <c r="M61" i="303" s="1"/>
  <c r="L61" i="303"/>
  <c r="K61" i="303"/>
  <c r="J61" i="303"/>
  <c r="P60" i="303"/>
  <c r="M60" i="303"/>
  <c r="L60" i="303"/>
  <c r="K60" i="303"/>
  <c r="J60" i="303"/>
  <c r="P59" i="303"/>
  <c r="M59" i="303" s="1"/>
  <c r="L59" i="303"/>
  <c r="K59" i="303"/>
  <c r="J59" i="303"/>
  <c r="P58" i="303"/>
  <c r="M58" i="303"/>
  <c r="L58" i="303"/>
  <c r="K58" i="303"/>
  <c r="J58" i="303"/>
  <c r="P57" i="303"/>
  <c r="M57" i="303" s="1"/>
  <c r="L57" i="303"/>
  <c r="K57" i="303"/>
  <c r="J57" i="303"/>
  <c r="P56" i="303"/>
  <c r="M56" i="303"/>
  <c r="L56" i="303"/>
  <c r="K56" i="303"/>
  <c r="J56" i="303"/>
  <c r="P55" i="303"/>
  <c r="M55" i="303" s="1"/>
  <c r="L55" i="303"/>
  <c r="K55" i="303"/>
  <c r="J55" i="303"/>
  <c r="P54" i="303"/>
  <c r="M54" i="303"/>
  <c r="L54" i="303"/>
  <c r="K54" i="303"/>
  <c r="J54" i="303"/>
  <c r="P53" i="303"/>
  <c r="M53" i="303" s="1"/>
  <c r="L53" i="303"/>
  <c r="K53" i="303"/>
  <c r="J53" i="303"/>
  <c r="P52" i="303"/>
  <c r="M52" i="303"/>
  <c r="L52" i="303"/>
  <c r="K52" i="303"/>
  <c r="J52" i="303"/>
  <c r="P51" i="303"/>
  <c r="M51" i="303" s="1"/>
  <c r="L51" i="303"/>
  <c r="K51" i="303"/>
  <c r="J51" i="303"/>
  <c r="P50" i="303"/>
  <c r="M50" i="303"/>
  <c r="L50" i="303"/>
  <c r="K50" i="303"/>
  <c r="J50" i="303"/>
  <c r="P49" i="303"/>
  <c r="M49" i="303" s="1"/>
  <c r="L49" i="303"/>
  <c r="K49" i="303"/>
  <c r="J49" i="303"/>
  <c r="P48" i="303"/>
  <c r="M48" i="303"/>
  <c r="L48" i="303"/>
  <c r="K48" i="303"/>
  <c r="J48" i="303"/>
  <c r="P47" i="303"/>
  <c r="M47" i="303" s="1"/>
  <c r="L47" i="303"/>
  <c r="K47" i="303"/>
  <c r="J47" i="303"/>
  <c r="P46" i="303"/>
  <c r="M46" i="303"/>
  <c r="L46" i="303"/>
  <c r="K46" i="303"/>
  <c r="J46" i="303"/>
  <c r="P45" i="303"/>
  <c r="M45" i="303" s="1"/>
  <c r="L45" i="303"/>
  <c r="K45" i="303"/>
  <c r="J45" i="303"/>
  <c r="P44" i="303"/>
  <c r="M44" i="303"/>
  <c r="L44" i="303"/>
  <c r="K44" i="303"/>
  <c r="J44" i="303"/>
  <c r="P43" i="303"/>
  <c r="M43" i="303" s="1"/>
  <c r="L43" i="303"/>
  <c r="K43" i="303"/>
  <c r="J43" i="303"/>
  <c r="P42" i="303"/>
  <c r="M42" i="303"/>
  <c r="L42" i="303"/>
  <c r="K42" i="303"/>
  <c r="J42" i="303"/>
  <c r="P41" i="303"/>
  <c r="M41" i="303" s="1"/>
  <c r="L41" i="303"/>
  <c r="K41" i="303"/>
  <c r="J41" i="303"/>
  <c r="P40" i="303"/>
  <c r="M40" i="303"/>
  <c r="L40" i="303"/>
  <c r="K40" i="303"/>
  <c r="J40" i="303"/>
  <c r="H5" i="303"/>
  <c r="D5" i="303"/>
  <c r="C5" i="303"/>
  <c r="A5" i="303"/>
  <c r="A1" i="303"/>
  <c r="E2" i="281"/>
  <c r="C2" i="279"/>
  <c r="I13" i="281"/>
  <c r="G13" i="281"/>
  <c r="E13" i="281"/>
  <c r="B22" i="281"/>
  <c r="D13" i="281"/>
  <c r="C13" i="281"/>
  <c r="I11" i="281"/>
  <c r="G11" i="281"/>
  <c r="E11" i="281"/>
  <c r="B21" i="281"/>
  <c r="D11" i="281"/>
  <c r="C11" i="281"/>
  <c r="I9" i="281"/>
  <c r="G9" i="281"/>
  <c r="E9" i="281"/>
  <c r="B20" i="281"/>
  <c r="D9" i="281"/>
  <c r="C9" i="281"/>
  <c r="I7" i="281"/>
  <c r="G7" i="281"/>
  <c r="E7" i="281"/>
  <c r="B19" i="281"/>
  <c r="D7" i="281"/>
  <c r="C7" i="281"/>
  <c r="Y5" i="281"/>
  <c r="M4" i="281"/>
  <c r="K41" i="281" s="1"/>
  <c r="E4" i="281"/>
  <c r="A4" i="281"/>
  <c r="Y3" i="281"/>
  <c r="AD1" i="281" s="1"/>
  <c r="A1" i="281"/>
  <c r="P156" i="279"/>
  <c r="M156" i="279"/>
  <c r="L156" i="279"/>
  <c r="K156" i="279"/>
  <c r="J156" i="279"/>
  <c r="P155" i="279"/>
  <c r="M155" i="279"/>
  <c r="L155" i="279"/>
  <c r="K155" i="279"/>
  <c r="J155" i="279"/>
  <c r="P154" i="279"/>
  <c r="M154" i="279" s="1"/>
  <c r="L154" i="279"/>
  <c r="K154" i="279"/>
  <c r="J154" i="279"/>
  <c r="P153" i="279"/>
  <c r="M153" i="279"/>
  <c r="L153" i="279"/>
  <c r="K153" i="279"/>
  <c r="J153" i="279"/>
  <c r="P152" i="279"/>
  <c r="M152" i="279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/>
  <c r="L149" i="279"/>
  <c r="K149" i="279"/>
  <c r="J149" i="279"/>
  <c r="P148" i="279"/>
  <c r="M148" i="279"/>
  <c r="L148" i="279"/>
  <c r="K148" i="279"/>
  <c r="J148" i="279"/>
  <c r="P147" i="279"/>
  <c r="M147" i="279"/>
  <c r="L147" i="279"/>
  <c r="K147" i="279"/>
  <c r="J147" i="279"/>
  <c r="P146" i="279"/>
  <c r="M146" i="279" s="1"/>
  <c r="L146" i="279"/>
  <c r="K146" i="279"/>
  <c r="J146" i="279"/>
  <c r="P145" i="279"/>
  <c r="M145" i="279"/>
  <c r="L145" i="279"/>
  <c r="K145" i="279"/>
  <c r="J145" i="279"/>
  <c r="P144" i="279"/>
  <c r="M144" i="279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/>
  <c r="L141" i="279"/>
  <c r="K141" i="279"/>
  <c r="J141" i="279"/>
  <c r="P140" i="279"/>
  <c r="M140" i="279"/>
  <c r="L140" i="279"/>
  <c r="K140" i="279"/>
  <c r="J140" i="279"/>
  <c r="P139" i="279"/>
  <c r="M139" i="279"/>
  <c r="L139" i="279"/>
  <c r="K139" i="279"/>
  <c r="J139" i="279"/>
  <c r="P138" i="279"/>
  <c r="M138" i="279" s="1"/>
  <c r="L138" i="279"/>
  <c r="K138" i="279"/>
  <c r="J138" i="279"/>
  <c r="P137" i="279"/>
  <c r="M137" i="279"/>
  <c r="L137" i="279"/>
  <c r="K137" i="279"/>
  <c r="J137" i="279"/>
  <c r="P136" i="279"/>
  <c r="M136" i="279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/>
  <c r="L133" i="279"/>
  <c r="K133" i="279"/>
  <c r="J133" i="279"/>
  <c r="P132" i="279"/>
  <c r="M132" i="279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/>
  <c r="L129" i="279"/>
  <c r="K129" i="279"/>
  <c r="J129" i="279"/>
  <c r="P128" i="279"/>
  <c r="M128" i="279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/>
  <c r="L125" i="279"/>
  <c r="K125" i="279"/>
  <c r="J125" i="279"/>
  <c r="P124" i="279"/>
  <c r="M124" i="279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/>
  <c r="L121" i="279"/>
  <c r="K121" i="279"/>
  <c r="J121" i="279"/>
  <c r="P120" i="279"/>
  <c r="M120" i="279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/>
  <c r="L117" i="279"/>
  <c r="K117" i="279"/>
  <c r="J117" i="279"/>
  <c r="P116" i="279"/>
  <c r="M116" i="279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/>
  <c r="L109" i="279"/>
  <c r="K109" i="279"/>
  <c r="J109" i="279"/>
  <c r="P108" i="279"/>
  <c r="M108" i="279"/>
  <c r="L108" i="279"/>
  <c r="K108" i="279"/>
  <c r="J108" i="279"/>
  <c r="P107" i="279"/>
  <c r="M107" i="279"/>
  <c r="L107" i="279"/>
  <c r="K107" i="279"/>
  <c r="J107" i="279"/>
  <c r="P106" i="279"/>
  <c r="M106" i="279" s="1"/>
  <c r="L106" i="279"/>
  <c r="K106" i="279"/>
  <c r="J106" i="279"/>
  <c r="P105" i="279"/>
  <c r="M105" i="279"/>
  <c r="L105" i="279"/>
  <c r="K105" i="279"/>
  <c r="J105" i="279"/>
  <c r="P104" i="279"/>
  <c r="M104" i="279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/>
  <c r="L97" i="279"/>
  <c r="K97" i="279"/>
  <c r="J97" i="279"/>
  <c r="P96" i="279"/>
  <c r="M96" i="279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/>
  <c r="L93" i="279"/>
  <c r="K93" i="279"/>
  <c r="J93" i="279"/>
  <c r="P92" i="279"/>
  <c r="M92" i="279"/>
  <c r="L92" i="279"/>
  <c r="K92" i="279"/>
  <c r="J92" i="279"/>
  <c r="P91" i="279"/>
  <c r="M91" i="279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 s="1"/>
  <c r="L86" i="279"/>
  <c r="K86" i="279"/>
  <c r="J86" i="279"/>
  <c r="P85" i="279"/>
  <c r="M85" i="279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 s="1"/>
  <c r="L82" i="279"/>
  <c r="K82" i="279"/>
  <c r="J82" i="279"/>
  <c r="P81" i="279"/>
  <c r="M81" i="279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 s="1"/>
  <c r="L78" i="279"/>
  <c r="K78" i="279"/>
  <c r="J78" i="279"/>
  <c r="P77" i="279"/>
  <c r="M77" i="279"/>
  <c r="L77" i="279"/>
  <c r="K77" i="279"/>
  <c r="J77" i="279"/>
  <c r="P76" i="279"/>
  <c r="M76" i="279" s="1"/>
  <c r="L76" i="279"/>
  <c r="K76" i="279"/>
  <c r="J76" i="279"/>
  <c r="P75" i="279"/>
  <c r="M75" i="279"/>
  <c r="L75" i="279"/>
  <c r="K75" i="279"/>
  <c r="J75" i="279"/>
  <c r="P74" i="279"/>
  <c r="M74" i="279" s="1"/>
  <c r="L74" i="279"/>
  <c r="K74" i="279"/>
  <c r="J74" i="279"/>
  <c r="P73" i="279"/>
  <c r="M73" i="279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 s="1"/>
  <c r="L70" i="279"/>
  <c r="K70" i="279"/>
  <c r="J70" i="279"/>
  <c r="P69" i="279"/>
  <c r="M69" i="279"/>
  <c r="L69" i="279"/>
  <c r="K69" i="279"/>
  <c r="J69" i="279"/>
  <c r="P68" i="279"/>
  <c r="M68" i="279" s="1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 s="1"/>
  <c r="L64" i="279"/>
  <c r="K64" i="279"/>
  <c r="J64" i="279"/>
  <c r="P63" i="279"/>
  <c r="M63" i="279"/>
  <c r="L63" i="279"/>
  <c r="K63" i="279"/>
  <c r="J63" i="279"/>
  <c r="P62" i="279"/>
  <c r="M62" i="279" s="1"/>
  <c r="L62" i="279"/>
  <c r="K62" i="279"/>
  <c r="J62" i="279"/>
  <c r="P61" i="279"/>
  <c r="M61" i="279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 s="1"/>
  <c r="L56" i="279"/>
  <c r="K56" i="279"/>
  <c r="J56" i="279"/>
  <c r="P55" i="279"/>
  <c r="M55" i="279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 s="1"/>
  <c r="L52" i="279"/>
  <c r="K52" i="279"/>
  <c r="J52" i="279"/>
  <c r="P51" i="279"/>
  <c r="M51" i="279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/>
  <c r="L45" i="279"/>
  <c r="K45" i="279"/>
  <c r="J45" i="279"/>
  <c r="P44" i="279"/>
  <c r="M44" i="279" s="1"/>
  <c r="L44" i="279"/>
  <c r="K44" i="279"/>
  <c r="J44" i="279"/>
  <c r="P43" i="279"/>
  <c r="M43" i="279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2"/>
  <c r="C2" i="231"/>
  <c r="I11" i="232"/>
  <c r="G11" i="232"/>
  <c r="E11" i="232"/>
  <c r="B21" i="232" s="1"/>
  <c r="D11" i="232"/>
  <c r="C11" i="232"/>
  <c r="I9" i="232"/>
  <c r="G9" i="232"/>
  <c r="E9" i="232"/>
  <c r="B20" i="232" s="1"/>
  <c r="D9" i="232"/>
  <c r="C9" i="232"/>
  <c r="I7" i="232"/>
  <c r="G7" i="232"/>
  <c r="E7" i="232"/>
  <c r="B19" i="232" s="1"/>
  <c r="D7" i="232"/>
  <c r="C7" i="232"/>
  <c r="Y5" i="232"/>
  <c r="L4" i="232"/>
  <c r="K41" i="232"/>
  <c r="E4" i="232"/>
  <c r="A4" i="232"/>
  <c r="Y3" i="232"/>
  <c r="A1" i="232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 s="1"/>
  <c r="L151" i="231"/>
  <c r="K151" i="231"/>
  <c r="J151" i="231"/>
  <c r="P150" i="231"/>
  <c r="M150" i="23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 s="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/>
  <c r="L64" i="231"/>
  <c r="K64" i="231"/>
  <c r="J64" i="231"/>
  <c r="P63" i="231"/>
  <c r="M63" i="231"/>
  <c r="L63" i="231"/>
  <c r="K63" i="231"/>
  <c r="J63" i="231"/>
  <c r="P62" i="231"/>
  <c r="M62" i="23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/>
  <c r="L59" i="231"/>
  <c r="K59" i="231"/>
  <c r="J59" i="231"/>
  <c r="P58" i="231"/>
  <c r="M58" i="231"/>
  <c r="L58" i="231"/>
  <c r="K58" i="231"/>
  <c r="J58" i="231"/>
  <c r="P57" i="231"/>
  <c r="M57" i="231" s="1"/>
  <c r="L57" i="231"/>
  <c r="K57" i="231"/>
  <c r="J57" i="231"/>
  <c r="P56" i="231"/>
  <c r="M56" i="231" s="1"/>
  <c r="L56" i="231"/>
  <c r="K56" i="231"/>
  <c r="J56" i="231"/>
  <c r="P55" i="231"/>
  <c r="M55" i="231"/>
  <c r="L55" i="231"/>
  <c r="K55" i="231"/>
  <c r="J55" i="231"/>
  <c r="P54" i="231"/>
  <c r="M54" i="23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/>
  <c r="L51" i="231"/>
  <c r="K51" i="231"/>
  <c r="J51" i="231"/>
  <c r="P50" i="231"/>
  <c r="M50" i="23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/>
  <c r="L47" i="231"/>
  <c r="K47" i="231"/>
  <c r="J47" i="231"/>
  <c r="P46" i="231"/>
  <c r="M46" i="23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/>
  <c r="L43" i="231"/>
  <c r="K43" i="231"/>
  <c r="J43" i="231"/>
  <c r="P42" i="231"/>
  <c r="M42" i="23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C5" i="9"/>
  <c r="D5" i="9"/>
  <c r="H5" i="9"/>
  <c r="P22" i="2"/>
  <c r="P23" i="2"/>
  <c r="P24" i="2"/>
  <c r="P25" i="2"/>
  <c r="P26" i="2"/>
  <c r="P27" i="2"/>
  <c r="P28" i="2"/>
  <c r="P29" i="2"/>
  <c r="Y5" i="87"/>
  <c r="AE1" i="87" s="1"/>
  <c r="AJ1" i="87"/>
  <c r="Y3" i="87"/>
  <c r="E15" i="87"/>
  <c r="B23" i="87"/>
  <c r="I15" i="87"/>
  <c r="G15" i="87"/>
  <c r="D15" i="87"/>
  <c r="C15" i="87"/>
  <c r="L4" i="87"/>
  <c r="K41" i="87" s="1"/>
  <c r="E13" i="87"/>
  <c r="B22" i="87"/>
  <c r="E11" i="87"/>
  <c r="H18" i="87" s="1"/>
  <c r="E9" i="87"/>
  <c r="B20" i="87"/>
  <c r="E7" i="87"/>
  <c r="D18" i="87" s="1"/>
  <c r="J18" i="87"/>
  <c r="I13" i="87"/>
  <c r="G13" i="87"/>
  <c r="D13" i="87"/>
  <c r="C13" i="87"/>
  <c r="I11" i="87"/>
  <c r="G11" i="87"/>
  <c r="D11" i="87"/>
  <c r="C11" i="87"/>
  <c r="I9" i="87"/>
  <c r="G9" i="87"/>
  <c r="D9" i="87"/>
  <c r="C9" i="87"/>
  <c r="I7" i="87"/>
  <c r="G7" i="87"/>
  <c r="D7" i="87"/>
  <c r="C7" i="87"/>
  <c r="E4" i="87"/>
  <c r="A4" i="87"/>
  <c r="E2" i="87"/>
  <c r="A1" i="87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/>
  <c r="J155" i="9"/>
  <c r="K155" i="9"/>
  <c r="L155" i="9"/>
  <c r="P155" i="9"/>
  <c r="M155" i="9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/>
  <c r="A1" i="9"/>
  <c r="F18" i="232"/>
  <c r="H18" i="232"/>
  <c r="D18" i="304"/>
  <c r="F18" i="305"/>
  <c r="H18" i="305"/>
  <c r="D18" i="281"/>
  <c r="AH1" i="87"/>
  <c r="AD1" i="87"/>
  <c r="AK1" i="87"/>
  <c r="AG1" i="87"/>
  <c r="AC1" i="87"/>
  <c r="AJ1" i="232"/>
  <c r="AF1" i="232"/>
  <c r="AB1" i="232"/>
  <c r="AH1" i="232"/>
  <c r="AD1" i="232"/>
  <c r="AI1" i="232"/>
  <c r="AC1" i="232"/>
  <c r="AK1" i="232"/>
  <c r="AK1" i="305"/>
  <c r="AG1" i="305"/>
  <c r="AC1" i="305"/>
  <c r="AH1" i="305"/>
  <c r="AB1" i="305"/>
  <c r="AJ1" i="305"/>
  <c r="AE1" i="305"/>
  <c r="AI1" i="305"/>
  <c r="AD1" i="305"/>
  <c r="AE1" i="232"/>
  <c r="AI1" i="281"/>
  <c r="AE1" i="281"/>
  <c r="AK1" i="281"/>
  <c r="AF1" i="281"/>
  <c r="AH1" i="281"/>
  <c r="AC1" i="281"/>
  <c r="AD1" i="304"/>
  <c r="AI1" i="304"/>
  <c r="AE1" i="304"/>
  <c r="AF1" i="87"/>
  <c r="AB1" i="87"/>
  <c r="AG1" i="232"/>
  <c r="AG1" i="281"/>
  <c r="AB1" i="281"/>
  <c r="AF1" i="304"/>
  <c r="AJ1" i="304"/>
  <c r="F18" i="304"/>
  <c r="H18" i="304"/>
  <c r="J18" i="305"/>
  <c r="D18" i="305"/>
  <c r="J18" i="281"/>
  <c r="H18" i="281"/>
  <c r="F18" i="281"/>
  <c r="D18" i="232"/>
  <c r="B21" i="87"/>
  <c r="F18" i="87"/>
  <c r="B19" i="87"/>
  <c r="L18" i="87"/>
  <c r="AI1" i="87"/>
  <c r="AK1" i="304"/>
  <c r="AJ1" i="28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C81F4C15-53A6-4978-8EB4-5698A5F940B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80DE4E7-DF1C-403B-894E-F9AE33AB50C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97A1D61E-B367-4584-A02D-6BEBF7315F4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FB3FF29-1C46-4D4F-AA8C-982C654B3F6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BABDB0D-B543-46AD-81A0-4B7EF2C2313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5F293BE-658D-49D4-BB72-5130A2A0E07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EB7A407-C58F-4046-BBFB-D36FCF1842F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3DC639A-C769-49F1-91A5-813EBF9F615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<sst xmlns="http://schemas.openxmlformats.org/spreadsheetml/2006/main" count="1190" uniqueCount="285">
  <si>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</si>
  <si>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</si>
  <si>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</si>
  <si>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</si>
  <si>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</si>
  <si>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</si>
  <si>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</si>
  <si>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</si>
  <si>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</si>
  <si>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</si>
  <si>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</si>
  <si>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</si>
  <si>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</si>
  <si>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</si>
  <si>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</si>
  <si>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</si>
  <si>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</si>
  <si>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</si>
  <si>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</si>
  <si>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</si>
  <si>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</si>
  <si>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</si>
  <si>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</si>
  <si>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</si>
  <si>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</si>
  <si>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</si>
  <si>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</si>
  <si>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</si>
  <si>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</si>
  <si>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</si>
  <si>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</si>
  <si>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</si>
  <si>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</si>
  <si>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</si>
  <si>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</si>
  <si>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</si>
  <si>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</si>
  <si>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</si>
  <si>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</si>
  <si>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</si>
  <si>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</si>
  <si>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</si>
  <si>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</si>
  <si>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</si>
  <si>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</si>
  <si>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</si>
  <si>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</si>
  <si>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</si>
  <si>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</si>
  <si>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</si>
  <si>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</si>
  <si>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</si>
  <si>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</si>
  <si>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</si>
  <si>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</si>
  <si>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</si>
  <si>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</si>
  <si>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</si>
  <si>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</si>
  <si>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</si>
  <si>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</si>
  <si>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</si>
  <si>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</si>
  <si>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</si>
  <si>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</si>
  <si>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</si>
  <si>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</si>
  <si>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</si>
  <si>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</si>
  <si>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</si>
  <si>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</si>
  <si>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</si>
  <si>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</si>
  <si>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</si>
  <si>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</si>
  <si>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</si>
  <si>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</si>
  <si>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</si>
  <si>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</si>
  <si>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</si>
  <si>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</si>
  <si>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</si>
  <si>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</si>
  <si>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</si>
  <si>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</si>
  <si>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</si>
  <si>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</si>
  <si>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</si>
  <si>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</si>
  <si>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</si>
  <si>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</si>
  <si>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</si>
  <si>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</si>
  <si>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</si>
  <si>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</si>
  <si>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</si>
  <si>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</si>
  <si>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</si>
  <si>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</si>
  <si>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</si>
  <si>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</si>
  <si>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</si>
  <si>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Diákolimpia Csongrád-Csanád megye</t>
  </si>
  <si>
    <t>5-ös kcs Fiú B</t>
  </si>
  <si>
    <t>6-os  kcs Lány B</t>
  </si>
  <si>
    <t>6-os kcs Fiú B</t>
  </si>
  <si>
    <t>Baranyi</t>
  </si>
  <si>
    <t>Bogát</t>
  </si>
  <si>
    <t>SZTE Báthory István Gyak.Gimn.</t>
  </si>
  <si>
    <t xml:space="preserve">Ringler </t>
  </si>
  <si>
    <t>Bernát</t>
  </si>
  <si>
    <t>SZTE Juhász Gyula Gyak.Ált.Isk.</t>
  </si>
  <si>
    <t>Ladányi</t>
  </si>
  <si>
    <t>Dániel</t>
  </si>
  <si>
    <t>Vince</t>
  </si>
  <si>
    <t>Szegedi Arany János Ált.Isk.</t>
  </si>
  <si>
    <t>Kiss</t>
  </si>
  <si>
    <t>Makói Szikszai György Ref.Ált.Isk.</t>
  </si>
  <si>
    <t>Tóbiás</t>
  </si>
  <si>
    <t>Nelli</t>
  </si>
  <si>
    <t>Hmvhely Németh László Gimn.</t>
  </si>
  <si>
    <t>Pataki</t>
  </si>
  <si>
    <t>Lara</t>
  </si>
  <si>
    <t>Szentes Horváth Mihály Gimn.</t>
  </si>
  <si>
    <t xml:space="preserve">Hajdú </t>
  </si>
  <si>
    <t>Dorka</t>
  </si>
  <si>
    <t>Makó Kálvin téri Ref.Ált.Isk.</t>
  </si>
  <si>
    <t>Buchholcz</t>
  </si>
  <si>
    <t>Buda Mihály</t>
  </si>
  <si>
    <t>Nagy</t>
  </si>
  <si>
    <t>Viktor</t>
  </si>
  <si>
    <t>Szentesi Horváth Mihály Gimnázium</t>
  </si>
  <si>
    <t>Péter</t>
  </si>
  <si>
    <t>Hmvhelyi Varga Tamás Ált. Isk.</t>
  </si>
  <si>
    <t xml:space="preserve">Hegedús </t>
  </si>
  <si>
    <t>Milán Norbert</t>
  </si>
  <si>
    <t>Szegedi Tömörkény István Gimn.</t>
  </si>
  <si>
    <t>Rácz</t>
  </si>
  <si>
    <t>Boldizsár Bálint</t>
  </si>
  <si>
    <t>Dugovics András Piarista Gimn.</t>
  </si>
  <si>
    <t>Papp</t>
  </si>
  <si>
    <t>Dominik</t>
  </si>
  <si>
    <t>Makói József Attila Gimn.</t>
  </si>
  <si>
    <t xml:space="preserve">Faragó </t>
  </si>
  <si>
    <t>Richárd</t>
  </si>
  <si>
    <t>7-es kcs. Fiú B.</t>
  </si>
  <si>
    <t>Szeged</t>
  </si>
  <si>
    <t>2026.04.29-30.</t>
  </si>
  <si>
    <t>VITÉZ SE</t>
  </si>
  <si>
    <t>Kiss György</t>
  </si>
  <si>
    <t>Rákóczi Andrea</t>
  </si>
  <si>
    <t>JÁTÉKREND 04.29. szerda</t>
  </si>
  <si>
    <t>Az aktuális helyzetről a 30 / 515-4142-es  -s számon érdeklődhet</t>
  </si>
  <si>
    <t>Előre tervezett</t>
  </si>
  <si>
    <t>Pályára ment</t>
  </si>
  <si>
    <t>vsz</t>
  </si>
  <si>
    <t>pálya</t>
  </si>
  <si>
    <t>eredmény</t>
  </si>
  <si>
    <t>09.00</t>
  </si>
  <si>
    <t>Ringler Bernát</t>
  </si>
  <si>
    <t>Kiss Dániel</t>
  </si>
  <si>
    <t>Ladányi Dániel</t>
  </si>
  <si>
    <t>Ladányi Vince</t>
  </si>
  <si>
    <t>6-os kcs.Lány B</t>
  </si>
  <si>
    <t>Pataki Lara</t>
  </si>
  <si>
    <t>Hajdú Dorka</t>
  </si>
  <si>
    <t>7-es kcs. Fiú B</t>
  </si>
  <si>
    <t>Papp Dominik</t>
  </si>
  <si>
    <t>Faragó Richárd</t>
  </si>
  <si>
    <t>09:40</t>
  </si>
  <si>
    <t>6-os kcs.Fiú B.</t>
  </si>
  <si>
    <t>Nagy Viktor</t>
  </si>
  <si>
    <t>Tóbiás Péter</t>
  </si>
  <si>
    <t>Buchholcz Buda M.</t>
  </si>
  <si>
    <t>Hegedús Milán Norbert</t>
  </si>
  <si>
    <t>10.00</t>
  </si>
  <si>
    <t>Baranyi Bogát</t>
  </si>
  <si>
    <t>Tóbiás Nelli</t>
  </si>
  <si>
    <t>Rácz Boldizsár Bálint</t>
  </si>
  <si>
    <t>10:40</t>
  </si>
  <si>
    <t>11:00</t>
  </si>
  <si>
    <t>11:45</t>
  </si>
  <si>
    <t>12.00</t>
  </si>
  <si>
    <t>5-ös kcs.Fiú B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</si>
  <si>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</si>
  <si>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</si>
  <si>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</si>
  <si>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</si>
  <si>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</si>
  <si>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</si>
  <si>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</si>
  <si>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Iskola</t>
  </si>
  <si>
    <t>Település</t>
  </si>
  <si>
    <t>Nevező</t>
  </si>
  <si>
    <t>Csapattag</t>
  </si>
  <si>
    <t>Testnevelő</t>
  </si>
  <si>
    <t>Felkészítő</t>
  </si>
  <si>
    <t>Csongrád-Csanád Vármegyei Diáksport Egyesület</t>
  </si>
  <si>
    <t>Szentes DSB</t>
  </si>
  <si>
    <t>Tenisz</t>
  </si>
  <si>
    <t>I.kcs Tenisz U8 piros labdával, P+S szabály</t>
  </si>
  <si>
    <t>F</t>
  </si>
  <si>
    <t>Szentesi Koszta József Általános Iskola</t>
  </si>
  <si>
    <t>Szentes</t>
  </si>
  <si>
    <t>Nagy Máté</t>
  </si>
  <si>
    <t>Borbás Edit</t>
  </si>
  <si>
    <t>II.kcs Tenisz U10 narancs labdával, P+S szabály</t>
  </si>
  <si>
    <t>Mészáros Ferenc</t>
  </si>
  <si>
    <t>Szeged DSB</t>
  </si>
  <si>
    <t>Szegedi Gregor József Általános Iskola</t>
  </si>
  <si>
    <t>Kiss Vitéz Zente</t>
  </si>
  <si>
    <t>Guiot Anikó</t>
  </si>
  <si>
    <t>Hódmezővásárhely DSSZ</t>
  </si>
  <si>
    <t xml:space="preserve">III.kcs Tenisz U11 zöld labdával, P+S szabály </t>
  </si>
  <si>
    <t>Németh László Gimnázium, Általános Iskola</t>
  </si>
  <si>
    <t>Hódmezővásárhely</t>
  </si>
  <si>
    <t>Ágasvári Mihály József</t>
  </si>
  <si>
    <t>Széphegyi Eszter</t>
  </si>
  <si>
    <t>Fűri Nolen</t>
  </si>
  <si>
    <t>L</t>
  </si>
  <si>
    <t>Szikra Általános Iskola</t>
  </si>
  <si>
    <t>Izsó Zoé</t>
  </si>
  <si>
    <t>Ördögh Márton</t>
  </si>
  <si>
    <t>Hajnal Nadin</t>
  </si>
  <si>
    <t>Szegedi Tudományegyetem Báthory István Gyakorló Gimnázium és Általános Iskola</t>
  </si>
  <si>
    <t>Varga Hanna</t>
  </si>
  <si>
    <t>Becsei Brigitta</t>
  </si>
  <si>
    <t>Csongrád DSB</t>
  </si>
  <si>
    <t>IV.kcs Tenisz U12</t>
  </si>
  <si>
    <t>Csongrádi Batsányi János Gimnázium és Kollégium</t>
  </si>
  <si>
    <t>Csongrád</t>
  </si>
  <si>
    <t>Fábián Konrád</t>
  </si>
  <si>
    <t>Huszák Béla</t>
  </si>
  <si>
    <t>Nagy Bence Bertalan</t>
  </si>
  <si>
    <t>Makó DSB</t>
  </si>
  <si>
    <t>Kálvin Téri Református Általános Iskola</t>
  </si>
  <si>
    <t>Makó</t>
  </si>
  <si>
    <t>Papp Áron Zalán</t>
  </si>
  <si>
    <t>Török Renátó</t>
  </si>
  <si>
    <t>Szegedi Kossuth Lajos Általános Iskola</t>
  </si>
  <si>
    <t>Ifkovics Vanda</t>
  </si>
  <si>
    <t>Sajtos Bettina Éva</t>
  </si>
  <si>
    <t>V.kcs Tenisz U14</t>
  </si>
  <si>
    <t>Baranyi Bogát Bálint</t>
  </si>
  <si>
    <t>Czeglédi Tamás</t>
  </si>
  <si>
    <t>Szegedi Tudományegyetem Juhász Gyula Gyakorló Általános és Alapfokú Művészeti Iskolája, Napközi Otthonos Óvodája</t>
  </si>
  <si>
    <t>Bátor Csenge Ildikó</t>
  </si>
  <si>
    <t>Szegedi Arany János Általános Iskola</t>
  </si>
  <si>
    <t>Juhász Kitti</t>
  </si>
  <si>
    <t>Szikszai György Református Általános Iskola, Óvoda és Bölcsőde</t>
  </si>
  <si>
    <t>Mezei László</t>
  </si>
  <si>
    <t>Kevei Gréta</t>
  </si>
  <si>
    <t>VI.kcs Tenisz U16</t>
  </si>
  <si>
    <t>Ágasvári Martin Márk</t>
  </si>
  <si>
    <t>dr. Zsurzsáné Kovács Katalin Klára</t>
  </si>
  <si>
    <t>Buchholcz Buda Mihály</t>
  </si>
  <si>
    <t>Szegedi Radnóti Miklós Kísérleti Gimnázium</t>
  </si>
  <si>
    <t>Mendebaba Maxim</t>
  </si>
  <si>
    <t>Láng Imre Gábor</t>
  </si>
  <si>
    <t>Horváth Mihály Gimnázium</t>
  </si>
  <si>
    <t>Torday Árpád Gábor</t>
  </si>
  <si>
    <t>Hódmezővásárhelyi Varga Tamás Általános Iskola</t>
  </si>
  <si>
    <t>Nagy Béla Ádám</t>
  </si>
  <si>
    <t>Pup Olivér</t>
  </si>
  <si>
    <t>Szegedi Tömörkény István Gimnázium, Művészeti Szakgimnázium és Technikum</t>
  </si>
  <si>
    <t>Hegedüs Milán Norbert</t>
  </si>
  <si>
    <t>Weisz Emília Erzsébet</t>
  </si>
  <si>
    <t>VIII.kcs Tenisz U18+</t>
  </si>
  <si>
    <t>Farkas Martin</t>
  </si>
  <si>
    <t>Szegedi Tudományegyetem</t>
  </si>
  <si>
    <t>Kalmár Zétény</t>
  </si>
  <si>
    <t>Molnár János</t>
  </si>
  <si>
    <t>Hódmezővásárhelyi SZC Szentesi Boros Sámuel Technikum</t>
  </si>
  <si>
    <t>Szarka Nándor</t>
  </si>
  <si>
    <t>Törőcsikné Ambrus Éva</t>
  </si>
  <si>
    <t>VII.kcs Tenisz U18</t>
  </si>
  <si>
    <t>Dugonics András Piarista Gimnázium, Alapfokú Művészeti Iskola és Kollégium</t>
  </si>
  <si>
    <t>Tóth Károly</t>
  </si>
  <si>
    <t>Ladányi Dávid</t>
  </si>
  <si>
    <t>Urbán Péter Ákos</t>
  </si>
  <si>
    <t>Makói József Attila Gimnázium</t>
  </si>
  <si>
    <t>László Levente</t>
  </si>
  <si>
    <t>Kinyó László</t>
  </si>
  <si>
    <t>Buchholcz Bora Gizella</t>
  </si>
  <si>
    <t>Kovacs Zoltán János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</si>
</sst>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_-&quot;$&quot;* #,##0.00_-;\-&quot;$&quot;* #,##0.00_-;_-&quot;$&quot;* &quot;-&quot;??_-;_-@_-"/>
    <numFmt numFmtId="191" formatCode="d\-mmm\-yy"/>
  </numFmts>
  <fonts count="71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Segoe U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  <xf numFmtId="0" fontId="62" fillId="0" borderId="0"/>
  </cellStyleXfs>
  <cellXfs count="3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1" fillId="2" borderId="0" xfId="0" applyFont="1" applyFill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right"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7" fillId="2" borderId="0" xfId="0" applyFont="1" applyFill="1" applyAlignment="1">
      <alignment horizontal="center" shrinkToFit="1"/>
    </xf>
    <xf numFmtId="0" fontId="58" fillId="7" borderId="0" xfId="0" applyFont="1" applyFill="1"/>
    <xf numFmtId="0" fontId="58" fillId="6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5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59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0" fillId="6" borderId="7" xfId="0" applyFont="1" applyFill="1" applyBorder="1" applyAlignment="1">
      <alignment horizontal="center"/>
    </xf>
    <xf numFmtId="0" fontId="60" fillId="6" borderId="0" xfId="0" applyFont="1" applyFill="1" applyBorder="1" applyAlignment="1">
      <alignment horizontal="center"/>
    </xf>
    <xf numFmtId="0" fontId="60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38" fillId="13" borderId="15" xfId="0" applyFont="1" applyFill="1" applyBorder="1" applyAlignment="1">
      <alignment horizontal="right" vertical="center"/>
    </xf>
    <xf numFmtId="0" fontId="0" fillId="0" borderId="25" xfId="0" applyBorder="1"/>
    <xf numFmtId="0" fontId="0" fillId="2" borderId="38" xfId="0" applyFill="1" applyBorder="1"/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23" fillId="4" borderId="23" xfId="0" applyNumberFormat="1" applyFont="1" applyFill="1" applyBorder="1" applyAlignment="1">
      <alignment vertical="center"/>
    </xf>
    <xf numFmtId="14" fontId="26" fillId="2" borderId="26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0" fontId="0" fillId="1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 shrinkToFit="1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56" fillId="6" borderId="7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66" fillId="0" borderId="0" xfId="3" applyFont="1" applyAlignment="1">
      <alignment horizontal="center" vertical="center"/>
    </xf>
    <xf numFmtId="0" fontId="62" fillId="0" borderId="0" xfId="3"/>
    <xf numFmtId="0" fontId="67" fillId="14" borderId="0" xfId="3" applyFont="1" applyFill="1" applyAlignment="1">
      <alignment horizontal="center" vertical="center" wrapText="1"/>
    </xf>
    <xf numFmtId="49" fontId="68" fillId="0" borderId="0" xfId="3" applyNumberFormat="1" applyFont="1" applyAlignment="1">
      <alignment textRotation="90" wrapText="1"/>
    </xf>
    <xf numFmtId="49" fontId="62" fillId="0" borderId="0" xfId="3" applyNumberFormat="1"/>
    <xf numFmtId="49" fontId="62" fillId="0" borderId="5" xfId="3" applyNumberFormat="1" applyBorder="1"/>
    <xf numFmtId="49" fontId="63" fillId="0" borderId="5" xfId="3" applyNumberFormat="1" applyFont="1" applyBorder="1"/>
    <xf numFmtId="49" fontId="69" fillId="0" borderId="5" xfId="3" applyNumberFormat="1" applyFont="1" applyBorder="1"/>
    <xf numFmtId="49" fontId="64" fillId="0" borderId="5" xfId="3" applyNumberFormat="1" applyFont="1" applyBorder="1"/>
    <xf numFmtId="49" fontId="63" fillId="0" borderId="5" xfId="3" applyNumberFormat="1" applyFont="1" applyBorder="1" applyAlignment="1">
      <alignment horizontal="center"/>
    </xf>
    <xf numFmtId="49" fontId="62" fillId="0" borderId="5" xfId="3" applyNumberFormat="1" applyBorder="1" applyAlignment="1">
      <alignment horizontal="right"/>
    </xf>
    <xf numFmtId="0" fontId="70" fillId="0" borderId="0" xfId="0" applyFont="1" applyAlignment="1">
      <alignment wrapText="1"/>
    </xf>
  </cellXfs>
  <cellStyles count="4">
    <cellStyle name="Hivatkozás" xfId="1" builtinId="8"/>
    <cellStyle name="Normál" xfId="0" builtinId="0"/>
    <cellStyle name="Normál 2" xfId="3" xr:uid="{1EDE3AEF-C6F7-4DEE-8EEC-F5A9502A3BDC}"/>
    <cellStyle name="Pénznem" xfId="2" builtinId="4"/>
  </cellStyles>
  <dxfs count="9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295" name="Picture 13">
          <a:extLst>
            <a:ext uri="{FF2B5EF4-FFF2-40B4-BE49-F238E27FC236}">
              <a16:creationId xmlns:a16="http://schemas.microsoft.com/office/drawing/2014/main" id="{10851E1A-7BD7-2562-B46A-9A3CB376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5265" name="Picture 3">
          <a:extLst>
            <a:ext uri="{FF2B5EF4-FFF2-40B4-BE49-F238E27FC236}">
              <a16:creationId xmlns:a16="http://schemas.microsoft.com/office/drawing/2014/main" id="{7C2CF32F-B7BA-5BCC-E67E-DFFD9D43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6289" name="Picture 1">
          <a:extLst>
            <a:ext uri="{FF2B5EF4-FFF2-40B4-BE49-F238E27FC236}">
              <a16:creationId xmlns:a16="http://schemas.microsoft.com/office/drawing/2014/main" id="{29F73A8B-7C08-4D01-BBC9-B7D56331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0" name="Picture 23">
          <a:extLst>
            <a:ext uri="{FF2B5EF4-FFF2-40B4-BE49-F238E27FC236}">
              <a16:creationId xmlns:a16="http://schemas.microsoft.com/office/drawing/2014/main" id="{BD9D9BDF-F2F0-D227-261E-E4CF14064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E8ED0951-624F-AFD4-367E-758503F07A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18" name="Picture 21">
          <a:extLst>
            <a:ext uri="{FF2B5EF4-FFF2-40B4-BE49-F238E27FC236}">
              <a16:creationId xmlns:a16="http://schemas.microsoft.com/office/drawing/2014/main" id="{59610446-312A-CE18-FED8-18441B642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5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46569868-45E4-43D4-0D27-90B08DC8FD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8080" name="Picture 1">
          <a:extLst>
            <a:ext uri="{FF2B5EF4-FFF2-40B4-BE49-F238E27FC236}">
              <a16:creationId xmlns:a16="http://schemas.microsoft.com/office/drawing/2014/main" id="{967892DE-C0D2-D38B-9FF1-89E2352C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77" name="Picture 21">
          <a:extLst>
            <a:ext uri="{FF2B5EF4-FFF2-40B4-BE49-F238E27FC236}">
              <a16:creationId xmlns:a16="http://schemas.microsoft.com/office/drawing/2014/main" id="{0124C0DF-D89E-720E-D91D-9E5C0A47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00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D5B5370E-1BBB-95AD-61CA-22626BAED8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490" name="Picture 3">
          <a:extLst>
            <a:ext uri="{FF2B5EF4-FFF2-40B4-BE49-F238E27FC236}">
              <a16:creationId xmlns:a16="http://schemas.microsoft.com/office/drawing/2014/main" id="{23996877-809F-7030-25B5-C000C3BF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64" name="Picture 21">
          <a:extLst>
            <a:ext uri="{FF2B5EF4-FFF2-40B4-BE49-F238E27FC236}">
              <a16:creationId xmlns:a16="http://schemas.microsoft.com/office/drawing/2014/main" id="{0B9CBBE8-6885-A1B3-64E4-51E2F7A53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611BDF74-F9FF-5AD3-A9B4-E3F0227D4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25" name="Picture 1">
          <a:extLst>
            <a:ext uri="{FF2B5EF4-FFF2-40B4-BE49-F238E27FC236}">
              <a16:creationId xmlns:a16="http://schemas.microsoft.com/office/drawing/2014/main" id="{5223E94A-CB31-D616-0D82-E736B2C20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76" name="Picture 21">
          <a:extLst>
            <a:ext uri="{FF2B5EF4-FFF2-40B4-BE49-F238E27FC236}">
              <a16:creationId xmlns:a16="http://schemas.microsoft.com/office/drawing/2014/main" id="{A0652D55-B757-0875-0B47-E6B712B9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B83FB52-F180-CFB8-2FA0-F448120D5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5612-98AE-40A6-B817-4BDE77654073}">
  <sheetPr codeName="Sheet1"/>
  <dimension ref="A1:G18"/>
  <sheetViews>
    <sheetView showGridLines="0" showZeros="0" workbookViewId="0">
      <selection activeCell="E10" sqref="E10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4" t="s">
        <v>95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4" t="s">
        <v>17</v>
      </c>
      <c r="B5" s="20"/>
      <c r="C5" s="20"/>
      <c r="D5" s="20"/>
      <c r="E5" s="276"/>
      <c r="F5" s="21"/>
      <c r="G5" s="22"/>
    </row>
    <row r="6" spans="1:7" s="2" customFormat="1" ht="24.6" x14ac:dyDescent="0.25">
      <c r="A6" s="308" t="s">
        <v>102</v>
      </c>
      <c r="B6" s="277"/>
      <c r="C6" s="23"/>
      <c r="D6" s="24"/>
      <c r="E6" s="25"/>
      <c r="F6" s="5"/>
      <c r="G6" s="5"/>
    </row>
    <row r="7" spans="1:7" s="18" customFormat="1" ht="15" customHeight="1" x14ac:dyDescent="0.25">
      <c r="A7" s="262" t="s">
        <v>96</v>
      </c>
      <c r="B7" s="262" t="s">
        <v>97</v>
      </c>
      <c r="C7" s="262" t="s">
        <v>98</v>
      </c>
      <c r="D7" s="262" t="s">
        <v>99</v>
      </c>
      <c r="E7" s="262" t="s">
        <v>100</v>
      </c>
      <c r="F7" s="21"/>
      <c r="G7" s="22"/>
    </row>
    <row r="8" spans="1:7" s="2" customFormat="1" ht="16.5" customHeight="1" x14ac:dyDescent="0.25">
      <c r="A8" s="174" t="s">
        <v>103</v>
      </c>
      <c r="B8" s="174" t="s">
        <v>104</v>
      </c>
      <c r="C8" s="174" t="s">
        <v>105</v>
      </c>
      <c r="D8" s="174" t="s">
        <v>145</v>
      </c>
      <c r="E8" s="174"/>
      <c r="F8" s="5"/>
      <c r="G8" s="5"/>
    </row>
    <row r="9" spans="1:7" s="2" customFormat="1" ht="15" customHeight="1" x14ac:dyDescent="0.25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5">
      <c r="A10" s="27" t="s">
        <v>147</v>
      </c>
      <c r="B10" s="28"/>
      <c r="C10" s="29" t="s">
        <v>146</v>
      </c>
      <c r="D10" s="155" t="s">
        <v>56</v>
      </c>
      <c r="E10" s="268" t="s">
        <v>150</v>
      </c>
      <c r="F10" s="5"/>
      <c r="G10" s="5"/>
    </row>
    <row r="11" spans="1:7" x14ac:dyDescent="0.25">
      <c r="A11" s="19"/>
      <c r="B11" s="20"/>
      <c r="C11" s="168" t="s">
        <v>54</v>
      </c>
      <c r="D11" s="168" t="s">
        <v>92</v>
      </c>
      <c r="E11" s="168" t="s">
        <v>93</v>
      </c>
      <c r="F11" s="31"/>
      <c r="G11" s="31"/>
    </row>
    <row r="12" spans="1:7" s="2" customFormat="1" x14ac:dyDescent="0.25">
      <c r="A12" s="126"/>
      <c r="B12" s="5"/>
      <c r="C12" s="175"/>
      <c r="D12" s="175" t="s">
        <v>148</v>
      </c>
      <c r="E12" s="175" t="s">
        <v>149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261"/>
      <c r="C17" s="12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D11D-1214-45EC-81ED-2F824E48D936}">
  <sheetPr codeName="Munka24">
    <tabColor indexed="11"/>
  </sheetPr>
  <dimension ref="A1:AK43"/>
  <sheetViews>
    <sheetView workbookViewId="0">
      <selection activeCell="P20" sqref="P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18" t="str">
        <f>Altalanos!$A$6</f>
        <v>Diákolimpia Csongrád-Csanád megye</v>
      </c>
      <c r="B1" s="318"/>
      <c r="C1" s="318"/>
      <c r="D1" s="318"/>
      <c r="E1" s="318"/>
      <c r="F1" s="318"/>
      <c r="G1" s="177"/>
      <c r="H1" s="180" t="s">
        <v>47</v>
      </c>
      <c r="I1" s="178"/>
      <c r="J1" s="179"/>
      <c r="L1" s="181"/>
      <c r="M1" s="205"/>
      <c r="N1" s="207"/>
      <c r="O1" s="207" t="s">
        <v>11</v>
      </c>
      <c r="P1" s="207"/>
      <c r="Q1" s="208"/>
      <c r="R1" s="207"/>
      <c r="S1" s="209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07" t="str">
        <f>Altalanos!$C$8</f>
        <v>6-os kcs Fiú B</v>
      </c>
      <c r="F2" s="183"/>
      <c r="G2" s="184"/>
      <c r="H2" s="185"/>
      <c r="I2" s="185"/>
      <c r="J2" s="186"/>
      <c r="K2" s="181"/>
      <c r="L2" s="181"/>
      <c r="M2" s="206"/>
      <c r="N2" s="210"/>
      <c r="O2" s="211"/>
      <c r="P2" s="210"/>
      <c r="Q2" s="211"/>
      <c r="R2" s="210"/>
      <c r="S2" s="209"/>
      <c r="Y2" s="265"/>
      <c r="Z2" s="264"/>
      <c r="AA2" s="264" t="s">
        <v>57</v>
      </c>
      <c r="AB2" s="269">
        <v>150</v>
      </c>
      <c r="AC2" s="269">
        <v>120</v>
      </c>
      <c r="AD2" s="269">
        <v>100</v>
      </c>
      <c r="AE2" s="269">
        <v>80</v>
      </c>
      <c r="AF2" s="269">
        <v>70</v>
      </c>
      <c r="AG2" s="269">
        <v>60</v>
      </c>
      <c r="AH2" s="269">
        <v>55</v>
      </c>
      <c r="AI2" s="269">
        <v>50</v>
      </c>
      <c r="AJ2" s="269">
        <v>45</v>
      </c>
      <c r="AK2" s="269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3"/>
      <c r="O3" s="212"/>
      <c r="P3" s="213"/>
      <c r="Q3" s="255" t="s">
        <v>66</v>
      </c>
      <c r="R3" s="256" t="s">
        <v>72</v>
      </c>
      <c r="S3" s="256" t="s">
        <v>67</v>
      </c>
      <c r="Y3" s="264">
        <f>IF(H4="OB","A",IF(H4="IX","W",H4))</f>
        <v>0</v>
      </c>
      <c r="Z3" s="264"/>
      <c r="AA3" s="264" t="s">
        <v>82</v>
      </c>
      <c r="AB3" s="269">
        <v>120</v>
      </c>
      <c r="AC3" s="269">
        <v>90</v>
      </c>
      <c r="AD3" s="269">
        <v>65</v>
      </c>
      <c r="AE3" s="269">
        <v>55</v>
      </c>
      <c r="AF3" s="269">
        <v>50</v>
      </c>
      <c r="AG3" s="269">
        <v>45</v>
      </c>
      <c r="AH3" s="269">
        <v>40</v>
      </c>
      <c r="AI3" s="269">
        <v>35</v>
      </c>
      <c r="AJ3" s="269">
        <v>25</v>
      </c>
      <c r="AK3" s="269">
        <v>20</v>
      </c>
    </row>
    <row r="4" spans="1:37" ht="13.8" thickBot="1" x14ac:dyDescent="0.3">
      <c r="A4" s="319" t="str">
        <f>Altalanos!$A$10</f>
        <v>2026.04.29-30.</v>
      </c>
      <c r="B4" s="319"/>
      <c r="C4" s="319"/>
      <c r="D4" s="187"/>
      <c r="E4" s="188" t="str">
        <f>Altalanos!$C$10</f>
        <v>Szeged</v>
      </c>
      <c r="F4" s="188"/>
      <c r="G4" s="188"/>
      <c r="H4" s="190"/>
      <c r="I4" s="188"/>
      <c r="J4" s="189"/>
      <c r="K4" s="190"/>
      <c r="L4" s="267"/>
      <c r="M4" s="191" t="str">
        <f>Altalanos!$E$10</f>
        <v>Rákóczi Andrea</v>
      </c>
      <c r="N4" s="215"/>
      <c r="O4" s="216"/>
      <c r="P4" s="215"/>
      <c r="Q4" s="257" t="s">
        <v>73</v>
      </c>
      <c r="R4" s="258" t="s">
        <v>68</v>
      </c>
      <c r="S4" s="258" t="s">
        <v>69</v>
      </c>
      <c r="Y4" s="264"/>
      <c r="Z4" s="264"/>
      <c r="AA4" s="264" t="s">
        <v>83</v>
      </c>
      <c r="AB4" s="269">
        <v>90</v>
      </c>
      <c r="AC4" s="269">
        <v>60</v>
      </c>
      <c r="AD4" s="269">
        <v>45</v>
      </c>
      <c r="AE4" s="269">
        <v>34</v>
      </c>
      <c r="AF4" s="269">
        <v>27</v>
      </c>
      <c r="AG4" s="269">
        <v>22</v>
      </c>
      <c r="AH4" s="269">
        <v>18</v>
      </c>
      <c r="AI4" s="269">
        <v>15</v>
      </c>
      <c r="AJ4" s="269">
        <v>12</v>
      </c>
      <c r="AK4" s="269">
        <v>9</v>
      </c>
    </row>
    <row r="5" spans="1:37" x14ac:dyDescent="0.25">
      <c r="A5" s="31"/>
      <c r="B5" s="31" t="s">
        <v>44</v>
      </c>
      <c r="C5" s="202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7" t="s">
        <v>61</v>
      </c>
      <c r="L5" s="247" t="s">
        <v>62</v>
      </c>
      <c r="M5" s="247" t="s">
        <v>63</v>
      </c>
      <c r="N5" s="209"/>
      <c r="O5" s="209"/>
      <c r="P5" s="209"/>
      <c r="Q5" s="259" t="s">
        <v>74</v>
      </c>
      <c r="R5" s="260" t="s">
        <v>70</v>
      </c>
      <c r="S5" s="260" t="s">
        <v>71</v>
      </c>
      <c r="Y5" s="264">
        <f>IF(OR(Altalanos!$A$8="F1",Altalanos!$A$8="F2",Altalanos!$A$8="N1",Altalanos!$A$8="N2"),1,2)</f>
        <v>2</v>
      </c>
      <c r="Z5" s="264"/>
      <c r="AA5" s="264" t="s">
        <v>84</v>
      </c>
      <c r="AB5" s="269">
        <v>60</v>
      </c>
      <c r="AC5" s="269">
        <v>40</v>
      </c>
      <c r="AD5" s="269">
        <v>30</v>
      </c>
      <c r="AE5" s="269">
        <v>20</v>
      </c>
      <c r="AF5" s="269">
        <v>18</v>
      </c>
      <c r="AG5" s="269">
        <v>15</v>
      </c>
      <c r="AH5" s="269">
        <v>12</v>
      </c>
      <c r="AI5" s="269">
        <v>10</v>
      </c>
      <c r="AJ5" s="269">
        <v>8</v>
      </c>
      <c r="AK5" s="269">
        <v>6</v>
      </c>
    </row>
    <row r="6" spans="1:37" x14ac:dyDescent="0.25">
      <c r="A6" s="193"/>
      <c r="B6" s="193"/>
      <c r="C6" s="24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9"/>
      <c r="O6" s="209"/>
      <c r="P6" s="209"/>
      <c r="Q6" s="209"/>
      <c r="R6" s="209"/>
      <c r="S6" s="209"/>
      <c r="Y6" s="264"/>
      <c r="Z6" s="264"/>
      <c r="AA6" s="264" t="s">
        <v>85</v>
      </c>
      <c r="AB6" s="269">
        <v>40</v>
      </c>
      <c r="AC6" s="269">
        <v>25</v>
      </c>
      <c r="AD6" s="269">
        <v>18</v>
      </c>
      <c r="AE6" s="269">
        <v>13</v>
      </c>
      <c r="AF6" s="269">
        <v>10</v>
      </c>
      <c r="AG6" s="269">
        <v>8</v>
      </c>
      <c r="AH6" s="269">
        <v>6</v>
      </c>
      <c r="AI6" s="269">
        <v>5</v>
      </c>
      <c r="AJ6" s="269">
        <v>4</v>
      </c>
      <c r="AK6" s="269">
        <v>3</v>
      </c>
    </row>
    <row r="7" spans="1:37" x14ac:dyDescent="0.25">
      <c r="A7" s="217" t="s">
        <v>57</v>
      </c>
      <c r="B7" s="248">
        <v>1</v>
      </c>
      <c r="C7" s="250">
        <f>IF($B7="","",VLOOKUP($B7,'6-os kcs. Fiú B ELO'!$A$7:$O$22,5))</f>
        <v>0</v>
      </c>
      <c r="D7" s="250">
        <f>IF($B7="","",VLOOKUP($B7,'6-os kcs. Fiú B ELO'!$A$7:$O$22,15))</f>
        <v>0</v>
      </c>
      <c r="E7" s="316" t="str">
        <f>UPPER(IF($B7="","",VLOOKUP($B7,'6-os kcs. Fiú B ELO'!$A$7:$O$22,2)))</f>
        <v>BUCHHOLCZ</v>
      </c>
      <c r="F7" s="316"/>
      <c r="G7" s="316" t="str">
        <f>IF($B7="","",VLOOKUP($B7,'6-os kcs. Fiú B ELO'!$A$7:$O$22,3))</f>
        <v>Buda Mihály</v>
      </c>
      <c r="H7" s="316"/>
      <c r="I7" s="251" t="str">
        <f>IF($B7="","",VLOOKUP($B7,'6-os kcs. Fiú B ELO'!$A$7:$O$22,4))</f>
        <v>SZTE Báthory István Gyak.Gimn.</v>
      </c>
      <c r="J7" s="193"/>
      <c r="K7" s="272"/>
      <c r="L7" s="266"/>
      <c r="M7" s="273"/>
      <c r="N7" s="209"/>
      <c r="O7" s="209"/>
      <c r="P7" s="209"/>
      <c r="Q7" s="209"/>
      <c r="R7" s="209"/>
      <c r="S7" s="209"/>
      <c r="Y7" s="264"/>
      <c r="Z7" s="264"/>
      <c r="AA7" s="264" t="s">
        <v>86</v>
      </c>
      <c r="AB7" s="269">
        <v>25</v>
      </c>
      <c r="AC7" s="269">
        <v>15</v>
      </c>
      <c r="AD7" s="269">
        <v>13</v>
      </c>
      <c r="AE7" s="269">
        <v>8</v>
      </c>
      <c r="AF7" s="269">
        <v>6</v>
      </c>
      <c r="AG7" s="269">
        <v>4</v>
      </c>
      <c r="AH7" s="269">
        <v>3</v>
      </c>
      <c r="AI7" s="269">
        <v>2</v>
      </c>
      <c r="AJ7" s="269">
        <v>1</v>
      </c>
      <c r="AK7" s="269">
        <v>0</v>
      </c>
    </row>
    <row r="8" spans="1:37" x14ac:dyDescent="0.25">
      <c r="A8" s="217"/>
      <c r="B8" s="249"/>
      <c r="C8" s="252"/>
      <c r="D8" s="252"/>
      <c r="E8" s="252"/>
      <c r="F8" s="252"/>
      <c r="G8" s="252"/>
      <c r="H8" s="252"/>
      <c r="I8" s="252"/>
      <c r="J8" s="193"/>
      <c r="K8" s="217"/>
      <c r="L8" s="217"/>
      <c r="M8" s="274"/>
      <c r="N8" s="209"/>
      <c r="O8" s="209"/>
      <c r="P8" s="209"/>
      <c r="Q8" s="209"/>
      <c r="R8" s="209"/>
      <c r="S8" s="209"/>
      <c r="Y8" s="264"/>
      <c r="Z8" s="264"/>
      <c r="AA8" s="264" t="s">
        <v>87</v>
      </c>
      <c r="AB8" s="269">
        <v>15</v>
      </c>
      <c r="AC8" s="269">
        <v>10</v>
      </c>
      <c r="AD8" s="269">
        <v>7</v>
      </c>
      <c r="AE8" s="269">
        <v>5</v>
      </c>
      <c r="AF8" s="269">
        <v>4</v>
      </c>
      <c r="AG8" s="269">
        <v>3</v>
      </c>
      <c r="AH8" s="269">
        <v>2</v>
      </c>
      <c r="AI8" s="269">
        <v>1</v>
      </c>
      <c r="AJ8" s="269">
        <v>0</v>
      </c>
      <c r="AK8" s="269">
        <v>0</v>
      </c>
    </row>
    <row r="9" spans="1:37" x14ac:dyDescent="0.25">
      <c r="A9" s="217" t="s">
        <v>58</v>
      </c>
      <c r="B9" s="248">
        <v>2</v>
      </c>
      <c r="C9" s="250">
        <f>IF($B9="","",VLOOKUP($B9,'6-os kcs. Fiú B ELO'!$A$7:$O$22,5))</f>
        <v>0</v>
      </c>
      <c r="D9" s="250">
        <f>IF($B9="","",VLOOKUP($B9,'6-os kcs. Fiú B ELO'!$A$7:$O$22,15))</f>
        <v>0</v>
      </c>
      <c r="E9" s="316" t="str">
        <f>UPPER(IF($B9="","",VLOOKUP($B9,'6-os kcs. Fiú B ELO'!$A$7:$O$22,2)))</f>
        <v>NAGY</v>
      </c>
      <c r="F9" s="316"/>
      <c r="G9" s="316" t="str">
        <f>IF($B9="","",VLOOKUP($B9,'6-os kcs. Fiú B ELO'!$A$7:$O$22,3))</f>
        <v>Viktor</v>
      </c>
      <c r="H9" s="316"/>
      <c r="I9" s="251" t="str">
        <f>IF($B9="","",VLOOKUP($B9,'6-os kcs. Fiú B ELO'!$A$7:$O$22,4))</f>
        <v>Szentesi Horváth Mihály Gimnázium</v>
      </c>
      <c r="J9" s="193"/>
      <c r="K9" s="272"/>
      <c r="L9" s="266"/>
      <c r="M9" s="273"/>
      <c r="N9" s="209"/>
      <c r="O9" s="209"/>
      <c r="P9" s="209"/>
      <c r="Q9" s="209"/>
      <c r="R9" s="209"/>
      <c r="S9" s="209"/>
      <c r="Y9" s="264"/>
      <c r="Z9" s="264"/>
      <c r="AA9" s="264" t="s">
        <v>88</v>
      </c>
      <c r="AB9" s="269">
        <v>10</v>
      </c>
      <c r="AC9" s="269">
        <v>6</v>
      </c>
      <c r="AD9" s="269">
        <v>4</v>
      </c>
      <c r="AE9" s="269">
        <v>2</v>
      </c>
      <c r="AF9" s="269">
        <v>1</v>
      </c>
      <c r="AG9" s="269">
        <v>0</v>
      </c>
      <c r="AH9" s="269">
        <v>0</v>
      </c>
      <c r="AI9" s="269">
        <v>0</v>
      </c>
      <c r="AJ9" s="269">
        <v>0</v>
      </c>
      <c r="AK9" s="269">
        <v>0</v>
      </c>
    </row>
    <row r="10" spans="1:37" x14ac:dyDescent="0.25">
      <c r="A10" s="217"/>
      <c r="B10" s="249"/>
      <c r="C10" s="252"/>
      <c r="D10" s="252"/>
      <c r="E10" s="252"/>
      <c r="F10" s="252"/>
      <c r="G10" s="252"/>
      <c r="H10" s="252"/>
      <c r="I10" s="252"/>
      <c r="J10" s="193"/>
      <c r="K10" s="217"/>
      <c r="L10" s="217"/>
      <c r="M10" s="274"/>
      <c r="N10" s="209"/>
      <c r="O10" s="209"/>
      <c r="P10" s="209"/>
      <c r="Q10" s="209"/>
      <c r="R10" s="209"/>
      <c r="S10" s="209"/>
      <c r="Y10" s="264"/>
      <c r="Z10" s="264"/>
      <c r="AA10" s="264" t="s">
        <v>89</v>
      </c>
      <c r="AB10" s="269">
        <v>6</v>
      </c>
      <c r="AC10" s="269">
        <v>3</v>
      </c>
      <c r="AD10" s="269">
        <v>2</v>
      </c>
      <c r="AE10" s="269">
        <v>1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</row>
    <row r="11" spans="1:37" x14ac:dyDescent="0.25">
      <c r="A11" s="217" t="s">
        <v>59</v>
      </c>
      <c r="B11" s="248">
        <v>3</v>
      </c>
      <c r="C11" s="250">
        <f>IF($B11="","",VLOOKUP($B11,'6-os kcs. Fiú B ELO'!$A$7:$O$22,5))</f>
        <v>0</v>
      </c>
      <c r="D11" s="250">
        <f>IF($B11="","",VLOOKUP($B11,'6-os kcs. Fiú B ELO'!$A$7:$O$22,15))</f>
        <v>0</v>
      </c>
      <c r="E11" s="316" t="str">
        <f>UPPER(IF($B11="","",VLOOKUP($B11,'6-os kcs. Fiú B ELO'!$A$7:$O$22,2)))</f>
        <v>TÓBIÁS</v>
      </c>
      <c r="F11" s="316"/>
      <c r="G11" s="316" t="str">
        <f>IF($B11="","",VLOOKUP($B11,'6-os kcs. Fiú B ELO'!$A$7:$O$22,3))</f>
        <v>Péter</v>
      </c>
      <c r="H11" s="316"/>
      <c r="I11" s="251" t="str">
        <f>IF($B11="","",VLOOKUP($B11,'6-os kcs. Fiú B ELO'!$A$7:$O$22,4))</f>
        <v>Hmvhelyi Varga Tamás Ált. Isk.</v>
      </c>
      <c r="J11" s="193"/>
      <c r="K11" s="272"/>
      <c r="L11" s="266"/>
      <c r="M11" s="273"/>
      <c r="N11" s="209"/>
      <c r="O11" s="209"/>
      <c r="P11" s="209"/>
      <c r="Q11" s="209"/>
      <c r="R11" s="209"/>
      <c r="S11" s="209"/>
      <c r="Y11" s="264"/>
      <c r="Z11" s="264"/>
      <c r="AA11" s="264" t="s">
        <v>94</v>
      </c>
      <c r="AB11" s="269">
        <v>3</v>
      </c>
      <c r="AC11" s="269">
        <v>2</v>
      </c>
      <c r="AD11" s="269">
        <v>1</v>
      </c>
      <c r="AE11" s="269">
        <v>0</v>
      </c>
      <c r="AF11" s="269">
        <v>0</v>
      </c>
      <c r="AG11" s="269">
        <v>0</v>
      </c>
      <c r="AH11" s="269">
        <v>0</v>
      </c>
      <c r="AI11" s="269">
        <v>0</v>
      </c>
      <c r="AJ11" s="269">
        <v>0</v>
      </c>
      <c r="AK11" s="269">
        <v>0</v>
      </c>
    </row>
    <row r="12" spans="1:37" x14ac:dyDescent="0.25">
      <c r="A12" s="217"/>
      <c r="B12" s="249"/>
      <c r="C12" s="252"/>
      <c r="D12" s="252"/>
      <c r="E12" s="252"/>
      <c r="F12" s="252"/>
      <c r="G12" s="252"/>
      <c r="H12" s="252"/>
      <c r="I12" s="252"/>
      <c r="J12" s="193"/>
      <c r="K12" s="246"/>
      <c r="L12" s="246"/>
      <c r="M12" s="275"/>
      <c r="Y12" s="264"/>
      <c r="Z12" s="264"/>
      <c r="AA12" s="264" t="s">
        <v>90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 x14ac:dyDescent="0.25">
      <c r="A13" s="217" t="s">
        <v>64</v>
      </c>
      <c r="B13" s="248">
        <v>4</v>
      </c>
      <c r="C13" s="250">
        <f>IF($B13="","",VLOOKUP($B13,'6-os kcs. Fiú B ELO'!$A$7:$O$22,5))</f>
        <v>0</v>
      </c>
      <c r="D13" s="250">
        <f>IF($B13="","",VLOOKUP($B13,'6-os kcs. Fiú B ELO'!$A$7:$O$22,15))</f>
        <v>0</v>
      </c>
      <c r="E13" s="316" t="str">
        <f>UPPER(IF($B13="","",VLOOKUP($B13,'6-os kcs. Fiú B ELO'!$A$7:$O$22,2)))</f>
        <v xml:space="preserve">HEGEDÚS </v>
      </c>
      <c r="F13" s="316"/>
      <c r="G13" s="316" t="str">
        <f>IF($B13="","",VLOOKUP($B13,'6-os kcs. Fiú B ELO'!$A$7:$O$22,3))</f>
        <v>Milán Norbert</v>
      </c>
      <c r="H13" s="316"/>
      <c r="I13" s="251" t="str">
        <f>IF($B13="","",VLOOKUP($B13,'6-os kcs. Fiú B ELO'!$A$7:$O$22,4))</f>
        <v>Szegedi Tömörkény István Gimn.</v>
      </c>
      <c r="J13" s="193"/>
      <c r="K13" s="272"/>
      <c r="L13" s="266"/>
      <c r="M13" s="273"/>
      <c r="Y13" s="264"/>
      <c r="Z13" s="264"/>
      <c r="AA13" s="264" t="s">
        <v>91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64"/>
      <c r="Z16" s="264"/>
      <c r="AA16" s="264" t="s">
        <v>57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64"/>
      <c r="Z17" s="264"/>
      <c r="AA17" s="264" t="s">
        <v>82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 x14ac:dyDescent="0.25">
      <c r="A18" s="193"/>
      <c r="B18" s="317"/>
      <c r="C18" s="317"/>
      <c r="D18" s="310" t="str">
        <f>E7</f>
        <v>BUCHHOLCZ</v>
      </c>
      <c r="E18" s="310"/>
      <c r="F18" s="310" t="str">
        <f>E9</f>
        <v>NAGY</v>
      </c>
      <c r="G18" s="310"/>
      <c r="H18" s="310" t="str">
        <f>E11</f>
        <v>TÓBIÁS</v>
      </c>
      <c r="I18" s="310"/>
      <c r="J18" s="310" t="str">
        <f>E13</f>
        <v xml:space="preserve">HEGEDÚS </v>
      </c>
      <c r="K18" s="310"/>
      <c r="L18" s="193"/>
      <c r="M18" s="193"/>
      <c r="Y18" s="264"/>
      <c r="Z18" s="264"/>
      <c r="AA18" s="264" t="s">
        <v>83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 x14ac:dyDescent="0.25">
      <c r="A19" s="253" t="s">
        <v>57</v>
      </c>
      <c r="B19" s="313" t="str">
        <f>E7</f>
        <v>BUCHHOLCZ</v>
      </c>
      <c r="C19" s="313"/>
      <c r="D19" s="311"/>
      <c r="E19" s="311"/>
      <c r="F19" s="312"/>
      <c r="G19" s="312"/>
      <c r="H19" s="312"/>
      <c r="I19" s="312"/>
      <c r="J19" s="310"/>
      <c r="K19" s="310"/>
      <c r="L19" s="193"/>
      <c r="M19" s="193"/>
      <c r="Y19" s="264"/>
      <c r="Z19" s="264"/>
      <c r="AA19" s="264" t="s">
        <v>84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 x14ac:dyDescent="0.25">
      <c r="A20" s="253" t="s">
        <v>58</v>
      </c>
      <c r="B20" s="313" t="str">
        <f>E9</f>
        <v>NAGY</v>
      </c>
      <c r="C20" s="313"/>
      <c r="D20" s="312"/>
      <c r="E20" s="312"/>
      <c r="F20" s="311"/>
      <c r="G20" s="311"/>
      <c r="H20" s="312"/>
      <c r="I20" s="312"/>
      <c r="J20" s="312"/>
      <c r="K20" s="312"/>
      <c r="L20" s="193"/>
      <c r="M20" s="193"/>
      <c r="Y20" s="264"/>
      <c r="Z20" s="264"/>
      <c r="AA20" s="264" t="s">
        <v>85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 x14ac:dyDescent="0.25">
      <c r="A21" s="253" t="s">
        <v>59</v>
      </c>
      <c r="B21" s="313" t="str">
        <f>E11</f>
        <v>TÓBIÁS</v>
      </c>
      <c r="C21" s="313"/>
      <c r="D21" s="312"/>
      <c r="E21" s="312"/>
      <c r="F21" s="312"/>
      <c r="G21" s="312"/>
      <c r="H21" s="311"/>
      <c r="I21" s="311"/>
      <c r="J21" s="312"/>
      <c r="K21" s="312"/>
      <c r="L21" s="193"/>
      <c r="M21" s="193"/>
      <c r="Y21" s="264"/>
      <c r="Z21" s="264"/>
      <c r="AA21" s="264" t="s">
        <v>86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 x14ac:dyDescent="0.25">
      <c r="A22" s="253" t="s">
        <v>64</v>
      </c>
      <c r="B22" s="313" t="str">
        <f>E13</f>
        <v xml:space="preserve">HEGEDÚS </v>
      </c>
      <c r="C22" s="313"/>
      <c r="D22" s="312"/>
      <c r="E22" s="312"/>
      <c r="F22" s="312"/>
      <c r="G22" s="312"/>
      <c r="H22" s="310"/>
      <c r="I22" s="310"/>
      <c r="J22" s="311"/>
      <c r="K22" s="311"/>
      <c r="L22" s="193"/>
      <c r="M22" s="193"/>
      <c r="Y22" s="264"/>
      <c r="Z22" s="264"/>
      <c r="AA22" s="264" t="s">
        <v>87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64"/>
      <c r="Z23" s="264"/>
      <c r="AA23" s="264" t="s">
        <v>88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64"/>
      <c r="Z24" s="264"/>
      <c r="AA24" s="264" t="s">
        <v>89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64"/>
      <c r="Z25" s="264"/>
      <c r="AA25" s="264" t="s">
        <v>94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64"/>
      <c r="Z26" s="264"/>
      <c r="AA26" s="264" t="s">
        <v>90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64"/>
      <c r="Z27" s="264"/>
      <c r="AA27" s="264" t="s">
        <v>91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09"/>
      <c r="P32" s="209"/>
      <c r="Q32" s="209"/>
      <c r="R32" s="209"/>
      <c r="S32" s="209"/>
    </row>
    <row r="33" spans="1:19" x14ac:dyDescent="0.25">
      <c r="A33" s="110" t="s">
        <v>38</v>
      </c>
      <c r="B33" s="111"/>
      <c r="C33" s="165"/>
      <c r="D33" s="225" t="s">
        <v>2</v>
      </c>
      <c r="E33" s="226" t="s">
        <v>40</v>
      </c>
      <c r="F33" s="244"/>
      <c r="G33" s="225" t="s">
        <v>2</v>
      </c>
      <c r="H33" s="226" t="s">
        <v>49</v>
      </c>
      <c r="I33" s="119"/>
      <c r="J33" s="226" t="s">
        <v>50</v>
      </c>
      <c r="K33" s="118" t="s">
        <v>51</v>
      </c>
      <c r="L33" s="31"/>
      <c r="M33" s="244"/>
      <c r="O33" s="209"/>
      <c r="P33" s="219"/>
      <c r="Q33" s="219"/>
      <c r="R33" s="220"/>
      <c r="S33" s="209"/>
    </row>
    <row r="34" spans="1:19" x14ac:dyDescent="0.25">
      <c r="A34" s="196" t="s">
        <v>39</v>
      </c>
      <c r="B34" s="197"/>
      <c r="C34" s="198"/>
      <c r="D34" s="227"/>
      <c r="E34" s="314"/>
      <c r="F34" s="314"/>
      <c r="G34" s="238" t="s">
        <v>3</v>
      </c>
      <c r="H34" s="197"/>
      <c r="I34" s="228"/>
      <c r="J34" s="239"/>
      <c r="K34" s="194" t="s">
        <v>41</v>
      </c>
      <c r="L34" s="245"/>
      <c r="M34" s="229"/>
      <c r="O34" s="209"/>
      <c r="P34" s="221"/>
      <c r="Q34" s="221"/>
      <c r="R34" s="222"/>
      <c r="S34" s="209"/>
    </row>
    <row r="35" spans="1:19" x14ac:dyDescent="0.25">
      <c r="A35" s="199" t="s">
        <v>48</v>
      </c>
      <c r="B35" s="117"/>
      <c r="C35" s="200"/>
      <c r="D35" s="230"/>
      <c r="E35" s="315"/>
      <c r="F35" s="315"/>
      <c r="G35" s="240" t="s">
        <v>4</v>
      </c>
      <c r="H35" s="231"/>
      <c r="I35" s="232"/>
      <c r="J35" s="82"/>
      <c r="K35" s="242"/>
      <c r="L35" s="192"/>
      <c r="M35" s="237"/>
      <c r="O35" s="209"/>
      <c r="P35" s="222"/>
      <c r="Q35" s="223"/>
      <c r="R35" s="222"/>
      <c r="S35" s="209"/>
    </row>
    <row r="36" spans="1:19" x14ac:dyDescent="0.25">
      <c r="A36" s="132"/>
      <c r="B36" s="133"/>
      <c r="C36" s="134"/>
      <c r="D36" s="230"/>
      <c r="E36" s="234"/>
      <c r="F36" s="235"/>
      <c r="G36" s="240" t="s">
        <v>5</v>
      </c>
      <c r="H36" s="231"/>
      <c r="I36" s="232"/>
      <c r="J36" s="82"/>
      <c r="K36" s="194" t="s">
        <v>42</v>
      </c>
      <c r="L36" s="245"/>
      <c r="M36" s="229"/>
      <c r="O36" s="209"/>
      <c r="P36" s="221"/>
      <c r="Q36" s="221"/>
      <c r="R36" s="222"/>
      <c r="S36" s="209"/>
    </row>
    <row r="37" spans="1:19" x14ac:dyDescent="0.25">
      <c r="A37" s="112"/>
      <c r="B37" s="163"/>
      <c r="C37" s="113"/>
      <c r="D37" s="230"/>
      <c r="E37" s="234"/>
      <c r="F37" s="235"/>
      <c r="G37" s="240" t="s">
        <v>6</v>
      </c>
      <c r="H37" s="231"/>
      <c r="I37" s="232"/>
      <c r="J37" s="82"/>
      <c r="K37" s="243"/>
      <c r="L37" s="235"/>
      <c r="M37" s="233"/>
      <c r="O37" s="209"/>
      <c r="P37" s="222"/>
      <c r="Q37" s="223"/>
      <c r="R37" s="222"/>
      <c r="S37" s="209"/>
    </row>
    <row r="38" spans="1:19" x14ac:dyDescent="0.25">
      <c r="A38" s="121"/>
      <c r="B38" s="135"/>
      <c r="C38" s="164"/>
      <c r="D38" s="230"/>
      <c r="E38" s="234"/>
      <c r="F38" s="235"/>
      <c r="G38" s="240" t="s">
        <v>7</v>
      </c>
      <c r="H38" s="231"/>
      <c r="I38" s="232"/>
      <c r="J38" s="82"/>
      <c r="K38" s="199"/>
      <c r="L38" s="192"/>
      <c r="M38" s="237"/>
      <c r="O38" s="209"/>
      <c r="P38" s="222"/>
      <c r="Q38" s="223"/>
      <c r="R38" s="222"/>
      <c r="S38" s="209"/>
    </row>
    <row r="39" spans="1:19" x14ac:dyDescent="0.25">
      <c r="A39" s="122"/>
      <c r="B39" s="138"/>
      <c r="C39" s="113"/>
      <c r="D39" s="230"/>
      <c r="E39" s="234"/>
      <c r="F39" s="235"/>
      <c r="G39" s="240" t="s">
        <v>8</v>
      </c>
      <c r="H39" s="231"/>
      <c r="I39" s="232"/>
      <c r="J39" s="82"/>
      <c r="K39" s="194" t="s">
        <v>31</v>
      </c>
      <c r="L39" s="245"/>
      <c r="M39" s="229"/>
      <c r="O39" s="209"/>
      <c r="P39" s="221"/>
      <c r="Q39" s="221"/>
      <c r="R39" s="222"/>
      <c r="S39" s="209"/>
    </row>
    <row r="40" spans="1:19" x14ac:dyDescent="0.25">
      <c r="A40" s="122"/>
      <c r="B40" s="138"/>
      <c r="C40" s="130"/>
      <c r="D40" s="230"/>
      <c r="E40" s="234"/>
      <c r="F40" s="235"/>
      <c r="G40" s="240" t="s">
        <v>9</v>
      </c>
      <c r="H40" s="231"/>
      <c r="I40" s="232"/>
      <c r="J40" s="82"/>
      <c r="K40" s="243"/>
      <c r="L40" s="235"/>
      <c r="M40" s="233"/>
      <c r="O40" s="209"/>
      <c r="P40" s="222"/>
      <c r="Q40" s="223"/>
      <c r="R40" s="222"/>
      <c r="S40" s="209"/>
    </row>
    <row r="41" spans="1:19" x14ac:dyDescent="0.25">
      <c r="A41" s="123"/>
      <c r="B41" s="120"/>
      <c r="C41" s="131"/>
      <c r="D41" s="236"/>
      <c r="E41" s="114"/>
      <c r="F41" s="192"/>
      <c r="G41" s="241" t="s">
        <v>10</v>
      </c>
      <c r="H41" s="117"/>
      <c r="I41" s="195"/>
      <c r="J41" s="115"/>
      <c r="K41" s="199" t="str">
        <f>M4</f>
        <v>Rákóczi Andrea</v>
      </c>
      <c r="L41" s="192"/>
      <c r="M41" s="237"/>
      <c r="O41" s="209"/>
      <c r="P41" s="222"/>
      <c r="Q41" s="223"/>
      <c r="R41" s="224"/>
      <c r="S41" s="209"/>
    </row>
    <row r="42" spans="1:19" x14ac:dyDescent="0.25">
      <c r="O42" s="209"/>
      <c r="P42" s="209"/>
      <c r="Q42" s="209"/>
      <c r="R42" s="209"/>
      <c r="S42" s="209"/>
    </row>
    <row r="43" spans="1:19" x14ac:dyDescent="0.25">
      <c r="O43" s="209"/>
      <c r="P43" s="209"/>
      <c r="Q43" s="209"/>
      <c r="R43" s="209"/>
      <c r="S43" s="209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7" priority="2" stopIfTrue="1" operator="equal">
      <formula>"Bye"</formula>
    </cfRule>
  </conditionalFormatting>
  <conditionalFormatting sqref="R41">
    <cfRule type="expression" dxfId="2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D518-4BF7-415D-A0CD-CA0A7549FD2C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D7" sqref="D7"/>
      <selection pane="bottomLeft" activeCell="D7" sqref="D7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26.33203125" style="39" customWidth="1"/>
    <col min="5" max="5" width="12.109375" style="293" customWidth="1"/>
    <col min="6" max="6" width="6.109375" style="88" hidden="1" customWidth="1"/>
    <col min="7" max="7" width="31.441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Csongrád-Csanád megye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06" t="str">
        <f>Altalanos!$D$8</f>
        <v>7-es kcs. Fiú B.</v>
      </c>
      <c r="D2" s="99"/>
      <c r="E2" s="159" t="s">
        <v>32</v>
      </c>
      <c r="F2" s="89"/>
      <c r="G2" s="89"/>
      <c r="H2" s="285"/>
      <c r="I2" s="285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78" t="s">
        <v>45</v>
      </c>
      <c r="B3" s="283"/>
      <c r="C3" s="283"/>
      <c r="D3" s="283"/>
      <c r="E3" s="283"/>
      <c r="F3" s="283"/>
      <c r="G3" s="283"/>
      <c r="H3" s="283"/>
      <c r="I3" s="284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5" t="s">
        <v>28</v>
      </c>
      <c r="I4" s="290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2026.04.29-30.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296"/>
      <c r="J5" s="106"/>
      <c r="K5" s="81"/>
      <c r="L5" s="81"/>
      <c r="M5" s="81"/>
      <c r="N5" s="106"/>
      <c r="O5" s="87"/>
      <c r="P5" s="87"/>
      <c r="Q5" s="299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6" t="s">
        <v>35</v>
      </c>
      <c r="I6" s="287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137</v>
      </c>
      <c r="C7" s="90" t="s">
        <v>138</v>
      </c>
      <c r="D7" s="91" t="s">
        <v>139</v>
      </c>
      <c r="E7" s="162"/>
      <c r="F7" s="279"/>
      <c r="G7" s="280"/>
      <c r="H7" s="91"/>
      <c r="I7" s="91"/>
      <c r="J7" s="144"/>
      <c r="K7" s="142"/>
      <c r="L7" s="146"/>
      <c r="M7" s="142"/>
      <c r="N7" s="137"/>
      <c r="O7" s="303"/>
      <c r="P7" s="108"/>
      <c r="Q7" s="92"/>
    </row>
    <row r="8" spans="1:17" s="11" customFormat="1" ht="18.899999999999999" customHeight="1" x14ac:dyDescent="0.25">
      <c r="A8" s="147">
        <v>2</v>
      </c>
      <c r="B8" s="90" t="s">
        <v>140</v>
      </c>
      <c r="C8" s="90" t="s">
        <v>141</v>
      </c>
      <c r="D8" s="91" t="s">
        <v>142</v>
      </c>
      <c r="E8" s="162"/>
      <c r="F8" s="281"/>
      <c r="G8" s="282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143</v>
      </c>
      <c r="C9" s="90" t="s">
        <v>144</v>
      </c>
      <c r="D9" s="91" t="s">
        <v>108</v>
      </c>
      <c r="E9" s="162"/>
      <c r="F9" s="281"/>
      <c r="G9" s="282"/>
      <c r="H9" s="91"/>
      <c r="I9" s="91"/>
      <c r="J9" s="144"/>
      <c r="K9" s="142"/>
      <c r="L9" s="146"/>
      <c r="M9" s="142"/>
      <c r="N9" s="137"/>
      <c r="O9" s="91"/>
      <c r="P9" s="292"/>
      <c r="Q9" s="167"/>
    </row>
    <row r="10" spans="1:17" s="11" customFormat="1" ht="18.899999999999999" customHeight="1" x14ac:dyDescent="0.25">
      <c r="A10" s="147">
        <v>4</v>
      </c>
      <c r="B10" s="90"/>
      <c r="C10" s="90"/>
      <c r="D10" s="91"/>
      <c r="E10" s="162"/>
      <c r="F10" s="281"/>
      <c r="G10" s="282"/>
      <c r="H10" s="91"/>
      <c r="I10" s="91"/>
      <c r="J10" s="144"/>
      <c r="K10" s="142"/>
      <c r="L10" s="146"/>
      <c r="M10" s="142"/>
      <c r="N10" s="137"/>
      <c r="O10" s="91"/>
      <c r="P10" s="291"/>
      <c r="Q10" s="288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81"/>
      <c r="G11" s="282"/>
      <c r="H11" s="91"/>
      <c r="I11" s="91"/>
      <c r="J11" s="144"/>
      <c r="K11" s="142"/>
      <c r="L11" s="146"/>
      <c r="M11" s="142"/>
      <c r="N11" s="137"/>
      <c r="O11" s="91"/>
      <c r="P11" s="291"/>
      <c r="Q11" s="288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1"/>
      <c r="G12" s="282"/>
      <c r="H12" s="91"/>
      <c r="I12" s="91"/>
      <c r="J12" s="144"/>
      <c r="K12" s="142"/>
      <c r="L12" s="146"/>
      <c r="M12" s="142"/>
      <c r="N12" s="137"/>
      <c r="O12" s="91"/>
      <c r="P12" s="291"/>
      <c r="Q12" s="288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1"/>
      <c r="G13" s="282"/>
      <c r="H13" s="91"/>
      <c r="I13" s="91"/>
      <c r="J13" s="144"/>
      <c r="K13" s="142"/>
      <c r="L13" s="146"/>
      <c r="M13" s="142"/>
      <c r="N13" s="137"/>
      <c r="O13" s="91"/>
      <c r="P13" s="291"/>
      <c r="Q13" s="288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1"/>
      <c r="G14" s="282"/>
      <c r="H14" s="91"/>
      <c r="I14" s="91"/>
      <c r="J14" s="144"/>
      <c r="K14" s="142"/>
      <c r="L14" s="146"/>
      <c r="M14" s="142"/>
      <c r="N14" s="137"/>
      <c r="O14" s="91"/>
      <c r="P14" s="291"/>
      <c r="Q14" s="288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2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04"/>
      <c r="F28" s="297"/>
      <c r="G28" s="298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05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4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89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89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89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89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89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89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89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89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89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89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89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89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89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89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89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89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89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89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89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89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89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89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89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89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89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89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89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89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89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89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89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89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89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89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89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89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89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89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89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89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89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89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89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89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89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89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89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89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89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89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89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89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89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89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89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89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89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89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89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89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89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89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89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89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89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89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89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89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89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89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89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89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89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89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89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89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89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89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89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89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89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89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89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89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89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89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89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89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89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89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89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89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89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89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89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89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89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89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89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89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89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89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89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89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89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89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89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89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89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89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89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89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89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89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89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89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89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89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89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25" priority="20" stopIfTrue="1">
      <formula>AND(ROUNDDOWN(($A$4-E7)/365.25,0)&lt;=13,G7&lt;&gt;"OK")</formula>
    </cfRule>
    <cfRule type="expression" dxfId="24" priority="21" stopIfTrue="1">
      <formula>AND(ROUNDDOWN(($A$4-E7)/365.25,0)&lt;=14,G7&lt;&gt;"OK")</formula>
    </cfRule>
    <cfRule type="expression" dxfId="23" priority="22" stopIfTrue="1">
      <formula>AND(ROUNDDOWN(($A$4-E7)/365.25,0)&lt;=17,G7&lt;&gt;"OK")</formula>
    </cfRule>
  </conditionalFormatting>
  <conditionalFormatting sqref="J7:J156">
    <cfRule type="cellIs" dxfId="22" priority="19" stopIfTrue="1" operator="equal">
      <formula>"Z"</formula>
    </cfRule>
  </conditionalFormatting>
  <conditionalFormatting sqref="A7:D8 A10:D156 A9:C9">
    <cfRule type="expression" dxfId="21" priority="18" stopIfTrue="1">
      <formula>$Q7&gt;=1</formula>
    </cfRule>
  </conditionalFormatting>
  <conditionalFormatting sqref="E7:E14">
    <cfRule type="expression" dxfId="20" priority="15" stopIfTrue="1">
      <formula>AND(ROUNDDOWN(($A$4-E7)/365.25,0)&lt;=13,G7&lt;&gt;"OK")</formula>
    </cfRule>
    <cfRule type="expression" dxfId="19" priority="16" stopIfTrue="1">
      <formula>AND(ROUNDDOWN(($A$4-E7)/365.25,0)&lt;=14,G7&lt;&gt;"OK")</formula>
    </cfRule>
    <cfRule type="expression" dxfId="18" priority="17" stopIfTrue="1">
      <formula>AND(ROUNDDOWN(($A$4-E7)/365.25,0)&lt;=17,G7&lt;&gt;"OK")</formula>
    </cfRule>
  </conditionalFormatting>
  <conditionalFormatting sqref="J7:J14">
    <cfRule type="cellIs" dxfId="17" priority="14" stopIfTrue="1" operator="equal">
      <formula>"Z"</formula>
    </cfRule>
  </conditionalFormatting>
  <conditionalFormatting sqref="B7:D8 B10:D14 B9:C9">
    <cfRule type="expression" dxfId="16" priority="13" stopIfTrue="1">
      <formula>$Q7&gt;=1</formula>
    </cfRule>
  </conditionalFormatting>
  <conditionalFormatting sqref="E7:E14">
    <cfRule type="expression" dxfId="15" priority="10" stopIfTrue="1">
      <formula>AND(ROUNDDOWN(($A$4-E7)/365.25,0)&lt;=13,G7&lt;&gt;"OK")</formula>
    </cfRule>
    <cfRule type="expression" dxfId="14" priority="11" stopIfTrue="1">
      <formula>AND(ROUNDDOWN(($A$4-E7)/365.25,0)&lt;=14,G7&lt;&gt;"OK")</formula>
    </cfRule>
    <cfRule type="expression" dxfId="13" priority="12" stopIfTrue="1">
      <formula>AND(ROUNDDOWN(($A$4-E7)/365.25,0)&lt;=17,G7&lt;&gt;"OK")</formula>
    </cfRule>
  </conditionalFormatting>
  <conditionalFormatting sqref="B7:D8 B10:D14 B9:C9">
    <cfRule type="expression" dxfId="12" priority="9" stopIfTrue="1">
      <formula>$Q7&gt;=1</formula>
    </cfRule>
  </conditionalFormatting>
  <conditionalFormatting sqref="E7:E27 E29:E37">
    <cfRule type="expression" dxfId="11" priority="6" stopIfTrue="1">
      <formula>AND(ROUNDDOWN(($A$4-E7)/365.25,0)&lt;=13,G7&lt;&gt;"OK")</formula>
    </cfRule>
    <cfRule type="expression" dxfId="10" priority="7" stopIfTrue="1">
      <formula>AND(ROUNDDOWN(($A$4-E7)/365.25,0)&lt;=14,G7&lt;&gt;"OK")</formula>
    </cfRule>
    <cfRule type="expression" dxfId="9" priority="8" stopIfTrue="1">
      <formula>AND(ROUNDDOWN(($A$4-E7)/365.25,0)&lt;=17,G7&lt;&gt;"OK")</formula>
    </cfRule>
  </conditionalFormatting>
  <conditionalFormatting sqref="B7:D8 B10:D37 B9:C9">
    <cfRule type="expression" dxfId="8" priority="5" stopIfTrue="1">
      <formula>$Q7&gt;=1</formula>
    </cfRule>
  </conditionalFormatting>
  <conditionalFormatting sqref="D9">
    <cfRule type="expression" dxfId="7" priority="4" stopIfTrue="1">
      <formula>$Q9&gt;=1</formula>
    </cfRule>
  </conditionalFormatting>
  <conditionalFormatting sqref="D9">
    <cfRule type="expression" dxfId="6" priority="3" stopIfTrue="1">
      <formula>$Q9&gt;=1</formula>
    </cfRule>
  </conditionalFormatting>
  <conditionalFormatting sqref="D9">
    <cfRule type="expression" dxfId="5" priority="2" stopIfTrue="1">
      <formula>$Q9&gt;=1</formula>
    </cfRule>
  </conditionalFormatting>
  <conditionalFormatting sqref="D9">
    <cfRule type="expression" dxfId="4" priority="1" stopIfTrue="1">
      <formula>$Q9&gt;=1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4F2E-422B-44EE-A3BC-7C214C884A2E}">
  <sheetPr codeName="Munka34">
    <tabColor indexed="11"/>
  </sheetPr>
  <dimension ref="A1:AK43"/>
  <sheetViews>
    <sheetView workbookViewId="0">
      <selection activeCell="S24" sqref="S2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63" hidden="1" customWidth="1"/>
    <col min="26" max="37" width="0" style="263" hidden="1" customWidth="1"/>
  </cols>
  <sheetData>
    <row r="1" spans="1:37" ht="24.6" x14ac:dyDescent="0.25">
      <c r="A1" s="318" t="str">
        <f>Altalanos!$A$6</f>
        <v>Diákolimpia Csongrád-Csanád megye</v>
      </c>
      <c r="B1" s="318"/>
      <c r="C1" s="318"/>
      <c r="D1" s="318"/>
      <c r="E1" s="318"/>
      <c r="F1" s="318"/>
      <c r="G1" s="177"/>
      <c r="H1" s="180" t="s">
        <v>47</v>
      </c>
      <c r="I1" s="178"/>
      <c r="J1" s="179"/>
      <c r="L1" s="181"/>
      <c r="M1" s="205"/>
      <c r="N1" s="207"/>
      <c r="O1" s="207" t="s">
        <v>11</v>
      </c>
      <c r="P1" s="207"/>
      <c r="Q1" s="208"/>
      <c r="R1" s="207"/>
      <c r="S1" s="209"/>
      <c r="Y1"/>
      <c r="Z1"/>
      <c r="AA1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07" t="str">
        <f>Altalanos!$D$8</f>
        <v>7-es kcs. Fiú B.</v>
      </c>
      <c r="F2" s="183"/>
      <c r="G2" s="184"/>
      <c r="H2" s="185"/>
      <c r="I2" s="185"/>
      <c r="J2" s="186"/>
      <c r="K2" s="181"/>
      <c r="L2" s="181"/>
      <c r="M2" s="206"/>
      <c r="N2" s="210"/>
      <c r="O2" s="211"/>
      <c r="P2" s="210"/>
      <c r="Q2" s="211"/>
      <c r="R2" s="210"/>
      <c r="S2" s="209"/>
      <c r="Y2" s="265"/>
      <c r="Z2" s="264"/>
      <c r="AA2" s="264" t="s">
        <v>57</v>
      </c>
      <c r="AB2" s="269">
        <v>150</v>
      </c>
      <c r="AC2" s="269">
        <v>120</v>
      </c>
      <c r="AD2" s="269">
        <v>100</v>
      </c>
      <c r="AE2" s="269">
        <v>80</v>
      </c>
      <c r="AF2" s="269">
        <v>70</v>
      </c>
      <c r="AG2" s="269">
        <v>60</v>
      </c>
      <c r="AH2" s="269">
        <v>55</v>
      </c>
      <c r="AI2" s="269">
        <v>50</v>
      </c>
      <c r="AJ2" s="269">
        <v>45</v>
      </c>
      <c r="AK2" s="269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3"/>
      <c r="O3" s="212"/>
      <c r="P3" s="213"/>
      <c r="Q3" s="255" t="s">
        <v>66</v>
      </c>
      <c r="R3" s="256" t="s">
        <v>72</v>
      </c>
      <c r="S3" s="209"/>
      <c r="Y3" s="264">
        <f>IF(H4="OB","A",IF(H4="IX","W",H4))</f>
        <v>0</v>
      </c>
      <c r="Z3" s="264"/>
      <c r="AA3" s="264" t="s">
        <v>82</v>
      </c>
      <c r="AB3" s="269">
        <v>120</v>
      </c>
      <c r="AC3" s="269">
        <v>90</v>
      </c>
      <c r="AD3" s="269">
        <v>65</v>
      </c>
      <c r="AE3" s="269">
        <v>55</v>
      </c>
      <c r="AF3" s="269">
        <v>50</v>
      </c>
      <c r="AG3" s="269">
        <v>45</v>
      </c>
      <c r="AH3" s="269">
        <v>40</v>
      </c>
      <c r="AI3" s="269">
        <v>35</v>
      </c>
      <c r="AJ3" s="269">
        <v>25</v>
      </c>
      <c r="AK3" s="269">
        <v>20</v>
      </c>
    </row>
    <row r="4" spans="1:37" ht="13.8" thickBot="1" x14ac:dyDescent="0.3">
      <c r="A4" s="319" t="str">
        <f>Altalanos!$A$10</f>
        <v>2026.04.29-30.</v>
      </c>
      <c r="B4" s="319"/>
      <c r="C4" s="319"/>
      <c r="D4" s="187"/>
      <c r="E4" s="188" t="str">
        <f>Altalanos!$C$10</f>
        <v>Szeged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5"/>
      <c r="O4" s="216"/>
      <c r="P4" s="215"/>
      <c r="Q4" s="257" t="s">
        <v>73</v>
      </c>
      <c r="R4" s="258" t="s">
        <v>68</v>
      </c>
      <c r="S4" s="209"/>
      <c r="Y4" s="264"/>
      <c r="Z4" s="264"/>
      <c r="AA4" s="264" t="s">
        <v>83</v>
      </c>
      <c r="AB4" s="269">
        <v>90</v>
      </c>
      <c r="AC4" s="269">
        <v>60</v>
      </c>
      <c r="AD4" s="269">
        <v>45</v>
      </c>
      <c r="AE4" s="269">
        <v>34</v>
      </c>
      <c r="AF4" s="269">
        <v>27</v>
      </c>
      <c r="AG4" s="269">
        <v>22</v>
      </c>
      <c r="AH4" s="269">
        <v>18</v>
      </c>
      <c r="AI4" s="269">
        <v>15</v>
      </c>
      <c r="AJ4" s="269">
        <v>12</v>
      </c>
      <c r="AK4" s="269">
        <v>9</v>
      </c>
    </row>
    <row r="5" spans="1:37" x14ac:dyDescent="0.25">
      <c r="A5" s="31"/>
      <c r="B5" s="31" t="s">
        <v>44</v>
      </c>
      <c r="C5" s="202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7" t="s">
        <v>61</v>
      </c>
      <c r="L5" s="247" t="s">
        <v>62</v>
      </c>
      <c r="M5" s="247" t="s">
        <v>63</v>
      </c>
      <c r="N5" s="209"/>
      <c r="O5" s="209"/>
      <c r="P5" s="209"/>
      <c r="Q5" s="259" t="s">
        <v>74</v>
      </c>
      <c r="R5" s="260" t="s">
        <v>70</v>
      </c>
      <c r="S5" s="209"/>
      <c r="Y5" s="264">
        <f>IF(OR(Altalanos!$A$8="F1",Altalanos!$A$8="F2",Altalanos!$A$8="N1",Altalanos!$A$8="N2"),1,2)</f>
        <v>2</v>
      </c>
      <c r="Z5" s="264"/>
      <c r="AA5" s="264" t="s">
        <v>84</v>
      </c>
      <c r="AB5" s="269">
        <v>60</v>
      </c>
      <c r="AC5" s="269">
        <v>40</v>
      </c>
      <c r="AD5" s="269">
        <v>30</v>
      </c>
      <c r="AE5" s="269">
        <v>20</v>
      </c>
      <c r="AF5" s="269">
        <v>18</v>
      </c>
      <c r="AG5" s="269">
        <v>15</v>
      </c>
      <c r="AH5" s="269">
        <v>12</v>
      </c>
      <c r="AI5" s="269">
        <v>10</v>
      </c>
      <c r="AJ5" s="269">
        <v>8</v>
      </c>
      <c r="AK5" s="269">
        <v>6</v>
      </c>
    </row>
    <row r="6" spans="1:37" x14ac:dyDescent="0.25">
      <c r="A6" s="193"/>
      <c r="B6" s="193"/>
      <c r="C6" s="24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9"/>
      <c r="O6" s="209"/>
      <c r="P6" s="209"/>
      <c r="Q6" s="209"/>
      <c r="R6" s="209"/>
      <c r="S6" s="209"/>
      <c r="Y6" s="264"/>
      <c r="Z6" s="264"/>
      <c r="AA6" s="264" t="s">
        <v>85</v>
      </c>
      <c r="AB6" s="269">
        <v>40</v>
      </c>
      <c r="AC6" s="269">
        <v>25</v>
      </c>
      <c r="AD6" s="269">
        <v>18</v>
      </c>
      <c r="AE6" s="269">
        <v>13</v>
      </c>
      <c r="AF6" s="269">
        <v>10</v>
      </c>
      <c r="AG6" s="269">
        <v>8</v>
      </c>
      <c r="AH6" s="269">
        <v>6</v>
      </c>
      <c r="AI6" s="269">
        <v>5</v>
      </c>
      <c r="AJ6" s="269">
        <v>4</v>
      </c>
      <c r="AK6" s="269">
        <v>3</v>
      </c>
    </row>
    <row r="7" spans="1:37" x14ac:dyDescent="0.25">
      <c r="A7" s="217" t="s">
        <v>57</v>
      </c>
      <c r="B7" s="248">
        <v>1</v>
      </c>
      <c r="C7" s="203">
        <f>IF($B7="","",VLOOKUP($B7,'7-es kcs Fiú B ELO'!$A$7:$O$22,5))</f>
        <v>0</v>
      </c>
      <c r="D7" s="203">
        <f>IF($B7="","",VLOOKUP($B7,'7-es kcs Fiú B ELO'!$A$7:$O$22,15))</f>
        <v>0</v>
      </c>
      <c r="E7" s="201" t="str">
        <f>UPPER(IF($B7="","",VLOOKUP($B7,'7-es kcs Fiú B ELO'!$A$7:$O$22,2)))</f>
        <v>RÁCZ</v>
      </c>
      <c r="F7" s="204"/>
      <c r="G7" s="201" t="str">
        <f>IF($B7="","",VLOOKUP($B7,'7-es kcs Fiú B ELO'!$A$7:$O$22,3))</f>
        <v>Boldizsár Bálint</v>
      </c>
      <c r="H7" s="204"/>
      <c r="I7" s="201" t="str">
        <f>IF($B7="","",VLOOKUP($B7,'7-es kcs Fiú B ELO'!$A$7:$O$22,4))</f>
        <v>Dugovics András Piarista Gimn.</v>
      </c>
      <c r="J7" s="193"/>
      <c r="K7" s="272"/>
      <c r="L7" s="266" t="str">
        <f>IF(K7="","",CONCATENATE(VLOOKUP($Y$3,$AB$1:$AK$1,K7)," pont"))</f>
        <v/>
      </c>
      <c r="M7" s="273"/>
      <c r="N7" s="209"/>
      <c r="O7" s="209"/>
      <c r="P7" s="209"/>
      <c r="Q7" s="209"/>
      <c r="R7" s="209"/>
      <c r="S7" s="209"/>
      <c r="Y7" s="264"/>
      <c r="Z7" s="264"/>
      <c r="AA7" s="264" t="s">
        <v>86</v>
      </c>
      <c r="AB7" s="269">
        <v>25</v>
      </c>
      <c r="AC7" s="269">
        <v>15</v>
      </c>
      <c r="AD7" s="269">
        <v>13</v>
      </c>
      <c r="AE7" s="269">
        <v>8</v>
      </c>
      <c r="AF7" s="269">
        <v>6</v>
      </c>
      <c r="AG7" s="269">
        <v>4</v>
      </c>
      <c r="AH7" s="269">
        <v>3</v>
      </c>
      <c r="AI7" s="269">
        <v>2</v>
      </c>
      <c r="AJ7" s="269">
        <v>1</v>
      </c>
      <c r="AK7" s="269">
        <v>0</v>
      </c>
    </row>
    <row r="8" spans="1:37" x14ac:dyDescent="0.25">
      <c r="A8" s="217"/>
      <c r="B8" s="249"/>
      <c r="C8" s="218"/>
      <c r="D8" s="218"/>
      <c r="E8" s="218"/>
      <c r="F8" s="218"/>
      <c r="G8" s="218"/>
      <c r="H8" s="218"/>
      <c r="I8" s="218"/>
      <c r="J8" s="193"/>
      <c r="K8" s="217"/>
      <c r="L8" s="217"/>
      <c r="M8" s="274"/>
      <c r="N8" s="209"/>
      <c r="O8" s="209"/>
      <c r="P8" s="209"/>
      <c r="Q8" s="209"/>
      <c r="R8" s="209"/>
      <c r="S8" s="209"/>
      <c r="Y8" s="264"/>
      <c r="Z8" s="264"/>
      <c r="AA8" s="264" t="s">
        <v>87</v>
      </c>
      <c r="AB8" s="269">
        <v>15</v>
      </c>
      <c r="AC8" s="269">
        <v>10</v>
      </c>
      <c r="AD8" s="269">
        <v>7</v>
      </c>
      <c r="AE8" s="269">
        <v>5</v>
      </c>
      <c r="AF8" s="269">
        <v>4</v>
      </c>
      <c r="AG8" s="269">
        <v>3</v>
      </c>
      <c r="AH8" s="269">
        <v>2</v>
      </c>
      <c r="AI8" s="269">
        <v>1</v>
      </c>
      <c r="AJ8" s="269">
        <v>0</v>
      </c>
      <c r="AK8" s="269">
        <v>0</v>
      </c>
    </row>
    <row r="9" spans="1:37" x14ac:dyDescent="0.25">
      <c r="A9" s="217" t="s">
        <v>58</v>
      </c>
      <c r="B9" s="248">
        <v>2</v>
      </c>
      <c r="C9" s="203">
        <f>IF($B9="","",VLOOKUP($B9,'7-es kcs Fiú B ELO'!$A$7:$O$22,5))</f>
        <v>0</v>
      </c>
      <c r="D9" s="203">
        <f>IF($B9="","",VLOOKUP($B9,'7-es kcs Fiú B ELO'!$A$7:$O$22,15))</f>
        <v>0</v>
      </c>
      <c r="E9" s="201" t="str">
        <f>UPPER(IF($B9="","",VLOOKUP($B9,'7-es kcs Fiú B ELO'!$A$7:$O$22,2)))</f>
        <v>PAPP</v>
      </c>
      <c r="F9" s="204"/>
      <c r="G9" s="201" t="str">
        <f>IF($B9="","",VLOOKUP($B9,'7-es kcs Fiú B ELO'!$A$7:$O$22,3))</f>
        <v>Dominik</v>
      </c>
      <c r="H9" s="204"/>
      <c r="I9" s="201" t="str">
        <f>IF($B9="","",VLOOKUP($B9,'7-es kcs Fiú B ELO'!$A$7:$O$22,4))</f>
        <v>Makói József Attila Gimn.</v>
      </c>
      <c r="J9" s="193"/>
      <c r="K9" s="272"/>
      <c r="L9" s="266" t="str">
        <f>IF(K9="","",CONCATENATE(VLOOKUP($Y$3,$AB$1:$AK$1,K9)," pont"))</f>
        <v/>
      </c>
      <c r="M9" s="273"/>
      <c r="N9" s="209"/>
      <c r="O9" s="209"/>
      <c r="P9" s="209"/>
      <c r="Q9" s="209"/>
      <c r="R9" s="209"/>
      <c r="S9" s="209"/>
      <c r="Y9" s="264"/>
      <c r="Z9" s="264"/>
      <c r="AA9" s="264" t="s">
        <v>88</v>
      </c>
      <c r="AB9" s="269">
        <v>10</v>
      </c>
      <c r="AC9" s="269">
        <v>6</v>
      </c>
      <c r="AD9" s="269">
        <v>4</v>
      </c>
      <c r="AE9" s="269">
        <v>2</v>
      </c>
      <c r="AF9" s="269">
        <v>1</v>
      </c>
      <c r="AG9" s="269">
        <v>0</v>
      </c>
      <c r="AH9" s="269">
        <v>0</v>
      </c>
      <c r="AI9" s="269">
        <v>0</v>
      </c>
      <c r="AJ9" s="269">
        <v>0</v>
      </c>
      <c r="AK9" s="269">
        <v>0</v>
      </c>
    </row>
    <row r="10" spans="1:37" x14ac:dyDescent="0.25">
      <c r="A10" s="217"/>
      <c r="B10" s="249"/>
      <c r="C10" s="218"/>
      <c r="D10" s="218"/>
      <c r="E10" s="218"/>
      <c r="F10" s="218"/>
      <c r="G10" s="218"/>
      <c r="H10" s="218"/>
      <c r="I10" s="218"/>
      <c r="J10" s="193"/>
      <c r="K10" s="217"/>
      <c r="L10" s="217"/>
      <c r="M10" s="274"/>
      <c r="N10" s="209"/>
      <c r="O10" s="209"/>
      <c r="P10" s="209"/>
      <c r="Q10" s="209"/>
      <c r="R10" s="209"/>
      <c r="S10" s="209"/>
      <c r="Y10" s="264"/>
      <c r="Z10" s="264"/>
      <c r="AA10" s="264" t="s">
        <v>89</v>
      </c>
      <c r="AB10" s="269">
        <v>6</v>
      </c>
      <c r="AC10" s="269">
        <v>3</v>
      </c>
      <c r="AD10" s="269">
        <v>2</v>
      </c>
      <c r="AE10" s="269">
        <v>1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</row>
    <row r="11" spans="1:37" x14ac:dyDescent="0.25">
      <c r="A11" s="217" t="s">
        <v>59</v>
      </c>
      <c r="B11" s="248">
        <v>3</v>
      </c>
      <c r="C11" s="203">
        <f>IF($B11="","",VLOOKUP($B11,'7-es kcs Fiú B ELO'!$A$7:$O$22,5))</f>
        <v>0</v>
      </c>
      <c r="D11" s="203">
        <f>IF($B11="","",VLOOKUP($B11,'7-es kcs Fiú B ELO'!$A$7:$O$22,15))</f>
        <v>0</v>
      </c>
      <c r="E11" s="201" t="str">
        <f>UPPER(IF($B11="","",VLOOKUP($B11,'7-es kcs Fiú B ELO'!$A$7:$O$22,2)))</f>
        <v xml:space="preserve">FARAGÓ </v>
      </c>
      <c r="F11" s="204"/>
      <c r="G11" s="201" t="str">
        <f>IF($B11="","",VLOOKUP($B11,'7-es kcs Fiú B ELO'!$A$7:$O$22,3))</f>
        <v>Richárd</v>
      </c>
      <c r="H11" s="204"/>
      <c r="I11" s="201" t="str">
        <f>IF($B11="","",VLOOKUP($B11,'7-es kcs Fiú B ELO'!$A$7:$O$22,4))</f>
        <v>SZTE Báthory István Gyak.Gimn.</v>
      </c>
      <c r="J11" s="193"/>
      <c r="K11" s="272"/>
      <c r="L11" s="266" t="str">
        <f>IF(K11="","",CONCATENATE(VLOOKUP($Y$3,$AB$1:$AK$1,K11)," pont"))</f>
        <v/>
      </c>
      <c r="M11" s="273"/>
      <c r="N11" s="209"/>
      <c r="O11" s="209"/>
      <c r="P11" s="209"/>
      <c r="Q11" s="209"/>
      <c r="R11" s="209"/>
      <c r="S11" s="209"/>
      <c r="Y11" s="264"/>
      <c r="Z11" s="264"/>
      <c r="AA11" s="264" t="s">
        <v>94</v>
      </c>
      <c r="AB11" s="269">
        <v>3</v>
      </c>
      <c r="AC11" s="269">
        <v>2</v>
      </c>
      <c r="AD11" s="269">
        <v>1</v>
      </c>
      <c r="AE11" s="269">
        <v>0</v>
      </c>
      <c r="AF11" s="269">
        <v>0</v>
      </c>
      <c r="AG11" s="269">
        <v>0</v>
      </c>
      <c r="AH11" s="269">
        <v>0</v>
      </c>
      <c r="AI11" s="269">
        <v>0</v>
      </c>
      <c r="AJ11" s="269">
        <v>0</v>
      </c>
      <c r="AK11" s="269">
        <v>0</v>
      </c>
    </row>
    <row r="12" spans="1:37" x14ac:dyDescent="0.2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Y12" s="264"/>
      <c r="Z12" s="264"/>
      <c r="AA12" s="264" t="s">
        <v>90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 x14ac:dyDescent="0.2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Y13" s="264"/>
      <c r="Z13" s="264"/>
      <c r="AA13" s="264" t="s">
        <v>91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64"/>
      <c r="Z16" s="264"/>
      <c r="AA16" s="264" t="s">
        <v>57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64"/>
      <c r="Z17" s="264"/>
      <c r="AA17" s="264" t="s">
        <v>82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 x14ac:dyDescent="0.25">
      <c r="A18" s="193"/>
      <c r="B18" s="317"/>
      <c r="C18" s="317"/>
      <c r="D18" s="310" t="str">
        <f>E7</f>
        <v>RÁCZ</v>
      </c>
      <c r="E18" s="310"/>
      <c r="F18" s="310" t="str">
        <f>E9</f>
        <v>PAPP</v>
      </c>
      <c r="G18" s="310"/>
      <c r="H18" s="310" t="str">
        <f>E11</f>
        <v xml:space="preserve">FARAGÓ </v>
      </c>
      <c r="I18" s="310"/>
      <c r="J18" s="193"/>
      <c r="K18" s="193"/>
      <c r="L18" s="193"/>
      <c r="M18" s="193"/>
      <c r="Y18" s="264"/>
      <c r="Z18" s="264"/>
      <c r="AA18" s="264" t="s">
        <v>83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 x14ac:dyDescent="0.25">
      <c r="A19" s="253" t="s">
        <v>57</v>
      </c>
      <c r="B19" s="313" t="str">
        <f>E7</f>
        <v>RÁCZ</v>
      </c>
      <c r="C19" s="313"/>
      <c r="D19" s="311"/>
      <c r="E19" s="311"/>
      <c r="F19" s="312"/>
      <c r="G19" s="312"/>
      <c r="H19" s="312"/>
      <c r="I19" s="312"/>
      <c r="J19" s="193"/>
      <c r="K19" s="193"/>
      <c r="L19" s="193"/>
      <c r="M19" s="193"/>
      <c r="Y19" s="264"/>
      <c r="Z19" s="264"/>
      <c r="AA19" s="264" t="s">
        <v>84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 x14ac:dyDescent="0.25">
      <c r="A20" s="253" t="s">
        <v>58</v>
      </c>
      <c r="B20" s="313" t="str">
        <f>E9</f>
        <v>PAPP</v>
      </c>
      <c r="C20" s="313"/>
      <c r="D20" s="312"/>
      <c r="E20" s="312"/>
      <c r="F20" s="311"/>
      <c r="G20" s="311"/>
      <c r="H20" s="312"/>
      <c r="I20" s="312"/>
      <c r="J20" s="193"/>
      <c r="K20" s="193"/>
      <c r="L20" s="193"/>
      <c r="M20" s="193"/>
      <c r="Y20" s="264"/>
      <c r="Z20" s="264"/>
      <c r="AA20" s="264" t="s">
        <v>85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 x14ac:dyDescent="0.25">
      <c r="A21" s="253" t="s">
        <v>59</v>
      </c>
      <c r="B21" s="313" t="str">
        <f>E11</f>
        <v xml:space="preserve">FARAGÓ </v>
      </c>
      <c r="C21" s="313"/>
      <c r="D21" s="312"/>
      <c r="E21" s="312"/>
      <c r="F21" s="312"/>
      <c r="G21" s="312"/>
      <c r="H21" s="311"/>
      <c r="I21" s="311"/>
      <c r="J21" s="193"/>
      <c r="K21" s="193"/>
      <c r="L21" s="193"/>
      <c r="M21" s="193"/>
      <c r="V21">
        <v>0</v>
      </c>
      <c r="Y21" s="264"/>
      <c r="Z21" s="264"/>
      <c r="AA21" s="264" t="s">
        <v>86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64"/>
      <c r="Z22" s="264"/>
      <c r="AA22" s="264" t="s">
        <v>87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64"/>
      <c r="Z23" s="264"/>
      <c r="AA23" s="264" t="s">
        <v>88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64"/>
      <c r="Z24" s="264"/>
      <c r="AA24" s="264" t="s">
        <v>89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64"/>
      <c r="Z25" s="264"/>
      <c r="AA25" s="264" t="s">
        <v>94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64"/>
      <c r="Z26" s="264"/>
      <c r="AA26" s="264" t="s">
        <v>90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64"/>
      <c r="Z27" s="264"/>
      <c r="AA27" s="264" t="s">
        <v>91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2"/>
      <c r="O32" s="209"/>
      <c r="P32" s="209"/>
      <c r="Q32" s="209"/>
      <c r="R32" s="209"/>
      <c r="S32" s="209"/>
    </row>
    <row r="33" spans="1:19" x14ac:dyDescent="0.25">
      <c r="A33" s="110" t="s">
        <v>38</v>
      </c>
      <c r="B33" s="111"/>
      <c r="C33" s="165"/>
      <c r="D33" s="225" t="s">
        <v>2</v>
      </c>
      <c r="E33" s="226" t="s">
        <v>40</v>
      </c>
      <c r="F33" s="244"/>
      <c r="G33" s="225" t="s">
        <v>2</v>
      </c>
      <c r="H33" s="226" t="s">
        <v>49</v>
      </c>
      <c r="I33" s="119"/>
      <c r="J33" s="226" t="s">
        <v>50</v>
      </c>
      <c r="K33" s="118" t="s">
        <v>51</v>
      </c>
      <c r="L33" s="31"/>
      <c r="M33" s="301"/>
      <c r="N33" s="300"/>
      <c r="O33" s="209"/>
      <c r="P33" s="219"/>
      <c r="Q33" s="219"/>
      <c r="R33" s="220"/>
      <c r="S33" s="209"/>
    </row>
    <row r="34" spans="1:19" x14ac:dyDescent="0.25">
      <c r="A34" s="196" t="s">
        <v>39</v>
      </c>
      <c r="B34" s="197"/>
      <c r="C34" s="198"/>
      <c r="D34" s="227"/>
      <c r="E34" s="314"/>
      <c r="F34" s="314"/>
      <c r="G34" s="238" t="s">
        <v>3</v>
      </c>
      <c r="H34" s="197"/>
      <c r="I34" s="228"/>
      <c r="J34" s="239"/>
      <c r="K34" s="194" t="s">
        <v>41</v>
      </c>
      <c r="L34" s="245"/>
      <c r="M34" s="233"/>
      <c r="O34" s="209"/>
      <c r="P34" s="221"/>
      <c r="Q34" s="221"/>
      <c r="R34" s="222"/>
      <c r="S34" s="209"/>
    </row>
    <row r="35" spans="1:19" x14ac:dyDescent="0.25">
      <c r="A35" s="199" t="s">
        <v>48</v>
      </c>
      <c r="B35" s="117"/>
      <c r="C35" s="200"/>
      <c r="D35" s="230"/>
      <c r="E35" s="315"/>
      <c r="F35" s="315"/>
      <c r="G35" s="240" t="s">
        <v>4</v>
      </c>
      <c r="H35" s="231"/>
      <c r="I35" s="232"/>
      <c r="J35" s="82"/>
      <c r="K35" s="242"/>
      <c r="L35" s="192"/>
      <c r="M35" s="237"/>
      <c r="O35" s="209"/>
      <c r="P35" s="222"/>
      <c r="Q35" s="223"/>
      <c r="R35" s="222"/>
      <c r="S35" s="209"/>
    </row>
    <row r="36" spans="1:19" x14ac:dyDescent="0.25">
      <c r="A36" s="132"/>
      <c r="B36" s="133"/>
      <c r="C36" s="134"/>
      <c r="D36" s="230"/>
      <c r="E36" s="234"/>
      <c r="F36" s="235"/>
      <c r="G36" s="240" t="s">
        <v>5</v>
      </c>
      <c r="H36" s="231"/>
      <c r="I36" s="232"/>
      <c r="J36" s="82"/>
      <c r="K36" s="194" t="s">
        <v>42</v>
      </c>
      <c r="L36" s="245"/>
      <c r="M36" s="229"/>
      <c r="O36" s="209"/>
      <c r="P36" s="221"/>
      <c r="Q36" s="221"/>
      <c r="R36" s="222"/>
      <c r="S36" s="209"/>
    </row>
    <row r="37" spans="1:19" x14ac:dyDescent="0.25">
      <c r="A37" s="112"/>
      <c r="B37" s="163"/>
      <c r="C37" s="113"/>
      <c r="D37" s="230"/>
      <c r="E37" s="234"/>
      <c r="F37" s="235"/>
      <c r="G37" s="240" t="s">
        <v>6</v>
      </c>
      <c r="H37" s="231"/>
      <c r="I37" s="232"/>
      <c r="J37" s="82"/>
      <c r="K37" s="243"/>
      <c r="L37" s="235"/>
      <c r="M37" s="233"/>
      <c r="O37" s="209"/>
      <c r="P37" s="222"/>
      <c r="Q37" s="223"/>
      <c r="R37" s="222"/>
      <c r="S37" s="209"/>
    </row>
    <row r="38" spans="1:19" x14ac:dyDescent="0.25">
      <c r="A38" s="121"/>
      <c r="B38" s="135"/>
      <c r="C38" s="164"/>
      <c r="D38" s="230"/>
      <c r="E38" s="234"/>
      <c r="F38" s="235"/>
      <c r="G38" s="240" t="s">
        <v>7</v>
      </c>
      <c r="H38" s="231"/>
      <c r="I38" s="232"/>
      <c r="J38" s="82"/>
      <c r="K38" s="199"/>
      <c r="L38" s="192"/>
      <c r="M38" s="237"/>
      <c r="O38" s="209"/>
      <c r="P38" s="222"/>
      <c r="Q38" s="223"/>
      <c r="R38" s="222"/>
      <c r="S38" s="209"/>
    </row>
    <row r="39" spans="1:19" x14ac:dyDescent="0.25">
      <c r="A39" s="122"/>
      <c r="B39" s="138"/>
      <c r="C39" s="113"/>
      <c r="D39" s="230"/>
      <c r="E39" s="234"/>
      <c r="F39" s="235"/>
      <c r="G39" s="240" t="s">
        <v>8</v>
      </c>
      <c r="H39" s="231"/>
      <c r="I39" s="232"/>
      <c r="J39" s="82"/>
      <c r="K39" s="194" t="s">
        <v>31</v>
      </c>
      <c r="L39" s="245"/>
      <c r="M39" s="229"/>
      <c r="O39" s="209"/>
      <c r="P39" s="221"/>
      <c r="Q39" s="221"/>
      <c r="R39" s="222"/>
      <c r="S39" s="209"/>
    </row>
    <row r="40" spans="1:19" x14ac:dyDescent="0.25">
      <c r="A40" s="122"/>
      <c r="B40" s="138"/>
      <c r="C40" s="130"/>
      <c r="D40" s="230"/>
      <c r="E40" s="234"/>
      <c r="F40" s="235"/>
      <c r="G40" s="240" t="s">
        <v>9</v>
      </c>
      <c r="H40" s="231"/>
      <c r="I40" s="232"/>
      <c r="J40" s="82"/>
      <c r="K40" s="243"/>
      <c r="L40" s="235"/>
      <c r="M40" s="233"/>
      <c r="O40" s="209"/>
      <c r="P40" s="222"/>
      <c r="Q40" s="223"/>
      <c r="R40" s="222"/>
      <c r="S40" s="209"/>
    </row>
    <row r="41" spans="1:19" x14ac:dyDescent="0.25">
      <c r="A41" s="123"/>
      <c r="B41" s="120"/>
      <c r="C41" s="131"/>
      <c r="D41" s="236"/>
      <c r="E41" s="114"/>
      <c r="F41" s="192"/>
      <c r="G41" s="241" t="s">
        <v>10</v>
      </c>
      <c r="H41" s="117"/>
      <c r="I41" s="195"/>
      <c r="J41" s="115"/>
      <c r="K41" s="199" t="str">
        <f>L4</f>
        <v>Rákóczi Andrea</v>
      </c>
      <c r="L41" s="192"/>
      <c r="M41" s="237"/>
      <c r="O41" s="209"/>
      <c r="P41" s="222"/>
      <c r="Q41" s="223"/>
      <c r="R41" s="224"/>
      <c r="S41" s="209"/>
    </row>
    <row r="42" spans="1:19" x14ac:dyDescent="0.25">
      <c r="O42" s="209"/>
      <c r="P42" s="209"/>
      <c r="Q42" s="209"/>
      <c r="R42" s="209"/>
      <c r="S42" s="209"/>
    </row>
    <row r="43" spans="1:19" x14ac:dyDescent="0.25">
      <c r="O43" s="209"/>
      <c r="P43" s="209"/>
      <c r="Q43" s="209"/>
      <c r="R43" s="209"/>
      <c r="S43" s="209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3" priority="2" stopIfTrue="1" operator="equal">
      <formula>"Bye"</formula>
    </cfRule>
  </conditionalFormatting>
  <conditionalFormatting sqref="R41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2CA3-0D99-415C-94B8-8C145C0D5CAF}">
  <sheetPr codeName="Munka35">
    <tabColor indexed="11"/>
  </sheetPr>
  <dimension ref="A1:AK43"/>
  <sheetViews>
    <sheetView workbookViewId="0">
      <selection activeCell="B7" sqref="B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18" t="str">
        <f>Altalanos!$A$6</f>
        <v>Diákolimpia Csongrád-Csanád megye</v>
      </c>
      <c r="B1" s="318"/>
      <c r="C1" s="318"/>
      <c r="D1" s="318"/>
      <c r="E1" s="318"/>
      <c r="F1" s="318"/>
      <c r="G1" s="177"/>
      <c r="H1" s="180" t="s">
        <v>47</v>
      </c>
      <c r="I1" s="178"/>
      <c r="J1" s="179"/>
      <c r="L1" s="181"/>
      <c r="M1" s="205"/>
      <c r="N1" s="207"/>
      <c r="O1" s="207" t="s">
        <v>11</v>
      </c>
      <c r="P1" s="207"/>
      <c r="Q1" s="208"/>
      <c r="R1" s="207"/>
      <c r="S1" s="209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07" t="str">
        <f>Altalanos!$D$8</f>
        <v>7-es kcs. Fiú B.</v>
      </c>
      <c r="F2" s="183"/>
      <c r="G2" s="184"/>
      <c r="H2" s="185"/>
      <c r="I2" s="185"/>
      <c r="J2" s="186"/>
      <c r="K2" s="181"/>
      <c r="L2" s="181"/>
      <c r="M2" s="206"/>
      <c r="N2" s="210"/>
      <c r="O2" s="211"/>
      <c r="P2" s="210"/>
      <c r="Q2" s="211"/>
      <c r="R2" s="210"/>
      <c r="S2" s="209"/>
      <c r="Y2" s="265"/>
      <c r="Z2" s="264"/>
      <c r="AA2" s="264" t="s">
        <v>57</v>
      </c>
      <c r="AB2" s="269">
        <v>150</v>
      </c>
      <c r="AC2" s="269">
        <v>120</v>
      </c>
      <c r="AD2" s="269">
        <v>100</v>
      </c>
      <c r="AE2" s="269">
        <v>80</v>
      </c>
      <c r="AF2" s="269">
        <v>70</v>
      </c>
      <c r="AG2" s="269">
        <v>60</v>
      </c>
      <c r="AH2" s="269">
        <v>55</v>
      </c>
      <c r="AI2" s="269">
        <v>50</v>
      </c>
      <c r="AJ2" s="269">
        <v>45</v>
      </c>
      <c r="AK2" s="269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3"/>
      <c r="O3" s="212"/>
      <c r="P3" s="213"/>
      <c r="Q3" s="255" t="s">
        <v>66</v>
      </c>
      <c r="R3" s="256" t="s">
        <v>72</v>
      </c>
      <c r="S3" s="256" t="s">
        <v>67</v>
      </c>
      <c r="Y3" s="264">
        <f>IF(H4="OB","A",IF(H4="IX","W",H4))</f>
        <v>0</v>
      </c>
      <c r="Z3" s="264"/>
      <c r="AA3" s="264" t="s">
        <v>82</v>
      </c>
      <c r="AB3" s="269">
        <v>120</v>
      </c>
      <c r="AC3" s="269">
        <v>90</v>
      </c>
      <c r="AD3" s="269">
        <v>65</v>
      </c>
      <c r="AE3" s="269">
        <v>55</v>
      </c>
      <c r="AF3" s="269">
        <v>50</v>
      </c>
      <c r="AG3" s="269">
        <v>45</v>
      </c>
      <c r="AH3" s="269">
        <v>40</v>
      </c>
      <c r="AI3" s="269">
        <v>35</v>
      </c>
      <c r="AJ3" s="269">
        <v>25</v>
      </c>
      <c r="AK3" s="269">
        <v>20</v>
      </c>
    </row>
    <row r="4" spans="1:37" ht="13.8" thickBot="1" x14ac:dyDescent="0.3">
      <c r="A4" s="319" t="str">
        <f>Altalanos!$A$10</f>
        <v>2026.04.29-30.</v>
      </c>
      <c r="B4" s="319"/>
      <c r="C4" s="319"/>
      <c r="D4" s="187"/>
      <c r="E4" s="188" t="str">
        <f>Altalanos!$C$10</f>
        <v>Szeged</v>
      </c>
      <c r="F4" s="188"/>
      <c r="G4" s="188"/>
      <c r="H4" s="190"/>
      <c r="I4" s="188"/>
      <c r="J4" s="189"/>
      <c r="K4" s="190"/>
      <c r="L4" s="267"/>
      <c r="M4" s="191" t="str">
        <f>Altalanos!$E$10</f>
        <v>Rákóczi Andrea</v>
      </c>
      <c r="N4" s="215"/>
      <c r="O4" s="216"/>
      <c r="P4" s="215"/>
      <c r="Q4" s="257" t="s">
        <v>73</v>
      </c>
      <c r="R4" s="258" t="s">
        <v>68</v>
      </c>
      <c r="S4" s="258" t="s">
        <v>69</v>
      </c>
      <c r="Y4" s="264"/>
      <c r="Z4" s="264"/>
      <c r="AA4" s="264" t="s">
        <v>83</v>
      </c>
      <c r="AB4" s="269">
        <v>90</v>
      </c>
      <c r="AC4" s="269">
        <v>60</v>
      </c>
      <c r="AD4" s="269">
        <v>45</v>
      </c>
      <c r="AE4" s="269">
        <v>34</v>
      </c>
      <c r="AF4" s="269">
        <v>27</v>
      </c>
      <c r="AG4" s="269">
        <v>22</v>
      </c>
      <c r="AH4" s="269">
        <v>18</v>
      </c>
      <c r="AI4" s="269">
        <v>15</v>
      </c>
      <c r="AJ4" s="269">
        <v>12</v>
      </c>
      <c r="AK4" s="269">
        <v>9</v>
      </c>
    </row>
    <row r="5" spans="1:37" x14ac:dyDescent="0.25">
      <c r="A5" s="31"/>
      <c r="B5" s="31" t="s">
        <v>44</v>
      </c>
      <c r="C5" s="202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7" t="s">
        <v>61</v>
      </c>
      <c r="L5" s="247" t="s">
        <v>62</v>
      </c>
      <c r="M5" s="247" t="s">
        <v>63</v>
      </c>
      <c r="N5" s="209"/>
      <c r="O5" s="209"/>
      <c r="P5" s="209"/>
      <c r="Q5" s="259" t="s">
        <v>74</v>
      </c>
      <c r="R5" s="260" t="s">
        <v>70</v>
      </c>
      <c r="S5" s="260" t="s">
        <v>71</v>
      </c>
      <c r="Y5" s="264">
        <f>IF(OR(Altalanos!$A$8="F1",Altalanos!$A$8="F2",Altalanos!$A$8="N1",Altalanos!$A$8="N2"),1,2)</f>
        <v>2</v>
      </c>
      <c r="Z5" s="264"/>
      <c r="AA5" s="264" t="s">
        <v>84</v>
      </c>
      <c r="AB5" s="269">
        <v>60</v>
      </c>
      <c r="AC5" s="269">
        <v>40</v>
      </c>
      <c r="AD5" s="269">
        <v>30</v>
      </c>
      <c r="AE5" s="269">
        <v>20</v>
      </c>
      <c r="AF5" s="269">
        <v>18</v>
      </c>
      <c r="AG5" s="269">
        <v>15</v>
      </c>
      <c r="AH5" s="269">
        <v>12</v>
      </c>
      <c r="AI5" s="269">
        <v>10</v>
      </c>
      <c r="AJ5" s="269">
        <v>8</v>
      </c>
      <c r="AK5" s="269">
        <v>6</v>
      </c>
    </row>
    <row r="6" spans="1:37" x14ac:dyDescent="0.25">
      <c r="A6" s="193"/>
      <c r="B6" s="193"/>
      <c r="C6" s="24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9"/>
      <c r="O6" s="209"/>
      <c r="P6" s="209"/>
      <c r="Q6" s="209"/>
      <c r="R6" s="209"/>
      <c r="S6" s="209"/>
      <c r="Y6" s="264"/>
      <c r="Z6" s="264"/>
      <c r="AA6" s="264" t="s">
        <v>85</v>
      </c>
      <c r="AB6" s="269">
        <v>40</v>
      </c>
      <c r="AC6" s="269">
        <v>25</v>
      </c>
      <c r="AD6" s="269">
        <v>18</v>
      </c>
      <c r="AE6" s="269">
        <v>13</v>
      </c>
      <c r="AF6" s="269">
        <v>10</v>
      </c>
      <c r="AG6" s="269">
        <v>8</v>
      </c>
      <c r="AH6" s="269">
        <v>6</v>
      </c>
      <c r="AI6" s="269">
        <v>5</v>
      </c>
      <c r="AJ6" s="269">
        <v>4</v>
      </c>
      <c r="AK6" s="269">
        <v>3</v>
      </c>
    </row>
    <row r="7" spans="1:37" x14ac:dyDescent="0.25">
      <c r="A7" s="217" t="s">
        <v>57</v>
      </c>
      <c r="B7" s="248"/>
      <c r="C7" s="250" t="str">
        <f>IF($B7="","",VLOOKUP($B7,'7-es kcs Fiú B ELO'!$A$7:$O$22,5))</f>
        <v/>
      </c>
      <c r="D7" s="250" t="str">
        <f>IF($B7="","",VLOOKUP($B7,'7-es kcs Fiú B ELO'!$A$7:$O$22,15))</f>
        <v/>
      </c>
      <c r="E7" s="316" t="str">
        <f>UPPER(IF($B7="","",VLOOKUP($B7,'7-es kcs Fiú B ELO'!$A$7:$O$22,2)))</f>
        <v/>
      </c>
      <c r="F7" s="316"/>
      <c r="G7" s="316" t="str">
        <f>IF($B7="","",VLOOKUP($B7,'7-es kcs Fiú B ELO'!$A$7:$O$22,3))</f>
        <v/>
      </c>
      <c r="H7" s="316"/>
      <c r="I7" s="251" t="str">
        <f>IF($B7="","",VLOOKUP($B7,'7-es kcs Fiú B ELO'!$A$7:$O$22,4))</f>
        <v/>
      </c>
      <c r="J7" s="193"/>
      <c r="K7" s="272"/>
      <c r="L7" s="266" t="str">
        <f>IF(K7="","",CONCATENATE(VLOOKUP($Y$3,$AB$1:$AK$1,K7)," pont"))</f>
        <v/>
      </c>
      <c r="M7" s="273"/>
      <c r="N7" s="209"/>
      <c r="O7" s="209"/>
      <c r="P7" s="209"/>
      <c r="Q7" s="209"/>
      <c r="R7" s="209"/>
      <c r="S7" s="209"/>
      <c r="Y7" s="264"/>
      <c r="Z7" s="264"/>
      <c r="AA7" s="264" t="s">
        <v>86</v>
      </c>
      <c r="AB7" s="269">
        <v>25</v>
      </c>
      <c r="AC7" s="269">
        <v>15</v>
      </c>
      <c r="AD7" s="269">
        <v>13</v>
      </c>
      <c r="AE7" s="269">
        <v>8</v>
      </c>
      <c r="AF7" s="269">
        <v>6</v>
      </c>
      <c r="AG7" s="269">
        <v>4</v>
      </c>
      <c r="AH7" s="269">
        <v>3</v>
      </c>
      <c r="AI7" s="269">
        <v>2</v>
      </c>
      <c r="AJ7" s="269">
        <v>1</v>
      </c>
      <c r="AK7" s="269">
        <v>0</v>
      </c>
    </row>
    <row r="8" spans="1:37" x14ac:dyDescent="0.25">
      <c r="A8" s="217"/>
      <c r="B8" s="249"/>
      <c r="C8" s="252"/>
      <c r="D8" s="252"/>
      <c r="E8" s="252"/>
      <c r="F8" s="252"/>
      <c r="G8" s="252"/>
      <c r="H8" s="252"/>
      <c r="I8" s="252"/>
      <c r="J8" s="193"/>
      <c r="K8" s="217"/>
      <c r="L8" s="217"/>
      <c r="M8" s="274"/>
      <c r="N8" s="209"/>
      <c r="O8" s="209"/>
      <c r="P8" s="209"/>
      <c r="Q8" s="209"/>
      <c r="R8" s="209"/>
      <c r="S8" s="209"/>
      <c r="Y8" s="264"/>
      <c r="Z8" s="264"/>
      <c r="AA8" s="264" t="s">
        <v>87</v>
      </c>
      <c r="AB8" s="269">
        <v>15</v>
      </c>
      <c r="AC8" s="269">
        <v>10</v>
      </c>
      <c r="AD8" s="269">
        <v>7</v>
      </c>
      <c r="AE8" s="269">
        <v>5</v>
      </c>
      <c r="AF8" s="269">
        <v>4</v>
      </c>
      <c r="AG8" s="269">
        <v>3</v>
      </c>
      <c r="AH8" s="269">
        <v>2</v>
      </c>
      <c r="AI8" s="269">
        <v>1</v>
      </c>
      <c r="AJ8" s="269">
        <v>0</v>
      </c>
      <c r="AK8" s="269">
        <v>0</v>
      </c>
    </row>
    <row r="9" spans="1:37" x14ac:dyDescent="0.25">
      <c r="A9" s="217" t="s">
        <v>58</v>
      </c>
      <c r="B9" s="248"/>
      <c r="C9" s="250" t="str">
        <f>IF($B9="","",VLOOKUP($B9,'7-es kcs Fiú B ELO'!$A$7:$O$22,5))</f>
        <v/>
      </c>
      <c r="D9" s="250" t="str">
        <f>IF($B9="","",VLOOKUP($B9,'7-es kcs Fiú B ELO'!$A$7:$O$22,15))</f>
        <v/>
      </c>
      <c r="E9" s="316" t="str">
        <f>UPPER(IF($B9="","",VLOOKUP($B9,'7-es kcs Fiú B ELO'!$A$7:$O$22,2)))</f>
        <v/>
      </c>
      <c r="F9" s="316"/>
      <c r="G9" s="316" t="str">
        <f>IF($B9="","",VLOOKUP($B9,'7-es kcs Fiú B ELO'!$A$7:$O$22,3))</f>
        <v/>
      </c>
      <c r="H9" s="316"/>
      <c r="I9" s="251" t="str">
        <f>IF($B9="","",VLOOKUP($B9,'7-es kcs Fiú B ELO'!$A$7:$O$22,4))</f>
        <v/>
      </c>
      <c r="J9" s="193"/>
      <c r="K9" s="272"/>
      <c r="L9" s="266" t="str">
        <f>IF(K9="","",CONCATENATE(VLOOKUP($Y$3,$AB$1:$AK$1,K9)," pont"))</f>
        <v/>
      </c>
      <c r="M9" s="273"/>
      <c r="N9" s="209"/>
      <c r="O9" s="209"/>
      <c r="P9" s="209"/>
      <c r="Q9" s="209"/>
      <c r="R9" s="209"/>
      <c r="S9" s="209"/>
      <c r="Y9" s="264"/>
      <c r="Z9" s="264"/>
      <c r="AA9" s="264" t="s">
        <v>88</v>
      </c>
      <c r="AB9" s="269">
        <v>10</v>
      </c>
      <c r="AC9" s="269">
        <v>6</v>
      </c>
      <c r="AD9" s="269">
        <v>4</v>
      </c>
      <c r="AE9" s="269">
        <v>2</v>
      </c>
      <c r="AF9" s="269">
        <v>1</v>
      </c>
      <c r="AG9" s="269">
        <v>0</v>
      </c>
      <c r="AH9" s="269">
        <v>0</v>
      </c>
      <c r="AI9" s="269">
        <v>0</v>
      </c>
      <c r="AJ9" s="269">
        <v>0</v>
      </c>
      <c r="AK9" s="269">
        <v>0</v>
      </c>
    </row>
    <row r="10" spans="1:37" x14ac:dyDescent="0.25">
      <c r="A10" s="217"/>
      <c r="B10" s="249"/>
      <c r="C10" s="252"/>
      <c r="D10" s="252"/>
      <c r="E10" s="252"/>
      <c r="F10" s="252"/>
      <c r="G10" s="252"/>
      <c r="H10" s="252"/>
      <c r="I10" s="252"/>
      <c r="J10" s="193"/>
      <c r="K10" s="217"/>
      <c r="L10" s="217"/>
      <c r="M10" s="274"/>
      <c r="N10" s="209"/>
      <c r="O10" s="209"/>
      <c r="P10" s="209"/>
      <c r="Q10" s="209"/>
      <c r="R10" s="209"/>
      <c r="S10" s="209"/>
      <c r="Y10" s="264"/>
      <c r="Z10" s="264"/>
      <c r="AA10" s="264" t="s">
        <v>89</v>
      </c>
      <c r="AB10" s="269">
        <v>6</v>
      </c>
      <c r="AC10" s="269">
        <v>3</v>
      </c>
      <c r="AD10" s="269">
        <v>2</v>
      </c>
      <c r="AE10" s="269">
        <v>1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</row>
    <row r="11" spans="1:37" x14ac:dyDescent="0.25">
      <c r="A11" s="217" t="s">
        <v>59</v>
      </c>
      <c r="B11" s="248"/>
      <c r="C11" s="250" t="str">
        <f>IF($B11="","",VLOOKUP($B11,'7-es kcs Fiú B ELO'!$A$7:$O$22,5))</f>
        <v/>
      </c>
      <c r="D11" s="250" t="str">
        <f>IF($B11="","",VLOOKUP($B11,'7-es kcs Fiú B ELO'!$A$7:$O$22,15))</f>
        <v/>
      </c>
      <c r="E11" s="316" t="str">
        <f>UPPER(IF($B11="","",VLOOKUP($B11,'7-es kcs Fiú B ELO'!$A$7:$O$22,2)))</f>
        <v/>
      </c>
      <c r="F11" s="316"/>
      <c r="G11" s="316" t="str">
        <f>IF($B11="","",VLOOKUP($B11,'7-es kcs Fiú B ELO'!$A$7:$O$22,3))</f>
        <v/>
      </c>
      <c r="H11" s="316"/>
      <c r="I11" s="251" t="str">
        <f>IF($B11="","",VLOOKUP($B11,'7-es kcs Fiú B ELO'!$A$7:$O$22,4))</f>
        <v/>
      </c>
      <c r="J11" s="193"/>
      <c r="K11" s="272"/>
      <c r="L11" s="266" t="str">
        <f>IF(K11="","",CONCATENATE(VLOOKUP($Y$3,$AB$1:$AK$1,K11)," pont"))</f>
        <v/>
      </c>
      <c r="M11" s="273"/>
      <c r="N11" s="209"/>
      <c r="O11" s="209"/>
      <c r="P11" s="209"/>
      <c r="Q11" s="209"/>
      <c r="R11" s="209"/>
      <c r="S11" s="209"/>
      <c r="Y11" s="264"/>
      <c r="Z11" s="264"/>
      <c r="AA11" s="264" t="s">
        <v>94</v>
      </c>
      <c r="AB11" s="269">
        <v>3</v>
      </c>
      <c r="AC11" s="269">
        <v>2</v>
      </c>
      <c r="AD11" s="269">
        <v>1</v>
      </c>
      <c r="AE11" s="269">
        <v>0</v>
      </c>
      <c r="AF11" s="269">
        <v>0</v>
      </c>
      <c r="AG11" s="269">
        <v>0</v>
      </c>
      <c r="AH11" s="269">
        <v>0</v>
      </c>
      <c r="AI11" s="269">
        <v>0</v>
      </c>
      <c r="AJ11" s="269">
        <v>0</v>
      </c>
      <c r="AK11" s="269">
        <v>0</v>
      </c>
    </row>
    <row r="12" spans="1:37" x14ac:dyDescent="0.25">
      <c r="A12" s="217"/>
      <c r="B12" s="249"/>
      <c r="C12" s="252"/>
      <c r="D12" s="252"/>
      <c r="E12" s="252"/>
      <c r="F12" s="252"/>
      <c r="G12" s="252"/>
      <c r="H12" s="252"/>
      <c r="I12" s="252"/>
      <c r="J12" s="193"/>
      <c r="K12" s="246"/>
      <c r="L12" s="246"/>
      <c r="M12" s="275"/>
      <c r="Y12" s="264"/>
      <c r="Z12" s="264"/>
      <c r="AA12" s="264" t="s">
        <v>90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 x14ac:dyDescent="0.25">
      <c r="A13" s="217" t="s">
        <v>64</v>
      </c>
      <c r="B13" s="248"/>
      <c r="C13" s="250" t="str">
        <f>IF($B13="","",VLOOKUP($B13,'7-es kcs Fiú B ELO'!$A$7:$O$22,5))</f>
        <v/>
      </c>
      <c r="D13" s="250" t="str">
        <f>IF($B13="","",VLOOKUP($B13,'7-es kcs Fiú B ELO'!$A$7:$O$22,15))</f>
        <v/>
      </c>
      <c r="E13" s="316" t="str">
        <f>UPPER(IF($B13="","",VLOOKUP($B13,'7-es kcs Fiú B ELO'!$A$7:$O$22,2)))</f>
        <v/>
      </c>
      <c r="F13" s="316"/>
      <c r="G13" s="316" t="str">
        <f>IF($B13="","",VLOOKUP($B13,'7-es kcs Fiú B ELO'!$A$7:$O$22,3))</f>
        <v/>
      </c>
      <c r="H13" s="316"/>
      <c r="I13" s="251" t="str">
        <f>IF($B13="","",VLOOKUP($B13,'7-es kcs Fiú B ELO'!$A$7:$O$22,4))</f>
        <v/>
      </c>
      <c r="J13" s="193"/>
      <c r="K13" s="272"/>
      <c r="L13" s="266" t="str">
        <f>IF(K13="","",CONCATENATE(VLOOKUP($Y$3,$AB$1:$AK$1,K13)," pont"))</f>
        <v/>
      </c>
      <c r="M13" s="273"/>
      <c r="Y13" s="264"/>
      <c r="Z13" s="264"/>
      <c r="AA13" s="264" t="s">
        <v>91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64"/>
      <c r="Z16" s="264"/>
      <c r="AA16" s="264" t="s">
        <v>57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64"/>
      <c r="Z17" s="264"/>
      <c r="AA17" s="264" t="s">
        <v>82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 x14ac:dyDescent="0.25">
      <c r="A18" s="193"/>
      <c r="B18" s="317"/>
      <c r="C18" s="317"/>
      <c r="D18" s="310" t="str">
        <f>E7</f>
        <v/>
      </c>
      <c r="E18" s="310"/>
      <c r="F18" s="310" t="str">
        <f>E9</f>
        <v/>
      </c>
      <c r="G18" s="310"/>
      <c r="H18" s="310" t="str">
        <f>E11</f>
        <v/>
      </c>
      <c r="I18" s="310"/>
      <c r="J18" s="310" t="str">
        <f>E13</f>
        <v/>
      </c>
      <c r="K18" s="310"/>
      <c r="L18" s="193"/>
      <c r="M18" s="193"/>
      <c r="Y18" s="264"/>
      <c r="Z18" s="264"/>
      <c r="AA18" s="264" t="s">
        <v>83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 x14ac:dyDescent="0.25">
      <c r="A19" s="253" t="s">
        <v>57</v>
      </c>
      <c r="B19" s="313" t="str">
        <f>E7</f>
        <v/>
      </c>
      <c r="C19" s="313"/>
      <c r="D19" s="311"/>
      <c r="E19" s="311"/>
      <c r="F19" s="312"/>
      <c r="G19" s="312"/>
      <c r="H19" s="312"/>
      <c r="I19" s="312"/>
      <c r="J19" s="310"/>
      <c r="K19" s="310"/>
      <c r="L19" s="193"/>
      <c r="M19" s="193"/>
      <c r="Y19" s="264"/>
      <c r="Z19" s="264"/>
      <c r="AA19" s="264" t="s">
        <v>84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 x14ac:dyDescent="0.25">
      <c r="A20" s="253" t="s">
        <v>58</v>
      </c>
      <c r="B20" s="313" t="str">
        <f>E9</f>
        <v/>
      </c>
      <c r="C20" s="313"/>
      <c r="D20" s="312"/>
      <c r="E20" s="312"/>
      <c r="F20" s="311"/>
      <c r="G20" s="311"/>
      <c r="H20" s="312"/>
      <c r="I20" s="312"/>
      <c r="J20" s="312"/>
      <c r="K20" s="312"/>
      <c r="L20" s="193"/>
      <c r="M20" s="193"/>
      <c r="Y20" s="264"/>
      <c r="Z20" s="264"/>
      <c r="AA20" s="264" t="s">
        <v>85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 x14ac:dyDescent="0.25">
      <c r="A21" s="253" t="s">
        <v>59</v>
      </c>
      <c r="B21" s="313" t="str">
        <f>E11</f>
        <v/>
      </c>
      <c r="C21" s="313"/>
      <c r="D21" s="312"/>
      <c r="E21" s="312"/>
      <c r="F21" s="312"/>
      <c r="G21" s="312"/>
      <c r="H21" s="311"/>
      <c r="I21" s="311"/>
      <c r="J21" s="312"/>
      <c r="K21" s="312"/>
      <c r="L21" s="193"/>
      <c r="M21" s="193"/>
      <c r="Y21" s="264"/>
      <c r="Z21" s="264"/>
      <c r="AA21" s="264" t="s">
        <v>86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 x14ac:dyDescent="0.25">
      <c r="A22" s="253" t="s">
        <v>64</v>
      </c>
      <c r="B22" s="313" t="str">
        <f>E13</f>
        <v/>
      </c>
      <c r="C22" s="313"/>
      <c r="D22" s="312"/>
      <c r="E22" s="312"/>
      <c r="F22" s="312"/>
      <c r="G22" s="312"/>
      <c r="H22" s="310"/>
      <c r="I22" s="310"/>
      <c r="J22" s="311"/>
      <c r="K22" s="311"/>
      <c r="L22" s="193"/>
      <c r="M22" s="193"/>
      <c r="Y22" s="264"/>
      <c r="Z22" s="264"/>
      <c r="AA22" s="264" t="s">
        <v>87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64"/>
      <c r="Z23" s="264"/>
      <c r="AA23" s="264" t="s">
        <v>88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64"/>
      <c r="Z24" s="264"/>
      <c r="AA24" s="264" t="s">
        <v>89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64"/>
      <c r="Z25" s="264"/>
      <c r="AA25" s="264" t="s">
        <v>94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64"/>
      <c r="Z26" s="264"/>
      <c r="AA26" s="264" t="s">
        <v>90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64"/>
      <c r="Z27" s="264"/>
      <c r="AA27" s="264" t="s">
        <v>91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09"/>
      <c r="P32" s="209"/>
      <c r="Q32" s="209"/>
      <c r="R32" s="209"/>
      <c r="S32" s="209"/>
    </row>
    <row r="33" spans="1:19" x14ac:dyDescent="0.25">
      <c r="A33" s="110" t="s">
        <v>38</v>
      </c>
      <c r="B33" s="111"/>
      <c r="C33" s="165"/>
      <c r="D33" s="225" t="s">
        <v>2</v>
      </c>
      <c r="E33" s="226" t="s">
        <v>40</v>
      </c>
      <c r="F33" s="244"/>
      <c r="G33" s="225" t="s">
        <v>2</v>
      </c>
      <c r="H33" s="226" t="s">
        <v>49</v>
      </c>
      <c r="I33" s="119"/>
      <c r="J33" s="226" t="s">
        <v>50</v>
      </c>
      <c r="K33" s="118" t="s">
        <v>51</v>
      </c>
      <c r="L33" s="31"/>
      <c r="M33" s="244"/>
      <c r="O33" s="209"/>
      <c r="P33" s="219"/>
      <c r="Q33" s="219"/>
      <c r="R33" s="220"/>
      <c r="S33" s="209"/>
    </row>
    <row r="34" spans="1:19" x14ac:dyDescent="0.25">
      <c r="A34" s="196" t="s">
        <v>39</v>
      </c>
      <c r="B34" s="197"/>
      <c r="C34" s="198"/>
      <c r="D34" s="227"/>
      <c r="E34" s="314"/>
      <c r="F34" s="314"/>
      <c r="G34" s="238" t="s">
        <v>3</v>
      </c>
      <c r="H34" s="197"/>
      <c r="I34" s="228"/>
      <c r="J34" s="239"/>
      <c r="K34" s="194" t="s">
        <v>41</v>
      </c>
      <c r="L34" s="245"/>
      <c r="M34" s="229"/>
      <c r="O34" s="209"/>
      <c r="P34" s="221"/>
      <c r="Q34" s="221"/>
      <c r="R34" s="222"/>
      <c r="S34" s="209"/>
    </row>
    <row r="35" spans="1:19" x14ac:dyDescent="0.25">
      <c r="A35" s="199" t="s">
        <v>48</v>
      </c>
      <c r="B35" s="117"/>
      <c r="C35" s="200"/>
      <c r="D35" s="230"/>
      <c r="E35" s="315"/>
      <c r="F35" s="315"/>
      <c r="G35" s="240" t="s">
        <v>4</v>
      </c>
      <c r="H35" s="231"/>
      <c r="I35" s="232"/>
      <c r="J35" s="82"/>
      <c r="K35" s="242"/>
      <c r="L35" s="192"/>
      <c r="M35" s="237"/>
      <c r="O35" s="209"/>
      <c r="P35" s="222"/>
      <c r="Q35" s="223"/>
      <c r="R35" s="222"/>
      <c r="S35" s="209"/>
    </row>
    <row r="36" spans="1:19" x14ac:dyDescent="0.25">
      <c r="A36" s="132"/>
      <c r="B36" s="133"/>
      <c r="C36" s="134"/>
      <c r="D36" s="230"/>
      <c r="E36" s="234"/>
      <c r="F36" s="235"/>
      <c r="G36" s="240" t="s">
        <v>5</v>
      </c>
      <c r="H36" s="231"/>
      <c r="I36" s="232"/>
      <c r="J36" s="82"/>
      <c r="K36" s="194" t="s">
        <v>42</v>
      </c>
      <c r="L36" s="245"/>
      <c r="M36" s="229"/>
      <c r="O36" s="209"/>
      <c r="P36" s="221"/>
      <c r="Q36" s="221"/>
      <c r="R36" s="222"/>
      <c r="S36" s="209"/>
    </row>
    <row r="37" spans="1:19" x14ac:dyDescent="0.25">
      <c r="A37" s="112"/>
      <c r="B37" s="163"/>
      <c r="C37" s="113"/>
      <c r="D37" s="230"/>
      <c r="E37" s="234"/>
      <c r="F37" s="235"/>
      <c r="G37" s="240" t="s">
        <v>6</v>
      </c>
      <c r="H37" s="231"/>
      <c r="I37" s="232"/>
      <c r="J37" s="82"/>
      <c r="K37" s="243"/>
      <c r="L37" s="235"/>
      <c r="M37" s="233"/>
      <c r="O37" s="209"/>
      <c r="P37" s="222"/>
      <c r="Q37" s="223"/>
      <c r="R37" s="222"/>
      <c r="S37" s="209"/>
    </row>
    <row r="38" spans="1:19" x14ac:dyDescent="0.25">
      <c r="A38" s="121"/>
      <c r="B38" s="135"/>
      <c r="C38" s="164"/>
      <c r="D38" s="230"/>
      <c r="E38" s="234"/>
      <c r="F38" s="235"/>
      <c r="G38" s="240" t="s">
        <v>7</v>
      </c>
      <c r="H38" s="231"/>
      <c r="I38" s="232"/>
      <c r="J38" s="82"/>
      <c r="K38" s="199"/>
      <c r="L38" s="192"/>
      <c r="M38" s="237"/>
      <c r="O38" s="209"/>
      <c r="P38" s="222"/>
      <c r="Q38" s="223"/>
      <c r="R38" s="222"/>
      <c r="S38" s="209"/>
    </row>
    <row r="39" spans="1:19" x14ac:dyDescent="0.25">
      <c r="A39" s="122"/>
      <c r="B39" s="138"/>
      <c r="C39" s="113"/>
      <c r="D39" s="230"/>
      <c r="E39" s="234"/>
      <c r="F39" s="235"/>
      <c r="G39" s="240" t="s">
        <v>8</v>
      </c>
      <c r="H39" s="231"/>
      <c r="I39" s="232"/>
      <c r="J39" s="82"/>
      <c r="K39" s="194" t="s">
        <v>31</v>
      </c>
      <c r="L39" s="245"/>
      <c r="M39" s="229"/>
      <c r="O39" s="209"/>
      <c r="P39" s="221"/>
      <c r="Q39" s="221"/>
      <c r="R39" s="222"/>
      <c r="S39" s="209"/>
    </row>
    <row r="40" spans="1:19" x14ac:dyDescent="0.25">
      <c r="A40" s="122"/>
      <c r="B40" s="138"/>
      <c r="C40" s="130"/>
      <c r="D40" s="230"/>
      <c r="E40" s="234"/>
      <c r="F40" s="235"/>
      <c r="G40" s="240" t="s">
        <v>9</v>
      </c>
      <c r="H40" s="231"/>
      <c r="I40" s="232"/>
      <c r="J40" s="82"/>
      <c r="K40" s="243"/>
      <c r="L40" s="235"/>
      <c r="M40" s="233"/>
      <c r="O40" s="209"/>
      <c r="P40" s="222"/>
      <c r="Q40" s="223"/>
      <c r="R40" s="222"/>
      <c r="S40" s="209"/>
    </row>
    <row r="41" spans="1:19" x14ac:dyDescent="0.25">
      <c r="A41" s="123"/>
      <c r="B41" s="120"/>
      <c r="C41" s="131"/>
      <c r="D41" s="236"/>
      <c r="E41" s="114"/>
      <c r="F41" s="192"/>
      <c r="G41" s="241" t="s">
        <v>10</v>
      </c>
      <c r="H41" s="117"/>
      <c r="I41" s="195"/>
      <c r="J41" s="115"/>
      <c r="K41" s="199" t="str">
        <f>M4</f>
        <v>Rákóczi Andrea</v>
      </c>
      <c r="L41" s="192"/>
      <c r="M41" s="237"/>
      <c r="O41" s="209"/>
      <c r="P41" s="222"/>
      <c r="Q41" s="223"/>
      <c r="R41" s="224"/>
      <c r="S41" s="209"/>
    </row>
    <row r="42" spans="1:19" x14ac:dyDescent="0.25">
      <c r="O42" s="209"/>
      <c r="P42" s="209"/>
      <c r="Q42" s="209"/>
      <c r="R42" s="209"/>
      <c r="S42" s="209"/>
    </row>
    <row r="43" spans="1:19" x14ac:dyDescent="0.25">
      <c r="O43" s="209"/>
      <c r="P43" s="209"/>
      <c r="Q43" s="209"/>
      <c r="R43" s="209"/>
      <c r="S43" s="209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A4A5-4628-4489-B834-592FE35288A3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Diákolimpia Csongrád-Csanád megye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 t="str">
        <f>Altalanos!$A$10</f>
        <v>2026.04.29-30.</v>
      </c>
      <c r="B5" s="53" t="str">
        <f>Altalanos!$C$10</f>
        <v>Szeged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309" t="s">
        <v>23</v>
      </c>
      <c r="B6" s="309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52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53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268C-6546-451B-B051-3D697F71196F}">
  <dimension ref="A1:N40"/>
  <sheetViews>
    <sheetView workbookViewId="0"/>
  </sheetViews>
  <sheetFormatPr defaultRowHeight="13.2" x14ac:dyDescent="0.25"/>
  <cols>
    <col min="1" max="1" width="30.77734375" customWidth="1"/>
    <col min="2" max="2" width="20.88671875" bestFit="1" customWidth="1"/>
    <col min="3" max="3" width="12.5546875" customWidth="1"/>
    <col min="5" max="5" width="39" bestFit="1" customWidth="1"/>
    <col min="6" max="6" width="5" bestFit="1" customWidth="1"/>
    <col min="7" max="7" width="5.5546875" bestFit="1" customWidth="1"/>
    <col min="8" max="8" width="9.6640625" customWidth="1"/>
    <col min="9" max="9" width="96.6640625" bestFit="1" customWidth="1"/>
    <col min="10" max="10" width="16.33203125" bestFit="1" customWidth="1"/>
    <col min="11" max="11" width="19.5546875" bestFit="1" customWidth="1"/>
  </cols>
  <sheetData>
    <row r="1" spans="1:14" ht="28.8" x14ac:dyDescent="0.3">
      <c r="A1" s="331" t="s">
        <v>184</v>
      </c>
      <c r="B1" s="331" t="s">
        <v>185</v>
      </c>
      <c r="C1" s="331" t="s">
        <v>186</v>
      </c>
      <c r="D1" s="331" t="s">
        <v>187</v>
      </c>
      <c r="E1" s="331" t="s">
        <v>188</v>
      </c>
      <c r="F1" s="331" t="s">
        <v>189</v>
      </c>
      <c r="G1" s="331" t="s">
        <v>190</v>
      </c>
      <c r="H1" s="331" t="s">
        <v>27</v>
      </c>
      <c r="I1" s="331" t="s">
        <v>191</v>
      </c>
      <c r="J1" s="331" t="s">
        <v>192</v>
      </c>
      <c r="K1" s="331" t="s">
        <v>193</v>
      </c>
      <c r="L1" s="331" t="s">
        <v>194</v>
      </c>
      <c r="M1" s="331" t="s">
        <v>195</v>
      </c>
      <c r="N1" s="331" t="s">
        <v>196</v>
      </c>
    </row>
    <row r="2" spans="1:14" x14ac:dyDescent="0.25">
      <c r="A2" t="s">
        <v>197</v>
      </c>
      <c r="B2" t="s">
        <v>198</v>
      </c>
      <c r="C2" t="s">
        <v>199</v>
      </c>
      <c r="D2" t="s">
        <v>199</v>
      </c>
      <c r="E2" t="s">
        <v>200</v>
      </c>
      <c r="F2" t="s">
        <v>201</v>
      </c>
      <c r="G2" t="s">
        <v>65</v>
      </c>
      <c r="H2" t="s">
        <v>57</v>
      </c>
      <c r="I2" t="s">
        <v>202</v>
      </c>
      <c r="J2" t="s">
        <v>203</v>
      </c>
      <c r="K2" t="s">
        <v>204</v>
      </c>
      <c r="L2" t="s">
        <v>11</v>
      </c>
      <c r="M2" t="s">
        <v>205</v>
      </c>
      <c r="N2" t="s">
        <v>11</v>
      </c>
    </row>
    <row r="3" spans="1:14" x14ac:dyDescent="0.25">
      <c r="A3" t="s">
        <v>197</v>
      </c>
      <c r="B3" t="s">
        <v>198</v>
      </c>
      <c r="C3" t="s">
        <v>199</v>
      </c>
      <c r="D3" t="s">
        <v>199</v>
      </c>
      <c r="E3" t="s">
        <v>206</v>
      </c>
      <c r="F3" t="s">
        <v>201</v>
      </c>
      <c r="G3" t="s">
        <v>65</v>
      </c>
      <c r="H3" t="s">
        <v>57</v>
      </c>
      <c r="I3" t="s">
        <v>202</v>
      </c>
      <c r="J3" t="s">
        <v>203</v>
      </c>
      <c r="K3" t="s">
        <v>207</v>
      </c>
      <c r="L3" t="s">
        <v>11</v>
      </c>
      <c r="M3" t="s">
        <v>205</v>
      </c>
      <c r="N3" t="s">
        <v>11</v>
      </c>
    </row>
    <row r="4" spans="1:14" x14ac:dyDescent="0.25">
      <c r="A4" t="s">
        <v>197</v>
      </c>
      <c r="B4" t="s">
        <v>208</v>
      </c>
      <c r="C4" t="s">
        <v>199</v>
      </c>
      <c r="D4" t="s">
        <v>199</v>
      </c>
      <c r="E4" t="s">
        <v>206</v>
      </c>
      <c r="F4" t="s">
        <v>201</v>
      </c>
      <c r="G4" t="s">
        <v>65</v>
      </c>
      <c r="H4" t="s">
        <v>58</v>
      </c>
      <c r="I4" t="s">
        <v>209</v>
      </c>
      <c r="J4" t="s">
        <v>146</v>
      </c>
      <c r="K4" t="s">
        <v>210</v>
      </c>
      <c r="L4" t="s">
        <v>11</v>
      </c>
      <c r="M4" t="s">
        <v>211</v>
      </c>
      <c r="N4" t="s">
        <v>11</v>
      </c>
    </row>
    <row r="5" spans="1:14" x14ac:dyDescent="0.25">
      <c r="A5" t="s">
        <v>197</v>
      </c>
      <c r="B5" t="s">
        <v>212</v>
      </c>
      <c r="C5" t="s">
        <v>199</v>
      </c>
      <c r="D5" t="s">
        <v>199</v>
      </c>
      <c r="E5" t="s">
        <v>213</v>
      </c>
      <c r="F5" t="s">
        <v>201</v>
      </c>
      <c r="G5" t="s">
        <v>65</v>
      </c>
      <c r="H5" t="s">
        <v>57</v>
      </c>
      <c r="I5" t="s">
        <v>214</v>
      </c>
      <c r="J5" t="s">
        <v>215</v>
      </c>
      <c r="K5" t="s">
        <v>216</v>
      </c>
      <c r="L5" t="s">
        <v>11</v>
      </c>
      <c r="M5" t="s">
        <v>217</v>
      </c>
      <c r="N5" t="s">
        <v>11</v>
      </c>
    </row>
    <row r="6" spans="1:14" x14ac:dyDescent="0.25">
      <c r="A6" t="s">
        <v>197</v>
      </c>
      <c r="B6" t="s">
        <v>198</v>
      </c>
      <c r="C6" t="s">
        <v>199</v>
      </c>
      <c r="D6" t="s">
        <v>199</v>
      </c>
      <c r="E6" t="s">
        <v>213</v>
      </c>
      <c r="F6" t="s">
        <v>201</v>
      </c>
      <c r="G6" t="s">
        <v>65</v>
      </c>
      <c r="H6" t="s">
        <v>58</v>
      </c>
      <c r="I6" t="s">
        <v>202</v>
      </c>
      <c r="J6" t="s">
        <v>203</v>
      </c>
      <c r="K6" t="s">
        <v>218</v>
      </c>
      <c r="L6" t="s">
        <v>11</v>
      </c>
      <c r="M6" t="s">
        <v>205</v>
      </c>
      <c r="N6" t="s">
        <v>11</v>
      </c>
    </row>
    <row r="7" spans="1:14" x14ac:dyDescent="0.25">
      <c r="A7" t="s">
        <v>197</v>
      </c>
      <c r="B7" t="s">
        <v>208</v>
      </c>
      <c r="C7" t="s">
        <v>199</v>
      </c>
      <c r="D7" t="s">
        <v>199</v>
      </c>
      <c r="E7" t="s">
        <v>213</v>
      </c>
      <c r="F7" t="s">
        <v>219</v>
      </c>
      <c r="G7" t="s">
        <v>65</v>
      </c>
      <c r="H7" t="s">
        <v>57</v>
      </c>
      <c r="I7" t="s">
        <v>220</v>
      </c>
      <c r="J7" t="s">
        <v>146</v>
      </c>
      <c r="K7" t="s">
        <v>221</v>
      </c>
      <c r="L7" t="s">
        <v>11</v>
      </c>
      <c r="M7" t="s">
        <v>222</v>
      </c>
      <c r="N7" t="s">
        <v>11</v>
      </c>
    </row>
    <row r="8" spans="1:14" x14ac:dyDescent="0.25">
      <c r="A8" t="s">
        <v>197</v>
      </c>
      <c r="B8" t="s">
        <v>208</v>
      </c>
      <c r="C8" t="s">
        <v>199</v>
      </c>
      <c r="D8" t="s">
        <v>199</v>
      </c>
      <c r="E8" t="s">
        <v>213</v>
      </c>
      <c r="F8" t="s">
        <v>219</v>
      </c>
      <c r="G8" t="s">
        <v>65</v>
      </c>
      <c r="H8" t="s">
        <v>57</v>
      </c>
      <c r="I8" t="s">
        <v>220</v>
      </c>
      <c r="J8" t="s">
        <v>146</v>
      </c>
      <c r="K8" t="s">
        <v>223</v>
      </c>
      <c r="L8" t="s">
        <v>11</v>
      </c>
      <c r="M8" t="s">
        <v>222</v>
      </c>
      <c r="N8" t="s">
        <v>11</v>
      </c>
    </row>
    <row r="9" spans="1:14" x14ac:dyDescent="0.25">
      <c r="A9" t="s">
        <v>197</v>
      </c>
      <c r="B9" t="s">
        <v>208</v>
      </c>
      <c r="C9" t="s">
        <v>199</v>
      </c>
      <c r="D9" t="s">
        <v>199</v>
      </c>
      <c r="E9" t="s">
        <v>213</v>
      </c>
      <c r="F9" t="s">
        <v>219</v>
      </c>
      <c r="G9" t="s">
        <v>65</v>
      </c>
      <c r="H9" t="s">
        <v>58</v>
      </c>
      <c r="I9" t="s">
        <v>220</v>
      </c>
      <c r="J9" t="s">
        <v>146</v>
      </c>
      <c r="K9" t="s">
        <v>221</v>
      </c>
      <c r="L9" t="s">
        <v>11</v>
      </c>
      <c r="M9" t="s">
        <v>222</v>
      </c>
      <c r="N9" t="s">
        <v>11</v>
      </c>
    </row>
    <row r="10" spans="1:14" x14ac:dyDescent="0.25">
      <c r="A10" t="s">
        <v>197</v>
      </c>
      <c r="B10" t="s">
        <v>208</v>
      </c>
      <c r="C10" t="s">
        <v>199</v>
      </c>
      <c r="D10" t="s">
        <v>199</v>
      </c>
      <c r="E10" t="s">
        <v>213</v>
      </c>
      <c r="F10" t="s">
        <v>219</v>
      </c>
      <c r="G10" t="s">
        <v>65</v>
      </c>
      <c r="H10" t="s">
        <v>58</v>
      </c>
      <c r="I10" t="s">
        <v>224</v>
      </c>
      <c r="J10" t="s">
        <v>146</v>
      </c>
      <c r="K10" t="s">
        <v>225</v>
      </c>
      <c r="L10" t="s">
        <v>11</v>
      </c>
      <c r="M10" t="s">
        <v>226</v>
      </c>
      <c r="N10" t="s">
        <v>11</v>
      </c>
    </row>
    <row r="11" spans="1:14" x14ac:dyDescent="0.25">
      <c r="A11" t="s">
        <v>197</v>
      </c>
      <c r="B11" t="s">
        <v>227</v>
      </c>
      <c r="C11" t="s">
        <v>199</v>
      </c>
      <c r="D11" t="s">
        <v>199</v>
      </c>
      <c r="E11" t="s">
        <v>228</v>
      </c>
      <c r="F11" t="s">
        <v>201</v>
      </c>
      <c r="G11" t="s">
        <v>65</v>
      </c>
      <c r="H11" t="s">
        <v>57</v>
      </c>
      <c r="I11" t="s">
        <v>229</v>
      </c>
      <c r="J11" t="s">
        <v>230</v>
      </c>
      <c r="K11" t="s">
        <v>231</v>
      </c>
      <c r="L11" t="s">
        <v>11</v>
      </c>
      <c r="M11" t="s">
        <v>232</v>
      </c>
      <c r="N11" t="s">
        <v>11</v>
      </c>
    </row>
    <row r="12" spans="1:14" x14ac:dyDescent="0.25">
      <c r="A12" t="s">
        <v>197</v>
      </c>
      <c r="B12" t="s">
        <v>227</v>
      </c>
      <c r="C12" t="s">
        <v>199</v>
      </c>
      <c r="D12" t="s">
        <v>199</v>
      </c>
      <c r="E12" t="s">
        <v>228</v>
      </c>
      <c r="F12" t="s">
        <v>201</v>
      </c>
      <c r="G12" t="s">
        <v>65</v>
      </c>
      <c r="H12" t="s">
        <v>57</v>
      </c>
      <c r="I12" t="s">
        <v>229</v>
      </c>
      <c r="J12" t="s">
        <v>230</v>
      </c>
      <c r="K12" t="s">
        <v>233</v>
      </c>
      <c r="L12" t="s">
        <v>11</v>
      </c>
      <c r="M12" t="s">
        <v>232</v>
      </c>
      <c r="N12" t="s">
        <v>11</v>
      </c>
    </row>
    <row r="13" spans="1:14" x14ac:dyDescent="0.25">
      <c r="A13" t="s">
        <v>197</v>
      </c>
      <c r="B13" t="s">
        <v>234</v>
      </c>
      <c r="C13" t="s">
        <v>199</v>
      </c>
      <c r="D13" t="s">
        <v>199</v>
      </c>
      <c r="E13" t="s">
        <v>228</v>
      </c>
      <c r="F13" t="s">
        <v>201</v>
      </c>
      <c r="G13" t="s">
        <v>65</v>
      </c>
      <c r="H13" t="s">
        <v>57</v>
      </c>
      <c r="I13" t="s">
        <v>235</v>
      </c>
      <c r="J13" t="s">
        <v>236</v>
      </c>
      <c r="K13" t="s">
        <v>237</v>
      </c>
      <c r="L13" t="s">
        <v>11</v>
      </c>
      <c r="M13" t="s">
        <v>238</v>
      </c>
      <c r="N13" t="s">
        <v>11</v>
      </c>
    </row>
    <row r="14" spans="1:14" x14ac:dyDescent="0.25">
      <c r="A14" t="s">
        <v>197</v>
      </c>
      <c r="B14" t="s">
        <v>234</v>
      </c>
      <c r="C14" t="s">
        <v>199</v>
      </c>
      <c r="D14" t="s">
        <v>199</v>
      </c>
      <c r="E14" t="s">
        <v>228</v>
      </c>
      <c r="F14" t="s">
        <v>201</v>
      </c>
      <c r="G14" t="s">
        <v>65</v>
      </c>
      <c r="H14" t="s">
        <v>58</v>
      </c>
      <c r="I14" t="s">
        <v>235</v>
      </c>
      <c r="J14" t="s">
        <v>236</v>
      </c>
      <c r="K14" t="s">
        <v>237</v>
      </c>
      <c r="L14" t="s">
        <v>11</v>
      </c>
      <c r="M14" t="s">
        <v>238</v>
      </c>
      <c r="N14" t="s">
        <v>11</v>
      </c>
    </row>
    <row r="15" spans="1:14" x14ac:dyDescent="0.25">
      <c r="A15" t="s">
        <v>197</v>
      </c>
      <c r="B15" t="s">
        <v>208</v>
      </c>
      <c r="C15" t="s">
        <v>199</v>
      </c>
      <c r="D15" t="s">
        <v>199</v>
      </c>
      <c r="E15" t="s">
        <v>228</v>
      </c>
      <c r="F15" t="s">
        <v>219</v>
      </c>
      <c r="G15" t="s">
        <v>65</v>
      </c>
      <c r="H15" t="s">
        <v>58</v>
      </c>
      <c r="I15" t="s">
        <v>239</v>
      </c>
      <c r="J15" t="s">
        <v>146</v>
      </c>
      <c r="K15" t="s">
        <v>240</v>
      </c>
      <c r="L15" t="s">
        <v>11</v>
      </c>
      <c r="M15" t="s">
        <v>241</v>
      </c>
      <c r="N15" t="s">
        <v>11</v>
      </c>
    </row>
    <row r="16" spans="1:14" x14ac:dyDescent="0.25">
      <c r="A16" t="s">
        <v>197</v>
      </c>
      <c r="B16" t="s">
        <v>208</v>
      </c>
      <c r="C16" t="s">
        <v>199</v>
      </c>
      <c r="D16" t="s">
        <v>199</v>
      </c>
      <c r="E16" t="s">
        <v>242</v>
      </c>
      <c r="F16" t="s">
        <v>201</v>
      </c>
      <c r="G16" t="s">
        <v>65</v>
      </c>
      <c r="H16" t="s">
        <v>58</v>
      </c>
      <c r="I16" t="s">
        <v>224</v>
      </c>
      <c r="J16" t="s">
        <v>146</v>
      </c>
      <c r="K16" t="s">
        <v>243</v>
      </c>
      <c r="L16" t="s">
        <v>11</v>
      </c>
      <c r="M16" t="s">
        <v>244</v>
      </c>
      <c r="N16" t="s">
        <v>11</v>
      </c>
    </row>
    <row r="17" spans="1:14" x14ac:dyDescent="0.25">
      <c r="A17" t="s">
        <v>197</v>
      </c>
      <c r="B17" t="s">
        <v>208</v>
      </c>
      <c r="C17" t="s">
        <v>199</v>
      </c>
      <c r="D17" t="s">
        <v>199</v>
      </c>
      <c r="E17" t="s">
        <v>242</v>
      </c>
      <c r="F17" t="s">
        <v>201</v>
      </c>
      <c r="G17" t="s">
        <v>65</v>
      </c>
      <c r="H17" t="s">
        <v>58</v>
      </c>
      <c r="I17" t="s">
        <v>245</v>
      </c>
      <c r="J17" t="s">
        <v>146</v>
      </c>
      <c r="K17" t="s">
        <v>159</v>
      </c>
      <c r="L17" t="s">
        <v>11</v>
      </c>
      <c r="M17" t="s">
        <v>246</v>
      </c>
      <c r="N17" t="s">
        <v>11</v>
      </c>
    </row>
    <row r="18" spans="1:14" x14ac:dyDescent="0.25">
      <c r="A18" t="s">
        <v>197</v>
      </c>
      <c r="B18" t="s">
        <v>208</v>
      </c>
      <c r="C18" t="s">
        <v>199</v>
      </c>
      <c r="D18" t="s">
        <v>199</v>
      </c>
      <c r="E18" t="s">
        <v>242</v>
      </c>
      <c r="F18" t="s">
        <v>201</v>
      </c>
      <c r="G18" t="s">
        <v>65</v>
      </c>
      <c r="H18" t="s">
        <v>58</v>
      </c>
      <c r="I18" t="s">
        <v>247</v>
      </c>
      <c r="J18" t="s">
        <v>146</v>
      </c>
      <c r="K18" t="s">
        <v>161</v>
      </c>
      <c r="L18" t="s">
        <v>11</v>
      </c>
      <c r="M18" t="s">
        <v>248</v>
      </c>
      <c r="N18" t="s">
        <v>11</v>
      </c>
    </row>
    <row r="19" spans="1:14" x14ac:dyDescent="0.25">
      <c r="A19" t="s">
        <v>197</v>
      </c>
      <c r="B19" t="s">
        <v>208</v>
      </c>
      <c r="C19" t="s">
        <v>199</v>
      </c>
      <c r="D19" t="s">
        <v>199</v>
      </c>
      <c r="E19" t="s">
        <v>242</v>
      </c>
      <c r="F19" t="s">
        <v>201</v>
      </c>
      <c r="G19" t="s">
        <v>65</v>
      </c>
      <c r="H19" t="s">
        <v>58</v>
      </c>
      <c r="I19" t="s">
        <v>247</v>
      </c>
      <c r="J19" t="s">
        <v>146</v>
      </c>
      <c r="K19" t="s">
        <v>162</v>
      </c>
      <c r="L19" t="s">
        <v>11</v>
      </c>
      <c r="M19" t="s">
        <v>248</v>
      </c>
      <c r="N19" t="s">
        <v>11</v>
      </c>
    </row>
    <row r="20" spans="1:14" x14ac:dyDescent="0.25">
      <c r="A20" t="s">
        <v>197</v>
      </c>
      <c r="B20" t="s">
        <v>234</v>
      </c>
      <c r="C20" t="s">
        <v>199</v>
      </c>
      <c r="D20" t="s">
        <v>199</v>
      </c>
      <c r="E20" t="s">
        <v>242</v>
      </c>
      <c r="F20" t="s">
        <v>201</v>
      </c>
      <c r="G20" t="s">
        <v>65</v>
      </c>
      <c r="H20" t="s">
        <v>58</v>
      </c>
      <c r="I20" t="s">
        <v>249</v>
      </c>
      <c r="J20" t="s">
        <v>236</v>
      </c>
      <c r="K20" t="s">
        <v>160</v>
      </c>
      <c r="L20" t="s">
        <v>11</v>
      </c>
      <c r="M20" t="s">
        <v>250</v>
      </c>
      <c r="N20" t="s">
        <v>11</v>
      </c>
    </row>
    <row r="21" spans="1:14" x14ac:dyDescent="0.25">
      <c r="A21" t="s">
        <v>197</v>
      </c>
      <c r="B21" t="s">
        <v>208</v>
      </c>
      <c r="C21" t="s">
        <v>199</v>
      </c>
      <c r="D21" t="s">
        <v>199</v>
      </c>
      <c r="E21" t="s">
        <v>242</v>
      </c>
      <c r="F21" t="s">
        <v>219</v>
      </c>
      <c r="G21" t="s">
        <v>65</v>
      </c>
      <c r="H21" t="s">
        <v>58</v>
      </c>
      <c r="I21" t="s">
        <v>224</v>
      </c>
      <c r="J21" t="s">
        <v>146</v>
      </c>
      <c r="K21" t="s">
        <v>251</v>
      </c>
      <c r="L21" t="s">
        <v>11</v>
      </c>
      <c r="M21" t="s">
        <v>226</v>
      </c>
      <c r="N21" t="s">
        <v>11</v>
      </c>
    </row>
    <row r="22" spans="1:14" x14ac:dyDescent="0.25">
      <c r="A22" t="s">
        <v>197</v>
      </c>
      <c r="B22" t="s">
        <v>212</v>
      </c>
      <c r="C22" t="s">
        <v>199</v>
      </c>
      <c r="D22" t="s">
        <v>199</v>
      </c>
      <c r="E22" t="s">
        <v>252</v>
      </c>
      <c r="F22" t="s">
        <v>201</v>
      </c>
      <c r="G22" t="s">
        <v>65</v>
      </c>
      <c r="H22" t="s">
        <v>57</v>
      </c>
      <c r="I22" t="s">
        <v>214</v>
      </c>
      <c r="J22" t="s">
        <v>215</v>
      </c>
      <c r="K22" t="s">
        <v>253</v>
      </c>
      <c r="L22" t="s">
        <v>11</v>
      </c>
      <c r="M22" t="s">
        <v>254</v>
      </c>
      <c r="N22" t="s">
        <v>11</v>
      </c>
    </row>
    <row r="23" spans="1:14" x14ac:dyDescent="0.25">
      <c r="A23" t="s">
        <v>197</v>
      </c>
      <c r="B23" t="s">
        <v>208</v>
      </c>
      <c r="C23" t="s">
        <v>199</v>
      </c>
      <c r="D23" t="s">
        <v>199</v>
      </c>
      <c r="E23" t="s">
        <v>252</v>
      </c>
      <c r="F23" t="s">
        <v>201</v>
      </c>
      <c r="G23" t="s">
        <v>65</v>
      </c>
      <c r="H23" t="s">
        <v>58</v>
      </c>
      <c r="I23" t="s">
        <v>224</v>
      </c>
      <c r="J23" t="s">
        <v>146</v>
      </c>
      <c r="K23" t="s">
        <v>255</v>
      </c>
      <c r="L23" t="s">
        <v>11</v>
      </c>
      <c r="M23" t="s">
        <v>244</v>
      </c>
      <c r="N23" t="s">
        <v>11</v>
      </c>
    </row>
    <row r="24" spans="1:14" x14ac:dyDescent="0.25">
      <c r="A24" t="s">
        <v>197</v>
      </c>
      <c r="B24" t="s">
        <v>208</v>
      </c>
      <c r="C24" t="s">
        <v>199</v>
      </c>
      <c r="D24" t="s">
        <v>199</v>
      </c>
      <c r="E24" t="s">
        <v>252</v>
      </c>
      <c r="F24" t="s">
        <v>201</v>
      </c>
      <c r="G24" t="s">
        <v>65</v>
      </c>
      <c r="H24" t="s">
        <v>58</v>
      </c>
      <c r="I24" t="s">
        <v>256</v>
      </c>
      <c r="J24" t="s">
        <v>146</v>
      </c>
      <c r="K24" t="s">
        <v>257</v>
      </c>
      <c r="L24" t="s">
        <v>11</v>
      </c>
      <c r="M24" t="s">
        <v>258</v>
      </c>
      <c r="N24" t="s">
        <v>11</v>
      </c>
    </row>
    <row r="25" spans="1:14" x14ac:dyDescent="0.25">
      <c r="A25" t="s">
        <v>197</v>
      </c>
      <c r="B25" t="s">
        <v>198</v>
      </c>
      <c r="C25" t="s">
        <v>199</v>
      </c>
      <c r="D25" t="s">
        <v>199</v>
      </c>
      <c r="E25" t="s">
        <v>252</v>
      </c>
      <c r="F25" t="s">
        <v>201</v>
      </c>
      <c r="G25" t="s">
        <v>65</v>
      </c>
      <c r="H25" t="s">
        <v>58</v>
      </c>
      <c r="I25" t="s">
        <v>259</v>
      </c>
      <c r="J25" t="s">
        <v>203</v>
      </c>
      <c r="K25" t="s">
        <v>171</v>
      </c>
      <c r="L25" t="s">
        <v>11</v>
      </c>
      <c r="M25" t="s">
        <v>260</v>
      </c>
      <c r="N25" t="s">
        <v>11</v>
      </c>
    </row>
    <row r="26" spans="1:14" x14ac:dyDescent="0.25">
      <c r="A26" t="s">
        <v>197</v>
      </c>
      <c r="B26" t="s">
        <v>212</v>
      </c>
      <c r="C26" t="s">
        <v>199</v>
      </c>
      <c r="D26" t="s">
        <v>199</v>
      </c>
      <c r="E26" t="s">
        <v>252</v>
      </c>
      <c r="F26" t="s">
        <v>201</v>
      </c>
      <c r="G26" t="s">
        <v>65</v>
      </c>
      <c r="H26" t="s">
        <v>58</v>
      </c>
      <c r="I26" t="s">
        <v>261</v>
      </c>
      <c r="J26" t="s">
        <v>215</v>
      </c>
      <c r="K26" t="s">
        <v>172</v>
      </c>
      <c r="L26" t="s">
        <v>11</v>
      </c>
      <c r="M26" t="s">
        <v>262</v>
      </c>
      <c r="N26" t="s">
        <v>263</v>
      </c>
    </row>
    <row r="27" spans="1:14" x14ac:dyDescent="0.25">
      <c r="A27" t="s">
        <v>197</v>
      </c>
      <c r="B27" t="s">
        <v>208</v>
      </c>
      <c r="C27" t="s">
        <v>199</v>
      </c>
      <c r="D27" t="s">
        <v>199</v>
      </c>
      <c r="E27" t="s">
        <v>252</v>
      </c>
      <c r="F27" t="s">
        <v>201</v>
      </c>
      <c r="G27" t="s">
        <v>65</v>
      </c>
      <c r="H27" t="s">
        <v>58</v>
      </c>
      <c r="I27" t="s">
        <v>264</v>
      </c>
      <c r="J27" t="s">
        <v>146</v>
      </c>
      <c r="K27" t="s">
        <v>265</v>
      </c>
      <c r="L27" t="s">
        <v>11</v>
      </c>
      <c r="M27" t="s">
        <v>266</v>
      </c>
      <c r="N27" t="s">
        <v>11</v>
      </c>
    </row>
    <row r="28" spans="1:14" x14ac:dyDescent="0.25">
      <c r="A28" t="s">
        <v>197</v>
      </c>
      <c r="B28" t="s">
        <v>234</v>
      </c>
      <c r="C28" t="s">
        <v>199</v>
      </c>
      <c r="D28" t="s">
        <v>199</v>
      </c>
      <c r="E28" t="s">
        <v>252</v>
      </c>
      <c r="F28" t="s">
        <v>219</v>
      </c>
      <c r="G28" t="s">
        <v>65</v>
      </c>
      <c r="H28" t="s">
        <v>57</v>
      </c>
      <c r="I28" t="s">
        <v>235</v>
      </c>
      <c r="J28" t="s">
        <v>236</v>
      </c>
      <c r="K28" t="s">
        <v>165</v>
      </c>
      <c r="L28" t="s">
        <v>11</v>
      </c>
      <c r="M28" t="s">
        <v>238</v>
      </c>
      <c r="N28" t="s">
        <v>11</v>
      </c>
    </row>
    <row r="29" spans="1:14" x14ac:dyDescent="0.25">
      <c r="A29" t="s">
        <v>197</v>
      </c>
      <c r="B29" t="s">
        <v>212</v>
      </c>
      <c r="C29" t="s">
        <v>199</v>
      </c>
      <c r="D29" t="s">
        <v>199</v>
      </c>
      <c r="E29" t="s">
        <v>252</v>
      </c>
      <c r="F29" t="s">
        <v>219</v>
      </c>
      <c r="G29" t="s">
        <v>65</v>
      </c>
      <c r="H29" t="s">
        <v>58</v>
      </c>
      <c r="I29" t="s">
        <v>214</v>
      </c>
      <c r="J29" t="s">
        <v>215</v>
      </c>
      <c r="K29" t="s">
        <v>177</v>
      </c>
      <c r="L29" t="s">
        <v>11</v>
      </c>
      <c r="M29" t="s">
        <v>254</v>
      </c>
      <c r="N29" t="s">
        <v>11</v>
      </c>
    </row>
    <row r="30" spans="1:14" x14ac:dyDescent="0.25">
      <c r="A30" t="s">
        <v>197</v>
      </c>
      <c r="B30" t="s">
        <v>198</v>
      </c>
      <c r="C30" t="s">
        <v>199</v>
      </c>
      <c r="D30" t="s">
        <v>199</v>
      </c>
      <c r="E30" t="s">
        <v>252</v>
      </c>
      <c r="F30" t="s">
        <v>219</v>
      </c>
      <c r="G30" t="s">
        <v>65</v>
      </c>
      <c r="H30" t="s">
        <v>58</v>
      </c>
      <c r="I30" t="s">
        <v>259</v>
      </c>
      <c r="J30" t="s">
        <v>203</v>
      </c>
      <c r="K30" t="s">
        <v>164</v>
      </c>
      <c r="L30" t="s">
        <v>11</v>
      </c>
      <c r="M30" t="s">
        <v>260</v>
      </c>
      <c r="N30" t="s">
        <v>11</v>
      </c>
    </row>
    <row r="31" spans="1:14" x14ac:dyDescent="0.25">
      <c r="A31" t="s">
        <v>197</v>
      </c>
      <c r="B31" t="s">
        <v>234</v>
      </c>
      <c r="C31" t="s">
        <v>199</v>
      </c>
      <c r="D31" t="s">
        <v>199</v>
      </c>
      <c r="E31" t="s">
        <v>252</v>
      </c>
      <c r="F31" t="s">
        <v>219</v>
      </c>
      <c r="G31" t="s">
        <v>65</v>
      </c>
      <c r="H31" t="s">
        <v>58</v>
      </c>
      <c r="I31" t="s">
        <v>235</v>
      </c>
      <c r="J31" t="s">
        <v>236</v>
      </c>
      <c r="K31" t="s">
        <v>165</v>
      </c>
      <c r="L31" t="s">
        <v>11</v>
      </c>
      <c r="M31" t="s">
        <v>238</v>
      </c>
      <c r="N31" t="s">
        <v>11</v>
      </c>
    </row>
    <row r="32" spans="1:14" x14ac:dyDescent="0.25">
      <c r="A32" t="s">
        <v>197</v>
      </c>
      <c r="B32" t="s">
        <v>212</v>
      </c>
      <c r="C32" t="s">
        <v>199</v>
      </c>
      <c r="D32" t="s">
        <v>199</v>
      </c>
      <c r="E32" t="s">
        <v>267</v>
      </c>
      <c r="F32" t="s">
        <v>201</v>
      </c>
      <c r="G32" t="s">
        <v>65</v>
      </c>
      <c r="H32" t="s">
        <v>57</v>
      </c>
      <c r="I32" t="s">
        <v>214</v>
      </c>
      <c r="J32" t="s">
        <v>215</v>
      </c>
      <c r="K32" t="s">
        <v>268</v>
      </c>
      <c r="L32" t="s">
        <v>11</v>
      </c>
      <c r="M32" t="s">
        <v>254</v>
      </c>
      <c r="N32" t="s">
        <v>11</v>
      </c>
    </row>
    <row r="33" spans="1:14" x14ac:dyDescent="0.25">
      <c r="A33" t="s">
        <v>197</v>
      </c>
      <c r="B33" t="s">
        <v>208</v>
      </c>
      <c r="C33" t="s">
        <v>199</v>
      </c>
      <c r="D33" t="s">
        <v>199</v>
      </c>
      <c r="E33" t="s">
        <v>267</v>
      </c>
      <c r="F33" t="s">
        <v>201</v>
      </c>
      <c r="G33" t="s">
        <v>65</v>
      </c>
      <c r="H33" t="s">
        <v>58</v>
      </c>
      <c r="I33" t="s">
        <v>269</v>
      </c>
      <c r="J33" t="s">
        <v>146</v>
      </c>
      <c r="K33" t="s">
        <v>270</v>
      </c>
      <c r="L33" t="s">
        <v>11</v>
      </c>
      <c r="M33" t="s">
        <v>271</v>
      </c>
      <c r="N33" t="s">
        <v>11</v>
      </c>
    </row>
    <row r="34" spans="1:14" x14ac:dyDescent="0.25">
      <c r="A34" t="s">
        <v>197</v>
      </c>
      <c r="B34" t="s">
        <v>198</v>
      </c>
      <c r="C34" t="s">
        <v>199</v>
      </c>
      <c r="D34" t="s">
        <v>199</v>
      </c>
      <c r="E34" t="s">
        <v>267</v>
      </c>
      <c r="F34" t="s">
        <v>201</v>
      </c>
      <c r="G34" t="s">
        <v>65</v>
      </c>
      <c r="H34" t="s">
        <v>58</v>
      </c>
      <c r="I34" t="s">
        <v>272</v>
      </c>
      <c r="J34" t="s">
        <v>203</v>
      </c>
      <c r="K34" t="s">
        <v>273</v>
      </c>
      <c r="L34" t="s">
        <v>11</v>
      </c>
      <c r="M34" t="s">
        <v>274</v>
      </c>
      <c r="N34" t="s">
        <v>11</v>
      </c>
    </row>
    <row r="35" spans="1:14" x14ac:dyDescent="0.25">
      <c r="A35" t="s">
        <v>197</v>
      </c>
      <c r="B35" t="s">
        <v>208</v>
      </c>
      <c r="C35" t="s">
        <v>199</v>
      </c>
      <c r="D35" t="s">
        <v>199</v>
      </c>
      <c r="E35" t="s">
        <v>275</v>
      </c>
      <c r="F35" t="s">
        <v>201</v>
      </c>
      <c r="G35" t="s">
        <v>65</v>
      </c>
      <c r="H35" t="s">
        <v>57</v>
      </c>
      <c r="I35" t="s">
        <v>276</v>
      </c>
      <c r="J35" t="s">
        <v>146</v>
      </c>
      <c r="K35" t="s">
        <v>178</v>
      </c>
      <c r="L35" t="s">
        <v>11</v>
      </c>
      <c r="M35" t="s">
        <v>277</v>
      </c>
      <c r="N35" t="s">
        <v>11</v>
      </c>
    </row>
    <row r="36" spans="1:14" x14ac:dyDescent="0.25">
      <c r="A36" t="s">
        <v>197</v>
      </c>
      <c r="B36" t="s">
        <v>208</v>
      </c>
      <c r="C36" t="s">
        <v>199</v>
      </c>
      <c r="D36" t="s">
        <v>199</v>
      </c>
      <c r="E36" t="s">
        <v>275</v>
      </c>
      <c r="F36" t="s">
        <v>201</v>
      </c>
      <c r="G36" t="s">
        <v>65</v>
      </c>
      <c r="H36" t="s">
        <v>57</v>
      </c>
      <c r="I36" t="s">
        <v>256</v>
      </c>
      <c r="J36" t="s">
        <v>146</v>
      </c>
      <c r="K36" t="s">
        <v>278</v>
      </c>
      <c r="L36" t="s">
        <v>11</v>
      </c>
      <c r="M36" t="s">
        <v>279</v>
      </c>
      <c r="N36" t="s">
        <v>11</v>
      </c>
    </row>
    <row r="37" spans="1:14" x14ac:dyDescent="0.25">
      <c r="A37" t="s">
        <v>197</v>
      </c>
      <c r="B37" t="s">
        <v>208</v>
      </c>
      <c r="C37" t="s">
        <v>199</v>
      </c>
      <c r="D37" t="s">
        <v>199</v>
      </c>
      <c r="E37" t="s">
        <v>275</v>
      </c>
      <c r="F37" t="s">
        <v>201</v>
      </c>
      <c r="G37" t="s">
        <v>65</v>
      </c>
      <c r="H37" t="s">
        <v>58</v>
      </c>
      <c r="I37" t="s">
        <v>276</v>
      </c>
      <c r="J37" t="s">
        <v>146</v>
      </c>
      <c r="K37" t="s">
        <v>178</v>
      </c>
      <c r="L37" t="s">
        <v>11</v>
      </c>
      <c r="M37" t="s">
        <v>277</v>
      </c>
      <c r="N37" t="s">
        <v>11</v>
      </c>
    </row>
    <row r="38" spans="1:14" x14ac:dyDescent="0.25">
      <c r="A38" t="s">
        <v>197</v>
      </c>
      <c r="B38" t="s">
        <v>234</v>
      </c>
      <c r="C38" t="s">
        <v>199</v>
      </c>
      <c r="D38" t="s">
        <v>199</v>
      </c>
      <c r="E38" t="s">
        <v>275</v>
      </c>
      <c r="F38" t="s">
        <v>201</v>
      </c>
      <c r="G38" t="s">
        <v>65</v>
      </c>
      <c r="H38" t="s">
        <v>58</v>
      </c>
      <c r="I38" t="s">
        <v>280</v>
      </c>
      <c r="J38" t="s">
        <v>236</v>
      </c>
      <c r="K38" t="s">
        <v>167</v>
      </c>
      <c r="L38" t="s">
        <v>11</v>
      </c>
      <c r="M38" t="s">
        <v>281</v>
      </c>
      <c r="N38" t="s">
        <v>11</v>
      </c>
    </row>
    <row r="39" spans="1:14" x14ac:dyDescent="0.25">
      <c r="A39" t="s">
        <v>197</v>
      </c>
      <c r="B39" t="s">
        <v>208</v>
      </c>
      <c r="C39" t="s">
        <v>199</v>
      </c>
      <c r="D39" t="s">
        <v>199</v>
      </c>
      <c r="E39" t="s">
        <v>275</v>
      </c>
      <c r="F39" t="s">
        <v>201</v>
      </c>
      <c r="G39" t="s">
        <v>65</v>
      </c>
      <c r="H39" t="s">
        <v>58</v>
      </c>
      <c r="I39" t="s">
        <v>224</v>
      </c>
      <c r="J39" t="s">
        <v>146</v>
      </c>
      <c r="K39" t="s">
        <v>168</v>
      </c>
      <c r="L39" t="s">
        <v>11</v>
      </c>
      <c r="M39" t="s">
        <v>282</v>
      </c>
      <c r="N39" t="s">
        <v>11</v>
      </c>
    </row>
    <row r="40" spans="1:14" x14ac:dyDescent="0.25">
      <c r="A40" t="s">
        <v>197</v>
      </c>
      <c r="B40" t="s">
        <v>208</v>
      </c>
      <c r="C40" t="s">
        <v>199</v>
      </c>
      <c r="D40" t="s">
        <v>199</v>
      </c>
      <c r="E40" t="s">
        <v>275</v>
      </c>
      <c r="F40" t="s">
        <v>219</v>
      </c>
      <c r="G40" t="s">
        <v>65</v>
      </c>
      <c r="H40" t="s">
        <v>57</v>
      </c>
      <c r="I40" t="s">
        <v>256</v>
      </c>
      <c r="J40" t="s">
        <v>146</v>
      </c>
      <c r="K40" t="s">
        <v>283</v>
      </c>
      <c r="L40" t="s">
        <v>11</v>
      </c>
      <c r="M40" t="s">
        <v>284</v>
      </c>
      <c r="N40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AEC-028A-4E8A-BB48-83793B954745}">
  <dimension ref="A1:G171"/>
  <sheetViews>
    <sheetView tabSelected="1" workbookViewId="0">
      <selection sqref="A1:G1"/>
    </sheetView>
  </sheetViews>
  <sheetFormatPr defaultRowHeight="14.4" x14ac:dyDescent="0.3"/>
  <cols>
    <col min="1" max="2" width="5.6640625" style="324" customWidth="1"/>
    <col min="3" max="3" width="7.5546875" style="324" customWidth="1"/>
    <col min="4" max="4" width="5.88671875" style="324" customWidth="1"/>
    <col min="5" max="6" width="24.6640625" style="324" customWidth="1"/>
    <col min="7" max="7" width="11.5546875" style="324" customWidth="1"/>
    <col min="8" max="16384" width="8.88671875" style="321"/>
  </cols>
  <sheetData>
    <row r="1" spans="1:7" ht="45" customHeight="1" x14ac:dyDescent="0.3">
      <c r="A1" s="320" t="s">
        <v>151</v>
      </c>
      <c r="B1" s="320"/>
      <c r="C1" s="320"/>
      <c r="D1" s="320"/>
      <c r="E1" s="320"/>
      <c r="F1" s="320"/>
      <c r="G1" s="320"/>
    </row>
    <row r="2" spans="1:7" ht="46.5" customHeight="1" x14ac:dyDescent="0.3">
      <c r="A2" s="322" t="s">
        <v>152</v>
      </c>
      <c r="B2" s="322"/>
      <c r="C2" s="322"/>
      <c r="D2" s="322"/>
      <c r="E2" s="322"/>
      <c r="F2" s="322"/>
      <c r="G2" s="322"/>
    </row>
    <row r="3" spans="1:7" ht="48" customHeight="1" x14ac:dyDescent="0.3">
      <c r="A3" s="323" t="s">
        <v>153</v>
      </c>
      <c r="B3" s="323" t="s">
        <v>154</v>
      </c>
      <c r="C3" s="323" t="s">
        <v>155</v>
      </c>
      <c r="D3" s="323" t="s">
        <v>156</v>
      </c>
      <c r="G3" s="324" t="s">
        <v>157</v>
      </c>
    </row>
    <row r="4" spans="1:7" ht="18.600000000000001" customHeight="1" x14ac:dyDescent="0.3">
      <c r="A4" s="325" t="s">
        <v>158</v>
      </c>
      <c r="B4" s="326"/>
      <c r="C4" s="325" t="s">
        <v>103</v>
      </c>
      <c r="D4" s="325"/>
      <c r="E4" s="325" t="s">
        <v>159</v>
      </c>
      <c r="F4" s="325" t="s">
        <v>160</v>
      </c>
      <c r="G4" s="325"/>
    </row>
    <row r="5" spans="1:7" ht="18.600000000000001" customHeight="1" x14ac:dyDescent="0.3">
      <c r="A5" s="325"/>
      <c r="B5" s="326"/>
      <c r="C5" s="325"/>
      <c r="D5" s="325"/>
      <c r="E5" s="325" t="s">
        <v>161</v>
      </c>
      <c r="F5" s="325" t="s">
        <v>162</v>
      </c>
      <c r="G5" s="325"/>
    </row>
    <row r="6" spans="1:7" ht="18.600000000000001" customHeight="1" x14ac:dyDescent="0.3">
      <c r="A6" s="325"/>
      <c r="B6" s="326"/>
      <c r="C6" s="325" t="s">
        <v>163</v>
      </c>
      <c r="D6" s="325"/>
      <c r="E6" s="325" t="s">
        <v>164</v>
      </c>
      <c r="F6" s="325" t="s">
        <v>165</v>
      </c>
      <c r="G6" s="325"/>
    </row>
    <row r="7" spans="1:7" ht="18.600000000000001" customHeight="1" x14ac:dyDescent="0.3">
      <c r="A7" s="325"/>
      <c r="B7" s="326"/>
      <c r="C7" s="325" t="s">
        <v>166</v>
      </c>
      <c r="D7" s="325"/>
      <c r="E7" s="325" t="s">
        <v>167</v>
      </c>
      <c r="F7" s="325" t="s">
        <v>168</v>
      </c>
      <c r="G7" s="325"/>
    </row>
    <row r="8" spans="1:7" ht="18.600000000000001" customHeight="1" x14ac:dyDescent="0.3">
      <c r="A8" s="325" t="s">
        <v>169</v>
      </c>
      <c r="B8" s="326"/>
      <c r="C8" s="325" t="s">
        <v>170</v>
      </c>
      <c r="D8" s="325"/>
      <c r="E8" s="325" t="s">
        <v>171</v>
      </c>
      <c r="F8" s="325" t="s">
        <v>172</v>
      </c>
      <c r="G8" s="325"/>
    </row>
    <row r="9" spans="1:7" ht="18.600000000000001" customHeight="1" x14ac:dyDescent="0.3">
      <c r="A9" s="325"/>
      <c r="B9" s="326"/>
      <c r="C9" s="325"/>
      <c r="D9" s="325"/>
      <c r="E9" s="325" t="s">
        <v>173</v>
      </c>
      <c r="F9" s="325" t="s">
        <v>174</v>
      </c>
      <c r="G9" s="325"/>
    </row>
    <row r="10" spans="1:7" ht="18.600000000000001" customHeight="1" x14ac:dyDescent="0.3">
      <c r="A10" s="325" t="s">
        <v>175</v>
      </c>
      <c r="B10" s="326"/>
      <c r="C10" s="325" t="s">
        <v>103</v>
      </c>
      <c r="D10" s="325"/>
      <c r="E10" s="325" t="s">
        <v>176</v>
      </c>
      <c r="F10" s="325" t="s">
        <v>160</v>
      </c>
      <c r="G10" s="325"/>
    </row>
    <row r="11" spans="1:7" ht="18.600000000000001" customHeight="1" x14ac:dyDescent="0.3">
      <c r="A11" s="325"/>
      <c r="B11" s="326"/>
      <c r="C11" s="325"/>
      <c r="D11" s="325"/>
      <c r="E11" s="325" t="s">
        <v>159</v>
      </c>
      <c r="F11" s="325" t="s">
        <v>162</v>
      </c>
      <c r="G11" s="325"/>
    </row>
    <row r="12" spans="1:7" ht="18.600000000000001" customHeight="1" x14ac:dyDescent="0.3">
      <c r="A12" s="325"/>
      <c r="B12" s="326"/>
      <c r="C12" s="325" t="s">
        <v>163</v>
      </c>
      <c r="D12" s="325"/>
      <c r="E12" s="325" t="s">
        <v>177</v>
      </c>
      <c r="F12" s="325" t="s">
        <v>165</v>
      </c>
      <c r="G12" s="325"/>
    </row>
    <row r="13" spans="1:7" ht="18.600000000000001" customHeight="1" x14ac:dyDescent="0.3">
      <c r="A13" s="325"/>
      <c r="B13" s="326"/>
      <c r="C13" s="325" t="s">
        <v>166</v>
      </c>
      <c r="D13" s="325"/>
      <c r="E13" s="325" t="s">
        <v>178</v>
      </c>
      <c r="F13" s="325" t="s">
        <v>168</v>
      </c>
      <c r="G13" s="325"/>
    </row>
    <row r="14" spans="1:7" ht="18.600000000000001" customHeight="1" x14ac:dyDescent="0.3">
      <c r="A14" s="325" t="s">
        <v>179</v>
      </c>
      <c r="B14" s="326"/>
      <c r="C14" s="325" t="s">
        <v>170</v>
      </c>
      <c r="D14" s="325"/>
      <c r="E14" s="325" t="s">
        <v>173</v>
      </c>
      <c r="F14" s="325" t="s">
        <v>172</v>
      </c>
      <c r="G14" s="325"/>
    </row>
    <row r="15" spans="1:7" ht="18.600000000000001" customHeight="1" x14ac:dyDescent="0.3">
      <c r="A15" s="325"/>
      <c r="B15" s="326"/>
      <c r="C15" s="325"/>
      <c r="D15" s="325"/>
      <c r="E15" s="325" t="s">
        <v>171</v>
      </c>
      <c r="F15" s="325" t="s">
        <v>174</v>
      </c>
      <c r="G15" s="325"/>
    </row>
    <row r="16" spans="1:7" ht="18.600000000000001" customHeight="1" x14ac:dyDescent="0.3">
      <c r="A16" s="325" t="s">
        <v>180</v>
      </c>
      <c r="B16" s="326"/>
      <c r="C16" s="325" t="s">
        <v>103</v>
      </c>
      <c r="D16" s="325"/>
      <c r="E16" s="325" t="s">
        <v>176</v>
      </c>
      <c r="F16" s="325" t="s">
        <v>162</v>
      </c>
      <c r="G16" s="325"/>
    </row>
    <row r="17" spans="1:7" ht="18.600000000000001" customHeight="1" x14ac:dyDescent="0.3">
      <c r="A17" s="325"/>
      <c r="B17" s="326"/>
      <c r="C17" s="325"/>
      <c r="D17" s="325"/>
      <c r="E17" s="325" t="s">
        <v>159</v>
      </c>
      <c r="F17" s="325" t="s">
        <v>161</v>
      </c>
      <c r="G17" s="325"/>
    </row>
    <row r="18" spans="1:7" ht="18.600000000000001" customHeight="1" x14ac:dyDescent="0.3">
      <c r="A18" s="325"/>
      <c r="B18" s="326"/>
      <c r="C18" s="325" t="s">
        <v>163</v>
      </c>
      <c r="D18" s="325"/>
      <c r="E18" s="325" t="s">
        <v>177</v>
      </c>
      <c r="F18" s="325" t="s">
        <v>164</v>
      </c>
      <c r="G18" s="325"/>
    </row>
    <row r="19" spans="1:7" ht="18.600000000000001" customHeight="1" x14ac:dyDescent="0.3">
      <c r="A19" s="325"/>
      <c r="B19" s="326"/>
      <c r="C19" s="325" t="s">
        <v>166</v>
      </c>
      <c r="D19" s="325"/>
      <c r="E19" s="325" t="s">
        <v>178</v>
      </c>
      <c r="F19" s="325" t="s">
        <v>167</v>
      </c>
      <c r="G19" s="325"/>
    </row>
    <row r="20" spans="1:7" ht="18.600000000000001" customHeight="1" x14ac:dyDescent="0.3">
      <c r="A20" s="325" t="s">
        <v>181</v>
      </c>
      <c r="B20" s="326"/>
      <c r="C20" s="325" t="s">
        <v>170</v>
      </c>
      <c r="D20" s="325"/>
      <c r="E20" s="325" t="s">
        <v>173</v>
      </c>
      <c r="F20" s="325" t="s">
        <v>171</v>
      </c>
      <c r="G20" s="325"/>
    </row>
    <row r="21" spans="1:7" ht="18.600000000000001" customHeight="1" x14ac:dyDescent="0.3">
      <c r="A21" s="325"/>
      <c r="B21" s="326"/>
      <c r="C21" s="325"/>
      <c r="D21" s="325"/>
      <c r="E21" s="325" t="s">
        <v>172</v>
      </c>
      <c r="F21" s="325" t="s">
        <v>174</v>
      </c>
      <c r="G21" s="325"/>
    </row>
    <row r="22" spans="1:7" ht="18.600000000000001" customHeight="1" x14ac:dyDescent="0.3">
      <c r="A22" s="325" t="s">
        <v>182</v>
      </c>
      <c r="B22" s="326"/>
      <c r="C22" s="325" t="s">
        <v>183</v>
      </c>
      <c r="D22" s="325"/>
      <c r="E22" s="325" t="s">
        <v>161</v>
      </c>
      <c r="F22" s="325" t="s">
        <v>176</v>
      </c>
      <c r="G22" s="325"/>
    </row>
    <row r="23" spans="1:7" ht="18.600000000000001" customHeight="1" x14ac:dyDescent="0.3">
      <c r="A23" s="325"/>
      <c r="B23" s="326"/>
      <c r="C23" s="325"/>
      <c r="D23" s="325"/>
      <c r="E23" s="325" t="s">
        <v>162</v>
      </c>
      <c r="F23" s="325" t="s">
        <v>160</v>
      </c>
      <c r="G23" s="325"/>
    </row>
    <row r="24" spans="1:7" ht="18.600000000000001" customHeight="1" x14ac:dyDescent="0.3">
      <c r="A24" s="325"/>
      <c r="B24" s="326"/>
      <c r="C24" s="325"/>
      <c r="D24" s="325"/>
      <c r="E24" s="327"/>
      <c r="F24" s="325"/>
      <c r="G24" s="325"/>
    </row>
    <row r="25" spans="1:7" ht="18.600000000000001" customHeight="1" x14ac:dyDescent="0.3">
      <c r="A25" s="325"/>
      <c r="B25" s="326"/>
      <c r="C25" s="325"/>
      <c r="D25" s="325"/>
      <c r="E25" s="327"/>
      <c r="F25" s="325"/>
      <c r="G25" s="325"/>
    </row>
    <row r="26" spans="1:7" ht="18.600000000000001" customHeight="1" x14ac:dyDescent="0.3">
      <c r="A26" s="325"/>
      <c r="B26" s="326"/>
      <c r="C26" s="325"/>
      <c r="D26" s="325"/>
      <c r="E26" s="325"/>
      <c r="F26" s="327"/>
      <c r="G26" s="325"/>
    </row>
    <row r="27" spans="1:7" ht="18.600000000000001" customHeight="1" x14ac:dyDescent="0.3">
      <c r="A27" s="325"/>
      <c r="B27" s="326"/>
      <c r="C27" s="325"/>
      <c r="D27" s="325"/>
      <c r="E27" s="327"/>
      <c r="F27" s="325"/>
      <c r="G27" s="325"/>
    </row>
    <row r="28" spans="1:7" ht="18.600000000000001" customHeight="1" x14ac:dyDescent="0.3">
      <c r="A28" s="325"/>
      <c r="B28" s="326"/>
      <c r="C28" s="325"/>
      <c r="D28" s="325"/>
      <c r="E28" s="328"/>
      <c r="F28" s="325"/>
      <c r="G28" s="325"/>
    </row>
    <row r="29" spans="1:7" ht="18.600000000000001" customHeight="1" x14ac:dyDescent="0.3">
      <c r="A29" s="325"/>
      <c r="B29" s="326"/>
      <c r="C29" s="325"/>
      <c r="D29" s="325"/>
      <c r="E29" s="325"/>
      <c r="F29" s="325"/>
      <c r="G29" s="325"/>
    </row>
    <row r="30" spans="1:7" ht="18.600000000000001" customHeight="1" x14ac:dyDescent="0.3">
      <c r="A30" s="325"/>
      <c r="B30" s="326"/>
      <c r="C30" s="325"/>
      <c r="D30" s="325"/>
      <c r="E30" s="325"/>
      <c r="F30" s="325"/>
      <c r="G30" s="325"/>
    </row>
    <row r="31" spans="1:7" ht="18.600000000000001" customHeight="1" x14ac:dyDescent="0.3">
      <c r="A31" s="325"/>
      <c r="B31" s="326"/>
      <c r="C31" s="325"/>
      <c r="D31" s="325"/>
      <c r="E31" s="325"/>
      <c r="F31" s="325"/>
      <c r="G31" s="325"/>
    </row>
    <row r="32" spans="1:7" ht="18.600000000000001" customHeight="1" x14ac:dyDescent="0.3">
      <c r="A32" s="325"/>
      <c r="B32" s="326"/>
      <c r="C32" s="325"/>
      <c r="D32" s="325"/>
      <c r="E32" s="327"/>
      <c r="F32" s="325"/>
      <c r="G32" s="325"/>
    </row>
    <row r="33" spans="1:7" ht="18.600000000000001" customHeight="1" x14ac:dyDescent="0.3">
      <c r="A33" s="325"/>
      <c r="B33" s="326"/>
      <c r="C33" s="325"/>
      <c r="D33" s="325"/>
      <c r="E33" s="325"/>
      <c r="F33" s="325"/>
      <c r="G33" s="325"/>
    </row>
    <row r="34" spans="1:7" ht="18.600000000000001" customHeight="1" x14ac:dyDescent="0.3">
      <c r="A34" s="325"/>
      <c r="B34" s="326"/>
      <c r="C34" s="325"/>
      <c r="D34" s="325"/>
      <c r="E34" s="327"/>
      <c r="F34" s="325"/>
      <c r="G34" s="325"/>
    </row>
    <row r="35" spans="1:7" ht="18.600000000000001" customHeight="1" x14ac:dyDescent="0.3">
      <c r="A35" s="325"/>
      <c r="B35" s="326"/>
      <c r="C35" s="325"/>
      <c r="D35" s="325"/>
      <c r="E35" s="325"/>
      <c r="F35" s="327"/>
      <c r="G35" s="325"/>
    </row>
    <row r="36" spans="1:7" ht="18.600000000000001" customHeight="1" x14ac:dyDescent="0.3">
      <c r="A36" s="325"/>
      <c r="B36" s="326"/>
      <c r="C36" s="325"/>
      <c r="D36" s="325"/>
      <c r="E36" s="327"/>
      <c r="F36" s="325"/>
      <c r="G36" s="325"/>
    </row>
    <row r="37" spans="1:7" ht="18.600000000000001" customHeight="1" x14ac:dyDescent="0.3">
      <c r="A37" s="325"/>
      <c r="B37" s="326"/>
      <c r="C37" s="325"/>
      <c r="D37" s="325"/>
      <c r="E37" s="325"/>
      <c r="F37" s="327"/>
      <c r="G37" s="325"/>
    </row>
    <row r="38" spans="1:7" ht="18.600000000000001" customHeight="1" x14ac:dyDescent="0.3">
      <c r="A38" s="325"/>
      <c r="B38" s="326"/>
      <c r="C38" s="325"/>
      <c r="D38" s="325"/>
      <c r="E38" s="325"/>
      <c r="F38" s="327"/>
      <c r="G38" s="325"/>
    </row>
    <row r="39" spans="1:7" ht="18.600000000000001" customHeight="1" x14ac:dyDescent="0.3">
      <c r="A39" s="325"/>
      <c r="B39" s="326"/>
      <c r="C39" s="325"/>
      <c r="D39" s="325"/>
      <c r="E39" s="325"/>
      <c r="F39" s="325"/>
      <c r="G39" s="325"/>
    </row>
    <row r="40" spans="1:7" ht="18.600000000000001" customHeight="1" x14ac:dyDescent="0.3">
      <c r="A40" s="325"/>
      <c r="B40" s="326"/>
      <c r="C40" s="325"/>
      <c r="D40" s="325"/>
      <c r="E40" s="325"/>
      <c r="F40" s="325"/>
      <c r="G40" s="325"/>
    </row>
    <row r="41" spans="1:7" ht="18.600000000000001" customHeight="1" x14ac:dyDescent="0.3">
      <c r="A41" s="325"/>
      <c r="B41" s="326"/>
      <c r="C41" s="325"/>
      <c r="D41" s="325"/>
      <c r="E41" s="325"/>
      <c r="F41" s="325"/>
      <c r="G41" s="325"/>
    </row>
    <row r="42" spans="1:7" ht="18.600000000000001" customHeight="1" x14ac:dyDescent="0.3">
      <c r="A42" s="325"/>
      <c r="B42" s="326"/>
      <c r="C42" s="325"/>
      <c r="D42" s="325"/>
      <c r="E42" s="325"/>
      <c r="F42" s="325"/>
      <c r="G42" s="325"/>
    </row>
    <row r="43" spans="1:7" ht="18.600000000000001" customHeight="1" x14ac:dyDescent="0.3">
      <c r="A43" s="325"/>
      <c r="B43" s="326"/>
      <c r="C43" s="325"/>
      <c r="D43" s="325"/>
      <c r="E43" s="325"/>
      <c r="F43" s="325"/>
      <c r="G43" s="325"/>
    </row>
    <row r="44" spans="1:7" ht="18.600000000000001" customHeight="1" x14ac:dyDescent="0.3">
      <c r="A44" s="325"/>
      <c r="B44" s="326"/>
      <c r="C44" s="325"/>
      <c r="D44" s="325"/>
      <c r="E44" s="325"/>
      <c r="F44" s="325"/>
      <c r="G44" s="325"/>
    </row>
    <row r="45" spans="1:7" ht="18.600000000000001" customHeight="1" x14ac:dyDescent="0.3">
      <c r="A45" s="325"/>
      <c r="B45" s="326"/>
      <c r="C45" s="325"/>
      <c r="D45" s="325"/>
      <c r="E45" s="325"/>
      <c r="F45" s="325"/>
      <c r="G45" s="325"/>
    </row>
    <row r="46" spans="1:7" ht="18.600000000000001" customHeight="1" x14ac:dyDescent="0.3">
      <c r="A46" s="325"/>
      <c r="B46" s="326"/>
      <c r="C46" s="325"/>
      <c r="D46" s="325"/>
      <c r="E46" s="325"/>
      <c r="F46" s="325"/>
      <c r="G46" s="325"/>
    </row>
    <row r="47" spans="1:7" ht="18.600000000000001" customHeight="1" x14ac:dyDescent="0.3">
      <c r="A47" s="325"/>
      <c r="B47" s="326"/>
      <c r="C47" s="325"/>
      <c r="D47" s="325"/>
      <c r="E47" s="325"/>
      <c r="F47" s="325"/>
      <c r="G47" s="325"/>
    </row>
    <row r="48" spans="1:7" ht="18.600000000000001" customHeight="1" x14ac:dyDescent="0.3">
      <c r="A48" s="325"/>
      <c r="B48" s="326"/>
      <c r="C48" s="325"/>
      <c r="D48" s="325"/>
      <c r="E48" s="325"/>
      <c r="F48" s="325"/>
      <c r="G48" s="325"/>
    </row>
    <row r="49" spans="1:7" ht="18.600000000000001" customHeight="1" x14ac:dyDescent="0.3">
      <c r="A49" s="325"/>
      <c r="B49" s="326"/>
      <c r="C49" s="325"/>
      <c r="D49" s="325"/>
      <c r="E49" s="325"/>
      <c r="F49" s="325"/>
      <c r="G49" s="325"/>
    </row>
    <row r="50" spans="1:7" ht="18.600000000000001" customHeight="1" x14ac:dyDescent="0.3">
      <c r="A50" s="325"/>
      <c r="B50" s="326"/>
      <c r="C50" s="325"/>
      <c r="D50" s="325"/>
      <c r="E50" s="325"/>
      <c r="F50" s="325"/>
      <c r="G50" s="325"/>
    </row>
    <row r="51" spans="1:7" ht="18.600000000000001" customHeight="1" x14ac:dyDescent="0.3">
      <c r="A51" s="325"/>
      <c r="B51" s="326"/>
      <c r="C51" s="325"/>
      <c r="D51" s="325"/>
      <c r="E51" s="325"/>
      <c r="F51" s="325"/>
      <c r="G51" s="325"/>
    </row>
    <row r="52" spans="1:7" ht="18.600000000000001" customHeight="1" x14ac:dyDescent="0.3">
      <c r="A52" s="325"/>
      <c r="B52" s="326"/>
      <c r="C52" s="325"/>
      <c r="D52" s="325"/>
      <c r="E52" s="325"/>
      <c r="F52" s="325"/>
      <c r="G52" s="325"/>
    </row>
    <row r="53" spans="1:7" ht="18.600000000000001" customHeight="1" x14ac:dyDescent="0.3">
      <c r="A53" s="325"/>
      <c r="B53" s="326"/>
      <c r="C53" s="325"/>
      <c r="D53" s="325"/>
      <c r="E53" s="325"/>
      <c r="F53" s="325"/>
      <c r="G53" s="325"/>
    </row>
    <row r="54" spans="1:7" ht="18.600000000000001" customHeight="1" x14ac:dyDescent="0.3">
      <c r="A54" s="325"/>
      <c r="B54" s="326"/>
      <c r="C54" s="325"/>
      <c r="D54" s="325"/>
      <c r="E54" s="325"/>
      <c r="F54" s="325"/>
      <c r="G54" s="325"/>
    </row>
    <row r="55" spans="1:7" ht="18.600000000000001" customHeight="1" x14ac:dyDescent="0.3">
      <c r="A55" s="325"/>
      <c r="B55" s="326"/>
      <c r="C55" s="325"/>
      <c r="D55" s="325"/>
      <c r="E55" s="325"/>
      <c r="F55" s="325"/>
      <c r="G55" s="325"/>
    </row>
    <row r="56" spans="1:7" ht="18.600000000000001" customHeight="1" x14ac:dyDescent="0.3">
      <c r="A56" s="325"/>
      <c r="B56" s="326"/>
      <c r="C56" s="325"/>
      <c r="D56" s="325"/>
      <c r="E56" s="325"/>
      <c r="F56" s="325"/>
      <c r="G56" s="325"/>
    </row>
    <row r="57" spans="1:7" ht="18.600000000000001" customHeight="1" x14ac:dyDescent="0.3">
      <c r="A57" s="325"/>
      <c r="B57" s="326"/>
      <c r="C57" s="325"/>
      <c r="D57" s="325"/>
      <c r="E57" s="325"/>
      <c r="F57" s="325"/>
      <c r="G57" s="325"/>
    </row>
    <row r="58" spans="1:7" ht="18.600000000000001" customHeight="1" x14ac:dyDescent="0.3">
      <c r="A58" s="325"/>
      <c r="B58" s="326"/>
      <c r="C58" s="325"/>
      <c r="D58" s="325"/>
      <c r="E58" s="325"/>
      <c r="F58" s="325"/>
      <c r="G58" s="325"/>
    </row>
    <row r="59" spans="1:7" ht="18.600000000000001" customHeight="1" x14ac:dyDescent="0.3">
      <c r="A59" s="325"/>
      <c r="B59" s="326"/>
      <c r="C59" s="325"/>
      <c r="D59" s="325"/>
      <c r="E59" s="325"/>
      <c r="F59" s="325"/>
      <c r="G59" s="325"/>
    </row>
    <row r="60" spans="1:7" ht="18.600000000000001" customHeight="1" x14ac:dyDescent="0.3">
      <c r="A60" s="325"/>
      <c r="B60" s="326"/>
      <c r="C60" s="325"/>
      <c r="D60" s="325"/>
      <c r="E60" s="325"/>
      <c r="F60" s="325"/>
      <c r="G60" s="325"/>
    </row>
    <row r="61" spans="1:7" ht="18.600000000000001" customHeight="1" x14ac:dyDescent="0.3">
      <c r="A61" s="325"/>
      <c r="B61" s="326"/>
      <c r="C61" s="325"/>
      <c r="D61" s="325"/>
      <c r="E61" s="325"/>
      <c r="F61" s="325"/>
      <c r="G61" s="325"/>
    </row>
    <row r="62" spans="1:7" ht="18.600000000000001" customHeight="1" x14ac:dyDescent="0.3">
      <c r="A62" s="325"/>
      <c r="B62" s="326"/>
      <c r="C62" s="325"/>
      <c r="D62" s="325"/>
      <c r="E62" s="325"/>
      <c r="F62" s="325"/>
      <c r="G62" s="325"/>
    </row>
    <row r="63" spans="1:7" ht="18.600000000000001" customHeight="1" x14ac:dyDescent="0.3">
      <c r="A63" s="325"/>
      <c r="B63" s="326"/>
      <c r="C63" s="325"/>
      <c r="D63" s="325"/>
      <c r="E63" s="325"/>
      <c r="F63" s="325"/>
      <c r="G63" s="325"/>
    </row>
    <row r="64" spans="1:7" ht="18.600000000000001" customHeight="1" x14ac:dyDescent="0.3">
      <c r="A64" s="325"/>
      <c r="B64" s="326"/>
      <c r="C64" s="325"/>
      <c r="D64" s="325"/>
      <c r="E64" s="325"/>
      <c r="F64" s="325"/>
      <c r="G64" s="325"/>
    </row>
    <row r="65" spans="1:7" ht="18.600000000000001" customHeight="1" x14ac:dyDescent="0.3">
      <c r="A65" s="325"/>
      <c r="B65" s="326"/>
      <c r="C65" s="325"/>
      <c r="D65" s="325"/>
      <c r="E65" s="325"/>
      <c r="F65" s="325"/>
      <c r="G65" s="325"/>
    </row>
    <row r="66" spans="1:7" ht="18.600000000000001" customHeight="1" x14ac:dyDescent="0.3">
      <c r="A66" s="325"/>
      <c r="B66" s="326"/>
      <c r="C66" s="325"/>
      <c r="D66" s="325"/>
      <c r="E66" s="325"/>
      <c r="F66" s="325"/>
      <c r="G66" s="325"/>
    </row>
    <row r="67" spans="1:7" ht="18.600000000000001" customHeight="1" x14ac:dyDescent="0.3">
      <c r="A67" s="325"/>
      <c r="B67" s="326"/>
      <c r="C67" s="325"/>
      <c r="D67" s="325"/>
      <c r="E67" s="325"/>
      <c r="F67" s="325"/>
      <c r="G67" s="325"/>
    </row>
    <row r="68" spans="1:7" ht="18.600000000000001" customHeight="1" x14ac:dyDescent="0.3">
      <c r="A68" s="325"/>
      <c r="B68" s="326"/>
      <c r="C68" s="325"/>
      <c r="D68" s="325"/>
      <c r="E68" s="325"/>
      <c r="F68" s="325"/>
      <c r="G68" s="325"/>
    </row>
    <row r="69" spans="1:7" ht="18.600000000000001" customHeight="1" x14ac:dyDescent="0.3">
      <c r="A69" s="325"/>
      <c r="B69" s="326"/>
      <c r="C69" s="325"/>
      <c r="D69" s="325"/>
      <c r="E69" s="325"/>
      <c r="F69" s="325"/>
      <c r="G69" s="325"/>
    </row>
    <row r="70" spans="1:7" ht="18.600000000000001" customHeight="1" x14ac:dyDescent="0.3">
      <c r="A70" s="325"/>
      <c r="B70" s="326"/>
      <c r="C70" s="325"/>
      <c r="D70" s="325"/>
      <c r="E70" s="325"/>
      <c r="F70" s="325"/>
      <c r="G70" s="325"/>
    </row>
    <row r="71" spans="1:7" ht="18.600000000000001" customHeight="1" x14ac:dyDescent="0.3">
      <c r="A71" s="325"/>
      <c r="B71" s="326"/>
      <c r="C71" s="325"/>
      <c r="D71" s="325"/>
      <c r="E71" s="325"/>
      <c r="F71" s="325"/>
      <c r="G71" s="325"/>
    </row>
    <row r="72" spans="1:7" ht="18.600000000000001" customHeight="1" x14ac:dyDescent="0.3">
      <c r="A72" s="325"/>
      <c r="B72" s="326"/>
      <c r="C72" s="325"/>
      <c r="D72" s="325"/>
      <c r="E72" s="325"/>
      <c r="F72" s="325"/>
      <c r="G72" s="325"/>
    </row>
    <row r="73" spans="1:7" ht="18.600000000000001" customHeight="1" x14ac:dyDescent="0.3">
      <c r="A73" s="325"/>
      <c r="B73" s="326"/>
      <c r="C73" s="325"/>
      <c r="D73" s="325"/>
      <c r="E73" s="325"/>
      <c r="F73" s="325"/>
      <c r="G73" s="325"/>
    </row>
    <row r="74" spans="1:7" ht="18.600000000000001" customHeight="1" x14ac:dyDescent="0.3">
      <c r="A74" s="325"/>
      <c r="B74" s="326"/>
      <c r="C74" s="325"/>
      <c r="D74" s="325"/>
      <c r="E74" s="325"/>
      <c r="F74" s="325"/>
      <c r="G74" s="325"/>
    </row>
    <row r="75" spans="1:7" ht="18.600000000000001" customHeight="1" x14ac:dyDescent="0.3">
      <c r="A75" s="325"/>
      <c r="B75" s="326"/>
      <c r="C75" s="325"/>
      <c r="D75" s="325"/>
      <c r="E75" s="325"/>
      <c r="F75" s="325"/>
      <c r="G75" s="325"/>
    </row>
    <row r="76" spans="1:7" ht="18.600000000000001" customHeight="1" x14ac:dyDescent="0.3">
      <c r="A76" s="325"/>
      <c r="B76" s="326"/>
      <c r="C76" s="325"/>
      <c r="D76" s="325"/>
      <c r="E76" s="325"/>
      <c r="F76" s="325"/>
      <c r="G76" s="325"/>
    </row>
    <row r="77" spans="1:7" ht="18.600000000000001" customHeight="1" x14ac:dyDescent="0.3">
      <c r="A77" s="325"/>
      <c r="B77" s="326"/>
      <c r="C77" s="325"/>
      <c r="D77" s="325"/>
      <c r="E77" s="325"/>
      <c r="F77" s="325"/>
      <c r="G77" s="325"/>
    </row>
    <row r="78" spans="1:7" ht="18.600000000000001" customHeight="1" x14ac:dyDescent="0.3">
      <c r="A78" s="325"/>
      <c r="B78" s="326"/>
      <c r="C78" s="325"/>
      <c r="D78" s="325"/>
      <c r="E78" s="325"/>
      <c r="F78" s="325"/>
      <c r="G78" s="325"/>
    </row>
    <row r="79" spans="1:7" ht="18.600000000000001" customHeight="1" x14ac:dyDescent="0.3">
      <c r="A79" s="325"/>
      <c r="B79" s="326"/>
      <c r="C79" s="325"/>
      <c r="D79" s="325"/>
      <c r="E79" s="325"/>
      <c r="F79" s="325"/>
      <c r="G79" s="325"/>
    </row>
    <row r="80" spans="1:7" ht="18.600000000000001" customHeight="1" x14ac:dyDescent="0.3">
      <c r="A80" s="325"/>
      <c r="B80" s="326"/>
      <c r="C80" s="325"/>
      <c r="D80" s="325"/>
      <c r="E80" s="325"/>
      <c r="F80" s="325"/>
      <c r="G80" s="325"/>
    </row>
    <row r="81" spans="1:7" ht="18.600000000000001" customHeight="1" x14ac:dyDescent="0.3">
      <c r="A81" s="325"/>
      <c r="B81" s="326"/>
      <c r="C81" s="325"/>
      <c r="D81" s="325"/>
      <c r="E81" s="325"/>
      <c r="F81" s="325"/>
      <c r="G81" s="325"/>
    </row>
    <row r="82" spans="1:7" ht="18.600000000000001" customHeight="1" x14ac:dyDescent="0.3">
      <c r="A82" s="325"/>
      <c r="B82" s="326"/>
      <c r="C82" s="325"/>
      <c r="D82" s="325"/>
      <c r="E82" s="325"/>
      <c r="F82" s="325"/>
      <c r="G82" s="325"/>
    </row>
    <row r="83" spans="1:7" ht="18.600000000000001" customHeight="1" x14ac:dyDescent="0.3">
      <c r="A83" s="325"/>
      <c r="B83" s="326"/>
      <c r="C83" s="325"/>
      <c r="D83" s="325"/>
      <c r="E83" s="325"/>
      <c r="F83" s="325"/>
      <c r="G83" s="325"/>
    </row>
    <row r="84" spans="1:7" ht="18.600000000000001" customHeight="1" x14ac:dyDescent="0.3">
      <c r="A84" s="325"/>
      <c r="B84" s="326"/>
      <c r="C84" s="325"/>
      <c r="D84" s="325"/>
      <c r="E84" s="325"/>
      <c r="F84" s="325"/>
      <c r="G84" s="325"/>
    </row>
    <row r="85" spans="1:7" ht="18.600000000000001" customHeight="1" x14ac:dyDescent="0.3">
      <c r="A85" s="325"/>
      <c r="B85" s="326"/>
      <c r="C85" s="325"/>
      <c r="D85" s="325"/>
      <c r="E85" s="325"/>
      <c r="F85" s="325"/>
      <c r="G85" s="325"/>
    </row>
    <row r="86" spans="1:7" ht="18.600000000000001" customHeight="1" x14ac:dyDescent="0.3">
      <c r="A86" s="325"/>
      <c r="B86" s="326"/>
      <c r="C86" s="325"/>
      <c r="D86" s="325"/>
      <c r="E86" s="325"/>
      <c r="F86" s="325"/>
      <c r="G86" s="325"/>
    </row>
    <row r="87" spans="1:7" ht="18.600000000000001" customHeight="1" x14ac:dyDescent="0.3">
      <c r="A87" s="325"/>
      <c r="B87" s="326"/>
      <c r="C87" s="325"/>
      <c r="D87" s="325"/>
      <c r="E87" s="325"/>
      <c r="F87" s="325"/>
      <c r="G87" s="325"/>
    </row>
    <row r="88" spans="1:7" ht="18.600000000000001" customHeight="1" x14ac:dyDescent="0.3">
      <c r="A88" s="325"/>
      <c r="B88" s="326"/>
      <c r="C88" s="325"/>
      <c r="D88" s="325"/>
      <c r="E88" s="325"/>
      <c r="F88" s="325"/>
      <c r="G88" s="325"/>
    </row>
    <row r="89" spans="1:7" ht="18.600000000000001" customHeight="1" x14ac:dyDescent="0.3">
      <c r="A89" s="325"/>
      <c r="B89" s="326"/>
      <c r="C89" s="325"/>
      <c r="D89" s="325"/>
      <c r="E89" s="325"/>
      <c r="F89" s="325"/>
      <c r="G89" s="325"/>
    </row>
    <row r="90" spans="1:7" ht="18.600000000000001" customHeight="1" x14ac:dyDescent="0.3">
      <c r="A90" s="325"/>
      <c r="B90" s="326"/>
      <c r="C90" s="325"/>
      <c r="D90" s="325"/>
      <c r="E90" s="325"/>
      <c r="F90" s="325"/>
      <c r="G90" s="325"/>
    </row>
    <row r="91" spans="1:7" ht="18.600000000000001" customHeight="1" x14ac:dyDescent="0.3">
      <c r="A91" s="325"/>
      <c r="B91" s="326"/>
      <c r="C91" s="325"/>
      <c r="D91" s="325"/>
      <c r="E91" s="325"/>
      <c r="F91" s="325"/>
      <c r="G91" s="325"/>
    </row>
    <row r="92" spans="1:7" ht="18.600000000000001" customHeight="1" x14ac:dyDescent="0.3">
      <c r="A92" s="325"/>
      <c r="B92" s="326"/>
      <c r="C92" s="325"/>
      <c r="D92" s="325"/>
      <c r="E92" s="325"/>
      <c r="F92" s="325"/>
      <c r="G92" s="325"/>
    </row>
    <row r="93" spans="1:7" ht="18.600000000000001" customHeight="1" x14ac:dyDescent="0.3">
      <c r="A93" s="325"/>
      <c r="B93" s="326"/>
      <c r="C93" s="325"/>
      <c r="D93" s="325"/>
      <c r="E93" s="325"/>
      <c r="F93" s="325"/>
      <c r="G93" s="325"/>
    </row>
    <row r="94" spans="1:7" ht="18.600000000000001" customHeight="1" x14ac:dyDescent="0.3">
      <c r="A94" s="325"/>
      <c r="B94" s="326"/>
      <c r="C94" s="325"/>
      <c r="D94" s="325"/>
      <c r="E94" s="325"/>
      <c r="F94" s="325"/>
      <c r="G94" s="325"/>
    </row>
    <row r="95" spans="1:7" ht="18.600000000000001" customHeight="1" x14ac:dyDescent="0.3">
      <c r="A95" s="325"/>
      <c r="B95" s="326"/>
      <c r="C95" s="325"/>
      <c r="D95" s="325"/>
      <c r="E95" s="325"/>
      <c r="F95" s="325"/>
      <c r="G95" s="325"/>
    </row>
    <row r="96" spans="1:7" ht="18.600000000000001" customHeight="1" x14ac:dyDescent="0.3">
      <c r="A96" s="325"/>
      <c r="B96" s="326"/>
      <c r="C96" s="325"/>
      <c r="D96" s="325"/>
      <c r="E96" s="325"/>
      <c r="F96" s="325"/>
      <c r="G96" s="325"/>
    </row>
    <row r="97" spans="1:7" ht="18.600000000000001" customHeight="1" x14ac:dyDescent="0.3">
      <c r="A97" s="325"/>
      <c r="B97" s="326"/>
      <c r="C97" s="325"/>
      <c r="D97" s="325"/>
      <c r="E97" s="325"/>
      <c r="F97" s="325"/>
      <c r="G97" s="325"/>
    </row>
    <row r="98" spans="1:7" ht="18.600000000000001" customHeight="1" x14ac:dyDescent="0.3">
      <c r="A98" s="325"/>
      <c r="B98" s="326"/>
      <c r="C98" s="325"/>
      <c r="D98" s="325"/>
      <c r="E98" s="325"/>
      <c r="F98" s="325"/>
      <c r="G98" s="325"/>
    </row>
    <row r="99" spans="1:7" ht="18.600000000000001" customHeight="1" x14ac:dyDescent="0.3">
      <c r="A99" s="325"/>
      <c r="B99" s="326"/>
      <c r="C99" s="325"/>
      <c r="D99" s="325"/>
      <c r="E99" s="325"/>
      <c r="F99" s="325"/>
      <c r="G99" s="325"/>
    </row>
    <row r="100" spans="1:7" ht="18.600000000000001" customHeight="1" x14ac:dyDescent="0.3">
      <c r="A100" s="325"/>
      <c r="B100" s="326"/>
      <c r="C100" s="325"/>
      <c r="D100" s="325"/>
      <c r="E100" s="325"/>
      <c r="F100" s="325"/>
      <c r="G100" s="325"/>
    </row>
    <row r="101" spans="1:7" ht="18.600000000000001" customHeight="1" x14ac:dyDescent="0.3">
      <c r="A101" s="325"/>
      <c r="B101" s="326"/>
      <c r="C101" s="325"/>
      <c r="D101" s="325"/>
      <c r="E101" s="325"/>
      <c r="F101" s="325"/>
      <c r="G101" s="325"/>
    </row>
    <row r="102" spans="1:7" ht="18.600000000000001" customHeight="1" x14ac:dyDescent="0.3">
      <c r="A102" s="325"/>
      <c r="B102" s="326"/>
      <c r="C102" s="325"/>
      <c r="D102" s="325"/>
      <c r="E102" s="325"/>
      <c r="F102" s="325"/>
      <c r="G102" s="325"/>
    </row>
    <row r="103" spans="1:7" ht="18.600000000000001" customHeight="1" x14ac:dyDescent="0.3">
      <c r="A103" s="325"/>
      <c r="B103" s="326"/>
      <c r="C103" s="325"/>
      <c r="D103" s="325"/>
      <c r="E103" s="325"/>
      <c r="F103" s="325"/>
      <c r="G103" s="325"/>
    </row>
    <row r="104" spans="1:7" ht="18.600000000000001" customHeight="1" x14ac:dyDescent="0.3">
      <c r="A104" s="325"/>
      <c r="B104" s="326"/>
      <c r="C104" s="325"/>
      <c r="D104" s="325"/>
      <c r="E104" s="325"/>
      <c r="F104" s="325"/>
      <c r="G104" s="325"/>
    </row>
    <row r="105" spans="1:7" ht="18.600000000000001" customHeight="1" x14ac:dyDescent="0.3">
      <c r="A105" s="325"/>
      <c r="B105" s="326"/>
      <c r="C105" s="325"/>
      <c r="D105" s="325"/>
      <c r="E105" s="325"/>
      <c r="F105" s="325"/>
      <c r="G105" s="325"/>
    </row>
    <row r="106" spans="1:7" ht="18.600000000000001" customHeight="1" x14ac:dyDescent="0.3">
      <c r="A106" s="325"/>
      <c r="B106" s="326"/>
      <c r="C106" s="325"/>
      <c r="D106" s="325"/>
      <c r="E106" s="325"/>
      <c r="F106" s="325"/>
      <c r="G106" s="325"/>
    </row>
    <row r="107" spans="1:7" ht="18.600000000000001" customHeight="1" x14ac:dyDescent="0.3">
      <c r="A107" s="325"/>
      <c r="B107" s="326"/>
      <c r="C107" s="325"/>
      <c r="D107" s="325"/>
      <c r="E107" s="325"/>
      <c r="F107" s="325"/>
      <c r="G107" s="325"/>
    </row>
    <row r="108" spans="1:7" ht="18.600000000000001" customHeight="1" x14ac:dyDescent="0.3">
      <c r="A108" s="325"/>
      <c r="B108" s="326"/>
      <c r="C108" s="325"/>
      <c r="D108" s="325"/>
      <c r="E108" s="325"/>
      <c r="F108" s="325"/>
      <c r="G108" s="325"/>
    </row>
    <row r="109" spans="1:7" ht="18.600000000000001" customHeight="1" x14ac:dyDescent="0.3">
      <c r="A109" s="325"/>
      <c r="B109" s="326"/>
      <c r="C109" s="325"/>
      <c r="D109" s="325"/>
      <c r="E109" s="325"/>
      <c r="F109" s="325"/>
      <c r="G109" s="325"/>
    </row>
    <row r="110" spans="1:7" ht="18.600000000000001" customHeight="1" x14ac:dyDescent="0.3">
      <c r="A110" s="325"/>
      <c r="B110" s="326"/>
      <c r="C110" s="325"/>
      <c r="D110" s="325"/>
      <c r="E110" s="325"/>
      <c r="F110" s="325"/>
      <c r="G110" s="325"/>
    </row>
    <row r="111" spans="1:7" ht="18.600000000000001" customHeight="1" x14ac:dyDescent="0.3">
      <c r="A111" s="325"/>
      <c r="B111" s="326"/>
      <c r="C111" s="325"/>
      <c r="D111" s="325"/>
      <c r="E111" s="325"/>
      <c r="F111" s="325"/>
      <c r="G111" s="325"/>
    </row>
    <row r="112" spans="1:7" ht="18.600000000000001" customHeight="1" x14ac:dyDescent="0.3">
      <c r="A112" s="325"/>
      <c r="B112" s="329"/>
      <c r="C112" s="325"/>
      <c r="D112" s="330"/>
      <c r="E112" s="325"/>
      <c r="F112" s="325"/>
      <c r="G112" s="325"/>
    </row>
    <row r="113" spans="1:7" ht="18.600000000000001" customHeight="1" x14ac:dyDescent="0.3">
      <c r="A113" s="325"/>
      <c r="B113" s="326"/>
      <c r="C113" s="325"/>
      <c r="D113" s="325"/>
      <c r="E113" s="325"/>
      <c r="F113" s="325"/>
      <c r="G113" s="325"/>
    </row>
    <row r="114" spans="1:7" ht="18.600000000000001" customHeight="1" x14ac:dyDescent="0.3">
      <c r="A114" s="325"/>
      <c r="B114" s="326"/>
      <c r="C114" s="325"/>
      <c r="D114" s="325"/>
      <c r="E114" s="325"/>
      <c r="F114" s="325"/>
      <c r="G114" s="325"/>
    </row>
    <row r="115" spans="1:7" ht="18.600000000000001" customHeight="1" x14ac:dyDescent="0.3">
      <c r="A115" s="325"/>
      <c r="B115" s="326"/>
      <c r="C115" s="325"/>
      <c r="D115" s="325"/>
      <c r="E115" s="325"/>
      <c r="F115" s="325"/>
      <c r="G115" s="325"/>
    </row>
    <row r="116" spans="1:7" ht="18.600000000000001" customHeight="1" x14ac:dyDescent="0.3">
      <c r="A116" s="325"/>
      <c r="B116" s="326"/>
      <c r="C116" s="325"/>
      <c r="D116" s="325"/>
      <c r="E116" s="325"/>
      <c r="F116" s="325"/>
      <c r="G116" s="325"/>
    </row>
    <row r="117" spans="1:7" ht="18.600000000000001" customHeight="1" x14ac:dyDescent="0.3">
      <c r="A117" s="325"/>
      <c r="B117" s="326"/>
      <c r="C117" s="325"/>
      <c r="D117" s="325"/>
      <c r="E117" s="325"/>
      <c r="F117" s="325"/>
      <c r="G117" s="325"/>
    </row>
    <row r="118" spans="1:7" ht="18.600000000000001" customHeight="1" x14ac:dyDescent="0.3">
      <c r="A118" s="325"/>
      <c r="B118" s="326"/>
      <c r="C118" s="325"/>
      <c r="D118" s="325"/>
      <c r="E118" s="325"/>
      <c r="F118" s="325"/>
      <c r="G118" s="325"/>
    </row>
    <row r="119" spans="1:7" ht="18.600000000000001" customHeight="1" x14ac:dyDescent="0.3">
      <c r="A119" s="325"/>
      <c r="B119" s="326"/>
      <c r="C119" s="325"/>
      <c r="D119" s="325"/>
      <c r="E119" s="325"/>
      <c r="F119" s="325"/>
      <c r="G119" s="325"/>
    </row>
    <row r="120" spans="1:7" ht="18.600000000000001" customHeight="1" x14ac:dyDescent="0.3">
      <c r="A120" s="325"/>
      <c r="B120" s="326"/>
      <c r="C120" s="325"/>
      <c r="D120" s="325"/>
      <c r="E120" s="325"/>
      <c r="F120" s="325"/>
      <c r="G120" s="325"/>
    </row>
    <row r="121" spans="1:7" ht="18.600000000000001" customHeight="1" x14ac:dyDescent="0.3">
      <c r="A121" s="325"/>
      <c r="B121" s="326"/>
      <c r="C121" s="325"/>
      <c r="D121" s="325"/>
      <c r="E121" s="325"/>
      <c r="F121" s="325"/>
      <c r="G121" s="325"/>
    </row>
    <row r="122" spans="1:7" ht="18.600000000000001" customHeight="1" x14ac:dyDescent="0.3">
      <c r="A122" s="325"/>
      <c r="B122" s="326"/>
      <c r="C122" s="325"/>
      <c r="D122" s="325"/>
      <c r="E122" s="325"/>
      <c r="F122" s="325"/>
      <c r="G122" s="325"/>
    </row>
    <row r="123" spans="1:7" ht="18.600000000000001" customHeight="1" x14ac:dyDescent="0.3">
      <c r="A123" s="325"/>
      <c r="B123" s="326"/>
      <c r="C123" s="325"/>
      <c r="D123" s="325"/>
      <c r="E123" s="325"/>
      <c r="F123" s="325"/>
      <c r="G123" s="325"/>
    </row>
    <row r="124" spans="1:7" ht="18.600000000000001" customHeight="1" x14ac:dyDescent="0.3">
      <c r="A124" s="325"/>
      <c r="B124" s="326"/>
      <c r="C124" s="325"/>
      <c r="D124" s="325"/>
      <c r="E124" s="325"/>
      <c r="F124" s="325"/>
      <c r="G124" s="325"/>
    </row>
    <row r="125" spans="1:7" ht="18.600000000000001" customHeight="1" x14ac:dyDescent="0.3">
      <c r="A125" s="325"/>
      <c r="B125" s="326"/>
      <c r="C125" s="325"/>
      <c r="D125" s="325"/>
      <c r="E125" s="325"/>
      <c r="F125" s="325"/>
      <c r="G125" s="325"/>
    </row>
    <row r="126" spans="1:7" ht="18.600000000000001" customHeight="1" x14ac:dyDescent="0.3">
      <c r="A126" s="325"/>
      <c r="B126" s="326"/>
      <c r="C126" s="325"/>
      <c r="D126" s="325"/>
      <c r="E126" s="325"/>
      <c r="F126" s="325"/>
      <c r="G126" s="325"/>
    </row>
    <row r="127" spans="1:7" ht="18.600000000000001" customHeight="1" x14ac:dyDescent="0.3">
      <c r="A127" s="325"/>
      <c r="B127" s="326"/>
      <c r="C127" s="325"/>
      <c r="D127" s="325"/>
      <c r="E127" s="325"/>
      <c r="F127" s="325"/>
      <c r="G127" s="325"/>
    </row>
    <row r="128" spans="1:7" ht="18.600000000000001" customHeight="1" x14ac:dyDescent="0.3">
      <c r="A128" s="325"/>
      <c r="B128" s="329"/>
      <c r="C128" s="325"/>
      <c r="D128" s="330"/>
      <c r="E128" s="325"/>
      <c r="F128" s="325"/>
      <c r="G128" s="325"/>
    </row>
    <row r="129" spans="1:7" ht="18.600000000000001" customHeight="1" x14ac:dyDescent="0.3">
      <c r="A129" s="325"/>
      <c r="B129" s="326"/>
      <c r="C129" s="325"/>
      <c r="D129" s="325"/>
      <c r="E129" s="325"/>
      <c r="F129" s="325"/>
      <c r="G129" s="325"/>
    </row>
    <row r="130" spans="1:7" ht="18.600000000000001" customHeight="1" x14ac:dyDescent="0.3">
      <c r="A130" s="325"/>
      <c r="B130" s="326"/>
      <c r="C130" s="325"/>
      <c r="D130" s="325"/>
      <c r="E130" s="325"/>
      <c r="F130" s="325"/>
      <c r="G130" s="325"/>
    </row>
    <row r="131" spans="1:7" ht="18.600000000000001" customHeight="1" x14ac:dyDescent="0.3">
      <c r="A131" s="325"/>
      <c r="B131" s="326"/>
      <c r="C131" s="325"/>
      <c r="D131" s="325"/>
      <c r="E131" s="325"/>
      <c r="F131" s="325"/>
      <c r="G131" s="325"/>
    </row>
    <row r="132" spans="1:7" ht="18.600000000000001" customHeight="1" x14ac:dyDescent="0.3">
      <c r="A132" s="325"/>
      <c r="B132" s="326"/>
      <c r="C132" s="325"/>
      <c r="D132" s="325"/>
      <c r="E132" s="325"/>
      <c r="F132" s="325"/>
      <c r="G132" s="325"/>
    </row>
    <row r="133" spans="1:7" ht="18.600000000000001" customHeight="1" x14ac:dyDescent="0.3">
      <c r="A133" s="325"/>
      <c r="B133" s="326"/>
      <c r="C133" s="325"/>
      <c r="D133" s="325"/>
      <c r="E133" s="325"/>
      <c r="F133" s="325"/>
      <c r="G133" s="325"/>
    </row>
    <row r="134" spans="1:7" ht="18.600000000000001" customHeight="1" x14ac:dyDescent="0.3">
      <c r="A134" s="325"/>
      <c r="B134" s="326"/>
      <c r="C134" s="325"/>
      <c r="D134" s="325"/>
      <c r="E134" s="325"/>
      <c r="F134" s="325"/>
      <c r="G134" s="325"/>
    </row>
    <row r="135" spans="1:7" ht="18.600000000000001" customHeight="1" x14ac:dyDescent="0.3">
      <c r="A135" s="325"/>
      <c r="B135" s="326"/>
      <c r="C135" s="325"/>
      <c r="D135" s="325"/>
      <c r="E135" s="325"/>
      <c r="F135" s="325"/>
      <c r="G135" s="325"/>
    </row>
    <row r="136" spans="1:7" ht="18.600000000000001" customHeight="1" x14ac:dyDescent="0.3">
      <c r="A136" s="325"/>
      <c r="B136" s="326"/>
      <c r="C136" s="325"/>
      <c r="D136" s="325"/>
      <c r="E136" s="325"/>
      <c r="F136" s="325"/>
      <c r="G136" s="325"/>
    </row>
    <row r="137" spans="1:7" ht="18.600000000000001" customHeight="1" x14ac:dyDescent="0.3">
      <c r="A137" s="325"/>
      <c r="B137" s="326"/>
      <c r="C137" s="325"/>
      <c r="D137" s="325"/>
      <c r="E137" s="325"/>
      <c r="F137" s="325"/>
      <c r="G137" s="325"/>
    </row>
    <row r="138" spans="1:7" ht="18.600000000000001" customHeight="1" x14ac:dyDescent="0.3">
      <c r="A138" s="325"/>
      <c r="B138" s="326"/>
      <c r="C138" s="325"/>
      <c r="D138" s="325"/>
      <c r="E138" s="325"/>
      <c r="F138" s="325"/>
      <c r="G138" s="325"/>
    </row>
    <row r="139" spans="1:7" ht="18.600000000000001" customHeight="1" x14ac:dyDescent="0.3">
      <c r="A139" s="325"/>
      <c r="B139" s="326"/>
      <c r="C139" s="325"/>
      <c r="D139" s="325"/>
      <c r="E139" s="325"/>
      <c r="F139" s="325"/>
      <c r="G139" s="325"/>
    </row>
    <row r="140" spans="1:7" ht="21.9" customHeight="1" x14ac:dyDescent="0.3">
      <c r="A140" s="325"/>
      <c r="B140" s="325"/>
      <c r="C140" s="325"/>
      <c r="D140" s="325"/>
      <c r="E140" s="325"/>
      <c r="F140" s="325"/>
      <c r="G140" s="325"/>
    </row>
    <row r="141" spans="1:7" ht="21.9" customHeight="1" x14ac:dyDescent="0.3">
      <c r="A141" s="325"/>
      <c r="B141" s="325"/>
      <c r="C141" s="325"/>
      <c r="D141" s="325"/>
      <c r="E141" s="325"/>
      <c r="F141" s="325"/>
      <c r="G141" s="325"/>
    </row>
    <row r="142" spans="1:7" ht="21.9" customHeight="1" x14ac:dyDescent="0.3">
      <c r="A142" s="325"/>
      <c r="B142" s="325"/>
      <c r="C142" s="325"/>
      <c r="D142" s="325"/>
      <c r="E142" s="325"/>
      <c r="F142" s="325"/>
      <c r="G142" s="325"/>
    </row>
    <row r="143" spans="1:7" ht="21.9" customHeight="1" x14ac:dyDescent="0.3">
      <c r="A143" s="325"/>
      <c r="B143" s="325"/>
      <c r="C143" s="325"/>
      <c r="D143" s="325"/>
      <c r="E143" s="325"/>
      <c r="F143" s="325"/>
      <c r="G143" s="325"/>
    </row>
    <row r="144" spans="1:7" ht="21.9" customHeight="1" x14ac:dyDescent="0.3">
      <c r="A144" s="325"/>
      <c r="B144" s="325"/>
      <c r="C144" s="325"/>
      <c r="D144" s="325"/>
      <c r="E144" s="325"/>
      <c r="F144" s="325"/>
      <c r="G144" s="325"/>
    </row>
    <row r="145" spans="1:7" ht="21.9" customHeight="1" x14ac:dyDescent="0.3">
      <c r="A145" s="325"/>
      <c r="B145" s="325"/>
      <c r="C145" s="325"/>
      <c r="D145" s="325"/>
      <c r="E145" s="325"/>
      <c r="F145" s="325"/>
      <c r="G145" s="325"/>
    </row>
    <row r="146" spans="1:7" ht="21.9" customHeight="1" x14ac:dyDescent="0.3">
      <c r="A146" s="325"/>
      <c r="B146" s="325"/>
      <c r="C146" s="325"/>
      <c r="D146" s="325"/>
      <c r="E146" s="325"/>
      <c r="F146" s="325"/>
      <c r="G146" s="325"/>
    </row>
    <row r="147" spans="1:7" ht="21.9" customHeight="1" x14ac:dyDescent="0.3">
      <c r="A147" s="325"/>
      <c r="B147" s="325"/>
      <c r="C147" s="325"/>
      <c r="D147" s="325"/>
      <c r="E147" s="325"/>
      <c r="F147" s="325"/>
      <c r="G147" s="325"/>
    </row>
    <row r="148" spans="1:7" ht="21.9" customHeight="1" x14ac:dyDescent="0.3">
      <c r="A148" s="325"/>
      <c r="B148" s="325"/>
      <c r="C148" s="325"/>
      <c r="D148" s="325"/>
      <c r="E148" s="325"/>
      <c r="F148" s="325"/>
      <c r="G148" s="325"/>
    </row>
    <row r="149" spans="1:7" ht="21.9" customHeight="1" x14ac:dyDescent="0.3">
      <c r="A149" s="325"/>
      <c r="B149" s="325"/>
      <c r="C149" s="325"/>
      <c r="D149" s="325"/>
      <c r="E149" s="325"/>
      <c r="F149" s="325"/>
      <c r="G149" s="325"/>
    </row>
    <row r="150" spans="1:7" ht="21.9" customHeight="1" x14ac:dyDescent="0.3">
      <c r="A150" s="325"/>
      <c r="B150" s="325"/>
      <c r="C150" s="325"/>
      <c r="D150" s="325"/>
      <c r="E150" s="325"/>
      <c r="F150" s="325"/>
      <c r="G150" s="325"/>
    </row>
    <row r="151" spans="1:7" ht="21.9" customHeight="1" x14ac:dyDescent="0.3">
      <c r="A151" s="325"/>
      <c r="B151" s="325"/>
      <c r="C151" s="325"/>
      <c r="D151" s="325"/>
      <c r="E151" s="325"/>
      <c r="F151" s="325"/>
      <c r="G151" s="325"/>
    </row>
    <row r="152" spans="1:7" ht="21.9" customHeight="1" x14ac:dyDescent="0.3">
      <c r="A152" s="325"/>
      <c r="B152" s="325"/>
      <c r="C152" s="325"/>
      <c r="D152" s="325"/>
      <c r="E152" s="325"/>
      <c r="F152" s="325"/>
      <c r="G152" s="325"/>
    </row>
    <row r="153" spans="1:7" ht="21.9" customHeight="1" x14ac:dyDescent="0.3">
      <c r="A153" s="325"/>
      <c r="B153" s="325"/>
      <c r="C153" s="325"/>
      <c r="D153" s="325"/>
      <c r="E153" s="325"/>
      <c r="F153" s="325"/>
      <c r="G153" s="325"/>
    </row>
    <row r="154" spans="1:7" ht="21.9" customHeight="1" x14ac:dyDescent="0.3">
      <c r="A154" s="325"/>
      <c r="B154" s="325"/>
      <c r="C154" s="325"/>
      <c r="D154" s="325"/>
      <c r="E154" s="325"/>
      <c r="F154" s="325"/>
      <c r="G154" s="325"/>
    </row>
    <row r="155" spans="1:7" ht="21.9" customHeight="1" x14ac:dyDescent="0.3">
      <c r="A155" s="325"/>
      <c r="B155" s="325"/>
      <c r="C155" s="325"/>
      <c r="D155" s="325"/>
      <c r="E155" s="325"/>
      <c r="F155" s="325"/>
      <c r="G155" s="325"/>
    </row>
    <row r="156" spans="1:7" ht="21.9" customHeight="1" x14ac:dyDescent="0.3">
      <c r="A156" s="325"/>
      <c r="B156" s="325"/>
      <c r="C156" s="325"/>
      <c r="D156" s="325"/>
      <c r="E156" s="325"/>
      <c r="F156" s="325"/>
      <c r="G156" s="325"/>
    </row>
    <row r="157" spans="1:7" ht="21.9" customHeight="1" x14ac:dyDescent="0.3">
      <c r="A157" s="325"/>
      <c r="B157" s="325"/>
      <c r="C157" s="325"/>
      <c r="D157" s="325"/>
      <c r="E157" s="325"/>
      <c r="F157" s="325"/>
      <c r="G157" s="325"/>
    </row>
    <row r="158" spans="1:7" ht="21.9" customHeight="1" x14ac:dyDescent="0.3">
      <c r="A158" s="325"/>
      <c r="B158" s="325"/>
      <c r="C158" s="325"/>
      <c r="D158" s="325"/>
      <c r="E158" s="325"/>
      <c r="F158" s="325"/>
      <c r="G158" s="325"/>
    </row>
    <row r="159" spans="1:7" ht="21.9" customHeight="1" x14ac:dyDescent="0.3">
      <c r="A159" s="325"/>
      <c r="B159" s="325"/>
      <c r="C159" s="325"/>
      <c r="D159" s="325"/>
      <c r="E159" s="325"/>
      <c r="F159" s="325"/>
      <c r="G159" s="325"/>
    </row>
    <row r="160" spans="1:7" ht="21.9" customHeight="1" x14ac:dyDescent="0.3">
      <c r="A160" s="325"/>
      <c r="B160" s="325"/>
      <c r="C160" s="325"/>
      <c r="D160" s="325"/>
      <c r="E160" s="325"/>
      <c r="F160" s="325"/>
      <c r="G160" s="325"/>
    </row>
    <row r="161" spans="1:7" ht="21.9" customHeight="1" x14ac:dyDescent="0.3">
      <c r="A161" s="325"/>
      <c r="B161" s="325"/>
      <c r="C161" s="325"/>
      <c r="D161" s="325"/>
      <c r="E161" s="325"/>
      <c r="F161" s="325"/>
      <c r="G161" s="325"/>
    </row>
    <row r="162" spans="1:7" ht="21.9" customHeight="1" x14ac:dyDescent="0.3">
      <c r="A162" s="325"/>
      <c r="B162" s="325"/>
      <c r="C162" s="325"/>
      <c r="D162" s="325"/>
      <c r="E162" s="325"/>
      <c r="F162" s="325"/>
      <c r="G162" s="325"/>
    </row>
    <row r="163" spans="1:7" ht="21.9" customHeight="1" x14ac:dyDescent="0.3">
      <c r="A163" s="325"/>
      <c r="B163" s="325"/>
      <c r="C163" s="325"/>
      <c r="D163" s="325"/>
      <c r="E163" s="325"/>
      <c r="F163" s="325"/>
      <c r="G163" s="325"/>
    </row>
    <row r="164" spans="1:7" ht="21.9" customHeight="1" x14ac:dyDescent="0.3">
      <c r="A164" s="325"/>
      <c r="B164" s="325"/>
      <c r="C164" s="325"/>
      <c r="D164" s="325"/>
      <c r="E164" s="325"/>
      <c r="F164" s="325"/>
      <c r="G164" s="325"/>
    </row>
    <row r="165" spans="1:7" ht="21.9" customHeight="1" x14ac:dyDescent="0.3">
      <c r="A165" s="325"/>
      <c r="B165" s="325"/>
      <c r="C165" s="325"/>
      <c r="D165" s="325"/>
      <c r="E165" s="325"/>
      <c r="F165" s="325"/>
      <c r="G165" s="325"/>
    </row>
    <row r="166" spans="1:7" ht="21.9" customHeight="1" x14ac:dyDescent="0.3">
      <c r="A166" s="325"/>
      <c r="B166" s="325"/>
      <c r="C166" s="325"/>
      <c r="D166" s="325"/>
      <c r="E166" s="325"/>
      <c r="F166" s="325"/>
      <c r="G166" s="325"/>
    </row>
    <row r="167" spans="1:7" ht="21.9" customHeight="1" x14ac:dyDescent="0.3">
      <c r="A167" s="325"/>
      <c r="B167" s="325"/>
      <c r="C167" s="325"/>
      <c r="D167" s="325"/>
      <c r="E167" s="325"/>
      <c r="F167" s="325"/>
      <c r="G167" s="325"/>
    </row>
    <row r="168" spans="1:7" ht="21.9" customHeight="1" x14ac:dyDescent="0.3">
      <c r="A168" s="325"/>
      <c r="B168" s="325"/>
      <c r="C168" s="325"/>
      <c r="D168" s="325"/>
      <c r="E168" s="325"/>
      <c r="F168" s="325"/>
      <c r="G168" s="325"/>
    </row>
    <row r="169" spans="1:7" ht="21.9" customHeight="1" x14ac:dyDescent="0.3">
      <c r="A169" s="325"/>
      <c r="B169" s="325"/>
      <c r="C169" s="325"/>
      <c r="D169" s="325"/>
      <c r="E169" s="325"/>
      <c r="F169" s="325"/>
      <c r="G169" s="325"/>
    </row>
    <row r="170" spans="1:7" ht="21.9" customHeight="1" x14ac:dyDescent="0.3">
      <c r="A170" s="325"/>
      <c r="B170" s="325"/>
      <c r="C170" s="325"/>
      <c r="D170" s="325"/>
      <c r="E170" s="325"/>
      <c r="F170" s="325"/>
      <c r="G170" s="325"/>
    </row>
    <row r="171" spans="1:7" ht="21.9" customHeight="1" x14ac:dyDescent="0.3">
      <c r="A171" s="325"/>
      <c r="B171" s="325"/>
      <c r="C171" s="325"/>
      <c r="D171" s="325"/>
      <c r="E171" s="325"/>
      <c r="F171" s="325"/>
      <c r="G171" s="325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6AA6-B6DA-4A32-AD99-1C4FDAB7D745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D7" sqref="D7"/>
      <selection pane="bottomLeft" activeCell="D7" sqref="D7"/>
    </sheetView>
  </sheetViews>
  <sheetFormatPr defaultRowHeight="13.2" x14ac:dyDescent="0.25"/>
  <cols>
    <col min="1" max="1" width="3.88671875" customWidth="1"/>
    <col min="2" max="2" width="13" customWidth="1"/>
    <col min="3" max="3" width="12.44140625" customWidth="1"/>
    <col min="4" max="4" width="26.44140625" style="39" customWidth="1"/>
    <col min="5" max="5" width="10.5546875" style="293" customWidth="1"/>
    <col min="6" max="6" width="6.109375" style="88" hidden="1" customWidth="1"/>
    <col min="7" max="7" width="28.66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Csongrád-Csanád megye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85" t="str">
        <f>Altalanos!$A$8</f>
        <v>5-ös kcs Fiú B</v>
      </c>
      <c r="D2" s="99"/>
      <c r="E2" s="159" t="s">
        <v>32</v>
      </c>
      <c r="F2" s="89"/>
      <c r="G2" s="89"/>
      <c r="H2" s="285"/>
      <c r="I2" s="285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78" t="s">
        <v>45</v>
      </c>
      <c r="B3" s="283"/>
      <c r="C3" s="283"/>
      <c r="D3" s="283"/>
      <c r="E3" s="283"/>
      <c r="F3" s="283"/>
      <c r="G3" s="283"/>
      <c r="H3" s="283"/>
      <c r="I3" s="284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5" t="s">
        <v>28</v>
      </c>
      <c r="I4" s="290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2026.04.29-30.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296"/>
      <c r="J5" s="106"/>
      <c r="K5" s="81"/>
      <c r="L5" s="81"/>
      <c r="M5" s="81"/>
      <c r="N5" s="106"/>
      <c r="O5" s="87"/>
      <c r="P5" s="87"/>
      <c r="Q5" s="299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6" t="s">
        <v>35</v>
      </c>
      <c r="I6" s="287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106</v>
      </c>
      <c r="C7" s="90" t="s">
        <v>107</v>
      </c>
      <c r="D7" s="91" t="s">
        <v>108</v>
      </c>
      <c r="E7" s="162"/>
      <c r="F7" s="279"/>
      <c r="G7" s="280"/>
      <c r="H7" s="91"/>
      <c r="I7" s="91"/>
      <c r="J7" s="144"/>
      <c r="K7" s="142"/>
      <c r="L7" s="146"/>
      <c r="M7" s="142"/>
      <c r="N7" s="137"/>
      <c r="O7" s="303"/>
      <c r="P7" s="108"/>
      <c r="Q7" s="92"/>
    </row>
    <row r="8" spans="1:17" s="11" customFormat="1" ht="18.899999999999999" customHeight="1" x14ac:dyDescent="0.25">
      <c r="A8" s="147">
        <v>2</v>
      </c>
      <c r="B8" s="90" t="s">
        <v>109</v>
      </c>
      <c r="C8" s="90" t="s">
        <v>110</v>
      </c>
      <c r="D8" s="91" t="s">
        <v>111</v>
      </c>
      <c r="E8" s="162"/>
      <c r="F8" s="281"/>
      <c r="G8" s="282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112</v>
      </c>
      <c r="C9" s="90" t="s">
        <v>113</v>
      </c>
      <c r="D9" s="91" t="s">
        <v>115</v>
      </c>
      <c r="E9" s="162"/>
      <c r="F9" s="281"/>
      <c r="G9" s="282"/>
      <c r="H9" s="91"/>
      <c r="I9" s="91"/>
      <c r="J9" s="144"/>
      <c r="K9" s="142"/>
      <c r="L9" s="146"/>
      <c r="M9" s="142"/>
      <c r="N9" s="137"/>
      <c r="O9" s="91"/>
      <c r="P9" s="292"/>
      <c r="Q9" s="167"/>
    </row>
    <row r="10" spans="1:17" s="11" customFormat="1" ht="18.899999999999999" customHeight="1" x14ac:dyDescent="0.25">
      <c r="A10" s="147">
        <v>4</v>
      </c>
      <c r="B10" s="90" t="s">
        <v>112</v>
      </c>
      <c r="C10" s="90" t="s">
        <v>114</v>
      </c>
      <c r="D10" s="91" t="s">
        <v>115</v>
      </c>
      <c r="E10" s="162"/>
      <c r="F10" s="281"/>
      <c r="G10" s="282"/>
      <c r="H10" s="91"/>
      <c r="I10" s="91"/>
      <c r="J10" s="144"/>
      <c r="K10" s="142"/>
      <c r="L10" s="146"/>
      <c r="M10" s="142"/>
      <c r="N10" s="137"/>
      <c r="O10" s="91"/>
      <c r="P10" s="291"/>
      <c r="Q10" s="288"/>
    </row>
    <row r="11" spans="1:17" s="11" customFormat="1" ht="18.899999999999999" customHeight="1" x14ac:dyDescent="0.25">
      <c r="A11" s="147">
        <v>5</v>
      </c>
      <c r="B11" s="90" t="s">
        <v>116</v>
      </c>
      <c r="C11" s="90" t="s">
        <v>113</v>
      </c>
      <c r="D11" s="91" t="s">
        <v>117</v>
      </c>
      <c r="E11" s="162"/>
      <c r="F11" s="281"/>
      <c r="G11" s="282"/>
      <c r="H11" s="91"/>
      <c r="I11" s="91"/>
      <c r="J11" s="144"/>
      <c r="K11" s="142"/>
      <c r="L11" s="146"/>
      <c r="M11" s="142"/>
      <c r="N11" s="137"/>
      <c r="O11" s="91"/>
      <c r="P11" s="291"/>
      <c r="Q11" s="288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1"/>
      <c r="G12" s="282"/>
      <c r="H12" s="91"/>
      <c r="I12" s="91"/>
      <c r="J12" s="144"/>
      <c r="K12" s="142"/>
      <c r="L12" s="146"/>
      <c r="M12" s="142"/>
      <c r="N12" s="137"/>
      <c r="O12" s="91"/>
      <c r="P12" s="291"/>
      <c r="Q12" s="288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1"/>
      <c r="G13" s="282"/>
      <c r="H13" s="91"/>
      <c r="I13" s="91"/>
      <c r="J13" s="144"/>
      <c r="K13" s="142"/>
      <c r="L13" s="146"/>
      <c r="M13" s="142"/>
      <c r="N13" s="137"/>
      <c r="O13" s="91"/>
      <c r="P13" s="291"/>
      <c r="Q13" s="288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1"/>
      <c r="G14" s="282"/>
      <c r="H14" s="91"/>
      <c r="I14" s="91"/>
      <c r="J14" s="144"/>
      <c r="K14" s="142"/>
      <c r="L14" s="146"/>
      <c r="M14" s="142"/>
      <c r="N14" s="137"/>
      <c r="O14" s="91"/>
      <c r="P14" s="291"/>
      <c r="Q14" s="288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2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04"/>
      <c r="F28" s="297"/>
      <c r="G28" s="298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05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4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89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89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89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71" si="0">IF(Q40="",999,Q40)</f>
        <v>999</v>
      </c>
      <c r="M40" s="169">
        <f t="shared" ref="M40:M71" si="1">IF(P40=999,999,1)</f>
        <v>999</v>
      </c>
      <c r="N40" s="167"/>
      <c r="O40" s="140"/>
      <c r="P40" s="108">
        <f t="shared" ref="P40:P71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89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89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89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89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89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89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89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89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89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89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89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89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89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89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89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89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89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89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89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89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89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89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89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89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89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89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89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89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89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89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89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89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ref="L72:L100" si="3">IF(Q72="",999,Q72)</f>
        <v>999</v>
      </c>
      <c r="M72" s="169">
        <f t="shared" ref="M72:M100" si="4">IF(P72=999,999,1)</f>
        <v>999</v>
      </c>
      <c r="N72" s="167"/>
      <c r="O72" s="140"/>
      <c r="P72" s="108">
        <f t="shared" ref="P72:P100" si="5">IF(N72="DA",1,IF(N72="WC",2,IF(N72="SE",3,IF(N72="Q",4,IF(N72="LL",5,999)))))</f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89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3"/>
        <v>999</v>
      </c>
      <c r="M73" s="169">
        <f t="shared" si="4"/>
        <v>999</v>
      </c>
      <c r="N73" s="167"/>
      <c r="O73" s="140"/>
      <c r="P73" s="108">
        <f t="shared" si="5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89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3"/>
        <v>999</v>
      </c>
      <c r="M74" s="169">
        <f t="shared" si="4"/>
        <v>999</v>
      </c>
      <c r="N74" s="167"/>
      <c r="O74" s="140"/>
      <c r="P74" s="108">
        <f t="shared" si="5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89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3"/>
        <v>999</v>
      </c>
      <c r="M75" s="169">
        <f t="shared" si="4"/>
        <v>999</v>
      </c>
      <c r="N75" s="167"/>
      <c r="O75" s="140"/>
      <c r="P75" s="108">
        <f t="shared" si="5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89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3"/>
        <v>999</v>
      </c>
      <c r="M76" s="169">
        <f t="shared" si="4"/>
        <v>999</v>
      </c>
      <c r="N76" s="167"/>
      <c r="O76" s="140"/>
      <c r="P76" s="108">
        <f t="shared" si="5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89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3"/>
        <v>999</v>
      </c>
      <c r="M77" s="169">
        <f t="shared" si="4"/>
        <v>999</v>
      </c>
      <c r="N77" s="167"/>
      <c r="O77" s="140"/>
      <c r="P77" s="108">
        <f t="shared" si="5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89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3"/>
        <v>999</v>
      </c>
      <c r="M78" s="169">
        <f t="shared" si="4"/>
        <v>999</v>
      </c>
      <c r="N78" s="167"/>
      <c r="O78" s="140"/>
      <c r="P78" s="108">
        <f t="shared" si="5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89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3"/>
        <v>999</v>
      </c>
      <c r="M79" s="169">
        <f t="shared" si="4"/>
        <v>999</v>
      </c>
      <c r="N79" s="167"/>
      <c r="O79" s="140"/>
      <c r="P79" s="108">
        <f t="shared" si="5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89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3"/>
        <v>999</v>
      </c>
      <c r="M80" s="169">
        <f t="shared" si="4"/>
        <v>999</v>
      </c>
      <c r="N80" s="167"/>
      <c r="O80" s="140"/>
      <c r="P80" s="108">
        <f t="shared" si="5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89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3"/>
        <v>999</v>
      </c>
      <c r="M81" s="169">
        <f t="shared" si="4"/>
        <v>999</v>
      </c>
      <c r="N81" s="167"/>
      <c r="O81" s="140"/>
      <c r="P81" s="108">
        <f t="shared" si="5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89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3"/>
        <v>999</v>
      </c>
      <c r="M82" s="169">
        <f t="shared" si="4"/>
        <v>999</v>
      </c>
      <c r="N82" s="167"/>
      <c r="O82" s="140"/>
      <c r="P82" s="108">
        <f t="shared" si="5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89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3"/>
        <v>999</v>
      </c>
      <c r="M83" s="169">
        <f t="shared" si="4"/>
        <v>999</v>
      </c>
      <c r="N83" s="167"/>
      <c r="O83" s="140"/>
      <c r="P83" s="108">
        <f t="shared" si="5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89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3"/>
        <v>999</v>
      </c>
      <c r="M84" s="169">
        <f t="shared" si="4"/>
        <v>999</v>
      </c>
      <c r="N84" s="167"/>
      <c r="O84" s="140"/>
      <c r="P84" s="108">
        <f t="shared" si="5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89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3"/>
        <v>999</v>
      </c>
      <c r="M85" s="169">
        <f t="shared" si="4"/>
        <v>999</v>
      </c>
      <c r="N85" s="167"/>
      <c r="O85" s="140"/>
      <c r="P85" s="108">
        <f t="shared" si="5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89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3"/>
        <v>999</v>
      </c>
      <c r="M86" s="169">
        <f t="shared" si="4"/>
        <v>999</v>
      </c>
      <c r="N86" s="167"/>
      <c r="O86" s="140"/>
      <c r="P86" s="108">
        <f t="shared" si="5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89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3"/>
        <v>999</v>
      </c>
      <c r="M87" s="169">
        <f t="shared" si="4"/>
        <v>999</v>
      </c>
      <c r="N87" s="167"/>
      <c r="O87" s="140"/>
      <c r="P87" s="108">
        <f t="shared" si="5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89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3"/>
        <v>999</v>
      </c>
      <c r="M88" s="169">
        <f t="shared" si="4"/>
        <v>999</v>
      </c>
      <c r="N88" s="167"/>
      <c r="O88" s="140"/>
      <c r="P88" s="108">
        <f t="shared" si="5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89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3"/>
        <v>999</v>
      </c>
      <c r="M89" s="169">
        <f t="shared" si="4"/>
        <v>999</v>
      </c>
      <c r="N89" s="167"/>
      <c r="O89" s="140"/>
      <c r="P89" s="108">
        <f t="shared" si="5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89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3"/>
        <v>999</v>
      </c>
      <c r="M90" s="169">
        <f t="shared" si="4"/>
        <v>999</v>
      </c>
      <c r="N90" s="167"/>
      <c r="O90" s="140"/>
      <c r="P90" s="108">
        <f t="shared" si="5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89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3"/>
        <v>999</v>
      </c>
      <c r="M91" s="169">
        <f t="shared" si="4"/>
        <v>999</v>
      </c>
      <c r="N91" s="167"/>
      <c r="O91" s="140"/>
      <c r="P91" s="108">
        <f t="shared" si="5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89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3"/>
        <v>999</v>
      </c>
      <c r="M92" s="169">
        <f t="shared" si="4"/>
        <v>999</v>
      </c>
      <c r="N92" s="167"/>
      <c r="O92" s="140"/>
      <c r="P92" s="108">
        <f t="shared" si="5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89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3"/>
        <v>999</v>
      </c>
      <c r="M93" s="169">
        <f t="shared" si="4"/>
        <v>999</v>
      </c>
      <c r="N93" s="167"/>
      <c r="O93" s="140"/>
      <c r="P93" s="108">
        <f t="shared" si="5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89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3"/>
        <v>999</v>
      </c>
      <c r="M94" s="169">
        <f t="shared" si="4"/>
        <v>999</v>
      </c>
      <c r="N94" s="167"/>
      <c r="O94" s="140"/>
      <c r="P94" s="108">
        <f t="shared" si="5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89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3"/>
        <v>999</v>
      </c>
      <c r="M95" s="169">
        <f t="shared" si="4"/>
        <v>999</v>
      </c>
      <c r="N95" s="167"/>
      <c r="O95" s="140"/>
      <c r="P95" s="108">
        <f t="shared" si="5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89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3"/>
        <v>999</v>
      </c>
      <c r="M96" s="169">
        <f t="shared" si="4"/>
        <v>999</v>
      </c>
      <c r="N96" s="167"/>
      <c r="O96" s="140"/>
      <c r="P96" s="108">
        <f t="shared" si="5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89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3"/>
        <v>999</v>
      </c>
      <c r="M97" s="169">
        <f t="shared" si="4"/>
        <v>999</v>
      </c>
      <c r="N97" s="167"/>
      <c r="O97" s="140"/>
      <c r="P97" s="108">
        <f t="shared" si="5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89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3"/>
        <v>999</v>
      </c>
      <c r="M98" s="169">
        <f t="shared" si="4"/>
        <v>999</v>
      </c>
      <c r="N98" s="167"/>
      <c r="O98" s="140"/>
      <c r="P98" s="108">
        <f t="shared" si="5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89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3"/>
        <v>999</v>
      </c>
      <c r="M99" s="169">
        <f t="shared" si="4"/>
        <v>999</v>
      </c>
      <c r="N99" s="167"/>
      <c r="O99" s="140"/>
      <c r="P99" s="108">
        <f t="shared" si="5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89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3"/>
        <v>999</v>
      </c>
      <c r="M100" s="169">
        <f t="shared" si="4"/>
        <v>999</v>
      </c>
      <c r="N100" s="167"/>
      <c r="O100" s="140"/>
      <c r="P100" s="108">
        <f t="shared" si="5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89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ref="L101:L134" si="6">IF(Q101="",999,Q101)</f>
        <v>999</v>
      </c>
      <c r="M101" s="169">
        <f t="shared" ref="M101:M134" si="7">IF(P101=999,999,1)</f>
        <v>999</v>
      </c>
      <c r="N101" s="167"/>
      <c r="O101" s="140"/>
      <c r="P101" s="108">
        <f t="shared" ref="P101:P134" si="8">IF(N101="DA",1,IF(N101="WC",2,IF(N101="SE",3,IF(N101="Q",4,IF(N101="LL",5,999)))))</f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89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6"/>
        <v>999</v>
      </c>
      <c r="M102" s="169">
        <f t="shared" si="7"/>
        <v>999</v>
      </c>
      <c r="N102" s="167"/>
      <c r="O102" s="140"/>
      <c r="P102" s="108">
        <f t="shared" si="8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89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6"/>
        <v>999</v>
      </c>
      <c r="M103" s="169">
        <f t="shared" si="7"/>
        <v>999</v>
      </c>
      <c r="N103" s="167"/>
      <c r="O103" s="140"/>
      <c r="P103" s="108">
        <f t="shared" si="8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89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si="6"/>
        <v>999</v>
      </c>
      <c r="M104" s="169">
        <f t="shared" si="7"/>
        <v>999</v>
      </c>
      <c r="N104" s="167"/>
      <c r="O104" s="140"/>
      <c r="P104" s="108">
        <f t="shared" si="8"/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89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6"/>
        <v>999</v>
      </c>
      <c r="M105" s="169">
        <f t="shared" si="7"/>
        <v>999</v>
      </c>
      <c r="N105" s="167"/>
      <c r="O105" s="140"/>
      <c r="P105" s="108">
        <f t="shared" si="8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89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6"/>
        <v>999</v>
      </c>
      <c r="M106" s="169">
        <f t="shared" si="7"/>
        <v>999</v>
      </c>
      <c r="N106" s="167"/>
      <c r="O106" s="140"/>
      <c r="P106" s="108">
        <f t="shared" si="8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89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6"/>
        <v>999</v>
      </c>
      <c r="M107" s="169">
        <f t="shared" si="7"/>
        <v>999</v>
      </c>
      <c r="N107" s="167"/>
      <c r="O107" s="140"/>
      <c r="P107" s="108">
        <f t="shared" si="8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89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6"/>
        <v>999</v>
      </c>
      <c r="M108" s="169">
        <f t="shared" si="7"/>
        <v>999</v>
      </c>
      <c r="N108" s="167"/>
      <c r="O108" s="140"/>
      <c r="P108" s="108">
        <f t="shared" si="8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89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6"/>
        <v>999</v>
      </c>
      <c r="M109" s="169">
        <f t="shared" si="7"/>
        <v>999</v>
      </c>
      <c r="N109" s="167"/>
      <c r="O109" s="140"/>
      <c r="P109" s="108">
        <f t="shared" si="8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89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6"/>
        <v>999</v>
      </c>
      <c r="M110" s="169">
        <f t="shared" si="7"/>
        <v>999</v>
      </c>
      <c r="N110" s="167"/>
      <c r="O110" s="140"/>
      <c r="P110" s="108">
        <f t="shared" si="8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89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6"/>
        <v>999</v>
      </c>
      <c r="M111" s="169">
        <f t="shared" si="7"/>
        <v>999</v>
      </c>
      <c r="N111" s="167"/>
      <c r="O111" s="140"/>
      <c r="P111" s="108">
        <f t="shared" si="8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89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6"/>
        <v>999</v>
      </c>
      <c r="M112" s="169">
        <f t="shared" si="7"/>
        <v>999</v>
      </c>
      <c r="N112" s="167"/>
      <c r="O112" s="140"/>
      <c r="P112" s="108">
        <f t="shared" si="8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89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6"/>
        <v>999</v>
      </c>
      <c r="M113" s="169">
        <f t="shared" si="7"/>
        <v>999</v>
      </c>
      <c r="N113" s="167"/>
      <c r="O113" s="140"/>
      <c r="P113" s="108">
        <f t="shared" si="8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89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6"/>
        <v>999</v>
      </c>
      <c r="M114" s="169">
        <f t="shared" si="7"/>
        <v>999</v>
      </c>
      <c r="N114" s="167"/>
      <c r="O114" s="140"/>
      <c r="P114" s="108">
        <f t="shared" si="8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89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6"/>
        <v>999</v>
      </c>
      <c r="M115" s="169">
        <f t="shared" si="7"/>
        <v>999</v>
      </c>
      <c r="N115" s="167"/>
      <c r="O115" s="140"/>
      <c r="P115" s="108">
        <f t="shared" si="8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89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6"/>
        <v>999</v>
      </c>
      <c r="M116" s="169">
        <f t="shared" si="7"/>
        <v>999</v>
      </c>
      <c r="N116" s="167"/>
      <c r="O116" s="140"/>
      <c r="P116" s="108">
        <f t="shared" si="8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89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6"/>
        <v>999</v>
      </c>
      <c r="M117" s="169">
        <f t="shared" si="7"/>
        <v>999</v>
      </c>
      <c r="N117" s="167"/>
      <c r="O117" s="140"/>
      <c r="P117" s="108">
        <f t="shared" si="8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89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6"/>
        <v>999</v>
      </c>
      <c r="M118" s="169">
        <f t="shared" si="7"/>
        <v>999</v>
      </c>
      <c r="N118" s="167"/>
      <c r="O118" s="140"/>
      <c r="P118" s="108">
        <f t="shared" si="8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89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6"/>
        <v>999</v>
      </c>
      <c r="M119" s="169">
        <f t="shared" si="7"/>
        <v>999</v>
      </c>
      <c r="N119" s="167"/>
      <c r="O119" s="140"/>
      <c r="P119" s="108">
        <f t="shared" si="8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89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6"/>
        <v>999</v>
      </c>
      <c r="M120" s="169">
        <f t="shared" si="7"/>
        <v>999</v>
      </c>
      <c r="N120" s="167"/>
      <c r="O120" s="140"/>
      <c r="P120" s="108">
        <f t="shared" si="8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89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6"/>
        <v>999</v>
      </c>
      <c r="M121" s="169">
        <f t="shared" si="7"/>
        <v>999</v>
      </c>
      <c r="N121" s="167"/>
      <c r="O121" s="140"/>
      <c r="P121" s="108">
        <f t="shared" si="8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89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6"/>
        <v>999</v>
      </c>
      <c r="M122" s="169">
        <f t="shared" si="7"/>
        <v>999</v>
      </c>
      <c r="N122" s="167"/>
      <c r="O122" s="140"/>
      <c r="P122" s="108">
        <f t="shared" si="8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89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6"/>
        <v>999</v>
      </c>
      <c r="M123" s="169">
        <f t="shared" si="7"/>
        <v>999</v>
      </c>
      <c r="N123" s="167"/>
      <c r="O123" s="140"/>
      <c r="P123" s="108">
        <f t="shared" si="8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89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6"/>
        <v>999</v>
      </c>
      <c r="M124" s="169">
        <f t="shared" si="7"/>
        <v>999</v>
      </c>
      <c r="N124" s="167"/>
      <c r="O124" s="140"/>
      <c r="P124" s="108">
        <f t="shared" si="8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89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6"/>
        <v>999</v>
      </c>
      <c r="M125" s="169">
        <f t="shared" si="7"/>
        <v>999</v>
      </c>
      <c r="N125" s="167"/>
      <c r="O125" s="140"/>
      <c r="P125" s="108">
        <f t="shared" si="8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89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6"/>
        <v>999</v>
      </c>
      <c r="M126" s="169">
        <f t="shared" si="7"/>
        <v>999</v>
      </c>
      <c r="N126" s="167"/>
      <c r="O126" s="140"/>
      <c r="P126" s="108">
        <f t="shared" si="8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89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6"/>
        <v>999</v>
      </c>
      <c r="M127" s="169">
        <f t="shared" si="7"/>
        <v>999</v>
      </c>
      <c r="N127" s="167"/>
      <c r="O127" s="140"/>
      <c r="P127" s="108">
        <f t="shared" si="8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89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6"/>
        <v>999</v>
      </c>
      <c r="M128" s="169">
        <f t="shared" si="7"/>
        <v>999</v>
      </c>
      <c r="N128" s="167"/>
      <c r="O128" s="140"/>
      <c r="P128" s="108">
        <f t="shared" si="8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89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6"/>
        <v>999</v>
      </c>
      <c r="M129" s="169">
        <f t="shared" si="7"/>
        <v>999</v>
      </c>
      <c r="N129" s="167"/>
      <c r="O129" s="140"/>
      <c r="P129" s="108">
        <f t="shared" si="8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89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6"/>
        <v>999</v>
      </c>
      <c r="M130" s="169">
        <f t="shared" si="7"/>
        <v>999</v>
      </c>
      <c r="N130" s="167"/>
      <c r="O130" s="140"/>
      <c r="P130" s="108">
        <f t="shared" si="8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89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6"/>
        <v>999</v>
      </c>
      <c r="M131" s="169">
        <f t="shared" si="7"/>
        <v>999</v>
      </c>
      <c r="N131" s="167"/>
      <c r="O131" s="140"/>
      <c r="P131" s="108">
        <f t="shared" si="8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89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6"/>
        <v>999</v>
      </c>
      <c r="M132" s="169">
        <f t="shared" si="7"/>
        <v>999</v>
      </c>
      <c r="N132" s="167"/>
      <c r="O132" s="140"/>
      <c r="P132" s="108">
        <f t="shared" si="8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89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6"/>
        <v>999</v>
      </c>
      <c r="M133" s="169">
        <f t="shared" si="7"/>
        <v>999</v>
      </c>
      <c r="N133" s="167"/>
      <c r="O133" s="140"/>
      <c r="P133" s="108">
        <f t="shared" si="8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89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6"/>
        <v>999</v>
      </c>
      <c r="M134" s="169">
        <f t="shared" si="7"/>
        <v>999</v>
      </c>
      <c r="N134" s="167"/>
      <c r="O134" s="170"/>
      <c r="P134" s="171">
        <f t="shared" si="8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89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ref="L135:L156" si="9">IF(Q135="",999,Q135)</f>
        <v>999</v>
      </c>
      <c r="M135" s="169">
        <f t="shared" ref="M135:M156" si="10">IF(P135=999,999,1)</f>
        <v>999</v>
      </c>
      <c r="N135" s="167"/>
      <c r="O135" s="140"/>
      <c r="P135" s="108">
        <f t="shared" ref="P135:P156" si="11">IF(N135="DA",1,IF(N135="WC",2,IF(N135="SE",3,IF(N135="Q",4,IF(N135="LL",5,999)))))</f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89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9"/>
        <v>999</v>
      </c>
      <c r="M136" s="169">
        <f t="shared" si="10"/>
        <v>999</v>
      </c>
      <c r="N136" s="167"/>
      <c r="O136" s="140"/>
      <c r="P136" s="108">
        <f t="shared" si="11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89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9"/>
        <v>999</v>
      </c>
      <c r="M137" s="169">
        <f t="shared" si="10"/>
        <v>999</v>
      </c>
      <c r="N137" s="167"/>
      <c r="O137" s="140"/>
      <c r="P137" s="108">
        <f t="shared" si="11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89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9"/>
        <v>999</v>
      </c>
      <c r="M138" s="169">
        <f t="shared" si="10"/>
        <v>999</v>
      </c>
      <c r="N138" s="167"/>
      <c r="O138" s="140"/>
      <c r="P138" s="108">
        <f t="shared" si="11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89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9"/>
        <v>999</v>
      </c>
      <c r="M139" s="169">
        <f t="shared" si="10"/>
        <v>999</v>
      </c>
      <c r="N139" s="167"/>
      <c r="O139" s="140"/>
      <c r="P139" s="108">
        <f t="shared" si="11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89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9"/>
        <v>999</v>
      </c>
      <c r="M140" s="169">
        <f t="shared" si="10"/>
        <v>999</v>
      </c>
      <c r="N140" s="167"/>
      <c r="O140" s="140"/>
      <c r="P140" s="108">
        <f t="shared" si="11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89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9"/>
        <v>999</v>
      </c>
      <c r="M141" s="169">
        <f t="shared" si="10"/>
        <v>999</v>
      </c>
      <c r="N141" s="167"/>
      <c r="O141" s="170"/>
      <c r="P141" s="171">
        <f t="shared" si="11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89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9"/>
        <v>999</v>
      </c>
      <c r="M142" s="169">
        <f t="shared" si="10"/>
        <v>999</v>
      </c>
      <c r="N142" s="167"/>
      <c r="O142" s="140"/>
      <c r="P142" s="108">
        <f t="shared" si="11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89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9"/>
        <v>999</v>
      </c>
      <c r="M143" s="169">
        <f t="shared" si="10"/>
        <v>999</v>
      </c>
      <c r="N143" s="167"/>
      <c r="O143" s="140"/>
      <c r="P143" s="108">
        <f t="shared" si="11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89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9"/>
        <v>999</v>
      </c>
      <c r="M144" s="169">
        <f t="shared" si="10"/>
        <v>999</v>
      </c>
      <c r="N144" s="167"/>
      <c r="O144" s="140"/>
      <c r="P144" s="108">
        <f t="shared" si="11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89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9"/>
        <v>999</v>
      </c>
      <c r="M145" s="169">
        <f t="shared" si="10"/>
        <v>999</v>
      </c>
      <c r="N145" s="167"/>
      <c r="O145" s="140"/>
      <c r="P145" s="108">
        <f t="shared" si="11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89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9"/>
        <v>999</v>
      </c>
      <c r="M146" s="169">
        <f t="shared" si="10"/>
        <v>999</v>
      </c>
      <c r="N146" s="167"/>
      <c r="O146" s="140"/>
      <c r="P146" s="108">
        <f t="shared" si="11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89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9"/>
        <v>999</v>
      </c>
      <c r="M147" s="169">
        <f t="shared" si="10"/>
        <v>999</v>
      </c>
      <c r="N147" s="167"/>
      <c r="O147" s="140"/>
      <c r="P147" s="108">
        <f t="shared" si="11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89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9"/>
        <v>999</v>
      </c>
      <c r="M148" s="169">
        <f t="shared" si="10"/>
        <v>999</v>
      </c>
      <c r="N148" s="167"/>
      <c r="O148" s="170"/>
      <c r="P148" s="171">
        <f t="shared" si="11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89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9"/>
        <v>999</v>
      </c>
      <c r="M149" s="169">
        <f t="shared" si="10"/>
        <v>999</v>
      </c>
      <c r="N149" s="167"/>
      <c r="O149" s="140"/>
      <c r="P149" s="108">
        <f t="shared" si="11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89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9"/>
        <v>999</v>
      </c>
      <c r="M150" s="169">
        <f t="shared" si="10"/>
        <v>999</v>
      </c>
      <c r="N150" s="167"/>
      <c r="O150" s="140"/>
      <c r="P150" s="108">
        <f t="shared" si="11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89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9"/>
        <v>999</v>
      </c>
      <c r="M151" s="169">
        <f t="shared" si="10"/>
        <v>999</v>
      </c>
      <c r="N151" s="167"/>
      <c r="O151" s="140"/>
      <c r="P151" s="108">
        <f t="shared" si="11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89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9"/>
        <v>999</v>
      </c>
      <c r="M152" s="169">
        <f t="shared" si="10"/>
        <v>999</v>
      </c>
      <c r="N152" s="167"/>
      <c r="O152" s="140"/>
      <c r="P152" s="108">
        <f t="shared" si="11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89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9"/>
        <v>999</v>
      </c>
      <c r="M153" s="169">
        <f t="shared" si="10"/>
        <v>999</v>
      </c>
      <c r="N153" s="167"/>
      <c r="O153" s="140"/>
      <c r="P153" s="108">
        <f t="shared" si="11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89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9"/>
        <v>999</v>
      </c>
      <c r="M154" s="169">
        <f t="shared" si="10"/>
        <v>999</v>
      </c>
      <c r="N154" s="167"/>
      <c r="O154" s="140"/>
      <c r="P154" s="108">
        <f t="shared" si="11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89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9"/>
        <v>999</v>
      </c>
      <c r="M155" s="169">
        <f t="shared" si="10"/>
        <v>999</v>
      </c>
      <c r="N155" s="167"/>
      <c r="O155" s="140"/>
      <c r="P155" s="108">
        <f t="shared" si="11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89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9"/>
        <v>999</v>
      </c>
      <c r="M156" s="169">
        <f t="shared" si="10"/>
        <v>999</v>
      </c>
      <c r="N156" s="167"/>
      <c r="O156" s="140"/>
      <c r="P156" s="108">
        <f t="shared" si="11"/>
        <v>999</v>
      </c>
      <c r="Q156" s="92"/>
    </row>
  </sheetData>
  <phoneticPr fontId="45" type="noConversion"/>
  <conditionalFormatting sqref="E7:E156">
    <cfRule type="expression" dxfId="89" priority="14" stopIfTrue="1">
      <formula>AND(ROUNDDOWN(($A$4-E7)/365.25,0)&lt;=13,G7&lt;&gt;"OK")</formula>
    </cfRule>
    <cfRule type="expression" dxfId="88" priority="15" stopIfTrue="1">
      <formula>AND(ROUNDDOWN(($A$4-E7)/365.25,0)&lt;=14,G7&lt;&gt;"OK")</formula>
    </cfRule>
    <cfRule type="expression" dxfId="87" priority="16" stopIfTrue="1">
      <formula>AND(ROUNDDOWN(($A$4-E7)/365.25,0)&lt;=17,G7&lt;&gt;"OK")</formula>
    </cfRule>
  </conditionalFormatting>
  <conditionalFormatting sqref="J7:J156">
    <cfRule type="cellIs" dxfId="86" priority="17" stopIfTrue="1" operator="equal">
      <formula>"Z"</formula>
    </cfRule>
  </conditionalFormatting>
  <conditionalFormatting sqref="A7:D156">
    <cfRule type="expression" dxfId="85" priority="18" stopIfTrue="1">
      <formula>$Q7&gt;=1</formula>
    </cfRule>
  </conditionalFormatting>
  <conditionalFormatting sqref="E7:E14">
    <cfRule type="expression" dxfId="84" priority="11" stopIfTrue="1">
      <formula>AND(ROUNDDOWN(($A$4-E7)/365.25,0)&lt;=13,G7&lt;&gt;"OK")</formula>
    </cfRule>
    <cfRule type="expression" dxfId="83" priority="12" stopIfTrue="1">
      <formula>AND(ROUNDDOWN(($A$4-E7)/365.25,0)&lt;=14,G7&lt;&gt;"OK")</formula>
    </cfRule>
    <cfRule type="expression" dxfId="82" priority="13" stopIfTrue="1">
      <formula>AND(ROUNDDOWN(($A$4-E7)/365.25,0)&lt;=17,G7&lt;&gt;"OK")</formula>
    </cfRule>
  </conditionalFormatting>
  <conditionalFormatting sqref="J7:J14">
    <cfRule type="cellIs" dxfId="81" priority="10" stopIfTrue="1" operator="equal">
      <formula>"Z"</formula>
    </cfRule>
  </conditionalFormatting>
  <conditionalFormatting sqref="B7:D14">
    <cfRule type="expression" dxfId="80" priority="9" stopIfTrue="1">
      <formula>$Q7&gt;=1</formula>
    </cfRule>
  </conditionalFormatting>
  <conditionalFormatting sqref="E7:E14">
    <cfRule type="expression" dxfId="79" priority="6" stopIfTrue="1">
      <formula>AND(ROUNDDOWN(($A$4-E7)/365.25,0)&lt;=13,G7&lt;&gt;"OK")</formula>
    </cfRule>
    <cfRule type="expression" dxfId="78" priority="7" stopIfTrue="1">
      <formula>AND(ROUNDDOWN(($A$4-E7)/365.25,0)&lt;=14,G7&lt;&gt;"OK")</formula>
    </cfRule>
    <cfRule type="expression" dxfId="77" priority="8" stopIfTrue="1">
      <formula>AND(ROUNDDOWN(($A$4-E7)/365.25,0)&lt;=17,G7&lt;&gt;"OK")</formula>
    </cfRule>
  </conditionalFormatting>
  <conditionalFormatting sqref="B7:D14">
    <cfRule type="expression" dxfId="76" priority="5" stopIfTrue="1">
      <formula>$Q7&gt;=1</formula>
    </cfRule>
  </conditionalFormatting>
  <conditionalFormatting sqref="E7:E27 E29:E37">
    <cfRule type="expression" dxfId="75" priority="2" stopIfTrue="1">
      <formula>AND(ROUNDDOWN(($A$4-E7)/365.25,0)&lt;=13,G7&lt;&gt;"OK")</formula>
    </cfRule>
    <cfRule type="expression" dxfId="74" priority="3" stopIfTrue="1">
      <formula>AND(ROUNDDOWN(($A$4-E7)/365.25,0)&lt;=14,G7&lt;&gt;"OK")</formula>
    </cfRule>
    <cfRule type="expression" dxfId="73" priority="4" stopIfTrue="1">
      <formula>AND(ROUNDDOWN(($A$4-E7)/365.25,0)&lt;=17,G7&lt;&gt;"OK")</formula>
    </cfRule>
  </conditionalFormatting>
  <conditionalFormatting sqref="B7:D37">
    <cfRule type="expression" dxfId="7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5059-2CCC-450A-B222-42B251D6B0A2}">
  <sheetPr codeName="Munka3">
    <tabColor indexed="11"/>
  </sheetPr>
  <dimension ref="A1:AK43"/>
  <sheetViews>
    <sheetView workbookViewId="0">
      <selection activeCell="O19" sqref="O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318" t="str">
        <f>Altalanos!$A$6</f>
        <v>Diákolimpia Csongrád-Csanád megye</v>
      </c>
      <c r="B1" s="318"/>
      <c r="C1" s="318"/>
      <c r="D1" s="318"/>
      <c r="E1" s="318"/>
      <c r="F1" s="318"/>
      <c r="G1" s="177"/>
      <c r="H1" s="180" t="s">
        <v>47</v>
      </c>
      <c r="I1" s="178"/>
      <c r="J1" s="179"/>
      <c r="L1" s="181"/>
      <c r="M1" s="205"/>
      <c r="N1" s="207"/>
      <c r="O1" s="207" t="s">
        <v>11</v>
      </c>
      <c r="P1" s="207"/>
      <c r="Q1" s="208"/>
      <c r="R1" s="207"/>
      <c r="S1" s="209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5-ös kcs Fiú B</v>
      </c>
      <c r="F2" s="183"/>
      <c r="G2" s="184"/>
      <c r="H2" s="185"/>
      <c r="I2" s="185"/>
      <c r="J2" s="186"/>
      <c r="K2" s="181"/>
      <c r="L2" s="181"/>
      <c r="M2" s="206"/>
      <c r="N2" s="210"/>
      <c r="O2" s="211"/>
      <c r="P2" s="210"/>
      <c r="Q2" s="211"/>
      <c r="R2" s="210"/>
      <c r="S2" s="209"/>
      <c r="Y2" s="265"/>
      <c r="Z2" s="264"/>
      <c r="AA2" s="264" t="s">
        <v>57</v>
      </c>
      <c r="AB2" s="269">
        <v>150</v>
      </c>
      <c r="AC2" s="269">
        <v>120</v>
      </c>
      <c r="AD2" s="269">
        <v>100</v>
      </c>
      <c r="AE2" s="269">
        <v>80</v>
      </c>
      <c r="AF2" s="269">
        <v>70</v>
      </c>
      <c r="AG2" s="269">
        <v>60</v>
      </c>
      <c r="AH2" s="269">
        <v>55</v>
      </c>
      <c r="AI2" s="269">
        <v>50</v>
      </c>
      <c r="AJ2" s="269">
        <v>45</v>
      </c>
      <c r="AK2" s="269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3"/>
      <c r="O3" s="212"/>
      <c r="P3" s="213"/>
      <c r="Q3" s="212"/>
      <c r="R3" s="214"/>
      <c r="S3" s="209"/>
      <c r="Y3" s="264">
        <f>IF(H4="OB","A",IF(H4="IX","W",H4))</f>
        <v>0</v>
      </c>
      <c r="Z3" s="264"/>
      <c r="AA3" s="264" t="s">
        <v>82</v>
      </c>
      <c r="AB3" s="269">
        <v>120</v>
      </c>
      <c r="AC3" s="269">
        <v>90</v>
      </c>
      <c r="AD3" s="269">
        <v>65</v>
      </c>
      <c r="AE3" s="269">
        <v>55</v>
      </c>
      <c r="AF3" s="269">
        <v>50</v>
      </c>
      <c r="AG3" s="269">
        <v>45</v>
      </c>
      <c r="AH3" s="269">
        <v>40</v>
      </c>
      <c r="AI3" s="269">
        <v>35</v>
      </c>
      <c r="AJ3" s="269">
        <v>25</v>
      </c>
      <c r="AK3" s="269">
        <v>20</v>
      </c>
    </row>
    <row r="4" spans="1:37" ht="13.8" thickBot="1" x14ac:dyDescent="0.3">
      <c r="A4" s="319" t="str">
        <f>Altalanos!$A$10</f>
        <v>2026.04.29-30.</v>
      </c>
      <c r="B4" s="319"/>
      <c r="C4" s="319"/>
      <c r="D4" s="187"/>
      <c r="E4" s="188" t="str">
        <f>Altalanos!$C$10</f>
        <v>Szeged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5"/>
      <c r="O4" s="216"/>
      <c r="P4" s="255" t="s">
        <v>66</v>
      </c>
      <c r="Q4" s="256" t="s">
        <v>75</v>
      </c>
      <c r="R4" s="256" t="s">
        <v>71</v>
      </c>
      <c r="S4" s="254"/>
      <c r="Y4" s="264"/>
      <c r="Z4" s="264"/>
      <c r="AA4" s="264" t="s">
        <v>83</v>
      </c>
      <c r="AB4" s="269">
        <v>90</v>
      </c>
      <c r="AC4" s="269">
        <v>60</v>
      </c>
      <c r="AD4" s="269">
        <v>45</v>
      </c>
      <c r="AE4" s="269">
        <v>34</v>
      </c>
      <c r="AF4" s="269">
        <v>27</v>
      </c>
      <c r="AG4" s="269">
        <v>22</v>
      </c>
      <c r="AH4" s="269">
        <v>18</v>
      </c>
      <c r="AI4" s="269">
        <v>15</v>
      </c>
      <c r="AJ4" s="269">
        <v>12</v>
      </c>
      <c r="AK4" s="269">
        <v>9</v>
      </c>
    </row>
    <row r="5" spans="1:37" x14ac:dyDescent="0.25">
      <c r="A5" s="31"/>
      <c r="B5" s="31" t="s">
        <v>44</v>
      </c>
      <c r="C5" s="202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7" t="s">
        <v>61</v>
      </c>
      <c r="L5" s="247" t="s">
        <v>62</v>
      </c>
      <c r="M5" s="247" t="s">
        <v>63</v>
      </c>
      <c r="N5" s="209"/>
      <c r="O5" s="209"/>
      <c r="P5" s="257" t="s">
        <v>73</v>
      </c>
      <c r="Q5" s="258" t="s">
        <v>69</v>
      </c>
      <c r="R5" s="258" t="s">
        <v>76</v>
      </c>
      <c r="S5" s="254"/>
      <c r="Y5" s="264">
        <f>IF(OR(Altalanos!$A$8="F1",Altalanos!$A$8="F2",Altalanos!$A$8="N1",Altalanos!$A$8="N2"),1,2)</f>
        <v>2</v>
      </c>
      <c r="Z5" s="264"/>
      <c r="AA5" s="264" t="s">
        <v>84</v>
      </c>
      <c r="AB5" s="269">
        <v>60</v>
      </c>
      <c r="AC5" s="269">
        <v>40</v>
      </c>
      <c r="AD5" s="269">
        <v>30</v>
      </c>
      <c r="AE5" s="269">
        <v>20</v>
      </c>
      <c r="AF5" s="269">
        <v>18</v>
      </c>
      <c r="AG5" s="269">
        <v>15</v>
      </c>
      <c r="AH5" s="269">
        <v>12</v>
      </c>
      <c r="AI5" s="269">
        <v>10</v>
      </c>
      <c r="AJ5" s="269">
        <v>8</v>
      </c>
      <c r="AK5" s="269">
        <v>6</v>
      </c>
    </row>
    <row r="6" spans="1:37" x14ac:dyDescent="0.25">
      <c r="A6" s="193"/>
      <c r="B6" s="193"/>
      <c r="C6" s="24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9"/>
      <c r="O6" s="209"/>
      <c r="P6" s="259" t="s">
        <v>74</v>
      </c>
      <c r="Q6" s="260" t="s">
        <v>77</v>
      </c>
      <c r="R6" s="260" t="s">
        <v>72</v>
      </c>
      <c r="S6" s="254"/>
      <c r="Y6" s="264"/>
      <c r="Z6" s="264"/>
      <c r="AA6" s="264" t="s">
        <v>85</v>
      </c>
      <c r="AB6" s="269">
        <v>40</v>
      </c>
      <c r="AC6" s="269">
        <v>25</v>
      </c>
      <c r="AD6" s="269">
        <v>18</v>
      </c>
      <c r="AE6" s="269">
        <v>13</v>
      </c>
      <c r="AF6" s="269">
        <v>10</v>
      </c>
      <c r="AG6" s="269">
        <v>8</v>
      </c>
      <c r="AH6" s="269">
        <v>6</v>
      </c>
      <c r="AI6" s="269">
        <v>5</v>
      </c>
      <c r="AJ6" s="269">
        <v>4</v>
      </c>
      <c r="AK6" s="269">
        <v>3</v>
      </c>
    </row>
    <row r="7" spans="1:37" x14ac:dyDescent="0.25">
      <c r="A7" s="217" t="s">
        <v>57</v>
      </c>
      <c r="B7" s="248">
        <v>1</v>
      </c>
      <c r="C7" s="250">
        <f>IF($B7="","",VLOOKUP($B7,'5-ös kcs Fiú B ELO'!$A$7:$O$22,5))</f>
        <v>0</v>
      </c>
      <c r="D7" s="250">
        <f>IF($B7="","",VLOOKUP($B7,'5-ös kcs Fiú B ELO'!$A$7:$O$22,15))</f>
        <v>0</v>
      </c>
      <c r="E7" s="316" t="str">
        <f>UPPER(IF($B7="","",VLOOKUP($B7,'5-ös kcs Fiú B ELO'!$A$7:$O$22,2)))</f>
        <v>BARANYI</v>
      </c>
      <c r="F7" s="316"/>
      <c r="G7" s="316" t="str">
        <f>IF($B7="","",VLOOKUP($B7,'5-ös kcs Fiú B ELO'!$A$7:$O$22,3))</f>
        <v>Bogát</v>
      </c>
      <c r="H7" s="316"/>
      <c r="I7" s="251" t="str">
        <f>IF($B7="","",VLOOKUP($B7,'5-ös kcs Fiú B ELO'!$A$7:$O$22,4))</f>
        <v>SZTE Báthory István Gyak.Gimn.</v>
      </c>
      <c r="J7" s="193"/>
      <c r="K7" s="272"/>
      <c r="L7" s="266"/>
      <c r="M7" s="273"/>
      <c r="N7" s="209"/>
      <c r="O7" s="209"/>
      <c r="P7" s="255" t="s">
        <v>80</v>
      </c>
      <c r="Q7" s="256" t="s">
        <v>68</v>
      </c>
      <c r="R7" s="256" t="s">
        <v>78</v>
      </c>
      <c r="S7" s="209"/>
      <c r="Y7" s="264"/>
      <c r="Z7" s="264"/>
      <c r="AA7" s="264" t="s">
        <v>86</v>
      </c>
      <c r="AB7" s="269">
        <v>25</v>
      </c>
      <c r="AC7" s="269">
        <v>15</v>
      </c>
      <c r="AD7" s="269">
        <v>13</v>
      </c>
      <c r="AE7" s="269">
        <v>8</v>
      </c>
      <c r="AF7" s="269">
        <v>6</v>
      </c>
      <c r="AG7" s="269">
        <v>4</v>
      </c>
      <c r="AH7" s="269">
        <v>3</v>
      </c>
      <c r="AI7" s="269">
        <v>2</v>
      </c>
      <c r="AJ7" s="269">
        <v>1</v>
      </c>
      <c r="AK7" s="269">
        <v>0</v>
      </c>
    </row>
    <row r="8" spans="1:37" x14ac:dyDescent="0.25">
      <c r="A8" s="217"/>
      <c r="B8" s="249"/>
      <c r="C8" s="252"/>
      <c r="D8" s="252"/>
      <c r="E8" s="252"/>
      <c r="F8" s="252"/>
      <c r="G8" s="252"/>
      <c r="H8" s="252"/>
      <c r="I8" s="252"/>
      <c r="J8" s="193"/>
      <c r="K8" s="217"/>
      <c r="L8" s="217"/>
      <c r="M8" s="274"/>
      <c r="N8" s="209"/>
      <c r="O8" s="209"/>
      <c r="P8" s="257" t="s">
        <v>81</v>
      </c>
      <c r="Q8" s="258" t="s">
        <v>70</v>
      </c>
      <c r="R8" s="258" t="s">
        <v>79</v>
      </c>
      <c r="S8" s="209"/>
      <c r="Y8" s="264"/>
      <c r="Z8" s="264"/>
      <c r="AA8" s="264" t="s">
        <v>87</v>
      </c>
      <c r="AB8" s="269">
        <v>15</v>
      </c>
      <c r="AC8" s="269">
        <v>10</v>
      </c>
      <c r="AD8" s="269">
        <v>7</v>
      </c>
      <c r="AE8" s="269">
        <v>5</v>
      </c>
      <c r="AF8" s="269">
        <v>4</v>
      </c>
      <c r="AG8" s="269">
        <v>3</v>
      </c>
      <c r="AH8" s="269">
        <v>2</v>
      </c>
      <c r="AI8" s="269">
        <v>1</v>
      </c>
      <c r="AJ8" s="269">
        <v>0</v>
      </c>
      <c r="AK8" s="269">
        <v>0</v>
      </c>
    </row>
    <row r="9" spans="1:37" x14ac:dyDescent="0.25">
      <c r="A9" s="217" t="s">
        <v>58</v>
      </c>
      <c r="B9" s="248">
        <v>2</v>
      </c>
      <c r="C9" s="250">
        <f>IF($B9="","",VLOOKUP($B9,'5-ös kcs Fiú B ELO'!$A$7:$O$22,5))</f>
        <v>0</v>
      </c>
      <c r="D9" s="250">
        <f>IF($B9="","",VLOOKUP($B9,'5-ös kcs Fiú B ELO'!$A$7:$O$22,15))</f>
        <v>0</v>
      </c>
      <c r="E9" s="316" t="str">
        <f>UPPER(IF($B9="","",VLOOKUP($B9,'5-ös kcs Fiú B ELO'!$A$7:$O$22,2)))</f>
        <v xml:space="preserve">RINGLER </v>
      </c>
      <c r="F9" s="316"/>
      <c r="G9" s="316" t="str">
        <f>IF($B9="","",VLOOKUP($B9,'5-ös kcs Fiú B ELO'!$A$7:$O$22,3))</f>
        <v>Bernát</v>
      </c>
      <c r="H9" s="316"/>
      <c r="I9" s="251" t="str">
        <f>IF($B9="","",VLOOKUP($B9,'5-ös kcs Fiú B ELO'!$A$7:$O$22,4))</f>
        <v>SZTE Juhász Gyula Gyak.Ált.Isk.</v>
      </c>
      <c r="J9" s="193"/>
      <c r="K9" s="272"/>
      <c r="L9" s="266"/>
      <c r="M9" s="273"/>
      <c r="N9" s="209"/>
      <c r="O9" s="209"/>
      <c r="P9" s="209"/>
      <c r="Q9" s="209"/>
      <c r="R9" s="209"/>
      <c r="S9" s="209"/>
      <c r="Y9" s="264"/>
      <c r="Z9" s="264"/>
      <c r="AA9" s="264" t="s">
        <v>88</v>
      </c>
      <c r="AB9" s="269">
        <v>10</v>
      </c>
      <c r="AC9" s="269">
        <v>6</v>
      </c>
      <c r="AD9" s="269">
        <v>4</v>
      </c>
      <c r="AE9" s="269">
        <v>2</v>
      </c>
      <c r="AF9" s="269">
        <v>1</v>
      </c>
      <c r="AG9" s="269">
        <v>0</v>
      </c>
      <c r="AH9" s="269">
        <v>0</v>
      </c>
      <c r="AI9" s="269">
        <v>0</v>
      </c>
      <c r="AJ9" s="269">
        <v>0</v>
      </c>
      <c r="AK9" s="269">
        <v>0</v>
      </c>
    </row>
    <row r="10" spans="1:37" x14ac:dyDescent="0.25">
      <c r="A10" s="217"/>
      <c r="B10" s="249"/>
      <c r="C10" s="252"/>
      <c r="D10" s="252"/>
      <c r="E10" s="252"/>
      <c r="F10" s="252"/>
      <c r="G10" s="252"/>
      <c r="H10" s="252"/>
      <c r="I10" s="252"/>
      <c r="J10" s="193"/>
      <c r="K10" s="217"/>
      <c r="L10" s="217"/>
      <c r="M10" s="274"/>
      <c r="N10" s="209"/>
      <c r="O10" s="209"/>
      <c r="P10" s="209"/>
      <c r="Q10" s="209"/>
      <c r="R10" s="209"/>
      <c r="S10" s="209"/>
      <c r="Y10" s="264"/>
      <c r="Z10" s="264"/>
      <c r="AA10" s="264" t="s">
        <v>89</v>
      </c>
      <c r="AB10" s="269">
        <v>6</v>
      </c>
      <c r="AC10" s="269">
        <v>3</v>
      </c>
      <c r="AD10" s="269">
        <v>2</v>
      </c>
      <c r="AE10" s="269">
        <v>1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</row>
    <row r="11" spans="1:37" x14ac:dyDescent="0.25">
      <c r="A11" s="217" t="s">
        <v>59</v>
      </c>
      <c r="B11" s="248">
        <v>3</v>
      </c>
      <c r="C11" s="250">
        <f>IF($B11="","",VLOOKUP($B11,'5-ös kcs Fiú B ELO'!$A$7:$O$22,5))</f>
        <v>0</v>
      </c>
      <c r="D11" s="250">
        <f>IF($B11="","",VLOOKUP($B11,'5-ös kcs Fiú B ELO'!$A$7:$O$22,15))</f>
        <v>0</v>
      </c>
      <c r="E11" s="316" t="str">
        <f>UPPER(IF($B11="","",VLOOKUP($B11,'5-ös kcs Fiú B ELO'!$A$7:$O$22,2)))</f>
        <v>LADÁNYI</v>
      </c>
      <c r="F11" s="316"/>
      <c r="G11" s="316" t="str">
        <f>IF($B11="","",VLOOKUP($B11,'5-ös kcs Fiú B ELO'!$A$7:$O$22,3))</f>
        <v>Dániel</v>
      </c>
      <c r="H11" s="316"/>
      <c r="I11" s="251" t="str">
        <f>IF($B11="","",VLOOKUP($B11,'5-ös kcs Fiú B ELO'!$A$7:$O$22,4))</f>
        <v>Szegedi Arany János Ált.Isk.</v>
      </c>
      <c r="J11" s="193"/>
      <c r="K11" s="272"/>
      <c r="L11" s="266"/>
      <c r="M11" s="273"/>
      <c r="N11" s="209"/>
      <c r="O11" s="209"/>
      <c r="P11" s="209"/>
      <c r="Q11" s="209"/>
      <c r="R11" s="209"/>
      <c r="S11" s="209"/>
      <c r="Y11" s="264"/>
      <c r="Z11" s="264"/>
      <c r="AA11" s="264" t="s">
        <v>94</v>
      </c>
      <c r="AB11" s="269">
        <v>3</v>
      </c>
      <c r="AC11" s="269">
        <v>2</v>
      </c>
      <c r="AD11" s="269">
        <v>1</v>
      </c>
      <c r="AE11" s="269">
        <v>0</v>
      </c>
      <c r="AF11" s="269">
        <v>0</v>
      </c>
      <c r="AG11" s="269">
        <v>0</v>
      </c>
      <c r="AH11" s="269">
        <v>0</v>
      </c>
      <c r="AI11" s="269">
        <v>0</v>
      </c>
      <c r="AJ11" s="269">
        <v>0</v>
      </c>
      <c r="AK11" s="269">
        <v>0</v>
      </c>
    </row>
    <row r="12" spans="1:37" x14ac:dyDescent="0.25">
      <c r="A12" s="217"/>
      <c r="B12" s="249"/>
      <c r="C12" s="252"/>
      <c r="D12" s="252"/>
      <c r="E12" s="252"/>
      <c r="F12" s="252"/>
      <c r="G12" s="252"/>
      <c r="H12" s="252"/>
      <c r="I12" s="252"/>
      <c r="J12" s="193"/>
      <c r="K12" s="246"/>
      <c r="L12" s="246"/>
      <c r="M12" s="275"/>
      <c r="Y12" s="264"/>
      <c r="Z12" s="264"/>
      <c r="AA12" s="264" t="s">
        <v>90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 x14ac:dyDescent="0.25">
      <c r="A13" s="217" t="s">
        <v>64</v>
      </c>
      <c r="B13" s="248">
        <v>4</v>
      </c>
      <c r="C13" s="250">
        <f>IF($B13="","",VLOOKUP($B13,'5-ös kcs Fiú B ELO'!$A$7:$O$22,5))</f>
        <v>0</v>
      </c>
      <c r="D13" s="250">
        <f>IF($B13="","",VLOOKUP($B13,'5-ös kcs Fiú B ELO'!$A$7:$O$22,15))</f>
        <v>0</v>
      </c>
      <c r="E13" s="316" t="str">
        <f>UPPER(IF($B13="","",VLOOKUP($B13,'5-ös kcs Fiú B ELO'!$A$7:$O$22,2)))</f>
        <v>LADÁNYI</v>
      </c>
      <c r="F13" s="316"/>
      <c r="G13" s="316" t="str">
        <f>IF($B13="","",VLOOKUP($B13,'5-ös kcs Fiú B ELO'!$A$7:$O$22,3))</f>
        <v>Vince</v>
      </c>
      <c r="H13" s="316"/>
      <c r="I13" s="251" t="str">
        <f>IF($B13="","",VLOOKUP($B13,'5-ös kcs Fiú B ELO'!$A$7:$O$22,4))</f>
        <v>Szegedi Arany János Ált.Isk.</v>
      </c>
      <c r="J13" s="193"/>
      <c r="K13" s="272"/>
      <c r="L13" s="266"/>
      <c r="M13" s="273"/>
      <c r="Y13" s="264"/>
      <c r="Z13" s="264"/>
      <c r="AA13" s="264" t="s">
        <v>91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 x14ac:dyDescent="0.25">
      <c r="A14" s="217"/>
      <c r="B14" s="249"/>
      <c r="C14" s="252"/>
      <c r="D14" s="252"/>
      <c r="E14" s="252"/>
      <c r="F14" s="252"/>
      <c r="G14" s="252"/>
      <c r="H14" s="252"/>
      <c r="I14" s="252"/>
      <c r="J14" s="193"/>
      <c r="K14" s="217"/>
      <c r="L14" s="217"/>
      <c r="M14" s="275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5">
      <c r="A15" s="217" t="s">
        <v>65</v>
      </c>
      <c r="B15" s="248">
        <v>5</v>
      </c>
      <c r="C15" s="250">
        <f>IF($B15="","",VLOOKUP($B15,'5-ös kcs Fiú B ELO'!$A$7:$O$22,5))</f>
        <v>0</v>
      </c>
      <c r="D15" s="250">
        <f>IF($B15="","",VLOOKUP($B15,'5-ös kcs Fiú B ELO'!$A$7:$O$22,15))</f>
        <v>0</v>
      </c>
      <c r="E15" s="316" t="str">
        <f>UPPER(IF($B15="","",VLOOKUP($B15,'5-ös kcs Fiú B ELO'!$A$7:$O$22,2)))</f>
        <v>KISS</v>
      </c>
      <c r="F15" s="316"/>
      <c r="G15" s="316" t="str">
        <f>IF($B15="","",VLOOKUP($B15,'5-ös kcs Fiú B ELO'!$A$7:$O$22,3))</f>
        <v>Dániel</v>
      </c>
      <c r="H15" s="316"/>
      <c r="I15" s="251" t="str">
        <f>IF($B15="","",VLOOKUP($B15,'5-ös kcs Fiú B ELO'!$A$7:$O$22,4))</f>
        <v>Makói Szikszai György Ref.Ált.Isk.</v>
      </c>
      <c r="J15" s="193"/>
      <c r="K15" s="272"/>
      <c r="L15" s="266"/>
      <c r="M15" s="273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64"/>
      <c r="Z16" s="264"/>
      <c r="AA16" s="264" t="s">
        <v>57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64"/>
      <c r="Z17" s="264"/>
      <c r="AA17" s="264" t="s">
        <v>82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 x14ac:dyDescent="0.25">
      <c r="A18" s="193"/>
      <c r="B18" s="317"/>
      <c r="C18" s="317"/>
      <c r="D18" s="310" t="str">
        <f>E7</f>
        <v>BARANYI</v>
      </c>
      <c r="E18" s="310"/>
      <c r="F18" s="310" t="str">
        <f>E9</f>
        <v xml:space="preserve">RINGLER </v>
      </c>
      <c r="G18" s="310"/>
      <c r="H18" s="310" t="str">
        <f>E11</f>
        <v>LADÁNYI</v>
      </c>
      <c r="I18" s="310"/>
      <c r="J18" s="310" t="str">
        <f>E13</f>
        <v>LADÁNYI</v>
      </c>
      <c r="K18" s="310"/>
      <c r="L18" s="310" t="str">
        <f>E15</f>
        <v>KISS</v>
      </c>
      <c r="M18" s="310"/>
      <c r="Y18" s="264"/>
      <c r="Z18" s="264"/>
      <c r="AA18" s="264" t="s">
        <v>83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 x14ac:dyDescent="0.25">
      <c r="A19" s="253" t="s">
        <v>57</v>
      </c>
      <c r="B19" s="313" t="str">
        <f>E7</f>
        <v>BARANYI</v>
      </c>
      <c r="C19" s="313"/>
      <c r="D19" s="311"/>
      <c r="E19" s="311"/>
      <c r="F19" s="312"/>
      <c r="G19" s="312"/>
      <c r="H19" s="312"/>
      <c r="I19" s="312"/>
      <c r="J19" s="310"/>
      <c r="K19" s="310"/>
      <c r="L19" s="310"/>
      <c r="M19" s="310"/>
      <c r="Y19" s="264"/>
      <c r="Z19" s="264"/>
      <c r="AA19" s="264" t="s">
        <v>84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 x14ac:dyDescent="0.25">
      <c r="A20" s="253" t="s">
        <v>58</v>
      </c>
      <c r="B20" s="313" t="str">
        <f>E9</f>
        <v xml:space="preserve">RINGLER </v>
      </c>
      <c r="C20" s="313"/>
      <c r="D20" s="312"/>
      <c r="E20" s="312"/>
      <c r="F20" s="311"/>
      <c r="G20" s="311"/>
      <c r="H20" s="312"/>
      <c r="I20" s="312"/>
      <c r="J20" s="312"/>
      <c r="K20" s="312"/>
      <c r="L20" s="310"/>
      <c r="M20" s="310"/>
      <c r="Y20" s="264"/>
      <c r="Z20" s="264"/>
      <c r="AA20" s="264" t="s">
        <v>85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 x14ac:dyDescent="0.25">
      <c r="A21" s="253" t="s">
        <v>59</v>
      </c>
      <c r="B21" s="313" t="str">
        <f>E11</f>
        <v>LADÁNYI</v>
      </c>
      <c r="C21" s="313"/>
      <c r="D21" s="312"/>
      <c r="E21" s="312"/>
      <c r="F21" s="312"/>
      <c r="G21" s="312"/>
      <c r="H21" s="311"/>
      <c r="I21" s="311"/>
      <c r="J21" s="312"/>
      <c r="K21" s="312"/>
      <c r="L21" s="312"/>
      <c r="M21" s="312"/>
      <c r="Y21" s="264"/>
      <c r="Z21" s="264"/>
      <c r="AA21" s="264" t="s">
        <v>86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 x14ac:dyDescent="0.25">
      <c r="A22" s="253" t="s">
        <v>64</v>
      </c>
      <c r="B22" s="313" t="str">
        <f>E13</f>
        <v>LADÁNYI</v>
      </c>
      <c r="C22" s="313"/>
      <c r="D22" s="312"/>
      <c r="E22" s="312"/>
      <c r="F22" s="312"/>
      <c r="G22" s="312"/>
      <c r="H22" s="310"/>
      <c r="I22" s="310"/>
      <c r="J22" s="311"/>
      <c r="K22" s="311"/>
      <c r="L22" s="312"/>
      <c r="M22" s="312"/>
      <c r="Y22" s="264"/>
      <c r="Z22" s="264"/>
      <c r="AA22" s="264" t="s">
        <v>87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ht="18.75" customHeight="1" x14ac:dyDescent="0.25">
      <c r="A23" s="253" t="s">
        <v>65</v>
      </c>
      <c r="B23" s="313" t="str">
        <f>E15</f>
        <v>KISS</v>
      </c>
      <c r="C23" s="313"/>
      <c r="D23" s="312"/>
      <c r="E23" s="312"/>
      <c r="F23" s="312"/>
      <c r="G23" s="312"/>
      <c r="H23" s="310"/>
      <c r="I23" s="310"/>
      <c r="J23" s="310"/>
      <c r="K23" s="310"/>
      <c r="L23" s="311"/>
      <c r="M23" s="311"/>
      <c r="Y23" s="264"/>
      <c r="Z23" s="264"/>
      <c r="AA23" s="264" t="s">
        <v>88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64"/>
      <c r="Z24" s="264"/>
      <c r="AA24" s="264" t="s">
        <v>89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64"/>
      <c r="Z25" s="264"/>
      <c r="AA25" s="264" t="s">
        <v>94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64"/>
      <c r="Z26" s="264"/>
      <c r="AA26" s="264" t="s">
        <v>90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64"/>
      <c r="Z27" s="264"/>
      <c r="AA27" s="264" t="s">
        <v>91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09"/>
      <c r="P32" s="209"/>
      <c r="Q32" s="209"/>
      <c r="R32" s="209"/>
      <c r="S32" s="209"/>
    </row>
    <row r="33" spans="1:19" x14ac:dyDescent="0.25">
      <c r="A33" s="110" t="s">
        <v>38</v>
      </c>
      <c r="B33" s="111"/>
      <c r="C33" s="165"/>
      <c r="D33" s="225" t="s">
        <v>2</v>
      </c>
      <c r="E33" s="226" t="s">
        <v>40</v>
      </c>
      <c r="F33" s="244"/>
      <c r="G33" s="225" t="s">
        <v>2</v>
      </c>
      <c r="H33" s="226" t="s">
        <v>49</v>
      </c>
      <c r="I33" s="119"/>
      <c r="J33" s="226" t="s">
        <v>50</v>
      </c>
      <c r="K33" s="118" t="s">
        <v>51</v>
      </c>
      <c r="L33" s="31"/>
      <c r="M33" s="244"/>
      <c r="O33" s="209"/>
      <c r="P33" s="219"/>
      <c r="Q33" s="219"/>
      <c r="R33" s="220"/>
      <c r="S33" s="209"/>
    </row>
    <row r="34" spans="1:19" x14ac:dyDescent="0.25">
      <c r="A34" s="196" t="s">
        <v>39</v>
      </c>
      <c r="B34" s="197"/>
      <c r="C34" s="198"/>
      <c r="D34" s="227"/>
      <c r="E34" s="314"/>
      <c r="F34" s="314"/>
      <c r="G34" s="238" t="s">
        <v>3</v>
      </c>
      <c r="H34" s="197"/>
      <c r="I34" s="228"/>
      <c r="J34" s="239"/>
      <c r="K34" s="194" t="s">
        <v>41</v>
      </c>
      <c r="L34" s="245"/>
      <c r="M34" s="229"/>
      <c r="O34" s="209"/>
      <c r="P34" s="221"/>
      <c r="Q34" s="221"/>
      <c r="R34" s="222"/>
      <c r="S34" s="209"/>
    </row>
    <row r="35" spans="1:19" x14ac:dyDescent="0.25">
      <c r="A35" s="199" t="s">
        <v>48</v>
      </c>
      <c r="B35" s="117"/>
      <c r="C35" s="200"/>
      <c r="D35" s="230"/>
      <c r="E35" s="315"/>
      <c r="F35" s="315"/>
      <c r="G35" s="240" t="s">
        <v>4</v>
      </c>
      <c r="H35" s="231"/>
      <c r="I35" s="232"/>
      <c r="J35" s="82"/>
      <c r="K35" s="242"/>
      <c r="L35" s="192"/>
      <c r="M35" s="237"/>
      <c r="O35" s="209"/>
      <c r="P35" s="222"/>
      <c r="Q35" s="223"/>
      <c r="R35" s="222"/>
      <c r="S35" s="209"/>
    </row>
    <row r="36" spans="1:19" x14ac:dyDescent="0.25">
      <c r="A36" s="132"/>
      <c r="B36" s="133"/>
      <c r="C36" s="134"/>
      <c r="D36" s="230"/>
      <c r="E36" s="234"/>
      <c r="F36" s="235"/>
      <c r="G36" s="240" t="s">
        <v>5</v>
      </c>
      <c r="H36" s="231"/>
      <c r="I36" s="232"/>
      <c r="J36" s="82"/>
      <c r="K36" s="194" t="s">
        <v>42</v>
      </c>
      <c r="L36" s="245"/>
      <c r="M36" s="229"/>
      <c r="O36" s="209"/>
      <c r="P36" s="221"/>
      <c r="Q36" s="221"/>
      <c r="R36" s="222"/>
      <c r="S36" s="209"/>
    </row>
    <row r="37" spans="1:19" x14ac:dyDescent="0.25">
      <c r="A37" s="112"/>
      <c r="B37" s="163"/>
      <c r="C37" s="113"/>
      <c r="D37" s="230"/>
      <c r="E37" s="234"/>
      <c r="F37" s="235"/>
      <c r="G37" s="240" t="s">
        <v>6</v>
      </c>
      <c r="H37" s="231"/>
      <c r="I37" s="232"/>
      <c r="J37" s="82"/>
      <c r="K37" s="243"/>
      <c r="L37" s="235"/>
      <c r="M37" s="233"/>
      <c r="O37" s="209"/>
      <c r="P37" s="222"/>
      <c r="Q37" s="223"/>
      <c r="R37" s="222"/>
      <c r="S37" s="209"/>
    </row>
    <row r="38" spans="1:19" x14ac:dyDescent="0.25">
      <c r="A38" s="121"/>
      <c r="B38" s="135"/>
      <c r="C38" s="164"/>
      <c r="D38" s="230"/>
      <c r="E38" s="234"/>
      <c r="F38" s="235"/>
      <c r="G38" s="240" t="s">
        <v>7</v>
      </c>
      <c r="H38" s="231"/>
      <c r="I38" s="232"/>
      <c r="J38" s="82"/>
      <c r="K38" s="199"/>
      <c r="L38" s="192"/>
      <c r="M38" s="237"/>
      <c r="O38" s="209"/>
      <c r="P38" s="222"/>
      <c r="Q38" s="223"/>
      <c r="R38" s="222"/>
      <c r="S38" s="209"/>
    </row>
    <row r="39" spans="1:19" x14ac:dyDescent="0.25">
      <c r="A39" s="122"/>
      <c r="B39" s="138"/>
      <c r="C39" s="113"/>
      <c r="D39" s="230"/>
      <c r="E39" s="234"/>
      <c r="F39" s="235"/>
      <c r="G39" s="240" t="s">
        <v>8</v>
      </c>
      <c r="H39" s="231"/>
      <c r="I39" s="232"/>
      <c r="J39" s="82"/>
      <c r="K39" s="194" t="s">
        <v>31</v>
      </c>
      <c r="L39" s="245"/>
      <c r="M39" s="229"/>
      <c r="O39" s="209"/>
      <c r="P39" s="221"/>
      <c r="Q39" s="221"/>
      <c r="R39" s="222"/>
      <c r="S39" s="209"/>
    </row>
    <row r="40" spans="1:19" x14ac:dyDescent="0.25">
      <c r="A40" s="122"/>
      <c r="B40" s="138"/>
      <c r="C40" s="130"/>
      <c r="D40" s="230"/>
      <c r="E40" s="234"/>
      <c r="F40" s="235"/>
      <c r="G40" s="240" t="s">
        <v>9</v>
      </c>
      <c r="H40" s="231"/>
      <c r="I40" s="232"/>
      <c r="J40" s="82"/>
      <c r="K40" s="243"/>
      <c r="L40" s="235"/>
      <c r="M40" s="233"/>
      <c r="O40" s="209"/>
      <c r="P40" s="222"/>
      <c r="Q40" s="223"/>
      <c r="R40" s="222"/>
      <c r="S40" s="209"/>
    </row>
    <row r="41" spans="1:19" x14ac:dyDescent="0.25">
      <c r="A41" s="123"/>
      <c r="B41" s="120"/>
      <c r="C41" s="131"/>
      <c r="D41" s="236"/>
      <c r="E41" s="114"/>
      <c r="F41" s="192"/>
      <c r="G41" s="241" t="s">
        <v>10</v>
      </c>
      <c r="H41" s="117"/>
      <c r="I41" s="195"/>
      <c r="J41" s="115"/>
      <c r="K41" s="199" t="str">
        <f>L4</f>
        <v>Rákóczi Andrea</v>
      </c>
      <c r="L41" s="192"/>
      <c r="M41" s="237"/>
      <c r="O41" s="209"/>
      <c r="P41" s="222"/>
      <c r="Q41" s="223"/>
      <c r="R41" s="224"/>
      <c r="S41" s="209"/>
    </row>
    <row r="42" spans="1:19" x14ac:dyDescent="0.25">
      <c r="O42" s="209"/>
      <c r="P42" s="209"/>
      <c r="Q42" s="209"/>
      <c r="R42" s="209"/>
      <c r="S42" s="209"/>
    </row>
    <row r="43" spans="1:19" x14ac:dyDescent="0.25">
      <c r="O43" s="209"/>
      <c r="P43" s="209"/>
      <c r="Q43" s="209"/>
      <c r="R43" s="209"/>
      <c r="S43" s="209"/>
    </row>
  </sheetData>
  <mergeCells count="50">
    <mergeCell ref="E9:F9"/>
    <mergeCell ref="G9:H9"/>
    <mergeCell ref="E11:F11"/>
    <mergeCell ref="G11:H11"/>
    <mergeCell ref="A1:F1"/>
    <mergeCell ref="A4:C4"/>
    <mergeCell ref="E7:F7"/>
    <mergeCell ref="G7:H7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B21:C21"/>
    <mergeCell ref="D21:E21"/>
    <mergeCell ref="F21:G21"/>
    <mergeCell ref="H21:I21"/>
    <mergeCell ref="B20:C20"/>
    <mergeCell ref="D20:E20"/>
    <mergeCell ref="F20:G20"/>
    <mergeCell ref="H20:I20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B23:C23"/>
    <mergeCell ref="D23:E23"/>
    <mergeCell ref="F23:G23"/>
    <mergeCell ref="H23:I23"/>
    <mergeCell ref="J22:K22"/>
    <mergeCell ref="E34:F34"/>
    <mergeCell ref="B22:C22"/>
    <mergeCell ref="H22:I22"/>
    <mergeCell ref="L18:M18"/>
    <mergeCell ref="L23:M23"/>
    <mergeCell ref="L19:M19"/>
    <mergeCell ref="L20:M20"/>
    <mergeCell ref="L21:M21"/>
    <mergeCell ref="L22:M22"/>
  </mergeCells>
  <phoneticPr fontId="45" type="noConversion"/>
  <conditionalFormatting sqref="E7 E9 E11 E13 E15">
    <cfRule type="cellIs" dxfId="71" priority="1" stopIfTrue="1" operator="equal">
      <formula>"Bye"</formula>
    </cfRule>
  </conditionalFormatting>
  <conditionalFormatting sqref="R41">
    <cfRule type="expression" dxfId="7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88C1-F350-4051-95CA-5C32FB097FD2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D7" sqref="D7"/>
      <selection pane="bottomLeft" activeCell="D7" sqref="D7"/>
    </sheetView>
  </sheetViews>
  <sheetFormatPr defaultRowHeight="13.2" x14ac:dyDescent="0.25"/>
  <cols>
    <col min="1" max="1" width="3.88671875" customWidth="1"/>
    <col min="2" max="2" width="13.33203125" customWidth="1"/>
    <col min="3" max="3" width="9.88671875" customWidth="1"/>
    <col min="4" max="4" width="24.109375" style="39" customWidth="1"/>
    <col min="5" max="5" width="10.6640625" style="293" customWidth="1"/>
    <col min="6" max="6" width="6.109375" style="88" hidden="1" customWidth="1"/>
    <col min="7" max="7" width="3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Csongrád-Csanád megye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06" t="str">
        <f>Altalanos!$B$8</f>
        <v>6-os  kcs Lány B</v>
      </c>
      <c r="D2" s="99"/>
      <c r="E2" s="159" t="s">
        <v>32</v>
      </c>
      <c r="F2" s="89"/>
      <c r="G2" s="89"/>
      <c r="H2" s="285"/>
      <c r="I2" s="285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78" t="s">
        <v>45</v>
      </c>
      <c r="B3" s="283"/>
      <c r="C3" s="283"/>
      <c r="D3" s="283"/>
      <c r="E3" s="283"/>
      <c r="F3" s="283"/>
      <c r="G3" s="283"/>
      <c r="H3" s="283"/>
      <c r="I3" s="284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5" t="s">
        <v>28</v>
      </c>
      <c r="I4" s="290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2026.04.29-30.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296"/>
      <c r="J5" s="106"/>
      <c r="K5" s="81"/>
      <c r="L5" s="81"/>
      <c r="M5" s="81"/>
      <c r="N5" s="106"/>
      <c r="O5" s="87"/>
      <c r="P5" s="87"/>
      <c r="Q5" s="299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6" t="s">
        <v>35</v>
      </c>
      <c r="I6" s="287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118</v>
      </c>
      <c r="C7" s="90" t="s">
        <v>119</v>
      </c>
      <c r="D7" s="91" t="s">
        <v>120</v>
      </c>
      <c r="E7" s="162"/>
      <c r="F7" s="279"/>
      <c r="G7" s="280"/>
      <c r="H7" s="91"/>
      <c r="I7" s="91"/>
      <c r="J7" s="144"/>
      <c r="K7" s="142"/>
      <c r="L7" s="146"/>
      <c r="M7" s="142"/>
      <c r="N7" s="137"/>
      <c r="O7" s="303"/>
      <c r="P7" s="108"/>
      <c r="Q7" s="92"/>
    </row>
    <row r="8" spans="1:17" s="11" customFormat="1" ht="18.899999999999999" customHeight="1" x14ac:dyDescent="0.25">
      <c r="A8" s="147">
        <v>2</v>
      </c>
      <c r="B8" s="90" t="s">
        <v>121</v>
      </c>
      <c r="C8" s="90" t="s">
        <v>122</v>
      </c>
      <c r="D8" s="91" t="s">
        <v>123</v>
      </c>
      <c r="E8" s="162"/>
      <c r="F8" s="281"/>
      <c r="G8" s="282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124</v>
      </c>
      <c r="C9" s="90" t="s">
        <v>125</v>
      </c>
      <c r="D9" s="91" t="s">
        <v>126</v>
      </c>
      <c r="E9" s="162"/>
      <c r="F9" s="281"/>
      <c r="G9" s="282"/>
      <c r="H9" s="91"/>
      <c r="I9" s="91"/>
      <c r="J9" s="144"/>
      <c r="K9" s="142"/>
      <c r="L9" s="146"/>
      <c r="M9" s="142"/>
      <c r="N9" s="137"/>
      <c r="O9" s="91"/>
      <c r="P9" s="292"/>
      <c r="Q9" s="167"/>
    </row>
    <row r="10" spans="1:17" s="11" customFormat="1" ht="18.899999999999999" customHeight="1" x14ac:dyDescent="0.25">
      <c r="A10" s="147">
        <v>4</v>
      </c>
      <c r="B10" s="90"/>
      <c r="C10" s="90"/>
      <c r="D10" s="91"/>
      <c r="E10" s="162"/>
      <c r="F10" s="281"/>
      <c r="G10" s="282"/>
      <c r="H10" s="91"/>
      <c r="I10" s="91"/>
      <c r="J10" s="144"/>
      <c r="K10" s="142"/>
      <c r="L10" s="146"/>
      <c r="M10" s="142"/>
      <c r="N10" s="137"/>
      <c r="O10" s="91"/>
      <c r="P10" s="291"/>
      <c r="Q10" s="288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81"/>
      <c r="G11" s="282"/>
      <c r="H11" s="91"/>
      <c r="I11" s="91"/>
      <c r="J11" s="144"/>
      <c r="K11" s="142"/>
      <c r="L11" s="146"/>
      <c r="M11" s="142"/>
      <c r="N11" s="137"/>
      <c r="O11" s="91"/>
      <c r="P11" s="291"/>
      <c r="Q11" s="288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1"/>
      <c r="G12" s="282"/>
      <c r="H12" s="91"/>
      <c r="I12" s="91"/>
      <c r="J12" s="144"/>
      <c r="K12" s="142"/>
      <c r="L12" s="146"/>
      <c r="M12" s="142"/>
      <c r="N12" s="137"/>
      <c r="O12" s="91"/>
      <c r="P12" s="291"/>
      <c r="Q12" s="288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1"/>
      <c r="G13" s="282"/>
      <c r="H13" s="91"/>
      <c r="I13" s="91"/>
      <c r="J13" s="144"/>
      <c r="K13" s="142"/>
      <c r="L13" s="146"/>
      <c r="M13" s="142"/>
      <c r="N13" s="137"/>
      <c r="O13" s="91"/>
      <c r="P13" s="291"/>
      <c r="Q13" s="288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1"/>
      <c r="G14" s="282"/>
      <c r="H14" s="91"/>
      <c r="I14" s="91"/>
      <c r="J14" s="144"/>
      <c r="K14" s="142"/>
      <c r="L14" s="146"/>
      <c r="M14" s="142"/>
      <c r="N14" s="137"/>
      <c r="O14" s="91"/>
      <c r="P14" s="291"/>
      <c r="Q14" s="288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2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04"/>
      <c r="F28" s="297"/>
      <c r="G28" s="298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05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4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89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89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89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89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89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89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89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89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89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89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89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89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89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89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89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89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89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89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89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89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89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89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89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89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89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89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89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89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89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89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89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89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89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89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89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89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89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89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89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89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89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89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89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89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89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89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89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89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89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89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89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89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89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89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89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89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89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89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89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89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89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89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89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89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89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89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89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89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89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89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89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89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89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89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89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89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89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89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89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89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89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89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89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89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89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89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89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89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89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89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89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89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89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89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89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89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89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89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89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89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89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89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89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89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89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89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89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89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89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89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89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89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89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89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89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89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89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89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89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69" priority="16" stopIfTrue="1">
      <formula>AND(ROUNDDOWN(($A$4-E7)/365.25,0)&lt;=13,G7&lt;&gt;"OK")</formula>
    </cfRule>
    <cfRule type="expression" dxfId="68" priority="17" stopIfTrue="1">
      <formula>AND(ROUNDDOWN(($A$4-E7)/365.25,0)&lt;=14,G7&lt;&gt;"OK")</formula>
    </cfRule>
    <cfRule type="expression" dxfId="67" priority="18" stopIfTrue="1">
      <formula>AND(ROUNDDOWN(($A$4-E7)/365.25,0)&lt;=17,G7&lt;&gt;"OK")</formula>
    </cfRule>
  </conditionalFormatting>
  <conditionalFormatting sqref="J7:J156">
    <cfRule type="cellIs" dxfId="66" priority="15" stopIfTrue="1" operator="equal">
      <formula>"Z"</formula>
    </cfRule>
  </conditionalFormatting>
  <conditionalFormatting sqref="A7:D156">
    <cfRule type="expression" dxfId="65" priority="14" stopIfTrue="1">
      <formula>$Q7&gt;=1</formula>
    </cfRule>
  </conditionalFormatting>
  <conditionalFormatting sqref="E7:E14">
    <cfRule type="expression" dxfId="64" priority="11" stopIfTrue="1">
      <formula>AND(ROUNDDOWN(($A$4-E7)/365.25,0)&lt;=13,G7&lt;&gt;"OK")</formula>
    </cfRule>
    <cfRule type="expression" dxfId="63" priority="12" stopIfTrue="1">
      <formula>AND(ROUNDDOWN(($A$4-E7)/365.25,0)&lt;=14,G7&lt;&gt;"OK")</formula>
    </cfRule>
    <cfRule type="expression" dxfId="62" priority="13" stopIfTrue="1">
      <formula>AND(ROUNDDOWN(($A$4-E7)/365.25,0)&lt;=17,G7&lt;&gt;"OK")</formula>
    </cfRule>
  </conditionalFormatting>
  <conditionalFormatting sqref="J7:J14">
    <cfRule type="cellIs" dxfId="61" priority="10" stopIfTrue="1" operator="equal">
      <formula>"Z"</formula>
    </cfRule>
  </conditionalFormatting>
  <conditionalFormatting sqref="B7:D14">
    <cfRule type="expression" dxfId="60" priority="9" stopIfTrue="1">
      <formula>$Q7&gt;=1</formula>
    </cfRule>
  </conditionalFormatting>
  <conditionalFormatting sqref="E7:E14">
    <cfRule type="expression" dxfId="59" priority="6" stopIfTrue="1">
      <formula>AND(ROUNDDOWN(($A$4-E7)/365.25,0)&lt;=13,G7&lt;&gt;"OK")</formula>
    </cfRule>
    <cfRule type="expression" dxfId="58" priority="7" stopIfTrue="1">
      <formula>AND(ROUNDDOWN(($A$4-E7)/365.25,0)&lt;=14,G7&lt;&gt;"OK")</formula>
    </cfRule>
    <cfRule type="expression" dxfId="57" priority="8" stopIfTrue="1">
      <formula>AND(ROUNDDOWN(($A$4-E7)/365.25,0)&lt;=17,G7&lt;&gt;"OK")</formula>
    </cfRule>
  </conditionalFormatting>
  <conditionalFormatting sqref="B7:D14">
    <cfRule type="expression" dxfId="56" priority="5" stopIfTrue="1">
      <formula>$Q7&gt;=1</formula>
    </cfRule>
  </conditionalFormatting>
  <conditionalFormatting sqref="E7:E27 E29:E37">
    <cfRule type="expression" dxfId="55" priority="2" stopIfTrue="1">
      <formula>AND(ROUNDDOWN(($A$4-E7)/365.25,0)&lt;=13,G7&lt;&gt;"OK")</formula>
    </cfRule>
    <cfRule type="expression" dxfId="54" priority="3" stopIfTrue="1">
      <formula>AND(ROUNDDOWN(($A$4-E7)/365.25,0)&lt;=14,G7&lt;&gt;"OK")</formula>
    </cfRule>
    <cfRule type="expression" dxfId="53" priority="4" stopIfTrue="1">
      <formula>AND(ROUNDDOWN(($A$4-E7)/365.25,0)&lt;=17,G7&lt;&gt;"OK")</formula>
    </cfRule>
  </conditionalFormatting>
  <conditionalFormatting sqref="B7:D37">
    <cfRule type="expression" dxfId="5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B743-510C-4146-9805-E581A958AC0C}">
  <sheetPr codeName="Munka12">
    <tabColor indexed="11"/>
  </sheetPr>
  <dimension ref="A1:AK43"/>
  <sheetViews>
    <sheetView workbookViewId="0">
      <selection activeCell="P15" sqref="P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63" hidden="1" customWidth="1"/>
    <col min="26" max="37" width="0" style="263" hidden="1" customWidth="1"/>
  </cols>
  <sheetData>
    <row r="1" spans="1:37" ht="24.6" x14ac:dyDescent="0.25">
      <c r="A1" s="318" t="str">
        <f>Altalanos!$A$6</f>
        <v>Diákolimpia Csongrád-Csanád megye</v>
      </c>
      <c r="B1" s="318"/>
      <c r="C1" s="318"/>
      <c r="D1" s="318"/>
      <c r="E1" s="318"/>
      <c r="F1" s="318"/>
      <c r="G1" s="177"/>
      <c r="H1" s="180" t="s">
        <v>47</v>
      </c>
      <c r="I1" s="178"/>
      <c r="J1" s="179"/>
      <c r="L1" s="181"/>
      <c r="M1" s="205"/>
      <c r="N1" s="207"/>
      <c r="O1" s="207" t="s">
        <v>11</v>
      </c>
      <c r="P1" s="207"/>
      <c r="Q1" s="208"/>
      <c r="R1" s="207"/>
      <c r="S1" s="209"/>
      <c r="Y1"/>
      <c r="Z1"/>
      <c r="AA1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07" t="str">
        <f>Altalanos!$B$8</f>
        <v>6-os  kcs Lány B</v>
      </c>
      <c r="F2" s="183"/>
      <c r="G2" s="184"/>
      <c r="H2" s="185"/>
      <c r="I2" s="185"/>
      <c r="J2" s="186"/>
      <c r="K2" s="181"/>
      <c r="L2" s="181"/>
      <c r="M2" s="206"/>
      <c r="N2" s="210"/>
      <c r="O2" s="211"/>
      <c r="P2" s="210"/>
      <c r="Q2" s="211"/>
      <c r="R2" s="210"/>
      <c r="S2" s="209"/>
      <c r="Y2" s="265"/>
      <c r="Z2" s="264"/>
      <c r="AA2" s="264" t="s">
        <v>57</v>
      </c>
      <c r="AB2" s="269">
        <v>150</v>
      </c>
      <c r="AC2" s="269">
        <v>120</v>
      </c>
      <c r="AD2" s="269">
        <v>100</v>
      </c>
      <c r="AE2" s="269">
        <v>80</v>
      </c>
      <c r="AF2" s="269">
        <v>70</v>
      </c>
      <c r="AG2" s="269">
        <v>60</v>
      </c>
      <c r="AH2" s="269">
        <v>55</v>
      </c>
      <c r="AI2" s="269">
        <v>50</v>
      </c>
      <c r="AJ2" s="269">
        <v>45</v>
      </c>
      <c r="AK2" s="269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3"/>
      <c r="O3" s="212"/>
      <c r="P3" s="213"/>
      <c r="Q3" s="255" t="s">
        <v>66</v>
      </c>
      <c r="R3" s="256" t="s">
        <v>72</v>
      </c>
      <c r="S3" s="209"/>
      <c r="Y3" s="264">
        <f>IF(H4="OB","A",IF(H4="IX","W",H4))</f>
        <v>0</v>
      </c>
      <c r="Z3" s="264"/>
      <c r="AA3" s="264" t="s">
        <v>82</v>
      </c>
      <c r="AB3" s="269">
        <v>120</v>
      </c>
      <c r="AC3" s="269">
        <v>90</v>
      </c>
      <c r="AD3" s="269">
        <v>65</v>
      </c>
      <c r="AE3" s="269">
        <v>55</v>
      </c>
      <c r="AF3" s="269">
        <v>50</v>
      </c>
      <c r="AG3" s="269">
        <v>45</v>
      </c>
      <c r="AH3" s="269">
        <v>40</v>
      </c>
      <c r="AI3" s="269">
        <v>35</v>
      </c>
      <c r="AJ3" s="269">
        <v>25</v>
      </c>
      <c r="AK3" s="269">
        <v>20</v>
      </c>
    </row>
    <row r="4" spans="1:37" ht="13.8" thickBot="1" x14ac:dyDescent="0.3">
      <c r="A4" s="319" t="str">
        <f>Altalanos!$A$10</f>
        <v>2026.04.29-30.</v>
      </c>
      <c r="B4" s="319"/>
      <c r="C4" s="319"/>
      <c r="D4" s="187"/>
      <c r="E4" s="188" t="str">
        <f>Altalanos!$C$10</f>
        <v>Szeged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5"/>
      <c r="O4" s="216"/>
      <c r="P4" s="215"/>
      <c r="Q4" s="257" t="s">
        <v>73</v>
      </c>
      <c r="R4" s="258" t="s">
        <v>68</v>
      </c>
      <c r="S4" s="209"/>
      <c r="Y4" s="264"/>
      <c r="Z4" s="264"/>
      <c r="AA4" s="264" t="s">
        <v>83</v>
      </c>
      <c r="AB4" s="269">
        <v>90</v>
      </c>
      <c r="AC4" s="269">
        <v>60</v>
      </c>
      <c r="AD4" s="269">
        <v>45</v>
      </c>
      <c r="AE4" s="269">
        <v>34</v>
      </c>
      <c r="AF4" s="269">
        <v>27</v>
      </c>
      <c r="AG4" s="269">
        <v>22</v>
      </c>
      <c r="AH4" s="269">
        <v>18</v>
      </c>
      <c r="AI4" s="269">
        <v>15</v>
      </c>
      <c r="AJ4" s="269">
        <v>12</v>
      </c>
      <c r="AK4" s="269">
        <v>9</v>
      </c>
    </row>
    <row r="5" spans="1:37" x14ac:dyDescent="0.25">
      <c r="A5" s="31"/>
      <c r="B5" s="31" t="s">
        <v>44</v>
      </c>
      <c r="C5" s="202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7" t="s">
        <v>61</v>
      </c>
      <c r="L5" s="247" t="s">
        <v>62</v>
      </c>
      <c r="M5" s="247" t="s">
        <v>63</v>
      </c>
      <c r="N5" s="209"/>
      <c r="O5" s="209"/>
      <c r="P5" s="209"/>
      <c r="Q5" s="259" t="s">
        <v>74</v>
      </c>
      <c r="R5" s="260" t="s">
        <v>70</v>
      </c>
      <c r="S5" s="209"/>
      <c r="Y5" s="264">
        <f>IF(OR(Altalanos!$A$8="F1",Altalanos!$A$8="F2",Altalanos!$A$8="N1",Altalanos!$A$8="N2"),1,2)</f>
        <v>2</v>
      </c>
      <c r="Z5" s="264"/>
      <c r="AA5" s="264" t="s">
        <v>84</v>
      </c>
      <c r="AB5" s="269">
        <v>60</v>
      </c>
      <c r="AC5" s="269">
        <v>40</v>
      </c>
      <c r="AD5" s="269">
        <v>30</v>
      </c>
      <c r="AE5" s="269">
        <v>20</v>
      </c>
      <c r="AF5" s="269">
        <v>18</v>
      </c>
      <c r="AG5" s="269">
        <v>15</v>
      </c>
      <c r="AH5" s="269">
        <v>12</v>
      </c>
      <c r="AI5" s="269">
        <v>10</v>
      </c>
      <c r="AJ5" s="269">
        <v>8</v>
      </c>
      <c r="AK5" s="269">
        <v>6</v>
      </c>
    </row>
    <row r="6" spans="1:37" x14ac:dyDescent="0.25">
      <c r="A6" s="193"/>
      <c r="B6" s="193"/>
      <c r="C6" s="246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9"/>
      <c r="O6" s="209"/>
      <c r="P6" s="209"/>
      <c r="Q6" s="209"/>
      <c r="R6" s="209"/>
      <c r="S6" s="209"/>
      <c r="Y6" s="264"/>
      <c r="Z6" s="264"/>
      <c r="AA6" s="264" t="s">
        <v>85</v>
      </c>
      <c r="AB6" s="269">
        <v>40</v>
      </c>
      <c r="AC6" s="269">
        <v>25</v>
      </c>
      <c r="AD6" s="269">
        <v>18</v>
      </c>
      <c r="AE6" s="269">
        <v>13</v>
      </c>
      <c r="AF6" s="269">
        <v>10</v>
      </c>
      <c r="AG6" s="269">
        <v>8</v>
      </c>
      <c r="AH6" s="269">
        <v>6</v>
      </c>
      <c r="AI6" s="269">
        <v>5</v>
      </c>
      <c r="AJ6" s="269">
        <v>4</v>
      </c>
      <c r="AK6" s="269">
        <v>3</v>
      </c>
    </row>
    <row r="7" spans="1:37" x14ac:dyDescent="0.25">
      <c r="A7" s="217" t="s">
        <v>57</v>
      </c>
      <c r="B7" s="248">
        <v>1</v>
      </c>
      <c r="C7" s="203">
        <f>IF($B7="","",VLOOKUP($B7,'6-os kcs lány B ELO'!$A$7:$O$22,5))</f>
        <v>0</v>
      </c>
      <c r="D7" s="203">
        <f>IF($B7="","",VLOOKUP($B7,'6-os kcs lány B ELO'!$A$7:$O$22,15))</f>
        <v>0</v>
      </c>
      <c r="E7" s="201" t="str">
        <f>UPPER(IF($B7="","",VLOOKUP($B7,'6-os kcs lány B ELO'!$A$7:$O$22,2)))</f>
        <v>TÓBIÁS</v>
      </c>
      <c r="F7" s="204"/>
      <c r="G7" s="201" t="str">
        <f>IF($B7="","",VLOOKUP($B7,'6-os kcs lány B ELO'!$A$7:$O$22,3))</f>
        <v>Nelli</v>
      </c>
      <c r="H7" s="204"/>
      <c r="I7" s="201" t="str">
        <f>IF($B7="","",VLOOKUP($B7,'6-os kcs lány B ELO'!$A$7:$O$22,4))</f>
        <v>Hmvhely Németh László Gimn.</v>
      </c>
      <c r="J7" s="193"/>
      <c r="K7" s="272"/>
      <c r="L7" s="266"/>
      <c r="M7" s="273"/>
      <c r="N7" s="209"/>
      <c r="O7" s="209"/>
      <c r="P7" s="209"/>
      <c r="Q7" s="209"/>
      <c r="R7" s="209"/>
      <c r="S7" s="209"/>
      <c r="Y7" s="264"/>
      <c r="Z7" s="264"/>
      <c r="AA7" s="264" t="s">
        <v>86</v>
      </c>
      <c r="AB7" s="269">
        <v>25</v>
      </c>
      <c r="AC7" s="269">
        <v>15</v>
      </c>
      <c r="AD7" s="269">
        <v>13</v>
      </c>
      <c r="AE7" s="269">
        <v>8</v>
      </c>
      <c r="AF7" s="269">
        <v>6</v>
      </c>
      <c r="AG7" s="269">
        <v>4</v>
      </c>
      <c r="AH7" s="269">
        <v>3</v>
      </c>
      <c r="AI7" s="269">
        <v>2</v>
      </c>
      <c r="AJ7" s="269">
        <v>1</v>
      </c>
      <c r="AK7" s="269">
        <v>0</v>
      </c>
    </row>
    <row r="8" spans="1:37" x14ac:dyDescent="0.25">
      <c r="A8" s="217"/>
      <c r="B8" s="249"/>
      <c r="C8" s="218"/>
      <c r="D8" s="218"/>
      <c r="E8" s="218"/>
      <c r="F8" s="218"/>
      <c r="G8" s="218"/>
      <c r="H8" s="218"/>
      <c r="I8" s="218"/>
      <c r="J8" s="193"/>
      <c r="K8" s="217"/>
      <c r="L8" s="217"/>
      <c r="M8" s="274"/>
      <c r="N8" s="209"/>
      <c r="O8" s="209"/>
      <c r="P8" s="209"/>
      <c r="Q8" s="209"/>
      <c r="R8" s="209"/>
      <c r="S8" s="209"/>
      <c r="Y8" s="264"/>
      <c r="Z8" s="264"/>
      <c r="AA8" s="264" t="s">
        <v>87</v>
      </c>
      <c r="AB8" s="269">
        <v>15</v>
      </c>
      <c r="AC8" s="269">
        <v>10</v>
      </c>
      <c r="AD8" s="269">
        <v>7</v>
      </c>
      <c r="AE8" s="269">
        <v>5</v>
      </c>
      <c r="AF8" s="269">
        <v>4</v>
      </c>
      <c r="AG8" s="269">
        <v>3</v>
      </c>
      <c r="AH8" s="269">
        <v>2</v>
      </c>
      <c r="AI8" s="269">
        <v>1</v>
      </c>
      <c r="AJ8" s="269">
        <v>0</v>
      </c>
      <c r="AK8" s="269">
        <v>0</v>
      </c>
    </row>
    <row r="9" spans="1:37" x14ac:dyDescent="0.25">
      <c r="A9" s="217" t="s">
        <v>58</v>
      </c>
      <c r="B9" s="248">
        <v>2</v>
      </c>
      <c r="C9" s="203">
        <f>IF($B9="","",VLOOKUP($B9,'6-os kcs lány B ELO'!$A$7:$O$22,5))</f>
        <v>0</v>
      </c>
      <c r="D9" s="203">
        <f>IF($B9="","",VLOOKUP($B9,'6-os kcs lány B ELO'!$A$7:$O$22,15))</f>
        <v>0</v>
      </c>
      <c r="E9" s="201" t="str">
        <f>UPPER(IF($B9="","",VLOOKUP($B9,'6-os kcs lány B ELO'!$A$7:$O$22,2)))</f>
        <v>PATAKI</v>
      </c>
      <c r="F9" s="204"/>
      <c r="G9" s="201" t="str">
        <f>IF($B9="","",VLOOKUP($B9,'6-os kcs lány B ELO'!$A$7:$O$22,3))</f>
        <v>Lara</v>
      </c>
      <c r="H9" s="204"/>
      <c r="I9" s="201" t="str">
        <f>IF($B9="","",VLOOKUP($B9,'6-os kcs lány B ELO'!$A$7:$O$22,4))</f>
        <v>Szentes Horváth Mihály Gimn.</v>
      </c>
      <c r="J9" s="193"/>
      <c r="K9" s="272"/>
      <c r="L9" s="266"/>
      <c r="M9" s="273"/>
      <c r="N9" s="209"/>
      <c r="O9" s="209"/>
      <c r="P9" s="209"/>
      <c r="Q9" s="209"/>
      <c r="R9" s="209"/>
      <c r="S9" s="209"/>
      <c r="Y9" s="264"/>
      <c r="Z9" s="264"/>
      <c r="AA9" s="264" t="s">
        <v>88</v>
      </c>
      <c r="AB9" s="269">
        <v>10</v>
      </c>
      <c r="AC9" s="269">
        <v>6</v>
      </c>
      <c r="AD9" s="269">
        <v>4</v>
      </c>
      <c r="AE9" s="269">
        <v>2</v>
      </c>
      <c r="AF9" s="269">
        <v>1</v>
      </c>
      <c r="AG9" s="269">
        <v>0</v>
      </c>
      <c r="AH9" s="269">
        <v>0</v>
      </c>
      <c r="AI9" s="269">
        <v>0</v>
      </c>
      <c r="AJ9" s="269">
        <v>0</v>
      </c>
      <c r="AK9" s="269">
        <v>0</v>
      </c>
    </row>
    <row r="10" spans="1:37" x14ac:dyDescent="0.25">
      <c r="A10" s="217"/>
      <c r="B10" s="249"/>
      <c r="C10" s="218"/>
      <c r="D10" s="218"/>
      <c r="E10" s="218"/>
      <c r="F10" s="218"/>
      <c r="G10" s="218"/>
      <c r="H10" s="218"/>
      <c r="I10" s="218"/>
      <c r="J10" s="193"/>
      <c r="K10" s="217"/>
      <c r="L10" s="217"/>
      <c r="M10" s="274"/>
      <c r="N10" s="209"/>
      <c r="O10" s="209"/>
      <c r="P10" s="209"/>
      <c r="Q10" s="209"/>
      <c r="R10" s="209"/>
      <c r="S10" s="209"/>
      <c r="Y10" s="264"/>
      <c r="Z10" s="264"/>
      <c r="AA10" s="264" t="s">
        <v>89</v>
      </c>
      <c r="AB10" s="269">
        <v>6</v>
      </c>
      <c r="AC10" s="269">
        <v>3</v>
      </c>
      <c r="AD10" s="269">
        <v>2</v>
      </c>
      <c r="AE10" s="269">
        <v>1</v>
      </c>
      <c r="AF10" s="269">
        <v>0</v>
      </c>
      <c r="AG10" s="269">
        <v>0</v>
      </c>
      <c r="AH10" s="269">
        <v>0</v>
      </c>
      <c r="AI10" s="269">
        <v>0</v>
      </c>
      <c r="AJ10" s="269">
        <v>0</v>
      </c>
      <c r="AK10" s="269">
        <v>0</v>
      </c>
    </row>
    <row r="11" spans="1:37" x14ac:dyDescent="0.25">
      <c r="A11" s="217" t="s">
        <v>59</v>
      </c>
      <c r="B11" s="248">
        <v>3</v>
      </c>
      <c r="C11" s="203">
        <f>IF($B11="","",VLOOKUP($B11,'6-os kcs lány B ELO'!$A$7:$O$22,5))</f>
        <v>0</v>
      </c>
      <c r="D11" s="203">
        <f>IF($B11="","",VLOOKUP($B11,'6-os kcs lány B ELO'!$A$7:$O$22,15))</f>
        <v>0</v>
      </c>
      <c r="E11" s="201" t="str">
        <f>UPPER(IF($B11="","",VLOOKUP($B11,'6-os kcs lány B ELO'!$A$7:$O$22,2)))</f>
        <v xml:space="preserve">HAJDÚ </v>
      </c>
      <c r="F11" s="204"/>
      <c r="G11" s="201" t="str">
        <f>IF($B11="","",VLOOKUP($B11,'6-os kcs lány B ELO'!$A$7:$O$22,3))</f>
        <v>Dorka</v>
      </c>
      <c r="H11" s="204"/>
      <c r="I11" s="201" t="str">
        <f>IF($B11="","",VLOOKUP($B11,'6-os kcs lány B ELO'!$A$7:$O$22,4))</f>
        <v>Makó Kálvin téri Ref.Ált.Isk.</v>
      </c>
      <c r="J11" s="193"/>
      <c r="K11" s="272"/>
      <c r="L11" s="266"/>
      <c r="M11" s="273"/>
      <c r="N11" s="209"/>
      <c r="O11" s="209"/>
      <c r="P11" s="209"/>
      <c r="Q11" s="209"/>
      <c r="R11" s="209"/>
      <c r="S11" s="209"/>
      <c r="Y11" s="264"/>
      <c r="Z11" s="264"/>
      <c r="AA11" s="264" t="s">
        <v>94</v>
      </c>
      <c r="AB11" s="269">
        <v>3</v>
      </c>
      <c r="AC11" s="269">
        <v>2</v>
      </c>
      <c r="AD11" s="269">
        <v>1</v>
      </c>
      <c r="AE11" s="269">
        <v>0</v>
      </c>
      <c r="AF11" s="269">
        <v>0</v>
      </c>
      <c r="AG11" s="269">
        <v>0</v>
      </c>
      <c r="AH11" s="269">
        <v>0</v>
      </c>
      <c r="AI11" s="269">
        <v>0</v>
      </c>
      <c r="AJ11" s="269">
        <v>0</v>
      </c>
      <c r="AK11" s="269">
        <v>0</v>
      </c>
    </row>
    <row r="12" spans="1:37" x14ac:dyDescent="0.2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Y12" s="264"/>
      <c r="Z12" s="264"/>
      <c r="AA12" s="264" t="s">
        <v>90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 x14ac:dyDescent="0.2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Y13" s="264"/>
      <c r="Z13" s="264"/>
      <c r="AA13" s="264" t="s">
        <v>91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64"/>
      <c r="Z16" s="264"/>
      <c r="AA16" s="264" t="s">
        <v>57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64"/>
      <c r="Z17" s="264"/>
      <c r="AA17" s="264" t="s">
        <v>82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 x14ac:dyDescent="0.25">
      <c r="A18" s="193"/>
      <c r="B18" s="317"/>
      <c r="C18" s="317"/>
      <c r="D18" s="310" t="str">
        <f>E7</f>
        <v>TÓBIÁS</v>
      </c>
      <c r="E18" s="310"/>
      <c r="F18" s="310" t="str">
        <f>E9</f>
        <v>PATAKI</v>
      </c>
      <c r="G18" s="310"/>
      <c r="H18" s="310" t="str">
        <f>E11</f>
        <v xml:space="preserve">HAJDÚ </v>
      </c>
      <c r="I18" s="310"/>
      <c r="J18" s="193"/>
      <c r="K18" s="193"/>
      <c r="L18" s="193"/>
      <c r="M18" s="193"/>
      <c r="Y18" s="264"/>
      <c r="Z18" s="264"/>
      <c r="AA18" s="264" t="s">
        <v>83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 x14ac:dyDescent="0.25">
      <c r="A19" s="253" t="s">
        <v>57</v>
      </c>
      <c r="B19" s="313" t="str">
        <f>E7</f>
        <v>TÓBIÁS</v>
      </c>
      <c r="C19" s="313"/>
      <c r="D19" s="311"/>
      <c r="E19" s="311"/>
      <c r="F19" s="312"/>
      <c r="G19" s="312"/>
      <c r="H19" s="312"/>
      <c r="I19" s="312"/>
      <c r="J19" s="193"/>
      <c r="K19" s="193"/>
      <c r="L19" s="193"/>
      <c r="M19" s="193"/>
      <c r="Y19" s="264"/>
      <c r="Z19" s="264"/>
      <c r="AA19" s="264" t="s">
        <v>84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 x14ac:dyDescent="0.25">
      <c r="A20" s="253" t="s">
        <v>58</v>
      </c>
      <c r="B20" s="313" t="str">
        <f>E9</f>
        <v>PATAKI</v>
      </c>
      <c r="C20" s="313"/>
      <c r="D20" s="312"/>
      <c r="E20" s="312"/>
      <c r="F20" s="311"/>
      <c r="G20" s="311"/>
      <c r="H20" s="312"/>
      <c r="I20" s="312"/>
      <c r="J20" s="193"/>
      <c r="K20" s="193"/>
      <c r="L20" s="193"/>
      <c r="M20" s="193"/>
      <c r="Y20" s="264"/>
      <c r="Z20" s="264"/>
      <c r="AA20" s="264" t="s">
        <v>85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 x14ac:dyDescent="0.25">
      <c r="A21" s="253" t="s">
        <v>59</v>
      </c>
      <c r="B21" s="313" t="str">
        <f>E11</f>
        <v xml:space="preserve">HAJDÚ </v>
      </c>
      <c r="C21" s="313"/>
      <c r="D21" s="312"/>
      <c r="E21" s="312"/>
      <c r="F21" s="312"/>
      <c r="G21" s="312"/>
      <c r="H21" s="311"/>
      <c r="I21" s="311"/>
      <c r="J21" s="193"/>
      <c r="K21" s="193"/>
      <c r="L21" s="193"/>
      <c r="M21" s="193"/>
      <c r="Y21" s="264"/>
      <c r="Z21" s="264"/>
      <c r="AA21" s="264" t="s">
        <v>86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64"/>
      <c r="Z22" s="264"/>
      <c r="AA22" s="264" t="s">
        <v>87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64"/>
      <c r="Z23" s="264"/>
      <c r="AA23" s="264" t="s">
        <v>88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64"/>
      <c r="Z24" s="264"/>
      <c r="AA24" s="264" t="s">
        <v>89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64"/>
      <c r="Z25" s="264"/>
      <c r="AA25" s="264" t="s">
        <v>94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64"/>
      <c r="Z26" s="264"/>
      <c r="AA26" s="264" t="s">
        <v>90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64"/>
      <c r="Z27" s="264"/>
      <c r="AA27" s="264" t="s">
        <v>91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2"/>
      <c r="O32" s="209"/>
      <c r="P32" s="209"/>
      <c r="Q32" s="209"/>
      <c r="R32" s="209"/>
      <c r="S32" s="209"/>
    </row>
    <row r="33" spans="1:19" x14ac:dyDescent="0.25">
      <c r="A33" s="110" t="s">
        <v>38</v>
      </c>
      <c r="B33" s="111"/>
      <c r="C33" s="165"/>
      <c r="D33" s="225" t="s">
        <v>2</v>
      </c>
      <c r="E33" s="226" t="s">
        <v>40</v>
      </c>
      <c r="F33" s="244"/>
      <c r="G33" s="225" t="s">
        <v>2</v>
      </c>
      <c r="H33" s="226" t="s">
        <v>49</v>
      </c>
      <c r="I33" s="119"/>
      <c r="J33" s="226" t="s">
        <v>50</v>
      </c>
      <c r="K33" s="118" t="s">
        <v>51</v>
      </c>
      <c r="L33" s="31"/>
      <c r="M33" s="301"/>
      <c r="N33" s="300"/>
      <c r="O33" s="209"/>
      <c r="P33" s="219"/>
      <c r="Q33" s="219"/>
      <c r="R33" s="220"/>
      <c r="S33" s="209"/>
    </row>
    <row r="34" spans="1:19" x14ac:dyDescent="0.25">
      <c r="A34" s="196" t="s">
        <v>39</v>
      </c>
      <c r="B34" s="197"/>
      <c r="C34" s="198"/>
      <c r="D34" s="227"/>
      <c r="E34" s="314"/>
      <c r="F34" s="314"/>
      <c r="G34" s="238" t="s">
        <v>3</v>
      </c>
      <c r="H34" s="197"/>
      <c r="I34" s="228"/>
      <c r="J34" s="239"/>
      <c r="K34" s="194" t="s">
        <v>41</v>
      </c>
      <c r="L34" s="245"/>
      <c r="M34" s="233"/>
      <c r="O34" s="209"/>
      <c r="P34" s="221"/>
      <c r="Q34" s="221"/>
      <c r="R34" s="222"/>
      <c r="S34" s="209"/>
    </row>
    <row r="35" spans="1:19" x14ac:dyDescent="0.25">
      <c r="A35" s="199" t="s">
        <v>48</v>
      </c>
      <c r="B35" s="117"/>
      <c r="C35" s="200"/>
      <c r="D35" s="230"/>
      <c r="E35" s="315"/>
      <c r="F35" s="315"/>
      <c r="G35" s="240" t="s">
        <v>4</v>
      </c>
      <c r="H35" s="231"/>
      <c r="I35" s="232"/>
      <c r="J35" s="82"/>
      <c r="K35" s="242"/>
      <c r="L35" s="192"/>
      <c r="M35" s="237"/>
      <c r="O35" s="209"/>
      <c r="P35" s="222"/>
      <c r="Q35" s="223"/>
      <c r="R35" s="222"/>
      <c r="S35" s="209"/>
    </row>
    <row r="36" spans="1:19" x14ac:dyDescent="0.25">
      <c r="A36" s="132"/>
      <c r="B36" s="133"/>
      <c r="C36" s="134"/>
      <c r="D36" s="230"/>
      <c r="E36" s="234"/>
      <c r="F36" s="235"/>
      <c r="G36" s="240" t="s">
        <v>5</v>
      </c>
      <c r="H36" s="231"/>
      <c r="I36" s="232"/>
      <c r="J36" s="82"/>
      <c r="K36" s="194" t="s">
        <v>42</v>
      </c>
      <c r="L36" s="245"/>
      <c r="M36" s="229"/>
      <c r="O36" s="209"/>
      <c r="P36" s="221"/>
      <c r="Q36" s="221"/>
      <c r="R36" s="222"/>
      <c r="S36" s="209"/>
    </row>
    <row r="37" spans="1:19" x14ac:dyDescent="0.25">
      <c r="A37" s="112"/>
      <c r="B37" s="163"/>
      <c r="C37" s="113"/>
      <c r="D37" s="230"/>
      <c r="E37" s="234"/>
      <c r="F37" s="235"/>
      <c r="G37" s="240" t="s">
        <v>6</v>
      </c>
      <c r="H37" s="231"/>
      <c r="I37" s="232"/>
      <c r="J37" s="82"/>
      <c r="K37" s="243"/>
      <c r="L37" s="235"/>
      <c r="M37" s="233"/>
      <c r="O37" s="209"/>
      <c r="P37" s="222"/>
      <c r="Q37" s="223"/>
      <c r="R37" s="222"/>
      <c r="S37" s="209"/>
    </row>
    <row r="38" spans="1:19" x14ac:dyDescent="0.25">
      <c r="A38" s="121"/>
      <c r="B38" s="135"/>
      <c r="C38" s="164"/>
      <c r="D38" s="230"/>
      <c r="E38" s="234"/>
      <c r="F38" s="235"/>
      <c r="G38" s="240" t="s">
        <v>7</v>
      </c>
      <c r="H38" s="231"/>
      <c r="I38" s="232"/>
      <c r="J38" s="82"/>
      <c r="K38" s="199"/>
      <c r="L38" s="192"/>
      <c r="M38" s="237"/>
      <c r="O38" s="209"/>
      <c r="P38" s="222"/>
      <c r="Q38" s="223"/>
      <c r="R38" s="222"/>
      <c r="S38" s="209"/>
    </row>
    <row r="39" spans="1:19" x14ac:dyDescent="0.25">
      <c r="A39" s="122"/>
      <c r="B39" s="138"/>
      <c r="C39" s="113"/>
      <c r="D39" s="230"/>
      <c r="E39" s="234"/>
      <c r="F39" s="235"/>
      <c r="G39" s="240" t="s">
        <v>8</v>
      </c>
      <c r="H39" s="231"/>
      <c r="I39" s="232"/>
      <c r="J39" s="82"/>
      <c r="K39" s="194" t="s">
        <v>31</v>
      </c>
      <c r="L39" s="245"/>
      <c r="M39" s="229"/>
      <c r="O39" s="209"/>
      <c r="P39" s="221"/>
      <c r="Q39" s="221"/>
      <c r="R39" s="222"/>
      <c r="S39" s="209"/>
    </row>
    <row r="40" spans="1:19" x14ac:dyDescent="0.25">
      <c r="A40" s="122"/>
      <c r="B40" s="138"/>
      <c r="C40" s="130"/>
      <c r="D40" s="230"/>
      <c r="E40" s="234"/>
      <c r="F40" s="235"/>
      <c r="G40" s="240" t="s">
        <v>9</v>
      </c>
      <c r="H40" s="231"/>
      <c r="I40" s="232"/>
      <c r="J40" s="82"/>
      <c r="K40" s="243"/>
      <c r="L40" s="235"/>
      <c r="M40" s="233"/>
      <c r="O40" s="209"/>
      <c r="P40" s="222"/>
      <c r="Q40" s="223"/>
      <c r="R40" s="222"/>
      <c r="S40" s="209"/>
    </row>
    <row r="41" spans="1:19" x14ac:dyDescent="0.25">
      <c r="A41" s="123"/>
      <c r="B41" s="120"/>
      <c r="C41" s="131"/>
      <c r="D41" s="236"/>
      <c r="E41" s="114"/>
      <c r="F41" s="192"/>
      <c r="G41" s="241" t="s">
        <v>10</v>
      </c>
      <c r="H41" s="117"/>
      <c r="I41" s="195"/>
      <c r="J41" s="115"/>
      <c r="K41" s="199" t="str">
        <f>L4</f>
        <v>Rákóczi Andrea</v>
      </c>
      <c r="L41" s="192"/>
      <c r="M41" s="237"/>
      <c r="O41" s="209"/>
      <c r="P41" s="222"/>
      <c r="Q41" s="223"/>
      <c r="R41" s="224"/>
      <c r="S41" s="209"/>
    </row>
    <row r="42" spans="1:19" x14ac:dyDescent="0.25">
      <c r="O42" s="209"/>
      <c r="P42" s="209"/>
      <c r="Q42" s="209"/>
      <c r="R42" s="209"/>
      <c r="S42" s="209"/>
    </row>
    <row r="43" spans="1:19" x14ac:dyDescent="0.25">
      <c r="O43" s="209"/>
      <c r="P43" s="209"/>
      <c r="Q43" s="209"/>
      <c r="R43" s="209"/>
      <c r="S43" s="209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51" priority="2" stopIfTrue="1" operator="equal">
      <formula>"Bye"</formula>
    </cfRule>
  </conditionalFormatting>
  <conditionalFormatting sqref="R41">
    <cfRule type="expression" dxfId="5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A66B-7FAC-49F5-B54F-5EF71FAA4418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D7" sqref="D7"/>
      <selection pane="bottomLeft" activeCell="D7" sqref="D7"/>
    </sheetView>
  </sheetViews>
  <sheetFormatPr defaultRowHeight="13.2" x14ac:dyDescent="0.25"/>
  <cols>
    <col min="1" max="1" width="3.88671875" customWidth="1"/>
    <col min="2" max="2" width="16.5546875" customWidth="1"/>
    <col min="3" max="3" width="12.33203125" customWidth="1"/>
    <col min="4" max="4" width="28.5546875" style="39" customWidth="1"/>
    <col min="5" max="5" width="12.109375" style="293" customWidth="1"/>
    <col min="6" max="6" width="6.109375" style="88" hidden="1" customWidth="1"/>
    <col min="7" max="7" width="29.8867187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Csongrád-Csanád megye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06" t="str">
        <f>Altalanos!$C$8</f>
        <v>6-os kcs Fiú B</v>
      </c>
      <c r="D2" s="99"/>
      <c r="E2" s="159" t="s">
        <v>32</v>
      </c>
      <c r="F2" s="89"/>
      <c r="G2" s="89"/>
      <c r="H2" s="285"/>
      <c r="I2" s="285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78" t="s">
        <v>45</v>
      </c>
      <c r="B3" s="283"/>
      <c r="C3" s="283"/>
      <c r="D3" s="283"/>
      <c r="E3" s="283"/>
      <c r="F3" s="283"/>
      <c r="G3" s="283"/>
      <c r="H3" s="283"/>
      <c r="I3" s="284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5" t="s">
        <v>28</v>
      </c>
      <c r="I4" s="290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2026.04.29-30.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296"/>
      <c r="J5" s="106"/>
      <c r="K5" s="81"/>
      <c r="L5" s="81"/>
      <c r="M5" s="81"/>
      <c r="N5" s="106"/>
      <c r="O5" s="87"/>
      <c r="P5" s="87"/>
      <c r="Q5" s="299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6" t="s">
        <v>35</v>
      </c>
      <c r="I6" s="287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127</v>
      </c>
      <c r="C7" s="90" t="s">
        <v>128</v>
      </c>
      <c r="D7" s="91" t="s">
        <v>108</v>
      </c>
      <c r="E7" s="162"/>
      <c r="F7" s="279"/>
      <c r="G7" s="280"/>
      <c r="H7" s="91"/>
      <c r="I7" s="91"/>
      <c r="J7" s="144"/>
      <c r="K7" s="142"/>
      <c r="L7" s="146"/>
      <c r="M7" s="142"/>
      <c r="N7" s="137"/>
      <c r="O7" s="303"/>
      <c r="P7" s="108"/>
      <c r="Q7" s="92"/>
    </row>
    <row r="8" spans="1:17" s="11" customFormat="1" ht="18.899999999999999" customHeight="1" x14ac:dyDescent="0.25">
      <c r="A8" s="147">
        <v>2</v>
      </c>
      <c r="B8" s="90" t="s">
        <v>129</v>
      </c>
      <c r="C8" s="90" t="s">
        <v>130</v>
      </c>
      <c r="D8" s="91" t="s">
        <v>131</v>
      </c>
      <c r="E8" s="162"/>
      <c r="F8" s="281"/>
      <c r="G8" s="282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118</v>
      </c>
      <c r="C9" s="90" t="s">
        <v>132</v>
      </c>
      <c r="D9" s="91" t="s">
        <v>133</v>
      </c>
      <c r="E9" s="162"/>
      <c r="F9" s="281"/>
      <c r="G9" s="282"/>
      <c r="H9" s="91"/>
      <c r="I9" s="91"/>
      <c r="J9" s="144"/>
      <c r="K9" s="142"/>
      <c r="L9" s="146"/>
      <c r="M9" s="142"/>
      <c r="N9" s="137"/>
      <c r="O9" s="91"/>
      <c r="P9" s="292"/>
      <c r="Q9" s="167"/>
    </row>
    <row r="10" spans="1:17" s="11" customFormat="1" ht="18.899999999999999" customHeight="1" x14ac:dyDescent="0.25">
      <c r="A10" s="147">
        <v>4</v>
      </c>
      <c r="B10" s="90" t="s">
        <v>134</v>
      </c>
      <c r="C10" s="90" t="s">
        <v>135</v>
      </c>
      <c r="D10" s="91" t="s">
        <v>136</v>
      </c>
      <c r="E10" s="162"/>
      <c r="F10" s="281"/>
      <c r="G10" s="282"/>
      <c r="H10" s="91"/>
      <c r="I10" s="91"/>
      <c r="J10" s="144"/>
      <c r="K10" s="142"/>
      <c r="L10" s="146"/>
      <c r="M10" s="142"/>
      <c r="N10" s="137"/>
      <c r="O10" s="91"/>
      <c r="P10" s="291"/>
      <c r="Q10" s="288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81"/>
      <c r="G11" s="282"/>
      <c r="H11" s="91"/>
      <c r="I11" s="91"/>
      <c r="J11" s="144"/>
      <c r="K11" s="142"/>
      <c r="L11" s="146"/>
      <c r="M11" s="142"/>
      <c r="N11" s="137"/>
      <c r="O11" s="91"/>
      <c r="P11" s="291"/>
      <c r="Q11" s="288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1"/>
      <c r="G12" s="282"/>
      <c r="H12" s="91"/>
      <c r="I12" s="91"/>
      <c r="J12" s="144"/>
      <c r="K12" s="142"/>
      <c r="L12" s="146"/>
      <c r="M12" s="142"/>
      <c r="N12" s="137"/>
      <c r="O12" s="91"/>
      <c r="P12" s="291"/>
      <c r="Q12" s="288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1"/>
      <c r="G13" s="282"/>
      <c r="H13" s="91"/>
      <c r="I13" s="91"/>
      <c r="J13" s="144"/>
      <c r="K13" s="142"/>
      <c r="L13" s="146"/>
      <c r="M13" s="142"/>
      <c r="N13" s="137"/>
      <c r="O13" s="91"/>
      <c r="P13" s="291"/>
      <c r="Q13" s="288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1"/>
      <c r="G14" s="282"/>
      <c r="H14" s="91"/>
      <c r="I14" s="91"/>
      <c r="J14" s="144"/>
      <c r="K14" s="142"/>
      <c r="L14" s="146"/>
      <c r="M14" s="142"/>
      <c r="N14" s="137"/>
      <c r="O14" s="91"/>
      <c r="P14" s="291"/>
      <c r="Q14" s="288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2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04"/>
      <c r="F28" s="297"/>
      <c r="G28" s="298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05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4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89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89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89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89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89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89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89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89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89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89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89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89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89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89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89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89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89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89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89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89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89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89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89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89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89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89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89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89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89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89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89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89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89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89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89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89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89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89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89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89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89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89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89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89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89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89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89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89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89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89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89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89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89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89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89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89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89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89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89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89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89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89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89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89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89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89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89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89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89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89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89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89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89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89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89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89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89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89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89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89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89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89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89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89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89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89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89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89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89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89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89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89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89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89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89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89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89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89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89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89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89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89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89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89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89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89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89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89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89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89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89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89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89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89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89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89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89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89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89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49" priority="20" stopIfTrue="1">
      <formula>AND(ROUNDDOWN(($A$4-E7)/365.25,0)&lt;=13,G7&lt;&gt;"OK")</formula>
    </cfRule>
    <cfRule type="expression" dxfId="48" priority="21" stopIfTrue="1">
      <formula>AND(ROUNDDOWN(($A$4-E7)/365.25,0)&lt;=14,G7&lt;&gt;"OK")</formula>
    </cfRule>
    <cfRule type="expression" dxfId="47" priority="22" stopIfTrue="1">
      <formula>AND(ROUNDDOWN(($A$4-E7)/365.25,0)&lt;=17,G7&lt;&gt;"OK")</formula>
    </cfRule>
  </conditionalFormatting>
  <conditionalFormatting sqref="J7:J156">
    <cfRule type="cellIs" dxfId="46" priority="19" stopIfTrue="1" operator="equal">
      <formula>"Z"</formula>
    </cfRule>
  </conditionalFormatting>
  <conditionalFormatting sqref="A8:D156 A7:C7">
    <cfRule type="expression" dxfId="45" priority="18" stopIfTrue="1">
      <formula>$Q7&gt;=1</formula>
    </cfRule>
  </conditionalFormatting>
  <conditionalFormatting sqref="E7:E14">
    <cfRule type="expression" dxfId="44" priority="15" stopIfTrue="1">
      <formula>AND(ROUNDDOWN(($A$4-E7)/365.25,0)&lt;=13,G7&lt;&gt;"OK")</formula>
    </cfRule>
    <cfRule type="expression" dxfId="43" priority="16" stopIfTrue="1">
      <formula>AND(ROUNDDOWN(($A$4-E7)/365.25,0)&lt;=14,G7&lt;&gt;"OK")</formula>
    </cfRule>
    <cfRule type="expression" dxfId="42" priority="17" stopIfTrue="1">
      <formula>AND(ROUNDDOWN(($A$4-E7)/365.25,0)&lt;=17,G7&lt;&gt;"OK")</formula>
    </cfRule>
  </conditionalFormatting>
  <conditionalFormatting sqref="J7:J14">
    <cfRule type="cellIs" dxfId="41" priority="14" stopIfTrue="1" operator="equal">
      <formula>"Z"</formula>
    </cfRule>
  </conditionalFormatting>
  <conditionalFormatting sqref="B8:D14 B7:C7">
    <cfRule type="expression" dxfId="40" priority="13" stopIfTrue="1">
      <formula>$Q7&gt;=1</formula>
    </cfRule>
  </conditionalFormatting>
  <conditionalFormatting sqref="E7:E14">
    <cfRule type="expression" dxfId="39" priority="10" stopIfTrue="1">
      <formula>AND(ROUNDDOWN(($A$4-E7)/365.25,0)&lt;=13,G7&lt;&gt;"OK")</formula>
    </cfRule>
    <cfRule type="expression" dxfId="38" priority="11" stopIfTrue="1">
      <formula>AND(ROUNDDOWN(($A$4-E7)/365.25,0)&lt;=14,G7&lt;&gt;"OK")</formula>
    </cfRule>
    <cfRule type="expression" dxfId="37" priority="12" stopIfTrue="1">
      <formula>AND(ROUNDDOWN(($A$4-E7)/365.25,0)&lt;=17,G7&lt;&gt;"OK")</formula>
    </cfRule>
  </conditionalFormatting>
  <conditionalFormatting sqref="B8:D14 B7:C7">
    <cfRule type="expression" dxfId="36" priority="9" stopIfTrue="1">
      <formula>$Q7&gt;=1</formula>
    </cfRule>
  </conditionalFormatting>
  <conditionalFormatting sqref="E7:E27 E29:E37">
    <cfRule type="expression" dxfId="35" priority="6" stopIfTrue="1">
      <formula>AND(ROUNDDOWN(($A$4-E7)/365.25,0)&lt;=13,G7&lt;&gt;"OK")</formula>
    </cfRule>
    <cfRule type="expression" dxfId="34" priority="7" stopIfTrue="1">
      <formula>AND(ROUNDDOWN(($A$4-E7)/365.25,0)&lt;=14,G7&lt;&gt;"OK")</formula>
    </cfRule>
    <cfRule type="expression" dxfId="33" priority="8" stopIfTrue="1">
      <formula>AND(ROUNDDOWN(($A$4-E7)/365.25,0)&lt;=17,G7&lt;&gt;"OK")</formula>
    </cfRule>
  </conditionalFormatting>
  <conditionalFormatting sqref="B8:D37 B7:C7">
    <cfRule type="expression" dxfId="32" priority="5" stopIfTrue="1">
      <formula>$Q7&gt;=1</formula>
    </cfRule>
  </conditionalFormatting>
  <conditionalFormatting sqref="D7">
    <cfRule type="expression" dxfId="31" priority="4" stopIfTrue="1">
      <formula>$Q7&gt;=1</formula>
    </cfRule>
  </conditionalFormatting>
  <conditionalFormatting sqref="D7">
    <cfRule type="expression" dxfId="30" priority="3" stopIfTrue="1">
      <formula>$Q7&gt;=1</formula>
    </cfRule>
  </conditionalFormatting>
  <conditionalFormatting sqref="D7">
    <cfRule type="expression" dxfId="29" priority="2" stopIfTrue="1">
      <formula>$Q7&gt;=1</formula>
    </cfRule>
  </conditionalFormatting>
  <conditionalFormatting sqref="D7">
    <cfRule type="expression" dxfId="28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14</vt:i4>
      </vt:variant>
    </vt:vector>
  </HeadingPairs>
  <TitlesOfParts>
    <vt:vector size="27" baseType="lpstr">
      <vt:lpstr>Altalanos</vt:lpstr>
      <vt:lpstr>Birók</vt:lpstr>
      <vt:lpstr>Nevezések</vt:lpstr>
      <vt:lpstr>Játékrend - szerda</vt:lpstr>
      <vt:lpstr>5-ös kcs Fiú B ELO</vt:lpstr>
      <vt:lpstr>5-ös kcs Fiú B</vt:lpstr>
      <vt:lpstr>6-os kcs lány B ELO</vt:lpstr>
      <vt:lpstr>6-os kcs. Lány B</vt:lpstr>
      <vt:lpstr>6-os kcs. Fiú B ELO</vt:lpstr>
      <vt:lpstr>6-os kcs. Fiú B</vt:lpstr>
      <vt:lpstr>7-es kcs Fiú B ELO</vt:lpstr>
      <vt:lpstr>7-es kcs Fiú B.</vt:lpstr>
      <vt:lpstr>1E4 (4)</vt:lpstr>
      <vt:lpstr>'5-ös kcs Fiú B ELO'!Nyomtatási_cím</vt:lpstr>
      <vt:lpstr>'6-os kcs lány B ELO'!Nyomtatási_cím</vt:lpstr>
      <vt:lpstr>'6-os kcs. Fiú B ELO'!Nyomtatási_cím</vt:lpstr>
      <vt:lpstr>'7-es kcs Fiú B ELO'!Nyomtatási_cím</vt:lpstr>
      <vt:lpstr>'1E4 (4)'!Nyomtatási_terület</vt:lpstr>
      <vt:lpstr>'5-ös kcs Fiú B'!Nyomtatási_terület</vt:lpstr>
      <vt:lpstr>'5-ös kcs Fiú B ELO'!Nyomtatási_terület</vt:lpstr>
      <vt:lpstr>'6-os kcs lány B ELO'!Nyomtatási_terület</vt:lpstr>
      <vt:lpstr>'6-os kcs. Fiú B'!Nyomtatási_terület</vt:lpstr>
      <vt:lpstr>'6-os kcs. Fiú B ELO'!Nyomtatási_terület</vt:lpstr>
      <vt:lpstr>'6-os kcs. Lány B'!Nyomtatási_terület</vt:lpstr>
      <vt:lpstr>'7-es kcs Fiú B ELO'!Nyomtatási_terület</vt:lpstr>
      <vt:lpstr>'7-es kcs Fiú B.'!Nyomtatási_terület</vt:lpstr>
      <vt:lpstr>Birók!Nyomtatási_terület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János Guti</cp:lastModifiedBy>
  <cp:lastPrinted>2016-03-12T10:05:59Z</cp:lastPrinted>
  <dcterms:created xsi:type="dcterms:W3CDTF">1998-01-18T23:10:02Z</dcterms:created>
  <dcterms:modified xsi:type="dcterms:W3CDTF">2026-04-22T10:55:15Z</dcterms:modified>
  <cp:category>Forms</cp:category>
</cp:coreProperties>
</file>