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8.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9.xml" ContentType="application/vnd.openxmlformats-officedocument.spreadsheetml.comments+xml"/>
  <Override PartName="/xl/drawings/drawing20.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11.xml" ContentType="application/vnd.openxmlformats-officedocument.spreadsheetml.comments+xml"/>
  <Override PartName="/xl/drawings/drawing23.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2.xml" ContentType="application/vnd.openxmlformats-officedocument.spreadsheetml.comments+xml"/>
  <Override PartName="/xl/drawings/drawing24.xml" ContentType="application/vnd.openxmlformats-officedocument.drawing+xml"/>
  <Override PartName="/xl/ctrlProps/ctrlProp17.xml" ContentType="application/vnd.ms-excel.controlproperties+xml"/>
  <Override PartName="/xl/comments13.xml" ContentType="application/vnd.openxmlformats-officedocument.spreadsheetml.comments+xml"/>
  <Override PartName="/xl/drawings/drawing25.xml" ContentType="application/vnd.openxmlformats-officedocument.drawing+xml"/>
  <Override PartName="/xl/ctrlProps/ctrlProp18.xml" ContentType="application/vnd.ms-excel.controlproperties+xml"/>
  <Override PartName="/xl/comments14.xml" ContentType="application/vnd.openxmlformats-officedocument.spreadsheetml.comments+xml"/>
  <Override PartName="/xl/drawings/drawing26.xml" ContentType="application/vnd.openxmlformats-officedocument.drawing+xml"/>
  <Override PartName="/xl/ctrlProps/ctrlProp19.xml" ContentType="application/vnd.ms-excel.controlproperties+xml"/>
  <Override PartName="/xl/comments15.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trlProps/ctrlProp20.xml" ContentType="application/vnd.ms-excel.controlproperties+xml"/>
  <Override PartName="/xl/comments16.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7.xml" ContentType="application/vnd.openxmlformats-officedocument.spreadsheetml.comments+xml"/>
  <Override PartName="/xl/drawings/drawing31.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8.xml" ContentType="application/vnd.openxmlformats-officedocument.spreadsheetml.comments+xml"/>
  <Override PartName="/xl/drawings/drawing32.xml" ContentType="application/vnd.openxmlformats-officedocument.drawing+xml"/>
  <Override PartName="/xl/ctrlProps/ctrlProp25.xml" ContentType="application/vnd.ms-excel.controlproperties+xml"/>
  <Override PartName="/xl/comments19.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trlProps/ctrlProp26.xml" ContentType="application/vnd.ms-excel.controlproperties+xml"/>
  <Override PartName="/xl/comments20.xml" ContentType="application/vnd.openxmlformats-officedocument.spreadsheetml.comments+xml"/>
  <Override PartName="/xl/drawings/drawing37.xml" ContentType="application/vnd.openxmlformats-officedocument.drawing+xml"/>
  <Override PartName="/xl/ctrlProps/ctrlProp27.xml" ContentType="application/vnd.ms-excel.controlproperties+xml"/>
  <Override PartName="/xl/comments21.xml" ContentType="application/vnd.openxmlformats-officedocument.spreadsheetml.comments+xml"/>
  <Override PartName="/xl/drawings/drawing38.xml" ContentType="application/vnd.openxmlformats-officedocument.drawing+xml"/>
  <Override PartName="/xl/ctrlProps/ctrlProp28.xml" ContentType="application/vnd.ms-excel.controlproperties+xml"/>
  <Override PartName="/xl/comments22.xml" ContentType="application/vnd.openxmlformats-officedocument.spreadsheetml.comments+xml"/>
  <Override PartName="/xl/drawings/drawing39.xml" ContentType="application/vnd.openxmlformats-officedocument.drawing+xml"/>
  <Override PartName="/xl/ctrlProps/ctrlProp29.xml" ContentType="application/vnd.ms-excel.controlproperties+xml"/>
  <Override PartName="/xl/comments23.xml" ContentType="application/vnd.openxmlformats-officedocument.spreadsheetml.comments+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C:\Munka\Diákolimpia\2025-2026\Vármegyei döntők\Sorsolás és játékrend\Somogy vármegye - Paszér Éva\"/>
    </mc:Choice>
  </mc:AlternateContent>
  <xr:revisionPtr revIDLastSave="0" documentId="13_ncr:1_{96AB896D-CCFA-4E22-9208-C88A648A3379}" xr6:coauthVersionLast="47" xr6:coauthVersionMax="47" xr10:uidLastSave="{00000000-0000-0000-0000-000000000000}"/>
  <bookViews>
    <workbookView xWindow="-108" yWindow="-108" windowWidth="23256" windowHeight="13176" tabRatio="961" firstSheet="7" activeTab="9" xr2:uid="{78234540-7417-4545-B7A7-8DAE6F2F8956}"/>
  </bookViews>
  <sheets>
    <sheet name="I.kcs.-U8-P-F elo" sheetId="330" state="hidden" r:id="rId1"/>
    <sheet name="II.kcs.-U10-N-L elo" sheetId="348" state="hidden" r:id="rId2"/>
    <sheet name="III.kcs.-U11-N-L elo" sheetId="350" state="hidden" r:id="rId3"/>
    <sheet name="IV.kcs.-U12-L elo" sheetId="352" state="hidden" r:id="rId4"/>
    <sheet name="V.kcs.-U14-L elo" sheetId="354" state="hidden" r:id="rId5"/>
    <sheet name="VI.kcs.-U16-L elo" sheetId="357" state="hidden" r:id="rId6"/>
    <sheet name="VII.kcs-U18-L elo" sheetId="359" state="hidden" r:id="rId7"/>
    <sheet name="Altalanos" sheetId="1" r:id="rId8"/>
    <sheet name="Nevezések" sheetId="329" r:id="rId9"/>
    <sheet name="Játékrend_csütörtök" sheetId="361" r:id="rId10"/>
    <sheet name="B-I.kcs.-U8-P-F" sheetId="331" r:id="rId11"/>
    <sheet name="II.kcs.-U10-N-F elo" sheetId="332" state="hidden" r:id="rId12"/>
    <sheet name="A-II.kcs-U10-N-F" sheetId="328" r:id="rId13"/>
    <sheet name="B-II.kcs.-U10-N-L" sheetId="349" r:id="rId14"/>
    <sheet name="B-II.kcs.-U10-N-F 1.csop." sheetId="333" r:id="rId15"/>
    <sheet name="B-II.kcs.-U10-N-F 2-3.csop." sheetId="334" r:id="rId16"/>
    <sheet name="B-II.kcs.-U10-N-F Döntő" sheetId="335" r:id="rId17"/>
    <sheet name="B-III.kcs.-U11-Z-L" sheetId="351" r:id="rId18"/>
    <sheet name="B-III.kcs-U11-Z-F" sheetId="337" r:id="rId19"/>
    <sheet name="B-IV.kcs-U12-L" sheetId="353" r:id="rId20"/>
    <sheet name="B-IV.kcs.-U12-F" sheetId="340" r:id="rId21"/>
    <sheet name="B-IV.kcs.-U12-F vigasz" sheetId="339" r:id="rId22"/>
    <sheet name="A-V.kcs.-U14-L" sheetId="232" r:id="rId23"/>
    <sheet name="B-V.kcs.-U14-L vigasz" sheetId="355" r:id="rId24"/>
    <sheet name="B-V.kcs.-U14-L" sheetId="356" r:id="rId25"/>
    <sheet name="III.kcs.-U11-Z-F elo" sheetId="336" state="hidden" r:id="rId26"/>
    <sheet name="IV.kcs.-U12-F elo" sheetId="338" state="hidden" r:id="rId27"/>
    <sheet name="V.kcs.-U14-F elo" sheetId="341" state="hidden" r:id="rId28"/>
    <sheet name="B-V.kcs.-U14-F" sheetId="342" r:id="rId29"/>
    <sheet name="VI.kcs.-U16-F elo" sheetId="343" state="hidden" r:id="rId30"/>
    <sheet name="B-VI.kcs.-U16-L" sheetId="358" r:id="rId31"/>
    <sheet name="B-VI.kcs.-U16-F" sheetId="345" r:id="rId32"/>
    <sheet name="B-VI.kcs.-U16-F vigasz" sheetId="344" r:id="rId33"/>
    <sheet name="VII.kcs.-U18-F elo" sheetId="346" state="hidden" r:id="rId34"/>
    <sheet name="A-VII.kcs.-U18-L" sheetId="304" r:id="rId35"/>
    <sheet name="B-VII.kcs.-U18-L" sheetId="360" r:id="rId36"/>
    <sheet name="B-VII.kcs.-U18-F" sheetId="347" r:id="rId37"/>
    <sheet name="A-II.kcs-U10-N-F elo" sheetId="327" state="hidden" r:id="rId38"/>
    <sheet name="A-V.kcs.-U14-L elo" sheetId="231" state="hidden" r:id="rId39"/>
    <sheet name="A-VII.kcs.-U18-L elo" sheetId="303" state="hidden" r:id="rId40"/>
    <sheet name="A-VIII.kcs.-U18+-L elo" sheetId="279" state="hidden" r:id="rId41"/>
    <sheet name="A-VIII.kcs.-U18+-L" sheetId="280" r:id="rId42"/>
  </sheets>
  <externalReferences>
    <externalReference r:id="rId43"/>
    <externalReference r:id="rId44"/>
    <externalReference r:id="rId45"/>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37">'A-II.kcs-U10-N-F elo'!$1:$6</definedName>
    <definedName name="_xlnm.Print_Titles" localSheetId="38">'A-V.kcs.-U14-L elo'!$1:$6</definedName>
    <definedName name="_xlnm.Print_Titles" localSheetId="39">'A-VII.kcs.-U18-L elo'!$1:$6</definedName>
    <definedName name="_xlnm.Print_Titles" localSheetId="40">'A-VIII.kcs.-U18+-L elo'!$1:$6</definedName>
    <definedName name="_xlnm.Print_Titles" localSheetId="0">'I.kcs.-U8-P-F elo'!$1:$6</definedName>
    <definedName name="_xlnm.Print_Titles" localSheetId="11">'II.kcs.-U10-N-F elo'!$1:$6</definedName>
    <definedName name="_xlnm.Print_Titles" localSheetId="1">'II.kcs.-U10-N-L elo'!$1:$6</definedName>
    <definedName name="_xlnm.Print_Titles" localSheetId="2">'III.kcs.-U11-N-L elo'!$1:$6</definedName>
    <definedName name="_xlnm.Print_Titles" localSheetId="25">'III.kcs.-U11-Z-F elo'!$1:$6</definedName>
    <definedName name="_xlnm.Print_Titles" localSheetId="26">'IV.kcs.-U12-F elo'!$1:$6</definedName>
    <definedName name="_xlnm.Print_Titles" localSheetId="3">'IV.kcs.-U12-L elo'!$1:$6</definedName>
    <definedName name="_xlnm.Print_Titles" localSheetId="27">'V.kcs.-U14-F elo'!$1:$6</definedName>
    <definedName name="_xlnm.Print_Titles" localSheetId="4">'V.kcs.-U14-L elo'!$1:$6</definedName>
    <definedName name="_xlnm.Print_Titles" localSheetId="29">'VI.kcs.-U16-F elo'!$1:$6</definedName>
    <definedName name="_xlnm.Print_Titles" localSheetId="5">'VI.kcs.-U16-L elo'!$1:$6</definedName>
    <definedName name="_xlnm.Print_Titles" localSheetId="33">'VII.kcs.-U18-F elo'!$1:$6</definedName>
    <definedName name="_xlnm.Print_Titles" localSheetId="6">'VII.kcs-U18-L elo'!$1:$6</definedName>
    <definedName name="_xlnm.Print_Area" localSheetId="12">'A-II.kcs-U10-N-F'!$A$1:$M$41</definedName>
    <definedName name="_xlnm.Print_Area" localSheetId="37">'A-II.kcs-U10-N-F elo'!$A$1:$Q$134</definedName>
    <definedName name="_xlnm.Print_Area" localSheetId="22">'A-V.kcs.-U14-L'!$A$1:$M$41</definedName>
    <definedName name="_xlnm.Print_Area" localSheetId="38">'A-V.kcs.-U14-L elo'!$A$1:$Q$134</definedName>
    <definedName name="_xlnm.Print_Area" localSheetId="34">'A-VII.kcs.-U18-L'!$A$1:$M$41</definedName>
    <definedName name="_xlnm.Print_Area" localSheetId="39">'A-VII.kcs.-U18-L elo'!$A$1:$Q$134</definedName>
    <definedName name="_xlnm.Print_Area" localSheetId="41">'A-VIII.kcs.-U18+-L'!$A$1:$M$41</definedName>
    <definedName name="_xlnm.Print_Area" localSheetId="40">'A-VIII.kcs.-U18+-L elo'!$A$1:$Q$134</definedName>
    <definedName name="_xlnm.Print_Area" localSheetId="10">'B-I.kcs.-U8-P-F'!$A$1:$M$41</definedName>
    <definedName name="_xlnm.Print_Area" localSheetId="14">'B-II.kcs.-U10-N-F 1.csop.'!$A$1:$M$41</definedName>
    <definedName name="_xlnm.Print_Area" localSheetId="15">'B-II.kcs.-U10-N-F 2-3.csop.'!$A$1:$M$47</definedName>
    <definedName name="_xlnm.Print_Area" localSheetId="16">'B-II.kcs.-U10-N-F Döntő'!$A$1:$M$39</definedName>
    <definedName name="_xlnm.Print_Area" localSheetId="13">'B-II.kcs.-U10-N-L'!$A$1:$M$49</definedName>
    <definedName name="_xlnm.Print_Area" localSheetId="17">'B-III.kcs.-U11-Z-L'!$A$1:$M$47</definedName>
    <definedName name="_xlnm.Print_Area" localSheetId="18">'B-III.kcs-U11-Z-F'!$A$1:$M$49</definedName>
    <definedName name="_xlnm.Print_Area" localSheetId="20">'B-IV.kcs.-U12-F'!$A$1:$R$57</definedName>
    <definedName name="_xlnm.Print_Area" localSheetId="21">'B-IV.kcs.-U12-F vigasz'!$A$1:$R$62</definedName>
    <definedName name="_xlnm.Print_Area" localSheetId="19">'B-IV.kcs-U12-L'!$A$1:$M$41</definedName>
    <definedName name="_xlnm.Print_Area" localSheetId="28">'B-V.kcs.-U14-F'!$A$1:$M$47</definedName>
    <definedName name="_xlnm.Print_Area" localSheetId="24">'B-V.kcs.-U14-L'!$A$1:$R$57</definedName>
    <definedName name="_xlnm.Print_Area" localSheetId="23">'B-V.kcs.-U14-L vigasz'!$A$1:$R$62</definedName>
    <definedName name="_xlnm.Print_Area" localSheetId="31">'B-VI.kcs.-U16-F'!$A$1:$R$57</definedName>
    <definedName name="_xlnm.Print_Area" localSheetId="32">'B-VI.kcs.-U16-F vigasz'!$A$1:$R$62</definedName>
    <definedName name="_xlnm.Print_Area" localSheetId="30">'B-VI.kcs.-U16-L'!$A$1:$M$41</definedName>
    <definedName name="_xlnm.Print_Area" localSheetId="36">'B-VII.kcs.-U18-F'!$A$1:$M$47</definedName>
    <definedName name="_xlnm.Print_Area" localSheetId="35">'B-VII.kcs.-U18-L'!$A$1:$M$41</definedName>
    <definedName name="_xlnm.Print_Area" localSheetId="0">'I.kcs.-U8-P-F elo'!$A$1:$Q$134</definedName>
    <definedName name="_xlnm.Print_Area" localSheetId="11">'II.kcs.-U10-N-F elo'!$A$1:$Q$134</definedName>
    <definedName name="_xlnm.Print_Area" localSheetId="1">'II.kcs.-U10-N-L elo'!$A$1:$Q$134</definedName>
    <definedName name="_xlnm.Print_Area" localSheetId="2">'III.kcs.-U11-N-L elo'!$A$1:$Q$134</definedName>
    <definedName name="_xlnm.Print_Area" localSheetId="25">'III.kcs.-U11-Z-F elo'!$A$1:$Q$134</definedName>
    <definedName name="_xlnm.Print_Area" localSheetId="26">'IV.kcs.-U12-F elo'!$A$1:$Q$134</definedName>
    <definedName name="_xlnm.Print_Area" localSheetId="3">'IV.kcs.-U12-L elo'!$A$1:$Q$134</definedName>
    <definedName name="_xlnm.Print_Area" localSheetId="27">'V.kcs.-U14-F elo'!$A$1:$Q$134</definedName>
    <definedName name="_xlnm.Print_Area" localSheetId="4">'V.kcs.-U14-L elo'!$A$1:$Q$134</definedName>
    <definedName name="_xlnm.Print_Area" localSheetId="29">'VI.kcs.-U16-F elo'!$A$1:$Q$134</definedName>
    <definedName name="_xlnm.Print_Area" localSheetId="5">'VI.kcs.-U16-L elo'!$A$1:$Q$134</definedName>
    <definedName name="_xlnm.Print_Area" localSheetId="33">'VII.kcs.-U18-F elo'!$A$1:$Q$134</definedName>
    <definedName name="_xlnm.Print_Area" localSheetId="6">'VII.kcs-U18-L elo'!$A$1:$Q$134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60" l="1"/>
  <c r="F18" i="360"/>
  <c r="L13" i="360"/>
  <c r="I13" i="360"/>
  <c r="G13" i="360"/>
  <c r="E13" i="360"/>
  <c r="B22" i="360" s="1"/>
  <c r="D13" i="360"/>
  <c r="C13" i="360"/>
  <c r="L11" i="360"/>
  <c r="I11" i="360"/>
  <c r="G11" i="360"/>
  <c r="E11" i="360"/>
  <c r="B21" i="360" s="1"/>
  <c r="D11" i="360"/>
  <c r="C11" i="360"/>
  <c r="L9" i="360"/>
  <c r="I9" i="360"/>
  <c r="G9" i="360"/>
  <c r="E9" i="360"/>
  <c r="D9" i="360"/>
  <c r="C9" i="360"/>
  <c r="L7" i="360"/>
  <c r="I7" i="360"/>
  <c r="G7" i="360"/>
  <c r="E7" i="360"/>
  <c r="B19" i="360" s="1"/>
  <c r="D7" i="360"/>
  <c r="C7" i="360"/>
  <c r="Y5" i="360"/>
  <c r="AJ1" i="360" s="1"/>
  <c r="M4" i="360"/>
  <c r="K41" i="360" s="1"/>
  <c r="E4" i="360"/>
  <c r="A4" i="360"/>
  <c r="Y3" i="360"/>
  <c r="E2" i="360"/>
  <c r="AK1" i="360"/>
  <c r="AI1" i="360"/>
  <c r="AG1" i="360"/>
  <c r="AE1" i="360"/>
  <c r="AC1" i="360"/>
  <c r="A1" i="360"/>
  <c r="P156" i="359"/>
  <c r="M156" i="359"/>
  <c r="L156" i="359"/>
  <c r="K156" i="359"/>
  <c r="J156" i="359"/>
  <c r="P155" i="359"/>
  <c r="M155" i="359" s="1"/>
  <c r="L155" i="359"/>
  <c r="K155" i="359"/>
  <c r="J155" i="359"/>
  <c r="P154" i="359"/>
  <c r="M154" i="359"/>
  <c r="L154" i="359"/>
  <c r="K154" i="359"/>
  <c r="J154" i="359"/>
  <c r="P153" i="359"/>
  <c r="M153" i="359" s="1"/>
  <c r="L153" i="359"/>
  <c r="K153" i="359"/>
  <c r="J153" i="359"/>
  <c r="P152" i="359"/>
  <c r="M152" i="359"/>
  <c r="L152" i="359"/>
  <c r="K152" i="359"/>
  <c r="J152" i="359"/>
  <c r="P151" i="359"/>
  <c r="M151" i="359" s="1"/>
  <c r="L151" i="359"/>
  <c r="K151" i="359"/>
  <c r="J151" i="359"/>
  <c r="P150" i="359"/>
  <c r="M150" i="359"/>
  <c r="L150" i="359"/>
  <c r="K150" i="359"/>
  <c r="J150" i="359"/>
  <c r="P149" i="359"/>
  <c r="M149" i="359" s="1"/>
  <c r="L149" i="359"/>
  <c r="K149" i="359"/>
  <c r="J149" i="359"/>
  <c r="P148" i="359"/>
  <c r="M148" i="359"/>
  <c r="L148" i="359"/>
  <c r="K148" i="359"/>
  <c r="J148" i="359"/>
  <c r="P147" i="359"/>
  <c r="M147" i="359" s="1"/>
  <c r="L147" i="359"/>
  <c r="K147" i="359"/>
  <c r="J147" i="359"/>
  <c r="P146" i="359"/>
  <c r="M146" i="359"/>
  <c r="L146" i="359"/>
  <c r="K146" i="359"/>
  <c r="J146" i="359"/>
  <c r="P145" i="359"/>
  <c r="M145" i="359" s="1"/>
  <c r="L145" i="359"/>
  <c r="K145" i="359"/>
  <c r="J145" i="359"/>
  <c r="P144" i="359"/>
  <c r="M144" i="359"/>
  <c r="L144" i="359"/>
  <c r="K144" i="359"/>
  <c r="J144" i="359"/>
  <c r="P143" i="359"/>
  <c r="M143" i="359" s="1"/>
  <c r="L143" i="359"/>
  <c r="K143" i="359"/>
  <c r="J143" i="359"/>
  <c r="P142" i="359"/>
  <c r="M142" i="359"/>
  <c r="L142" i="359"/>
  <c r="K142" i="359"/>
  <c r="J142" i="359"/>
  <c r="P141" i="359"/>
  <c r="M141" i="359" s="1"/>
  <c r="L141" i="359"/>
  <c r="K141" i="359"/>
  <c r="J141" i="359"/>
  <c r="P140" i="359"/>
  <c r="M140" i="359"/>
  <c r="L140" i="359"/>
  <c r="K140" i="359"/>
  <c r="J140" i="359"/>
  <c r="P139" i="359"/>
  <c r="M139" i="359" s="1"/>
  <c r="L139" i="359"/>
  <c r="K139" i="359"/>
  <c r="J139" i="359"/>
  <c r="P138" i="359"/>
  <c r="M138" i="359"/>
  <c r="L138" i="359"/>
  <c r="K138" i="359"/>
  <c r="J138" i="359"/>
  <c r="P137" i="359"/>
  <c r="M137" i="359" s="1"/>
  <c r="L137" i="359"/>
  <c r="K137" i="359"/>
  <c r="J137" i="359"/>
  <c r="P136" i="359"/>
  <c r="M136" i="359"/>
  <c r="L136" i="359"/>
  <c r="K136" i="359"/>
  <c r="J136" i="359"/>
  <c r="P135" i="359"/>
  <c r="M135" i="359" s="1"/>
  <c r="L135" i="359"/>
  <c r="K135" i="359"/>
  <c r="J135" i="359"/>
  <c r="P134" i="359"/>
  <c r="M134" i="359"/>
  <c r="L134" i="359"/>
  <c r="K134" i="359"/>
  <c r="J134" i="359"/>
  <c r="P133" i="359"/>
  <c r="M133" i="359" s="1"/>
  <c r="L133" i="359"/>
  <c r="K133" i="359"/>
  <c r="J133" i="359"/>
  <c r="P132" i="359"/>
  <c r="M132" i="359"/>
  <c r="L132" i="359"/>
  <c r="K132" i="359"/>
  <c r="J132" i="359"/>
  <c r="P131" i="359"/>
  <c r="M131" i="359" s="1"/>
  <c r="L131" i="359"/>
  <c r="K131" i="359"/>
  <c r="J131" i="359"/>
  <c r="P130" i="359"/>
  <c r="M130" i="359"/>
  <c r="L130" i="359"/>
  <c r="K130" i="359"/>
  <c r="J130" i="359"/>
  <c r="P129" i="359"/>
  <c r="M129" i="359" s="1"/>
  <c r="L129" i="359"/>
  <c r="K129" i="359"/>
  <c r="J129" i="359"/>
  <c r="P128" i="359"/>
  <c r="M128" i="359"/>
  <c r="L128" i="359"/>
  <c r="K128" i="359"/>
  <c r="J128" i="359"/>
  <c r="P127" i="359"/>
  <c r="M127" i="359" s="1"/>
  <c r="L127" i="359"/>
  <c r="K127" i="359"/>
  <c r="J127" i="359"/>
  <c r="P126" i="359"/>
  <c r="M126" i="359"/>
  <c r="L126" i="359"/>
  <c r="K126" i="359"/>
  <c r="J126" i="359"/>
  <c r="P125" i="359"/>
  <c r="M125" i="359" s="1"/>
  <c r="L125" i="359"/>
  <c r="K125" i="359"/>
  <c r="J125" i="359"/>
  <c r="P124" i="359"/>
  <c r="M124" i="359"/>
  <c r="L124" i="359"/>
  <c r="K124" i="359"/>
  <c r="J124" i="359"/>
  <c r="P123" i="359"/>
  <c r="M123" i="359" s="1"/>
  <c r="L123" i="359"/>
  <c r="K123" i="359"/>
  <c r="J123" i="359"/>
  <c r="P122" i="359"/>
  <c r="M122" i="359"/>
  <c r="L122" i="359"/>
  <c r="K122" i="359"/>
  <c r="J122" i="359"/>
  <c r="P121" i="359"/>
  <c r="M121" i="359" s="1"/>
  <c r="L121" i="359"/>
  <c r="K121" i="359"/>
  <c r="J121" i="359"/>
  <c r="P120" i="359"/>
  <c r="M120" i="359"/>
  <c r="L120" i="359"/>
  <c r="K120" i="359"/>
  <c r="J120" i="359"/>
  <c r="P119" i="359"/>
  <c r="M119" i="359" s="1"/>
  <c r="L119" i="359"/>
  <c r="K119" i="359"/>
  <c r="J119" i="359"/>
  <c r="P118" i="359"/>
  <c r="M118" i="359"/>
  <c r="L118" i="359"/>
  <c r="K118" i="359"/>
  <c r="J118" i="359"/>
  <c r="P117" i="359"/>
  <c r="M117" i="359" s="1"/>
  <c r="L117" i="359"/>
  <c r="K117" i="359"/>
  <c r="J117" i="359"/>
  <c r="P116" i="359"/>
  <c r="M116" i="359"/>
  <c r="L116" i="359"/>
  <c r="K116" i="359"/>
  <c r="J116" i="359"/>
  <c r="P115" i="359"/>
  <c r="M115" i="359" s="1"/>
  <c r="L115" i="359"/>
  <c r="K115" i="359"/>
  <c r="J115" i="359"/>
  <c r="P114" i="359"/>
  <c r="M114" i="359"/>
  <c r="L114" i="359"/>
  <c r="K114" i="359"/>
  <c r="J114" i="359"/>
  <c r="P113" i="359"/>
  <c r="M113" i="359" s="1"/>
  <c r="L113" i="359"/>
  <c r="K113" i="359"/>
  <c r="J113" i="359"/>
  <c r="P112" i="359"/>
  <c r="M112" i="359"/>
  <c r="L112" i="359"/>
  <c r="K112" i="359"/>
  <c r="J112" i="359"/>
  <c r="P111" i="359"/>
  <c r="M111" i="359" s="1"/>
  <c r="L111" i="359"/>
  <c r="K111" i="359"/>
  <c r="J111" i="359"/>
  <c r="P110" i="359"/>
  <c r="M110" i="359"/>
  <c r="L110" i="359"/>
  <c r="K110" i="359"/>
  <c r="J110" i="359"/>
  <c r="P109" i="359"/>
  <c r="M109" i="359" s="1"/>
  <c r="L109" i="359"/>
  <c r="K109" i="359"/>
  <c r="J109" i="359"/>
  <c r="P108" i="359"/>
  <c r="M108" i="359"/>
  <c r="L108" i="359"/>
  <c r="K108" i="359"/>
  <c r="J108" i="359"/>
  <c r="P107" i="359"/>
  <c r="M107" i="359" s="1"/>
  <c r="L107" i="359"/>
  <c r="K107" i="359"/>
  <c r="J107" i="359"/>
  <c r="P106" i="359"/>
  <c r="M106" i="359"/>
  <c r="L106" i="359"/>
  <c r="K106" i="359"/>
  <c r="J106" i="359"/>
  <c r="P105" i="359"/>
  <c r="M105" i="359" s="1"/>
  <c r="L105" i="359"/>
  <c r="K105" i="359"/>
  <c r="J105" i="359"/>
  <c r="P104" i="359"/>
  <c r="M104" i="359"/>
  <c r="L104" i="359"/>
  <c r="K104" i="359"/>
  <c r="J104" i="359"/>
  <c r="P103" i="359"/>
  <c r="M103" i="359" s="1"/>
  <c r="L103" i="359"/>
  <c r="K103" i="359"/>
  <c r="J103" i="359"/>
  <c r="P102" i="359"/>
  <c r="M102" i="359"/>
  <c r="L102" i="359"/>
  <c r="K102" i="359"/>
  <c r="J102" i="359"/>
  <c r="P101" i="359"/>
  <c r="M101" i="359" s="1"/>
  <c r="L101" i="359"/>
  <c r="K101" i="359"/>
  <c r="J101" i="359"/>
  <c r="P100" i="359"/>
  <c r="M100" i="359"/>
  <c r="L100" i="359"/>
  <c r="K100" i="359"/>
  <c r="J100" i="359"/>
  <c r="P99" i="359"/>
  <c r="M99" i="359" s="1"/>
  <c r="L99" i="359"/>
  <c r="K99" i="359"/>
  <c r="J99" i="359"/>
  <c r="P98" i="359"/>
  <c r="M98" i="359"/>
  <c r="L98" i="359"/>
  <c r="K98" i="359"/>
  <c r="J98" i="359"/>
  <c r="P97" i="359"/>
  <c r="M97" i="359" s="1"/>
  <c r="L97" i="359"/>
  <c r="K97" i="359"/>
  <c r="J97" i="359"/>
  <c r="P96" i="359"/>
  <c r="M96" i="359"/>
  <c r="L96" i="359"/>
  <c r="K96" i="359"/>
  <c r="J96" i="359"/>
  <c r="P95" i="359"/>
  <c r="M95" i="359" s="1"/>
  <c r="L95" i="359"/>
  <c r="K95" i="359"/>
  <c r="J95" i="359"/>
  <c r="P94" i="359"/>
  <c r="M94" i="359"/>
  <c r="L94" i="359"/>
  <c r="K94" i="359"/>
  <c r="J94" i="359"/>
  <c r="P93" i="359"/>
  <c r="M93" i="359" s="1"/>
  <c r="L93" i="359"/>
  <c r="K93" i="359"/>
  <c r="J93" i="359"/>
  <c r="P92" i="359"/>
  <c r="M92" i="359"/>
  <c r="L92" i="359"/>
  <c r="K92" i="359"/>
  <c r="J92" i="359"/>
  <c r="P91" i="359"/>
  <c r="M91" i="359" s="1"/>
  <c r="L91" i="359"/>
  <c r="K91" i="359"/>
  <c r="J91" i="359"/>
  <c r="P90" i="359"/>
  <c r="M90" i="359"/>
  <c r="L90" i="359"/>
  <c r="K90" i="359"/>
  <c r="J90" i="359"/>
  <c r="P89" i="359"/>
  <c r="M89" i="359" s="1"/>
  <c r="L89" i="359"/>
  <c r="K89" i="359"/>
  <c r="J89" i="359"/>
  <c r="P88" i="359"/>
  <c r="M88" i="359"/>
  <c r="L88" i="359"/>
  <c r="K88" i="359"/>
  <c r="J88" i="359"/>
  <c r="P87" i="359"/>
  <c r="M87" i="359" s="1"/>
  <c r="L87" i="359"/>
  <c r="K87" i="359"/>
  <c r="J87" i="359"/>
  <c r="P86" i="359"/>
  <c r="M86" i="359"/>
  <c r="L86" i="359"/>
  <c r="K86" i="359"/>
  <c r="J86" i="359"/>
  <c r="P85" i="359"/>
  <c r="M85" i="359" s="1"/>
  <c r="L85" i="359"/>
  <c r="K85" i="359"/>
  <c r="J85" i="359"/>
  <c r="P84" i="359"/>
  <c r="M84" i="359"/>
  <c r="L84" i="359"/>
  <c r="K84" i="359"/>
  <c r="J84" i="359"/>
  <c r="P83" i="359"/>
  <c r="M83" i="359" s="1"/>
  <c r="L83" i="359"/>
  <c r="K83" i="359"/>
  <c r="J83" i="359"/>
  <c r="P82" i="359"/>
  <c r="M82" i="359"/>
  <c r="L82" i="359"/>
  <c r="K82" i="359"/>
  <c r="J82" i="359"/>
  <c r="P81" i="359"/>
  <c r="M81" i="359" s="1"/>
  <c r="L81" i="359"/>
  <c r="K81" i="359"/>
  <c r="J81" i="359"/>
  <c r="P80" i="359"/>
  <c r="M80" i="359"/>
  <c r="L80" i="359"/>
  <c r="K80" i="359"/>
  <c r="J80" i="359"/>
  <c r="P79" i="359"/>
  <c r="M79" i="359" s="1"/>
  <c r="L79" i="359"/>
  <c r="K79" i="359"/>
  <c r="J79" i="359"/>
  <c r="P78" i="359"/>
  <c r="M78" i="359"/>
  <c r="L78" i="359"/>
  <c r="K78" i="359"/>
  <c r="J78" i="359"/>
  <c r="P77" i="359"/>
  <c r="M77" i="359" s="1"/>
  <c r="L77" i="359"/>
  <c r="K77" i="359"/>
  <c r="J77" i="359"/>
  <c r="P76" i="359"/>
  <c r="M76" i="359"/>
  <c r="L76" i="359"/>
  <c r="K76" i="359"/>
  <c r="J76" i="359"/>
  <c r="P75" i="359"/>
  <c r="M75" i="359" s="1"/>
  <c r="L75" i="359"/>
  <c r="K75" i="359"/>
  <c r="J75" i="359"/>
  <c r="P74" i="359"/>
  <c r="M74" i="359"/>
  <c r="L74" i="359"/>
  <c r="K74" i="359"/>
  <c r="J74" i="359"/>
  <c r="P73" i="359"/>
  <c r="M73" i="359" s="1"/>
  <c r="L73" i="359"/>
  <c r="K73" i="359"/>
  <c r="J73" i="359"/>
  <c r="P72" i="359"/>
  <c r="M72" i="359"/>
  <c r="L72" i="359"/>
  <c r="K72" i="359"/>
  <c r="J72" i="359"/>
  <c r="P71" i="359"/>
  <c r="M71" i="359" s="1"/>
  <c r="L71" i="359"/>
  <c r="K71" i="359"/>
  <c r="J71" i="359"/>
  <c r="P70" i="359"/>
  <c r="M70" i="359"/>
  <c r="L70" i="359"/>
  <c r="K70" i="359"/>
  <c r="J70" i="359"/>
  <c r="P69" i="359"/>
  <c r="M69" i="359" s="1"/>
  <c r="L69" i="359"/>
  <c r="K69" i="359"/>
  <c r="J69" i="359"/>
  <c r="P68" i="359"/>
  <c r="M68" i="359"/>
  <c r="L68" i="359"/>
  <c r="K68" i="359"/>
  <c r="J68" i="359"/>
  <c r="P67" i="359"/>
  <c r="M67" i="359" s="1"/>
  <c r="L67" i="359"/>
  <c r="K67" i="359"/>
  <c r="J67" i="359"/>
  <c r="P66" i="359"/>
  <c r="M66" i="359"/>
  <c r="L66" i="359"/>
  <c r="K66" i="359"/>
  <c r="J66" i="359"/>
  <c r="P65" i="359"/>
  <c r="M65" i="359" s="1"/>
  <c r="L65" i="359"/>
  <c r="K65" i="359"/>
  <c r="J65" i="359"/>
  <c r="P64" i="359"/>
  <c r="M64" i="359"/>
  <c r="L64" i="359"/>
  <c r="K64" i="359"/>
  <c r="J64" i="359"/>
  <c r="P63" i="359"/>
  <c r="M63" i="359" s="1"/>
  <c r="L63" i="359"/>
  <c r="K63" i="359"/>
  <c r="J63" i="359"/>
  <c r="P62" i="359"/>
  <c r="M62" i="359"/>
  <c r="L62" i="359"/>
  <c r="K62" i="359"/>
  <c r="J62" i="359"/>
  <c r="P61" i="359"/>
  <c r="M61" i="359" s="1"/>
  <c r="L61" i="359"/>
  <c r="K61" i="359"/>
  <c r="J61" i="359"/>
  <c r="P60" i="359"/>
  <c r="M60" i="359"/>
  <c r="L60" i="359"/>
  <c r="K60" i="359"/>
  <c r="J60" i="359"/>
  <c r="P59" i="359"/>
  <c r="M59" i="359" s="1"/>
  <c r="L59" i="359"/>
  <c r="K59" i="359"/>
  <c r="J59" i="359"/>
  <c r="P58" i="359"/>
  <c r="M58" i="359"/>
  <c r="L58" i="359"/>
  <c r="K58" i="359"/>
  <c r="J58" i="359"/>
  <c r="P57" i="359"/>
  <c r="M57" i="359" s="1"/>
  <c r="L57" i="359"/>
  <c r="K57" i="359"/>
  <c r="J57" i="359"/>
  <c r="P56" i="359"/>
  <c r="M56" i="359"/>
  <c r="L56" i="359"/>
  <c r="K56" i="359"/>
  <c r="J56" i="359"/>
  <c r="P55" i="359"/>
  <c r="M55" i="359" s="1"/>
  <c r="L55" i="359"/>
  <c r="K55" i="359"/>
  <c r="J55" i="359"/>
  <c r="P54" i="359"/>
  <c r="M54" i="359"/>
  <c r="L54" i="359"/>
  <c r="K54" i="359"/>
  <c r="J54" i="359"/>
  <c r="P53" i="359"/>
  <c r="M53" i="359" s="1"/>
  <c r="L53" i="359"/>
  <c r="K53" i="359"/>
  <c r="J53" i="359"/>
  <c r="P52" i="359"/>
  <c r="M52" i="359"/>
  <c r="L52" i="359"/>
  <c r="K52" i="359"/>
  <c r="J52" i="359"/>
  <c r="P51" i="359"/>
  <c r="M51" i="359" s="1"/>
  <c r="L51" i="359"/>
  <c r="K51" i="359"/>
  <c r="J51" i="359"/>
  <c r="P50" i="359"/>
  <c r="M50" i="359"/>
  <c r="L50" i="359"/>
  <c r="K50" i="359"/>
  <c r="J50" i="359"/>
  <c r="P49" i="359"/>
  <c r="M49" i="359" s="1"/>
  <c r="L49" i="359"/>
  <c r="K49" i="359"/>
  <c r="J49" i="359"/>
  <c r="P48" i="359"/>
  <c r="M48" i="359"/>
  <c r="L48" i="359"/>
  <c r="K48" i="359"/>
  <c r="J48" i="359"/>
  <c r="P47" i="359"/>
  <c r="M47" i="359" s="1"/>
  <c r="L47" i="359"/>
  <c r="K47" i="359"/>
  <c r="J47" i="359"/>
  <c r="P46" i="359"/>
  <c r="M46" i="359"/>
  <c r="L46" i="359"/>
  <c r="K46" i="359"/>
  <c r="J46" i="359"/>
  <c r="P45" i="359"/>
  <c r="M45" i="359" s="1"/>
  <c r="L45" i="359"/>
  <c r="K45" i="359"/>
  <c r="J45" i="359"/>
  <c r="P44" i="359"/>
  <c r="M44" i="359"/>
  <c r="L44" i="359"/>
  <c r="K44" i="359"/>
  <c r="J44" i="359"/>
  <c r="P43" i="359"/>
  <c r="M43" i="359" s="1"/>
  <c r="L43" i="359"/>
  <c r="K43" i="359"/>
  <c r="J43" i="359"/>
  <c r="P42" i="359"/>
  <c r="M42" i="359"/>
  <c r="L42" i="359"/>
  <c r="K42" i="359"/>
  <c r="J42" i="359"/>
  <c r="P41" i="359"/>
  <c r="M41" i="359" s="1"/>
  <c r="L41" i="359"/>
  <c r="K41" i="359"/>
  <c r="J41" i="359"/>
  <c r="P40" i="359"/>
  <c r="M40" i="359"/>
  <c r="L40" i="359"/>
  <c r="K40" i="359"/>
  <c r="J40" i="359"/>
  <c r="H5" i="359"/>
  <c r="D5" i="359"/>
  <c r="C5" i="359"/>
  <c r="A5" i="359"/>
  <c r="C2" i="359"/>
  <c r="A1" i="359"/>
  <c r="B22" i="358"/>
  <c r="L15" i="358"/>
  <c r="I15" i="358"/>
  <c r="G15" i="358"/>
  <c r="E15" i="358"/>
  <c r="B23" i="358" s="1"/>
  <c r="D15" i="358"/>
  <c r="C15" i="358"/>
  <c r="L13" i="358"/>
  <c r="I13" i="358"/>
  <c r="G13" i="358"/>
  <c r="E13" i="358"/>
  <c r="J18" i="358" s="1"/>
  <c r="D13" i="358"/>
  <c r="C13" i="358"/>
  <c r="L11" i="358"/>
  <c r="I11" i="358"/>
  <c r="G11" i="358"/>
  <c r="E11" i="358"/>
  <c r="D11" i="358"/>
  <c r="C11" i="358"/>
  <c r="L9" i="358"/>
  <c r="I9" i="358"/>
  <c r="G9" i="358"/>
  <c r="E9" i="358"/>
  <c r="B20" i="358" s="1"/>
  <c r="D9" i="358"/>
  <c r="C9" i="358"/>
  <c r="L7" i="358"/>
  <c r="I7" i="358"/>
  <c r="G7" i="358"/>
  <c r="E7" i="358"/>
  <c r="B19" i="358" s="1"/>
  <c r="D7" i="358"/>
  <c r="C7" i="358"/>
  <c r="Y5" i="358"/>
  <c r="AK1" i="358" s="1"/>
  <c r="L4" i="358"/>
  <c r="K41" i="358" s="1"/>
  <c r="E4" i="358"/>
  <c r="A4" i="358"/>
  <c r="Y3" i="358"/>
  <c r="E2" i="358"/>
  <c r="AJ1" i="358"/>
  <c r="AI1" i="358"/>
  <c r="AH1" i="358"/>
  <c r="AF1" i="358"/>
  <c r="AE1" i="358"/>
  <c r="AD1" i="358"/>
  <c r="AB1" i="358"/>
  <c r="A1" i="358"/>
  <c r="P156" i="357"/>
  <c r="M156" i="357" s="1"/>
  <c r="L156" i="357"/>
  <c r="K156" i="357"/>
  <c r="J156" i="357"/>
  <c r="P155" i="357"/>
  <c r="M155" i="357"/>
  <c r="L155" i="357"/>
  <c r="K155" i="357"/>
  <c r="J155" i="357"/>
  <c r="P154" i="357"/>
  <c r="M154" i="357" s="1"/>
  <c r="L154" i="357"/>
  <c r="K154" i="357"/>
  <c r="J154" i="357"/>
  <c r="P153" i="357"/>
  <c r="M153" i="357"/>
  <c r="L153" i="357"/>
  <c r="K153" i="357"/>
  <c r="J153" i="357"/>
  <c r="P152" i="357"/>
  <c r="M152" i="357" s="1"/>
  <c r="L152" i="357"/>
  <c r="K152" i="357"/>
  <c r="J152" i="357"/>
  <c r="P151" i="357"/>
  <c r="M151" i="357"/>
  <c r="L151" i="357"/>
  <c r="K151" i="357"/>
  <c r="J151" i="357"/>
  <c r="P150" i="357"/>
  <c r="M150" i="357" s="1"/>
  <c r="L150" i="357"/>
  <c r="K150" i="357"/>
  <c r="J150" i="357"/>
  <c r="P149" i="357"/>
  <c r="M149" i="357"/>
  <c r="L149" i="357"/>
  <c r="K149" i="357"/>
  <c r="J149" i="357"/>
  <c r="P148" i="357"/>
  <c r="M148" i="357" s="1"/>
  <c r="L148" i="357"/>
  <c r="K148" i="357"/>
  <c r="J148" i="357"/>
  <c r="P147" i="357"/>
  <c r="M147" i="357"/>
  <c r="L147" i="357"/>
  <c r="K147" i="357"/>
  <c r="J147" i="357"/>
  <c r="P146" i="357"/>
  <c r="M146" i="357" s="1"/>
  <c r="L146" i="357"/>
  <c r="K146" i="357"/>
  <c r="J146" i="357"/>
  <c r="P145" i="357"/>
  <c r="M145" i="357"/>
  <c r="L145" i="357"/>
  <c r="K145" i="357"/>
  <c r="J145" i="357"/>
  <c r="P144" i="357"/>
  <c r="M144" i="357" s="1"/>
  <c r="L144" i="357"/>
  <c r="K144" i="357"/>
  <c r="J144" i="357"/>
  <c r="P143" i="357"/>
  <c r="M143" i="357"/>
  <c r="L143" i="357"/>
  <c r="K143" i="357"/>
  <c r="J143" i="357"/>
  <c r="P142" i="357"/>
  <c r="M142" i="357" s="1"/>
  <c r="L142" i="357"/>
  <c r="K142" i="357"/>
  <c r="J142" i="357"/>
  <c r="P141" i="357"/>
  <c r="M141" i="357"/>
  <c r="L141" i="357"/>
  <c r="K141" i="357"/>
  <c r="J141" i="357"/>
  <c r="P140" i="357"/>
  <c r="M140" i="357" s="1"/>
  <c r="L140" i="357"/>
  <c r="K140" i="357"/>
  <c r="J140" i="357"/>
  <c r="P139" i="357"/>
  <c r="M139" i="357"/>
  <c r="L139" i="357"/>
  <c r="K139" i="357"/>
  <c r="J139" i="357"/>
  <c r="P138" i="357"/>
  <c r="M138" i="357" s="1"/>
  <c r="L138" i="357"/>
  <c r="K138" i="357"/>
  <c r="J138" i="357"/>
  <c r="P137" i="357"/>
  <c r="M137" i="357"/>
  <c r="L137" i="357"/>
  <c r="K137" i="357"/>
  <c r="J137" i="357"/>
  <c r="P136" i="357"/>
  <c r="M136" i="357" s="1"/>
  <c r="L136" i="357"/>
  <c r="K136" i="357"/>
  <c r="J136" i="357"/>
  <c r="P135" i="357"/>
  <c r="M135" i="357"/>
  <c r="L135" i="357"/>
  <c r="K135" i="357"/>
  <c r="J135" i="357"/>
  <c r="P134" i="357"/>
  <c r="M134" i="357" s="1"/>
  <c r="L134" i="357"/>
  <c r="K134" i="357"/>
  <c r="J134" i="357"/>
  <c r="P133" i="357"/>
  <c r="M133" i="357"/>
  <c r="L133" i="357"/>
  <c r="K133" i="357"/>
  <c r="J133" i="357"/>
  <c r="P132" i="357"/>
  <c r="M132" i="357" s="1"/>
  <c r="L132" i="357"/>
  <c r="K132" i="357"/>
  <c r="J132" i="357"/>
  <c r="P131" i="357"/>
  <c r="M131" i="357"/>
  <c r="L131" i="357"/>
  <c r="K131" i="357"/>
  <c r="J131" i="357"/>
  <c r="P130" i="357"/>
  <c r="M130" i="357" s="1"/>
  <c r="L130" i="357"/>
  <c r="K130" i="357"/>
  <c r="J130" i="357"/>
  <c r="P129" i="357"/>
  <c r="M129" i="357"/>
  <c r="L129" i="357"/>
  <c r="K129" i="357"/>
  <c r="J129" i="357"/>
  <c r="P128" i="357"/>
  <c r="M128" i="357" s="1"/>
  <c r="L128" i="357"/>
  <c r="K128" i="357"/>
  <c r="J128" i="357"/>
  <c r="P127" i="357"/>
  <c r="M127" i="357"/>
  <c r="L127" i="357"/>
  <c r="K127" i="357"/>
  <c r="J127" i="357"/>
  <c r="P126" i="357"/>
  <c r="M126" i="357" s="1"/>
  <c r="L126" i="357"/>
  <c r="K126" i="357"/>
  <c r="J126" i="357"/>
  <c r="P125" i="357"/>
  <c r="M125" i="357"/>
  <c r="L125" i="357"/>
  <c r="K125" i="357"/>
  <c r="J125" i="357"/>
  <c r="P124" i="357"/>
  <c r="M124" i="357" s="1"/>
  <c r="L124" i="357"/>
  <c r="K124" i="357"/>
  <c r="J124" i="357"/>
  <c r="P123" i="357"/>
  <c r="M123" i="357"/>
  <c r="L123" i="357"/>
  <c r="K123" i="357"/>
  <c r="J123" i="357"/>
  <c r="P122" i="357"/>
  <c r="M122" i="357" s="1"/>
  <c r="L122" i="357"/>
  <c r="K122" i="357"/>
  <c r="J122" i="357"/>
  <c r="P121" i="357"/>
  <c r="M121" i="357"/>
  <c r="L121" i="357"/>
  <c r="K121" i="357"/>
  <c r="J121" i="357"/>
  <c r="P120" i="357"/>
  <c r="M120" i="357" s="1"/>
  <c r="L120" i="357"/>
  <c r="K120" i="357"/>
  <c r="J120" i="357"/>
  <c r="P119" i="357"/>
  <c r="M119" i="357"/>
  <c r="L119" i="357"/>
  <c r="K119" i="357"/>
  <c r="J119" i="357"/>
  <c r="P118" i="357"/>
  <c r="M118" i="357" s="1"/>
  <c r="L118" i="357"/>
  <c r="K118" i="357"/>
  <c r="J118" i="357"/>
  <c r="P117" i="357"/>
  <c r="M117" i="357"/>
  <c r="L117" i="357"/>
  <c r="K117" i="357"/>
  <c r="J117" i="357"/>
  <c r="P116" i="357"/>
  <c r="M116" i="357" s="1"/>
  <c r="L116" i="357"/>
  <c r="K116" i="357"/>
  <c r="J116" i="357"/>
  <c r="P115" i="357"/>
  <c r="M115" i="357"/>
  <c r="L115" i="357"/>
  <c r="K115" i="357"/>
  <c r="J115" i="357"/>
  <c r="P114" i="357"/>
  <c r="M114" i="357" s="1"/>
  <c r="L114" i="357"/>
  <c r="K114" i="357"/>
  <c r="J114" i="357"/>
  <c r="P113" i="357"/>
  <c r="M113" i="357"/>
  <c r="L113" i="357"/>
  <c r="K113" i="357"/>
  <c r="J113" i="357"/>
  <c r="P112" i="357"/>
  <c r="M112" i="357" s="1"/>
  <c r="L112" i="357"/>
  <c r="K112" i="357"/>
  <c r="J112" i="357"/>
  <c r="P111" i="357"/>
  <c r="M111" i="357"/>
  <c r="L111" i="357"/>
  <c r="K111" i="357"/>
  <c r="J111" i="357"/>
  <c r="P110" i="357"/>
  <c r="M110" i="357" s="1"/>
  <c r="L110" i="357"/>
  <c r="K110" i="357"/>
  <c r="J110" i="357"/>
  <c r="P109" i="357"/>
  <c r="M109" i="357"/>
  <c r="L109" i="357"/>
  <c r="K109" i="357"/>
  <c r="J109" i="357"/>
  <c r="P108" i="357"/>
  <c r="M108" i="357" s="1"/>
  <c r="L108" i="357"/>
  <c r="K108" i="357"/>
  <c r="J108" i="357"/>
  <c r="P107" i="357"/>
  <c r="M107" i="357"/>
  <c r="L107" i="357"/>
  <c r="K107" i="357"/>
  <c r="J107" i="357"/>
  <c r="P106" i="357"/>
  <c r="M106" i="357" s="1"/>
  <c r="L106" i="357"/>
  <c r="K106" i="357"/>
  <c r="J106" i="357"/>
  <c r="P105" i="357"/>
  <c r="M105" i="357"/>
  <c r="L105" i="357"/>
  <c r="K105" i="357"/>
  <c r="J105" i="357"/>
  <c r="P104" i="357"/>
  <c r="M104" i="357" s="1"/>
  <c r="L104" i="357"/>
  <c r="K104" i="357"/>
  <c r="J104" i="357"/>
  <c r="P103" i="357"/>
  <c r="M103" i="357"/>
  <c r="L103" i="357"/>
  <c r="K103" i="357"/>
  <c r="J103" i="357"/>
  <c r="P102" i="357"/>
  <c r="M102" i="357" s="1"/>
  <c r="L102" i="357"/>
  <c r="K102" i="357"/>
  <c r="J102" i="357"/>
  <c r="P101" i="357"/>
  <c r="M101" i="357"/>
  <c r="L101" i="357"/>
  <c r="K101" i="357"/>
  <c r="J101" i="357"/>
  <c r="P100" i="357"/>
  <c r="M100" i="357" s="1"/>
  <c r="L100" i="357"/>
  <c r="K100" i="357"/>
  <c r="J100" i="357"/>
  <c r="P99" i="357"/>
  <c r="M99" i="357"/>
  <c r="L99" i="357"/>
  <c r="K99" i="357"/>
  <c r="J99" i="357"/>
  <c r="P98" i="357"/>
  <c r="M98" i="357" s="1"/>
  <c r="L98" i="357"/>
  <c r="K98" i="357"/>
  <c r="J98" i="357"/>
  <c r="P97" i="357"/>
  <c r="M97" i="357"/>
  <c r="L97" i="357"/>
  <c r="K97" i="357"/>
  <c r="J97" i="357"/>
  <c r="P96" i="357"/>
  <c r="M96" i="357" s="1"/>
  <c r="L96" i="357"/>
  <c r="K96" i="357"/>
  <c r="J96" i="357"/>
  <c r="P95" i="357"/>
  <c r="M95" i="357"/>
  <c r="L95" i="357"/>
  <c r="K95" i="357"/>
  <c r="J95" i="357"/>
  <c r="P94" i="357"/>
  <c r="M94" i="357" s="1"/>
  <c r="L94" i="357"/>
  <c r="K94" i="357"/>
  <c r="J94" i="357"/>
  <c r="P93" i="357"/>
  <c r="M93" i="357"/>
  <c r="L93" i="357"/>
  <c r="K93" i="357"/>
  <c r="J93" i="357"/>
  <c r="P92" i="357"/>
  <c r="M92" i="357" s="1"/>
  <c r="L92" i="357"/>
  <c r="K92" i="357"/>
  <c r="J92" i="357"/>
  <c r="P91" i="357"/>
  <c r="M91" i="357"/>
  <c r="L91" i="357"/>
  <c r="K91" i="357"/>
  <c r="J91" i="357"/>
  <c r="P90" i="357"/>
  <c r="M90" i="357" s="1"/>
  <c r="L90" i="357"/>
  <c r="K90" i="357"/>
  <c r="J90" i="357"/>
  <c r="P89" i="357"/>
  <c r="M89" i="357"/>
  <c r="L89" i="357"/>
  <c r="K89" i="357"/>
  <c r="J89" i="357"/>
  <c r="P88" i="357"/>
  <c r="M88" i="357" s="1"/>
  <c r="L88" i="357"/>
  <c r="K88" i="357"/>
  <c r="J88" i="357"/>
  <c r="P87" i="357"/>
  <c r="M87" i="357"/>
  <c r="L87" i="357"/>
  <c r="K87" i="357"/>
  <c r="J87" i="357"/>
  <c r="P86" i="357"/>
  <c r="M86" i="357" s="1"/>
  <c r="L86" i="357"/>
  <c r="K86" i="357"/>
  <c r="J86" i="357"/>
  <c r="P85" i="357"/>
  <c r="M85" i="357"/>
  <c r="L85" i="357"/>
  <c r="K85" i="357"/>
  <c r="J85" i="357"/>
  <c r="P84" i="357"/>
  <c r="M84" i="357" s="1"/>
  <c r="L84" i="357"/>
  <c r="K84" i="357"/>
  <c r="J84" i="357"/>
  <c r="P83" i="357"/>
  <c r="M83" i="357"/>
  <c r="L83" i="357"/>
  <c r="K83" i="357"/>
  <c r="J83" i="357"/>
  <c r="P82" i="357"/>
  <c r="M82" i="357" s="1"/>
  <c r="L82" i="357"/>
  <c r="K82" i="357"/>
  <c r="J82" i="357"/>
  <c r="P81" i="357"/>
  <c r="M81" i="357"/>
  <c r="L81" i="357"/>
  <c r="K81" i="357"/>
  <c r="J81" i="357"/>
  <c r="P80" i="357"/>
  <c r="M80" i="357" s="1"/>
  <c r="L80" i="357"/>
  <c r="K80" i="357"/>
  <c r="J80" i="357"/>
  <c r="P79" i="357"/>
  <c r="M79" i="357"/>
  <c r="L79" i="357"/>
  <c r="K79" i="357"/>
  <c r="J79" i="357"/>
  <c r="P78" i="357"/>
  <c r="M78" i="357" s="1"/>
  <c r="L78" i="357"/>
  <c r="K78" i="357"/>
  <c r="J78" i="357"/>
  <c r="P77" i="357"/>
  <c r="M77" i="357"/>
  <c r="L77" i="357"/>
  <c r="K77" i="357"/>
  <c r="J77" i="357"/>
  <c r="P76" i="357"/>
  <c r="M76" i="357" s="1"/>
  <c r="L76" i="357"/>
  <c r="K76" i="357"/>
  <c r="J76" i="357"/>
  <c r="P75" i="357"/>
  <c r="M75" i="357"/>
  <c r="L75" i="357"/>
  <c r="K75" i="357"/>
  <c r="J75" i="357"/>
  <c r="P74" i="357"/>
  <c r="M74" i="357" s="1"/>
  <c r="L74" i="357"/>
  <c r="K74" i="357"/>
  <c r="J74" i="357"/>
  <c r="P73" i="357"/>
  <c r="M73" i="357"/>
  <c r="L73" i="357"/>
  <c r="K73" i="357"/>
  <c r="J73" i="357"/>
  <c r="P72" i="357"/>
  <c r="M72" i="357" s="1"/>
  <c r="L72" i="357"/>
  <c r="K72" i="357"/>
  <c r="J72" i="357"/>
  <c r="P71" i="357"/>
  <c r="M71" i="357"/>
  <c r="L71" i="357"/>
  <c r="K71" i="357"/>
  <c r="J71" i="357"/>
  <c r="P70" i="357"/>
  <c r="M70" i="357" s="1"/>
  <c r="L70" i="357"/>
  <c r="K70" i="357"/>
  <c r="J70" i="357"/>
  <c r="P69" i="357"/>
  <c r="M69" i="357"/>
  <c r="L69" i="357"/>
  <c r="K69" i="357"/>
  <c r="J69" i="357"/>
  <c r="P68" i="357"/>
  <c r="M68" i="357" s="1"/>
  <c r="L68" i="357"/>
  <c r="K68" i="357"/>
  <c r="J68" i="357"/>
  <c r="P67" i="357"/>
  <c r="M67" i="357"/>
  <c r="L67" i="357"/>
  <c r="K67" i="357"/>
  <c r="J67" i="357"/>
  <c r="P66" i="357"/>
  <c r="M66" i="357" s="1"/>
  <c r="L66" i="357"/>
  <c r="K66" i="357"/>
  <c r="J66" i="357"/>
  <c r="P65" i="357"/>
  <c r="M65" i="357"/>
  <c r="L65" i="357"/>
  <c r="K65" i="357"/>
  <c r="J65" i="357"/>
  <c r="P64" i="357"/>
  <c r="M64" i="357" s="1"/>
  <c r="L64" i="357"/>
  <c r="K64" i="357"/>
  <c r="J64" i="357"/>
  <c r="P63" i="357"/>
  <c r="M63" i="357"/>
  <c r="L63" i="357"/>
  <c r="K63" i="357"/>
  <c r="J63" i="357"/>
  <c r="P62" i="357"/>
  <c r="M62" i="357" s="1"/>
  <c r="L62" i="357"/>
  <c r="K62" i="357"/>
  <c r="J62" i="357"/>
  <c r="P61" i="357"/>
  <c r="M61" i="357"/>
  <c r="L61" i="357"/>
  <c r="K61" i="357"/>
  <c r="J61" i="357"/>
  <c r="P60" i="357"/>
  <c r="M60" i="357" s="1"/>
  <c r="L60" i="357"/>
  <c r="K60" i="357"/>
  <c r="J60" i="357"/>
  <c r="P59" i="357"/>
  <c r="M59" i="357"/>
  <c r="L59" i="357"/>
  <c r="K59" i="357"/>
  <c r="J59" i="357"/>
  <c r="P58" i="357"/>
  <c r="M58" i="357" s="1"/>
  <c r="L58" i="357"/>
  <c r="K58" i="357"/>
  <c r="J58" i="357"/>
  <c r="P57" i="357"/>
  <c r="M57" i="357"/>
  <c r="L57" i="357"/>
  <c r="K57" i="357"/>
  <c r="J57" i="357"/>
  <c r="P56" i="357"/>
  <c r="M56" i="357" s="1"/>
  <c r="L56" i="357"/>
  <c r="K56" i="357"/>
  <c r="J56" i="357"/>
  <c r="P55" i="357"/>
  <c r="M55" i="357"/>
  <c r="L55" i="357"/>
  <c r="K55" i="357"/>
  <c r="J55" i="357"/>
  <c r="P54" i="357"/>
  <c r="M54" i="357" s="1"/>
  <c r="L54" i="357"/>
  <c r="K54" i="357"/>
  <c r="J54" i="357"/>
  <c r="P53" i="357"/>
  <c r="M53" i="357"/>
  <c r="L53" i="357"/>
  <c r="K53" i="357"/>
  <c r="J53" i="357"/>
  <c r="P52" i="357"/>
  <c r="M52" i="357" s="1"/>
  <c r="L52" i="357"/>
  <c r="K52" i="357"/>
  <c r="J52" i="357"/>
  <c r="P51" i="357"/>
  <c r="M51" i="357"/>
  <c r="L51" i="357"/>
  <c r="K51" i="357"/>
  <c r="J51" i="357"/>
  <c r="P50" i="357"/>
  <c r="M50" i="357" s="1"/>
  <c r="L50" i="357"/>
  <c r="K50" i="357"/>
  <c r="J50" i="357"/>
  <c r="P49" i="357"/>
  <c r="M49" i="357"/>
  <c r="L49" i="357"/>
  <c r="K49" i="357"/>
  <c r="J49" i="357"/>
  <c r="P48" i="357"/>
  <c r="M48" i="357" s="1"/>
  <c r="L48" i="357"/>
  <c r="K48" i="357"/>
  <c r="J48" i="357"/>
  <c r="P47" i="357"/>
  <c r="M47" i="357"/>
  <c r="L47" i="357"/>
  <c r="K47" i="357"/>
  <c r="J47" i="357"/>
  <c r="P46" i="357"/>
  <c r="M46" i="357" s="1"/>
  <c r="L46" i="357"/>
  <c r="K46" i="357"/>
  <c r="J46" i="357"/>
  <c r="P45" i="357"/>
  <c r="M45" i="357"/>
  <c r="L45" i="357"/>
  <c r="K45" i="357"/>
  <c r="J45" i="357"/>
  <c r="P44" i="357"/>
  <c r="M44" i="357" s="1"/>
  <c r="L44" i="357"/>
  <c r="K44" i="357"/>
  <c r="J44" i="357"/>
  <c r="P43" i="357"/>
  <c r="M43" i="357"/>
  <c r="L43" i="357"/>
  <c r="K43" i="357"/>
  <c r="J43" i="357"/>
  <c r="P42" i="357"/>
  <c r="M42" i="357" s="1"/>
  <c r="L42" i="357"/>
  <c r="K42" i="357"/>
  <c r="J42" i="357"/>
  <c r="P41" i="357"/>
  <c r="M41" i="357"/>
  <c r="L41" i="357"/>
  <c r="K41" i="357"/>
  <c r="J41" i="357"/>
  <c r="P40" i="357"/>
  <c r="M40" i="357" s="1"/>
  <c r="L40" i="357"/>
  <c r="K40" i="357"/>
  <c r="J40" i="357"/>
  <c r="H5" i="357"/>
  <c r="D5" i="357"/>
  <c r="C5" i="357"/>
  <c r="A5" i="357"/>
  <c r="C2" i="357"/>
  <c r="A1" i="357"/>
  <c r="R57" i="356"/>
  <c r="O57" i="356"/>
  <c r="I37" i="356"/>
  <c r="G37" i="356"/>
  <c r="F37" i="356"/>
  <c r="D37" i="356"/>
  <c r="C37" i="356"/>
  <c r="B37" i="356"/>
  <c r="K36" i="356"/>
  <c r="I35" i="356"/>
  <c r="G35" i="356"/>
  <c r="F35" i="356"/>
  <c r="D35" i="356"/>
  <c r="C35" i="356"/>
  <c r="B35" i="356"/>
  <c r="M34" i="356"/>
  <c r="I33" i="356"/>
  <c r="G33" i="356"/>
  <c r="F33" i="356"/>
  <c r="D33" i="356"/>
  <c r="C33" i="356"/>
  <c r="B33" i="356"/>
  <c r="K32" i="356"/>
  <c r="I31" i="356"/>
  <c r="G31" i="356"/>
  <c r="F31" i="356"/>
  <c r="D31" i="356"/>
  <c r="C31" i="356"/>
  <c r="B31" i="356"/>
  <c r="O30" i="356"/>
  <c r="I29" i="356"/>
  <c r="G29" i="356"/>
  <c r="F29" i="356"/>
  <c r="D29" i="356"/>
  <c r="C29" i="356"/>
  <c r="B29" i="356"/>
  <c r="K28" i="356"/>
  <c r="I27" i="356"/>
  <c r="G27" i="356"/>
  <c r="F27" i="356"/>
  <c r="D27" i="356"/>
  <c r="C27" i="356"/>
  <c r="B27" i="356"/>
  <c r="M26" i="356"/>
  <c r="I25" i="356"/>
  <c r="G25" i="356"/>
  <c r="F25" i="356"/>
  <c r="D25" i="356"/>
  <c r="C25" i="356"/>
  <c r="B25" i="356"/>
  <c r="K24" i="356"/>
  <c r="I23" i="356"/>
  <c r="G23" i="356"/>
  <c r="F23" i="356"/>
  <c r="D23" i="356"/>
  <c r="C23" i="356"/>
  <c r="B23" i="356"/>
  <c r="Q22" i="356"/>
  <c r="I21" i="356"/>
  <c r="G21" i="356"/>
  <c r="F21" i="356"/>
  <c r="D21" i="356"/>
  <c r="C21" i="356"/>
  <c r="B21" i="356"/>
  <c r="I19" i="356"/>
  <c r="G19" i="356"/>
  <c r="F19" i="356"/>
  <c r="K20" i="356" s="1"/>
  <c r="D19" i="356"/>
  <c r="C19" i="356"/>
  <c r="B19" i="356"/>
  <c r="M18" i="356"/>
  <c r="I17" i="356"/>
  <c r="G17" i="356"/>
  <c r="F17" i="356"/>
  <c r="D17" i="356"/>
  <c r="C17" i="356"/>
  <c r="B17" i="356"/>
  <c r="U16" i="356"/>
  <c r="U15" i="356"/>
  <c r="I15" i="356"/>
  <c r="G15" i="356"/>
  <c r="F15" i="356"/>
  <c r="K16" i="356" s="1"/>
  <c r="D15" i="356"/>
  <c r="C15" i="356"/>
  <c r="B15" i="356"/>
  <c r="U14" i="356"/>
  <c r="O14" i="356"/>
  <c r="U13" i="356"/>
  <c r="I13" i="356"/>
  <c r="G13" i="356"/>
  <c r="F13" i="356"/>
  <c r="D13" i="356"/>
  <c r="C13" i="356"/>
  <c r="B13" i="356"/>
  <c r="U12" i="356"/>
  <c r="U11" i="356"/>
  <c r="I11" i="356"/>
  <c r="G11" i="356"/>
  <c r="F11" i="356"/>
  <c r="K12" i="356" s="1"/>
  <c r="D11" i="356"/>
  <c r="C11" i="356"/>
  <c r="B11" i="356"/>
  <c r="U10" i="356"/>
  <c r="M10" i="356"/>
  <c r="U9" i="356"/>
  <c r="I9" i="356"/>
  <c r="G9" i="356"/>
  <c r="F9" i="356"/>
  <c r="D9" i="356"/>
  <c r="C9" i="356"/>
  <c r="B9" i="356"/>
  <c r="U8" i="356"/>
  <c r="U7" i="356"/>
  <c r="I7" i="356"/>
  <c r="G7" i="356"/>
  <c r="F7" i="356"/>
  <c r="K8" i="356" s="1"/>
  <c r="D7" i="356"/>
  <c r="C7" i="356"/>
  <c r="B7" i="356"/>
  <c r="Q6" i="356"/>
  <c r="M6" i="356"/>
  <c r="F6" i="356"/>
  <c r="Y5" i="356"/>
  <c r="AH1" i="356" s="1"/>
  <c r="R4" i="356"/>
  <c r="G4" i="356"/>
  <c r="A4" i="356"/>
  <c r="Y3" i="356"/>
  <c r="K6" i="356" s="1"/>
  <c r="E2" i="356"/>
  <c r="AG1" i="356"/>
  <c r="AF1" i="356"/>
  <c r="AE1" i="356"/>
  <c r="AC1" i="356"/>
  <c r="AB1" i="356"/>
  <c r="A1" i="356"/>
  <c r="R62" i="355"/>
  <c r="O62" i="355"/>
  <c r="F56" i="355"/>
  <c r="F55" i="355"/>
  <c r="I21" i="355"/>
  <c r="G21" i="355"/>
  <c r="F21" i="355"/>
  <c r="D21" i="355"/>
  <c r="C21" i="355"/>
  <c r="B21" i="355"/>
  <c r="K20" i="355"/>
  <c r="I19" i="355"/>
  <c r="G19" i="355"/>
  <c r="F19" i="355"/>
  <c r="D19" i="355"/>
  <c r="C19" i="355"/>
  <c r="B19" i="355"/>
  <c r="M18" i="355"/>
  <c r="I17" i="355"/>
  <c r="G17" i="355"/>
  <c r="F17" i="355"/>
  <c r="D17" i="355"/>
  <c r="C17" i="355"/>
  <c r="B17" i="355"/>
  <c r="U16" i="355"/>
  <c r="K16" i="355"/>
  <c r="U15" i="355"/>
  <c r="I15" i="355"/>
  <c r="G15" i="355"/>
  <c r="F15" i="355"/>
  <c r="D15" i="355"/>
  <c r="C15" i="355"/>
  <c r="B15" i="355"/>
  <c r="U14" i="355"/>
  <c r="O14" i="355"/>
  <c r="U13" i="355"/>
  <c r="I13" i="355"/>
  <c r="G13" i="355"/>
  <c r="F13" i="355"/>
  <c r="D13" i="355"/>
  <c r="C13" i="355"/>
  <c r="B13" i="355"/>
  <c r="U12" i="355"/>
  <c r="K12" i="355"/>
  <c r="U11" i="355"/>
  <c r="I11" i="355"/>
  <c r="G11" i="355"/>
  <c r="F11" i="355"/>
  <c r="D11" i="355"/>
  <c r="C11" i="355"/>
  <c r="B11" i="355"/>
  <c r="U10" i="355"/>
  <c r="M10" i="355"/>
  <c r="U9" i="355"/>
  <c r="I9" i="355"/>
  <c r="G9" i="355"/>
  <c r="F9" i="355"/>
  <c r="D9" i="355"/>
  <c r="C9" i="355"/>
  <c r="B9" i="355"/>
  <c r="U8" i="355"/>
  <c r="K8" i="355"/>
  <c r="U7" i="355"/>
  <c r="I7" i="355"/>
  <c r="G7" i="355"/>
  <c r="F7" i="355"/>
  <c r="D7" i="355"/>
  <c r="C7" i="355"/>
  <c r="B7" i="355"/>
  <c r="O6" i="355"/>
  <c r="K6" i="355"/>
  <c r="Y5" i="355"/>
  <c r="R4" i="355"/>
  <c r="G4" i="355"/>
  <c r="A4" i="355"/>
  <c r="Y3" i="355"/>
  <c r="E2" i="355"/>
  <c r="AH1" i="355"/>
  <c r="AF1" i="355"/>
  <c r="AD1" i="355"/>
  <c r="AB1" i="355"/>
  <c r="A1" i="355"/>
  <c r="P156" i="354"/>
  <c r="M156" i="354" s="1"/>
  <c r="L156" i="354"/>
  <c r="K156" i="354"/>
  <c r="J156" i="354"/>
  <c r="P155" i="354"/>
  <c r="M155" i="354"/>
  <c r="L155" i="354"/>
  <c r="K155" i="354"/>
  <c r="J155" i="354"/>
  <c r="P154" i="354"/>
  <c r="M154" i="354" s="1"/>
  <c r="L154" i="354"/>
  <c r="K154" i="354"/>
  <c r="J154" i="354"/>
  <c r="P153" i="354"/>
  <c r="M153" i="354"/>
  <c r="L153" i="354"/>
  <c r="K153" i="354"/>
  <c r="J153" i="354"/>
  <c r="P152" i="354"/>
  <c r="M152" i="354" s="1"/>
  <c r="L152" i="354"/>
  <c r="K152" i="354"/>
  <c r="J152" i="354"/>
  <c r="P151" i="354"/>
  <c r="M151" i="354"/>
  <c r="L151" i="354"/>
  <c r="K151" i="354"/>
  <c r="J151" i="354"/>
  <c r="P150" i="354"/>
  <c r="M150" i="354" s="1"/>
  <c r="L150" i="354"/>
  <c r="K150" i="354"/>
  <c r="J150" i="354"/>
  <c r="P149" i="354"/>
  <c r="M149" i="354"/>
  <c r="L149" i="354"/>
  <c r="K149" i="354"/>
  <c r="J149" i="354"/>
  <c r="P148" i="354"/>
  <c r="M148" i="354" s="1"/>
  <c r="L148" i="354"/>
  <c r="K148" i="354"/>
  <c r="J148" i="354"/>
  <c r="P147" i="354"/>
  <c r="M147" i="354"/>
  <c r="L147" i="354"/>
  <c r="K147" i="354"/>
  <c r="J147" i="354"/>
  <c r="P146" i="354"/>
  <c r="M146" i="354" s="1"/>
  <c r="L146" i="354"/>
  <c r="K146" i="354"/>
  <c r="J146" i="354"/>
  <c r="P145" i="354"/>
  <c r="M145" i="354"/>
  <c r="L145" i="354"/>
  <c r="K145" i="354"/>
  <c r="J145" i="354"/>
  <c r="P144" i="354"/>
  <c r="M144" i="354" s="1"/>
  <c r="L144" i="354"/>
  <c r="K144" i="354"/>
  <c r="J144" i="354"/>
  <c r="P143" i="354"/>
  <c r="M143" i="354"/>
  <c r="L143" i="354"/>
  <c r="K143" i="354"/>
  <c r="J143" i="354"/>
  <c r="P142" i="354"/>
  <c r="M142" i="354" s="1"/>
  <c r="L142" i="354"/>
  <c r="K142" i="354"/>
  <c r="J142" i="354"/>
  <c r="P141" i="354"/>
  <c r="M141" i="354"/>
  <c r="L141" i="354"/>
  <c r="K141" i="354"/>
  <c r="J141" i="354"/>
  <c r="P140" i="354"/>
  <c r="M140" i="354" s="1"/>
  <c r="L140" i="354"/>
  <c r="K140" i="354"/>
  <c r="J140" i="354"/>
  <c r="P139" i="354"/>
  <c r="M139" i="354"/>
  <c r="L139" i="354"/>
  <c r="K139" i="354"/>
  <c r="J139" i="354"/>
  <c r="P138" i="354"/>
  <c r="M138" i="354" s="1"/>
  <c r="L138" i="354"/>
  <c r="K138" i="354"/>
  <c r="J138" i="354"/>
  <c r="P137" i="354"/>
  <c r="M137" i="354"/>
  <c r="L137" i="354"/>
  <c r="K137" i="354"/>
  <c r="J137" i="354"/>
  <c r="P136" i="354"/>
  <c r="M136" i="354" s="1"/>
  <c r="L136" i="354"/>
  <c r="K136" i="354"/>
  <c r="J136" i="354"/>
  <c r="P135" i="354"/>
  <c r="M135" i="354"/>
  <c r="L135" i="354"/>
  <c r="K135" i="354"/>
  <c r="J135" i="354"/>
  <c r="P134" i="354"/>
  <c r="M134" i="354" s="1"/>
  <c r="L134" i="354"/>
  <c r="K134" i="354"/>
  <c r="J134" i="354"/>
  <c r="P133" i="354"/>
  <c r="M133" i="354"/>
  <c r="L133" i="354"/>
  <c r="K133" i="354"/>
  <c r="J133" i="354"/>
  <c r="P132" i="354"/>
  <c r="M132" i="354" s="1"/>
  <c r="L132" i="354"/>
  <c r="K132" i="354"/>
  <c r="J132" i="354"/>
  <c r="P131" i="354"/>
  <c r="M131" i="354"/>
  <c r="L131" i="354"/>
  <c r="K131" i="354"/>
  <c r="J131" i="354"/>
  <c r="P130" i="354"/>
  <c r="M130" i="354" s="1"/>
  <c r="L130" i="354"/>
  <c r="K130" i="354"/>
  <c r="J130" i="354"/>
  <c r="P129" i="354"/>
  <c r="M129" i="354"/>
  <c r="L129" i="354"/>
  <c r="K129" i="354"/>
  <c r="J129" i="354"/>
  <c r="P128" i="354"/>
  <c r="M128" i="354" s="1"/>
  <c r="L128" i="354"/>
  <c r="K128" i="354"/>
  <c r="J128" i="354"/>
  <c r="P127" i="354"/>
  <c r="M127" i="354"/>
  <c r="L127" i="354"/>
  <c r="K127" i="354"/>
  <c r="J127" i="354"/>
  <c r="P126" i="354"/>
  <c r="M126" i="354"/>
  <c r="L126" i="354"/>
  <c r="K126" i="354"/>
  <c r="J126" i="354"/>
  <c r="P125" i="354"/>
  <c r="M125" i="354" s="1"/>
  <c r="L125" i="354"/>
  <c r="K125" i="354"/>
  <c r="J125" i="354"/>
  <c r="P124" i="354"/>
  <c r="M124" i="354" s="1"/>
  <c r="L124" i="354"/>
  <c r="K124" i="354"/>
  <c r="J124" i="354"/>
  <c r="P123" i="354"/>
  <c r="M123" i="354"/>
  <c r="L123" i="354"/>
  <c r="K123" i="354"/>
  <c r="J123" i="354"/>
  <c r="P122" i="354"/>
  <c r="M122" i="354"/>
  <c r="L122" i="354"/>
  <c r="K122" i="354"/>
  <c r="J122" i="354"/>
  <c r="P121" i="354"/>
  <c r="M121" i="354"/>
  <c r="L121" i="354"/>
  <c r="K121" i="354"/>
  <c r="J121" i="354"/>
  <c r="P120" i="354"/>
  <c r="M120" i="354" s="1"/>
  <c r="L120" i="354"/>
  <c r="K120" i="354"/>
  <c r="J120" i="354"/>
  <c r="P119" i="354"/>
  <c r="M119" i="354"/>
  <c r="L119" i="354"/>
  <c r="K119" i="354"/>
  <c r="J119" i="354"/>
  <c r="P118" i="354"/>
  <c r="M118" i="354"/>
  <c r="L118" i="354"/>
  <c r="K118" i="354"/>
  <c r="J118" i="354"/>
  <c r="P117" i="354"/>
  <c r="M117" i="354"/>
  <c r="L117" i="354"/>
  <c r="K117" i="354"/>
  <c r="J117" i="354"/>
  <c r="P116" i="354"/>
  <c r="M116" i="354" s="1"/>
  <c r="L116" i="354"/>
  <c r="K116" i="354"/>
  <c r="J116" i="354"/>
  <c r="P115" i="354"/>
  <c r="M115" i="354"/>
  <c r="L115" i="354"/>
  <c r="K115" i="354"/>
  <c r="J115" i="354"/>
  <c r="P114" i="354"/>
  <c r="M114" i="354"/>
  <c r="L114" i="354"/>
  <c r="K114" i="354"/>
  <c r="J114" i="354"/>
  <c r="P113" i="354"/>
  <c r="M113" i="354"/>
  <c r="L113" i="354"/>
  <c r="K113" i="354"/>
  <c r="J113" i="354"/>
  <c r="P112" i="354"/>
  <c r="M112" i="354" s="1"/>
  <c r="L112" i="354"/>
  <c r="K112" i="354"/>
  <c r="J112" i="354"/>
  <c r="P111" i="354"/>
  <c r="M111" i="354"/>
  <c r="L111" i="354"/>
  <c r="K111" i="354"/>
  <c r="J111" i="354"/>
  <c r="P110" i="354"/>
  <c r="M110" i="354"/>
  <c r="L110" i="354"/>
  <c r="K110" i="354"/>
  <c r="J110" i="354"/>
  <c r="P109" i="354"/>
  <c r="M109" i="354"/>
  <c r="L109" i="354"/>
  <c r="K109" i="354"/>
  <c r="J109" i="354"/>
  <c r="P108" i="354"/>
  <c r="M108" i="354" s="1"/>
  <c r="L108" i="354"/>
  <c r="K108" i="354"/>
  <c r="J108" i="354"/>
  <c r="P107" i="354"/>
  <c r="M107" i="354"/>
  <c r="L107" i="354"/>
  <c r="K107" i="354"/>
  <c r="J107" i="354"/>
  <c r="P106" i="354"/>
  <c r="M106" i="354"/>
  <c r="L106" i="354"/>
  <c r="K106" i="354"/>
  <c r="J106" i="354"/>
  <c r="P105" i="354"/>
  <c r="M105" i="354"/>
  <c r="L105" i="354"/>
  <c r="K105" i="354"/>
  <c r="J105" i="354"/>
  <c r="P104" i="354"/>
  <c r="M104" i="354" s="1"/>
  <c r="L104" i="354"/>
  <c r="K104" i="354"/>
  <c r="J104" i="354"/>
  <c r="P103" i="354"/>
  <c r="M103" i="354"/>
  <c r="L103" i="354"/>
  <c r="K103" i="354"/>
  <c r="J103" i="354"/>
  <c r="P102" i="354"/>
  <c r="M102" i="354"/>
  <c r="L102" i="354"/>
  <c r="K102" i="354"/>
  <c r="J102" i="354"/>
  <c r="P101" i="354"/>
  <c r="M101" i="354"/>
  <c r="L101" i="354"/>
  <c r="K101" i="354"/>
  <c r="J101" i="354"/>
  <c r="P100" i="354"/>
  <c r="M100" i="354" s="1"/>
  <c r="L100" i="354"/>
  <c r="K100" i="354"/>
  <c r="J100" i="354"/>
  <c r="P99" i="354"/>
  <c r="M99" i="354"/>
  <c r="L99" i="354"/>
  <c r="K99" i="354"/>
  <c r="J99" i="354"/>
  <c r="P98" i="354"/>
  <c r="M98" i="354"/>
  <c r="L98" i="354"/>
  <c r="K98" i="354"/>
  <c r="J98" i="354"/>
  <c r="P97" i="354"/>
  <c r="M97" i="354"/>
  <c r="L97" i="354"/>
  <c r="K97" i="354"/>
  <c r="J97" i="354"/>
  <c r="P96" i="354"/>
  <c r="M96" i="354" s="1"/>
  <c r="L96" i="354"/>
  <c r="K96" i="354"/>
  <c r="J96" i="354"/>
  <c r="P95" i="354"/>
  <c r="M95" i="354"/>
  <c r="L95" i="354"/>
  <c r="K95" i="354"/>
  <c r="J95" i="354"/>
  <c r="P94" i="354"/>
  <c r="M94" i="354"/>
  <c r="L94" i="354"/>
  <c r="K94" i="354"/>
  <c r="J94" i="354"/>
  <c r="P93" i="354"/>
  <c r="M93" i="354"/>
  <c r="L93" i="354"/>
  <c r="K93" i="354"/>
  <c r="J93" i="354"/>
  <c r="P92" i="354"/>
  <c r="M92" i="354" s="1"/>
  <c r="L92" i="354"/>
  <c r="K92" i="354"/>
  <c r="J92" i="354"/>
  <c r="P91" i="354"/>
  <c r="M91" i="354"/>
  <c r="L91" i="354"/>
  <c r="K91" i="354"/>
  <c r="J91" i="354"/>
  <c r="P90" i="354"/>
  <c r="M90" i="354"/>
  <c r="L90" i="354"/>
  <c r="K90" i="354"/>
  <c r="J90" i="354"/>
  <c r="P89" i="354"/>
  <c r="M89" i="354"/>
  <c r="L89" i="354"/>
  <c r="K89" i="354"/>
  <c r="J89" i="354"/>
  <c r="P88" i="354"/>
  <c r="M88" i="354" s="1"/>
  <c r="L88" i="354"/>
  <c r="K88" i="354"/>
  <c r="J88" i="354"/>
  <c r="P87" i="354"/>
  <c r="M87" i="354"/>
  <c r="L87" i="354"/>
  <c r="K87" i="354"/>
  <c r="J87" i="354"/>
  <c r="P86" i="354"/>
  <c r="M86" i="354"/>
  <c r="L86" i="354"/>
  <c r="K86" i="354"/>
  <c r="J86" i="354"/>
  <c r="P85" i="354"/>
  <c r="M85" i="354"/>
  <c r="L85" i="354"/>
  <c r="K85" i="354"/>
  <c r="J85" i="354"/>
  <c r="P84" i="354"/>
  <c r="M84" i="354" s="1"/>
  <c r="L84" i="354"/>
  <c r="K84" i="354"/>
  <c r="J84" i="354"/>
  <c r="P83" i="354"/>
  <c r="M83" i="354"/>
  <c r="L83" i="354"/>
  <c r="K83" i="354"/>
  <c r="J83" i="354"/>
  <c r="P82" i="354"/>
  <c r="M82" i="354"/>
  <c r="L82" i="354"/>
  <c r="K82" i="354"/>
  <c r="J82" i="354"/>
  <c r="P81" i="354"/>
  <c r="M81" i="354"/>
  <c r="L81" i="354"/>
  <c r="K81" i="354"/>
  <c r="J81" i="354"/>
  <c r="P80" i="354"/>
  <c r="M80" i="354" s="1"/>
  <c r="L80" i="354"/>
  <c r="K80" i="354"/>
  <c r="J80" i="354"/>
  <c r="P79" i="354"/>
  <c r="M79" i="354"/>
  <c r="L79" i="354"/>
  <c r="K79" i="354"/>
  <c r="J79" i="354"/>
  <c r="P78" i="354"/>
  <c r="M78" i="354"/>
  <c r="L78" i="354"/>
  <c r="K78" i="354"/>
  <c r="J78" i="354"/>
  <c r="P77" i="354"/>
  <c r="M77" i="354"/>
  <c r="L77" i="354"/>
  <c r="K77" i="354"/>
  <c r="J77" i="354"/>
  <c r="P76" i="354"/>
  <c r="M76" i="354" s="1"/>
  <c r="L76" i="354"/>
  <c r="K76" i="354"/>
  <c r="J76" i="354"/>
  <c r="P75" i="354"/>
  <c r="M75" i="354"/>
  <c r="L75" i="354"/>
  <c r="K75" i="354"/>
  <c r="J75" i="354"/>
  <c r="P74" i="354"/>
  <c r="M74" i="354"/>
  <c r="L74" i="354"/>
  <c r="K74" i="354"/>
  <c r="J74" i="354"/>
  <c r="P73" i="354"/>
  <c r="M73" i="354"/>
  <c r="L73" i="354"/>
  <c r="K73" i="354"/>
  <c r="J73" i="354"/>
  <c r="P72" i="354"/>
  <c r="M72" i="354" s="1"/>
  <c r="L72" i="354"/>
  <c r="K72" i="354"/>
  <c r="J72" i="354"/>
  <c r="P71" i="354"/>
  <c r="M71" i="354"/>
  <c r="L71" i="354"/>
  <c r="K71" i="354"/>
  <c r="J71" i="354"/>
  <c r="P70" i="354"/>
  <c r="M70" i="354"/>
  <c r="L70" i="354"/>
  <c r="K70" i="354"/>
  <c r="J70" i="354"/>
  <c r="P69" i="354"/>
  <c r="M69" i="354"/>
  <c r="L69" i="354"/>
  <c r="K69" i="354"/>
  <c r="J69" i="354"/>
  <c r="P68" i="354"/>
  <c r="M68" i="354" s="1"/>
  <c r="L68" i="354"/>
  <c r="K68" i="354"/>
  <c r="J68" i="354"/>
  <c r="P67" i="354"/>
  <c r="M67" i="354"/>
  <c r="L67" i="354"/>
  <c r="K67" i="354"/>
  <c r="J67" i="354"/>
  <c r="P66" i="354"/>
  <c r="M66" i="354"/>
  <c r="L66" i="354"/>
  <c r="K66" i="354"/>
  <c r="J66" i="354"/>
  <c r="P65" i="354"/>
  <c r="M65" i="354"/>
  <c r="L65" i="354"/>
  <c r="K65" i="354"/>
  <c r="J65" i="354"/>
  <c r="P64" i="354"/>
  <c r="M64" i="354" s="1"/>
  <c r="L64" i="354"/>
  <c r="K64" i="354"/>
  <c r="J64" i="354"/>
  <c r="P63" i="354"/>
  <c r="M63" i="354"/>
  <c r="L63" i="354"/>
  <c r="K63" i="354"/>
  <c r="J63" i="354"/>
  <c r="P62" i="354"/>
  <c r="M62" i="354"/>
  <c r="L62" i="354"/>
  <c r="K62" i="354"/>
  <c r="J62" i="354"/>
  <c r="P61" i="354"/>
  <c r="M61" i="354"/>
  <c r="L61" i="354"/>
  <c r="K61" i="354"/>
  <c r="J61" i="354"/>
  <c r="P60" i="354"/>
  <c r="M60" i="354" s="1"/>
  <c r="L60" i="354"/>
  <c r="K60" i="354"/>
  <c r="J60" i="354"/>
  <c r="P59" i="354"/>
  <c r="M59" i="354"/>
  <c r="L59" i="354"/>
  <c r="K59" i="354"/>
  <c r="J59" i="354"/>
  <c r="P58" i="354"/>
  <c r="M58" i="354"/>
  <c r="L58" i="354"/>
  <c r="K58" i="354"/>
  <c r="J58" i="354"/>
  <c r="P57" i="354"/>
  <c r="M57" i="354"/>
  <c r="L57" i="354"/>
  <c r="K57" i="354"/>
  <c r="J57" i="354"/>
  <c r="P56" i="354"/>
  <c r="M56" i="354" s="1"/>
  <c r="L56" i="354"/>
  <c r="K56" i="354"/>
  <c r="J56" i="354"/>
  <c r="P55" i="354"/>
  <c r="M55" i="354"/>
  <c r="L55" i="354"/>
  <c r="K55" i="354"/>
  <c r="J55" i="354"/>
  <c r="P54" i="354"/>
  <c r="M54" i="354"/>
  <c r="L54" i="354"/>
  <c r="K54" i="354"/>
  <c r="J54" i="354"/>
  <c r="P53" i="354"/>
  <c r="M53" i="354"/>
  <c r="L53" i="354"/>
  <c r="K53" i="354"/>
  <c r="J53" i="354"/>
  <c r="P52" i="354"/>
  <c r="M52" i="354" s="1"/>
  <c r="L52" i="354"/>
  <c r="K52" i="354"/>
  <c r="J52" i="354"/>
  <c r="P51" i="354"/>
  <c r="M51" i="354"/>
  <c r="L51" i="354"/>
  <c r="K51" i="354"/>
  <c r="J51" i="354"/>
  <c r="P50" i="354"/>
  <c r="M50" i="354"/>
  <c r="L50" i="354"/>
  <c r="K50" i="354"/>
  <c r="J50" i="354"/>
  <c r="P49" i="354"/>
  <c r="M49" i="354"/>
  <c r="L49" i="354"/>
  <c r="K49" i="354"/>
  <c r="J49" i="354"/>
  <c r="P48" i="354"/>
  <c r="M48" i="354" s="1"/>
  <c r="L48" i="354"/>
  <c r="K48" i="354"/>
  <c r="J48" i="354"/>
  <c r="P47" i="354"/>
  <c r="M47" i="354"/>
  <c r="L47" i="354"/>
  <c r="K47" i="354"/>
  <c r="J47" i="354"/>
  <c r="P46" i="354"/>
  <c r="M46" i="354"/>
  <c r="L46" i="354"/>
  <c r="K46" i="354"/>
  <c r="J46" i="354"/>
  <c r="P45" i="354"/>
  <c r="M45" i="354"/>
  <c r="L45" i="354"/>
  <c r="K45" i="354"/>
  <c r="J45" i="354"/>
  <c r="P44" i="354"/>
  <c r="M44" i="354" s="1"/>
  <c r="L44" i="354"/>
  <c r="K44" i="354"/>
  <c r="J44" i="354"/>
  <c r="P43" i="354"/>
  <c r="M43" i="354"/>
  <c r="L43" i="354"/>
  <c r="K43" i="354"/>
  <c r="J43" i="354"/>
  <c r="P42" i="354"/>
  <c r="M42" i="354"/>
  <c r="L42" i="354"/>
  <c r="K42" i="354"/>
  <c r="J42" i="354"/>
  <c r="P41" i="354"/>
  <c r="M41" i="354"/>
  <c r="L41" i="354"/>
  <c r="K41" i="354"/>
  <c r="J41" i="354"/>
  <c r="P40" i="354"/>
  <c r="M40" i="354" s="1"/>
  <c r="L40" i="354"/>
  <c r="K40" i="354"/>
  <c r="J40" i="354"/>
  <c r="H5" i="354"/>
  <c r="D5" i="354"/>
  <c r="C5" i="354"/>
  <c r="A5" i="354"/>
  <c r="C2" i="354"/>
  <c r="A1" i="354"/>
  <c r="K41" i="353"/>
  <c r="B21" i="353"/>
  <c r="B19" i="353"/>
  <c r="H18" i="353"/>
  <c r="F18" i="353"/>
  <c r="L11" i="353"/>
  <c r="I11" i="353"/>
  <c r="G11" i="353"/>
  <c r="E11" i="353"/>
  <c r="D11" i="353"/>
  <c r="C11" i="353"/>
  <c r="L9" i="353"/>
  <c r="I9" i="353"/>
  <c r="G9" i="353"/>
  <c r="E9" i="353"/>
  <c r="B20" i="353" s="1"/>
  <c r="D9" i="353"/>
  <c r="C9" i="353"/>
  <c r="L7" i="353"/>
  <c r="I7" i="353"/>
  <c r="G7" i="353"/>
  <c r="E7" i="353"/>
  <c r="D18" i="353" s="1"/>
  <c r="D7" i="353"/>
  <c r="C7" i="353"/>
  <c r="Y5" i="353"/>
  <c r="AH1" i="353" s="1"/>
  <c r="L4" i="353"/>
  <c r="E4" i="353"/>
  <c r="A4" i="353"/>
  <c r="Y3" i="353"/>
  <c r="E2" i="353"/>
  <c r="AE1" i="353"/>
  <c r="A1" i="353"/>
  <c r="P156" i="352"/>
  <c r="M156" i="352"/>
  <c r="L156" i="352"/>
  <c r="K156" i="352"/>
  <c r="J156" i="352"/>
  <c r="P155" i="352"/>
  <c r="M155" i="352"/>
  <c r="L155" i="352"/>
  <c r="K155" i="352"/>
  <c r="J155" i="352"/>
  <c r="P154" i="352"/>
  <c r="M154" i="352"/>
  <c r="L154" i="352"/>
  <c r="K154" i="352"/>
  <c r="J154" i="352"/>
  <c r="P153" i="352"/>
  <c r="M153" i="352" s="1"/>
  <c r="L153" i="352"/>
  <c r="K153" i="352"/>
  <c r="J153" i="352"/>
  <c r="P152" i="352"/>
  <c r="M152" i="352"/>
  <c r="L152" i="352"/>
  <c r="K152" i="352"/>
  <c r="J152" i="352"/>
  <c r="P151" i="352"/>
  <c r="M151" i="352"/>
  <c r="L151" i="352"/>
  <c r="K151" i="352"/>
  <c r="J151" i="352"/>
  <c r="P150" i="352"/>
  <c r="M150" i="352"/>
  <c r="L150" i="352"/>
  <c r="K150" i="352"/>
  <c r="J150" i="352"/>
  <c r="P149" i="352"/>
  <c r="M149" i="352" s="1"/>
  <c r="L149" i="352"/>
  <c r="K149" i="352"/>
  <c r="J149" i="352"/>
  <c r="P148" i="352"/>
  <c r="M148" i="352"/>
  <c r="L148" i="352"/>
  <c r="K148" i="352"/>
  <c r="J148" i="352"/>
  <c r="P147" i="352"/>
  <c r="M147" i="352"/>
  <c r="L147" i="352"/>
  <c r="K147" i="352"/>
  <c r="J147" i="352"/>
  <c r="P146" i="352"/>
  <c r="M146" i="352"/>
  <c r="L146" i="352"/>
  <c r="K146" i="352"/>
  <c r="J146" i="352"/>
  <c r="P145" i="352"/>
  <c r="M145" i="352" s="1"/>
  <c r="L145" i="352"/>
  <c r="K145" i="352"/>
  <c r="J145" i="352"/>
  <c r="P144" i="352"/>
  <c r="M144" i="352"/>
  <c r="L144" i="352"/>
  <c r="K144" i="352"/>
  <c r="J144" i="352"/>
  <c r="P143" i="352"/>
  <c r="M143" i="352"/>
  <c r="L143" i="352"/>
  <c r="K143" i="352"/>
  <c r="J143" i="352"/>
  <c r="P142" i="352"/>
  <c r="M142" i="352"/>
  <c r="L142" i="352"/>
  <c r="K142" i="352"/>
  <c r="J142" i="352"/>
  <c r="P141" i="352"/>
  <c r="M141" i="352" s="1"/>
  <c r="L141" i="352"/>
  <c r="K141" i="352"/>
  <c r="J141" i="352"/>
  <c r="P140" i="352"/>
  <c r="M140" i="352"/>
  <c r="L140" i="352"/>
  <c r="K140" i="352"/>
  <c r="J140" i="352"/>
  <c r="P139" i="352"/>
  <c r="M139" i="352"/>
  <c r="L139" i="352"/>
  <c r="K139" i="352"/>
  <c r="J139" i="352"/>
  <c r="P138" i="352"/>
  <c r="M138" i="352"/>
  <c r="L138" i="352"/>
  <c r="K138" i="352"/>
  <c r="J138" i="352"/>
  <c r="P137" i="352"/>
  <c r="M137" i="352" s="1"/>
  <c r="L137" i="352"/>
  <c r="K137" i="352"/>
  <c r="J137" i="352"/>
  <c r="P136" i="352"/>
  <c r="M136" i="352"/>
  <c r="L136" i="352"/>
  <c r="K136" i="352"/>
  <c r="J136" i="352"/>
  <c r="P135" i="352"/>
  <c r="M135" i="352"/>
  <c r="L135" i="352"/>
  <c r="K135" i="352"/>
  <c r="J135" i="352"/>
  <c r="P134" i="352"/>
  <c r="M134" i="352"/>
  <c r="L134" i="352"/>
  <c r="K134" i="352"/>
  <c r="J134" i="352"/>
  <c r="P133" i="352"/>
  <c r="M133" i="352" s="1"/>
  <c r="L133" i="352"/>
  <c r="K133" i="352"/>
  <c r="J133" i="352"/>
  <c r="P132" i="352"/>
  <c r="M132" i="352"/>
  <c r="L132" i="352"/>
  <c r="K132" i="352"/>
  <c r="J132" i="352"/>
  <c r="P131" i="352"/>
  <c r="M131" i="352"/>
  <c r="L131" i="352"/>
  <c r="K131" i="352"/>
  <c r="J131" i="352"/>
  <c r="P130" i="352"/>
  <c r="M130" i="352"/>
  <c r="L130" i="352"/>
  <c r="K130" i="352"/>
  <c r="J130" i="352"/>
  <c r="P129" i="352"/>
  <c r="M129" i="352" s="1"/>
  <c r="L129" i="352"/>
  <c r="K129" i="352"/>
  <c r="J129" i="352"/>
  <c r="P128" i="352"/>
  <c r="M128" i="352"/>
  <c r="L128" i="352"/>
  <c r="K128" i="352"/>
  <c r="J128" i="352"/>
  <c r="P127" i="352"/>
  <c r="M127" i="352"/>
  <c r="L127" i="352"/>
  <c r="K127" i="352"/>
  <c r="J127" i="352"/>
  <c r="P126" i="352"/>
  <c r="M126" i="352"/>
  <c r="L126" i="352"/>
  <c r="K126" i="352"/>
  <c r="J126" i="352"/>
  <c r="P125" i="352"/>
  <c r="M125" i="352" s="1"/>
  <c r="L125" i="352"/>
  <c r="K125" i="352"/>
  <c r="J125" i="352"/>
  <c r="P124" i="352"/>
  <c r="M124" i="352"/>
  <c r="L124" i="352"/>
  <c r="K124" i="352"/>
  <c r="J124" i="352"/>
  <c r="P123" i="352"/>
  <c r="M123" i="352"/>
  <c r="L123" i="352"/>
  <c r="K123" i="352"/>
  <c r="J123" i="352"/>
  <c r="P122" i="352"/>
  <c r="M122" i="352"/>
  <c r="L122" i="352"/>
  <c r="K122" i="352"/>
  <c r="J122" i="352"/>
  <c r="P121" i="352"/>
  <c r="M121" i="352" s="1"/>
  <c r="L121" i="352"/>
  <c r="K121" i="352"/>
  <c r="J121" i="352"/>
  <c r="P120" i="352"/>
  <c r="M120" i="352"/>
  <c r="L120" i="352"/>
  <c r="K120" i="352"/>
  <c r="J120" i="352"/>
  <c r="P119" i="352"/>
  <c r="M119" i="352"/>
  <c r="L119" i="352"/>
  <c r="K119" i="352"/>
  <c r="J119" i="352"/>
  <c r="P118" i="352"/>
  <c r="M118" i="352"/>
  <c r="L118" i="352"/>
  <c r="K118" i="352"/>
  <c r="J118" i="352"/>
  <c r="P117" i="352"/>
  <c r="M117" i="352" s="1"/>
  <c r="L117" i="352"/>
  <c r="K117" i="352"/>
  <c r="J117" i="352"/>
  <c r="P116" i="352"/>
  <c r="M116" i="352"/>
  <c r="L116" i="352"/>
  <c r="K116" i="352"/>
  <c r="J116" i="352"/>
  <c r="P115" i="352"/>
  <c r="M115" i="352"/>
  <c r="L115" i="352"/>
  <c r="K115" i="352"/>
  <c r="J115" i="352"/>
  <c r="P114" i="352"/>
  <c r="M114" i="352"/>
  <c r="L114" i="352"/>
  <c r="K114" i="352"/>
  <c r="J114" i="352"/>
  <c r="P113" i="352"/>
  <c r="M113" i="352" s="1"/>
  <c r="L113" i="352"/>
  <c r="K113" i="352"/>
  <c r="J113" i="352"/>
  <c r="P112" i="352"/>
  <c r="M112" i="352"/>
  <c r="L112" i="352"/>
  <c r="K112" i="352"/>
  <c r="J112" i="352"/>
  <c r="P111" i="352"/>
  <c r="M111" i="352"/>
  <c r="L111" i="352"/>
  <c r="K111" i="352"/>
  <c r="J111" i="352"/>
  <c r="P110" i="352"/>
  <c r="M110" i="352"/>
  <c r="L110" i="352"/>
  <c r="K110" i="352"/>
  <c r="J110" i="352"/>
  <c r="P109" i="352"/>
  <c r="M109" i="352" s="1"/>
  <c r="L109" i="352"/>
  <c r="K109" i="352"/>
  <c r="J109" i="352"/>
  <c r="P108" i="352"/>
  <c r="M108" i="352"/>
  <c r="L108" i="352"/>
  <c r="K108" i="352"/>
  <c r="J108" i="352"/>
  <c r="P107" i="352"/>
  <c r="M107" i="352"/>
  <c r="L107" i="352"/>
  <c r="K107" i="352"/>
  <c r="J107" i="352"/>
  <c r="P106" i="352"/>
  <c r="M106" i="352"/>
  <c r="L106" i="352"/>
  <c r="K106" i="352"/>
  <c r="J106" i="352"/>
  <c r="P105" i="352"/>
  <c r="M105" i="352" s="1"/>
  <c r="L105" i="352"/>
  <c r="K105" i="352"/>
  <c r="J105" i="352"/>
  <c r="P104" i="352"/>
  <c r="M104" i="352"/>
  <c r="L104" i="352"/>
  <c r="K104" i="352"/>
  <c r="J104" i="352"/>
  <c r="P103" i="352"/>
  <c r="M103" i="352"/>
  <c r="L103" i="352"/>
  <c r="K103" i="352"/>
  <c r="J103" i="352"/>
  <c r="P102" i="352"/>
  <c r="M102" i="352"/>
  <c r="L102" i="352"/>
  <c r="K102" i="352"/>
  <c r="J102" i="352"/>
  <c r="P101" i="352"/>
  <c r="M101" i="352" s="1"/>
  <c r="L101" i="352"/>
  <c r="K101" i="352"/>
  <c r="J101" i="352"/>
  <c r="P100" i="352"/>
  <c r="M100" i="352"/>
  <c r="L100" i="352"/>
  <c r="K100" i="352"/>
  <c r="J100" i="352"/>
  <c r="P99" i="352"/>
  <c r="M99" i="352"/>
  <c r="L99" i="352"/>
  <c r="K99" i="352"/>
  <c r="J99" i="352"/>
  <c r="P98" i="352"/>
  <c r="M98" i="352"/>
  <c r="L98" i="352"/>
  <c r="K98" i="352"/>
  <c r="J98" i="352"/>
  <c r="P97" i="352"/>
  <c r="M97" i="352" s="1"/>
  <c r="L97" i="352"/>
  <c r="K97" i="352"/>
  <c r="J97" i="352"/>
  <c r="P96" i="352"/>
  <c r="M96" i="352"/>
  <c r="L96" i="352"/>
  <c r="K96" i="352"/>
  <c r="J96" i="352"/>
  <c r="P95" i="352"/>
  <c r="M95" i="352"/>
  <c r="L95" i="352"/>
  <c r="K95" i="352"/>
  <c r="J95" i="352"/>
  <c r="P94" i="352"/>
  <c r="M94" i="352"/>
  <c r="L94" i="352"/>
  <c r="K94" i="352"/>
  <c r="J94" i="352"/>
  <c r="P93" i="352"/>
  <c r="M93" i="352" s="1"/>
  <c r="L93" i="352"/>
  <c r="K93" i="352"/>
  <c r="J93" i="352"/>
  <c r="P92" i="352"/>
  <c r="M92" i="352"/>
  <c r="L92" i="352"/>
  <c r="K92" i="352"/>
  <c r="J92" i="352"/>
  <c r="P91" i="352"/>
  <c r="M91" i="352"/>
  <c r="L91" i="352"/>
  <c r="K91" i="352"/>
  <c r="J91" i="352"/>
  <c r="P90" i="352"/>
  <c r="M90" i="352"/>
  <c r="L90" i="352"/>
  <c r="K90" i="352"/>
  <c r="J90" i="352"/>
  <c r="P89" i="352"/>
  <c r="M89" i="352" s="1"/>
  <c r="L89" i="352"/>
  <c r="K89" i="352"/>
  <c r="J89" i="352"/>
  <c r="P88" i="352"/>
  <c r="M88" i="352"/>
  <c r="L88" i="352"/>
  <c r="K88" i="352"/>
  <c r="J88" i="352"/>
  <c r="P87" i="352"/>
  <c r="M87" i="352"/>
  <c r="L87" i="352"/>
  <c r="K87" i="352"/>
  <c r="J87" i="352"/>
  <c r="P86" i="352"/>
  <c r="M86" i="352"/>
  <c r="L86" i="352"/>
  <c r="K86" i="352"/>
  <c r="J86" i="352"/>
  <c r="P85" i="352"/>
  <c r="M85" i="352" s="1"/>
  <c r="L85" i="352"/>
  <c r="K85" i="352"/>
  <c r="J85" i="352"/>
  <c r="P84" i="352"/>
  <c r="M84" i="352"/>
  <c r="L84" i="352"/>
  <c r="K84" i="352"/>
  <c r="J84" i="352"/>
  <c r="P83" i="352"/>
  <c r="M83" i="352"/>
  <c r="L83" i="352"/>
  <c r="K83" i="352"/>
  <c r="J83" i="352"/>
  <c r="P82" i="352"/>
  <c r="M82" i="352"/>
  <c r="L82" i="352"/>
  <c r="K82" i="352"/>
  <c r="J82" i="352"/>
  <c r="P81" i="352"/>
  <c r="M81" i="352" s="1"/>
  <c r="L81" i="352"/>
  <c r="K81" i="352"/>
  <c r="J81" i="352"/>
  <c r="P80" i="352"/>
  <c r="M80" i="352"/>
  <c r="L80" i="352"/>
  <c r="K80" i="352"/>
  <c r="J80" i="352"/>
  <c r="P79" i="352"/>
  <c r="M79" i="352"/>
  <c r="L79" i="352"/>
  <c r="K79" i="352"/>
  <c r="J79" i="352"/>
  <c r="P78" i="352"/>
  <c r="M78" i="352"/>
  <c r="L78" i="352"/>
  <c r="K78" i="352"/>
  <c r="J78" i="352"/>
  <c r="P77" i="352"/>
  <c r="M77" i="352" s="1"/>
  <c r="L77" i="352"/>
  <c r="K77" i="352"/>
  <c r="J77" i="352"/>
  <c r="P76" i="352"/>
  <c r="M76" i="352"/>
  <c r="L76" i="352"/>
  <c r="K76" i="352"/>
  <c r="J76" i="352"/>
  <c r="P75" i="352"/>
  <c r="M75" i="352"/>
  <c r="L75" i="352"/>
  <c r="K75" i="352"/>
  <c r="J75" i="352"/>
  <c r="P74" i="352"/>
  <c r="M74" i="352"/>
  <c r="L74" i="352"/>
  <c r="K74" i="352"/>
  <c r="J74" i="352"/>
  <c r="P73" i="352"/>
  <c r="M73" i="352" s="1"/>
  <c r="L73" i="352"/>
  <c r="K73" i="352"/>
  <c r="J73" i="352"/>
  <c r="P72" i="352"/>
  <c r="M72" i="352"/>
  <c r="L72" i="352"/>
  <c r="K72" i="352"/>
  <c r="J72" i="352"/>
  <c r="P71" i="352"/>
  <c r="M71" i="352"/>
  <c r="L71" i="352"/>
  <c r="K71" i="352"/>
  <c r="J71" i="352"/>
  <c r="P70" i="352"/>
  <c r="M70" i="352"/>
  <c r="L70" i="352"/>
  <c r="K70" i="352"/>
  <c r="J70" i="352"/>
  <c r="P69" i="352"/>
  <c r="M69" i="352" s="1"/>
  <c r="L69" i="352"/>
  <c r="K69" i="352"/>
  <c r="J69" i="352"/>
  <c r="P68" i="352"/>
  <c r="M68" i="352"/>
  <c r="L68" i="352"/>
  <c r="K68" i="352"/>
  <c r="J68" i="352"/>
  <c r="P67" i="352"/>
  <c r="M67" i="352"/>
  <c r="L67" i="352"/>
  <c r="K67" i="352"/>
  <c r="J67" i="352"/>
  <c r="P66" i="352"/>
  <c r="M66" i="352"/>
  <c r="L66" i="352"/>
  <c r="K66" i="352"/>
  <c r="J66" i="352"/>
  <c r="P65" i="352"/>
  <c r="M65" i="352" s="1"/>
  <c r="L65" i="352"/>
  <c r="K65" i="352"/>
  <c r="J65" i="352"/>
  <c r="P64" i="352"/>
  <c r="M64" i="352"/>
  <c r="L64" i="352"/>
  <c r="K64" i="352"/>
  <c r="J64" i="352"/>
  <c r="P63" i="352"/>
  <c r="M63" i="352"/>
  <c r="L63" i="352"/>
  <c r="K63" i="352"/>
  <c r="J63" i="352"/>
  <c r="P62" i="352"/>
  <c r="M62" i="352"/>
  <c r="L62" i="352"/>
  <c r="K62" i="352"/>
  <c r="J62" i="352"/>
  <c r="P61" i="352"/>
  <c r="M61" i="352" s="1"/>
  <c r="L61" i="352"/>
  <c r="K61" i="352"/>
  <c r="J61" i="352"/>
  <c r="P60" i="352"/>
  <c r="M60" i="352"/>
  <c r="L60" i="352"/>
  <c r="K60" i="352"/>
  <c r="J60" i="352"/>
  <c r="P59" i="352"/>
  <c r="M59" i="352"/>
  <c r="L59" i="352"/>
  <c r="K59" i="352"/>
  <c r="J59" i="352"/>
  <c r="P58" i="352"/>
  <c r="M58" i="352"/>
  <c r="L58" i="352"/>
  <c r="K58" i="352"/>
  <c r="J58" i="352"/>
  <c r="P57" i="352"/>
  <c r="M57" i="352" s="1"/>
  <c r="L57" i="352"/>
  <c r="K57" i="352"/>
  <c r="J57" i="352"/>
  <c r="P56" i="352"/>
  <c r="M56" i="352"/>
  <c r="L56" i="352"/>
  <c r="K56" i="352"/>
  <c r="J56" i="352"/>
  <c r="P55" i="352"/>
  <c r="M55" i="352"/>
  <c r="L55" i="352"/>
  <c r="K55" i="352"/>
  <c r="J55" i="352"/>
  <c r="P54" i="352"/>
  <c r="M54" i="352"/>
  <c r="L54" i="352"/>
  <c r="K54" i="352"/>
  <c r="J54" i="352"/>
  <c r="P53" i="352"/>
  <c r="M53" i="352" s="1"/>
  <c r="L53" i="352"/>
  <c r="K53" i="352"/>
  <c r="J53" i="352"/>
  <c r="P52" i="352"/>
  <c r="M52" i="352"/>
  <c r="L52" i="352"/>
  <c r="K52" i="352"/>
  <c r="J52" i="352"/>
  <c r="P51" i="352"/>
  <c r="M51" i="352"/>
  <c r="L51" i="352"/>
  <c r="K51" i="352"/>
  <c r="J51" i="352"/>
  <c r="P50" i="352"/>
  <c r="M50" i="352"/>
  <c r="L50" i="352"/>
  <c r="K50" i="352"/>
  <c r="J50" i="352"/>
  <c r="P49" i="352"/>
  <c r="M49" i="352" s="1"/>
  <c r="L49" i="352"/>
  <c r="K49" i="352"/>
  <c r="J49" i="352"/>
  <c r="P48" i="352"/>
  <c r="M48" i="352"/>
  <c r="L48" i="352"/>
  <c r="K48" i="352"/>
  <c r="J48" i="352"/>
  <c r="P47" i="352"/>
  <c r="M47" i="352"/>
  <c r="L47" i="352"/>
  <c r="K47" i="352"/>
  <c r="J47" i="352"/>
  <c r="P46" i="352"/>
  <c r="M46" i="352"/>
  <c r="L46" i="352"/>
  <c r="K46" i="352"/>
  <c r="J46" i="352"/>
  <c r="P45" i="352"/>
  <c r="M45" i="352" s="1"/>
  <c r="L45" i="352"/>
  <c r="K45" i="352"/>
  <c r="J45" i="352"/>
  <c r="P44" i="352"/>
  <c r="M44" i="352"/>
  <c r="L44" i="352"/>
  <c r="K44" i="352"/>
  <c r="J44" i="352"/>
  <c r="P43" i="352"/>
  <c r="M43" i="352"/>
  <c r="L43" i="352"/>
  <c r="K43" i="352"/>
  <c r="J43" i="352"/>
  <c r="P42" i="352"/>
  <c r="M42" i="352"/>
  <c r="L42" i="352"/>
  <c r="K42" i="352"/>
  <c r="J42" i="352"/>
  <c r="P41" i="352"/>
  <c r="M41" i="352" s="1"/>
  <c r="L41" i="352"/>
  <c r="K41" i="352"/>
  <c r="J41" i="352"/>
  <c r="P40" i="352"/>
  <c r="M40" i="352"/>
  <c r="L40" i="352"/>
  <c r="K40" i="352"/>
  <c r="J40" i="352"/>
  <c r="H5" i="352"/>
  <c r="D5" i="352"/>
  <c r="C5" i="352"/>
  <c r="A5" i="352"/>
  <c r="A1" i="352"/>
  <c r="R47" i="351"/>
  <c r="F36" i="351"/>
  <c r="C36" i="351"/>
  <c r="F34" i="351"/>
  <c r="C34" i="351"/>
  <c r="F32" i="351"/>
  <c r="C32" i="351"/>
  <c r="B30" i="351"/>
  <c r="D27" i="351"/>
  <c r="L17" i="351"/>
  <c r="I17" i="351"/>
  <c r="G17" i="351"/>
  <c r="E17" i="351"/>
  <c r="H27" i="351" s="1"/>
  <c r="D17" i="351"/>
  <c r="C17" i="351"/>
  <c r="L15" i="351"/>
  <c r="I15" i="351"/>
  <c r="G15" i="351"/>
  <c r="E15" i="351"/>
  <c r="B29" i="351" s="1"/>
  <c r="D15" i="351"/>
  <c r="C15" i="351"/>
  <c r="L13" i="351"/>
  <c r="I13" i="351"/>
  <c r="G13" i="351"/>
  <c r="E13" i="351"/>
  <c r="B28" i="351" s="1"/>
  <c r="D13" i="351"/>
  <c r="C13" i="351"/>
  <c r="L11" i="351"/>
  <c r="I11" i="351"/>
  <c r="G11" i="351"/>
  <c r="E11" i="351"/>
  <c r="B25" i="351" s="1"/>
  <c r="D11" i="351"/>
  <c r="C11" i="351"/>
  <c r="L9" i="351"/>
  <c r="I9" i="351"/>
  <c r="G9" i="351"/>
  <c r="E9" i="351"/>
  <c r="F22" i="351" s="1"/>
  <c r="D9" i="351"/>
  <c r="C9" i="351"/>
  <c r="L7" i="351"/>
  <c r="I7" i="351"/>
  <c r="G7" i="351"/>
  <c r="E7" i="351"/>
  <c r="D22" i="351" s="1"/>
  <c r="D7" i="351"/>
  <c r="C7" i="351"/>
  <c r="Y5" i="351"/>
  <c r="AK1" i="351" s="1"/>
  <c r="L4" i="351"/>
  <c r="K47" i="351" s="1"/>
  <c r="E4" i="351"/>
  <c r="A4" i="351"/>
  <c r="Y3" i="351"/>
  <c r="E2" i="351"/>
  <c r="AI1" i="351"/>
  <c r="AH1" i="351"/>
  <c r="AE1" i="351"/>
  <c r="AD1" i="351"/>
  <c r="A1" i="351"/>
  <c r="P156" i="350"/>
  <c r="M156" i="350" s="1"/>
  <c r="L156" i="350"/>
  <c r="K156" i="350"/>
  <c r="J156" i="350"/>
  <c r="P155" i="350"/>
  <c r="M155" i="350"/>
  <c r="L155" i="350"/>
  <c r="K155" i="350"/>
  <c r="J155" i="350"/>
  <c r="P154" i="350"/>
  <c r="M154" i="350"/>
  <c r="L154" i="350"/>
  <c r="K154" i="350"/>
  <c r="J154" i="350"/>
  <c r="P153" i="350"/>
  <c r="M153" i="350"/>
  <c r="L153" i="350"/>
  <c r="K153" i="350"/>
  <c r="J153" i="350"/>
  <c r="P152" i="350"/>
  <c r="M152" i="350" s="1"/>
  <c r="L152" i="350"/>
  <c r="K152" i="350"/>
  <c r="J152" i="350"/>
  <c r="P151" i="350"/>
  <c r="M151" i="350"/>
  <c r="L151" i="350"/>
  <c r="K151" i="350"/>
  <c r="J151" i="350"/>
  <c r="P150" i="350"/>
  <c r="M150" i="350"/>
  <c r="L150" i="350"/>
  <c r="K150" i="350"/>
  <c r="J150" i="350"/>
  <c r="P149" i="350"/>
  <c r="M149" i="350"/>
  <c r="L149" i="350"/>
  <c r="K149" i="350"/>
  <c r="J149" i="350"/>
  <c r="P148" i="350"/>
  <c r="M148" i="350" s="1"/>
  <c r="L148" i="350"/>
  <c r="K148" i="350"/>
  <c r="J148" i="350"/>
  <c r="P147" i="350"/>
  <c r="M147" i="350"/>
  <c r="L147" i="350"/>
  <c r="K147" i="350"/>
  <c r="J147" i="350"/>
  <c r="P146" i="350"/>
  <c r="M146" i="350"/>
  <c r="L146" i="350"/>
  <c r="K146" i="350"/>
  <c r="J146" i="350"/>
  <c r="P145" i="350"/>
  <c r="M145" i="350"/>
  <c r="L145" i="350"/>
  <c r="K145" i="350"/>
  <c r="J145" i="350"/>
  <c r="P144" i="350"/>
  <c r="M144" i="350" s="1"/>
  <c r="L144" i="350"/>
  <c r="K144" i="350"/>
  <c r="J144" i="350"/>
  <c r="P143" i="350"/>
  <c r="M143" i="350"/>
  <c r="L143" i="350"/>
  <c r="K143" i="350"/>
  <c r="J143" i="350"/>
  <c r="P142" i="350"/>
  <c r="M142" i="350"/>
  <c r="L142" i="350"/>
  <c r="K142" i="350"/>
  <c r="J142" i="350"/>
  <c r="P141" i="350"/>
  <c r="M141" i="350"/>
  <c r="L141" i="350"/>
  <c r="K141" i="350"/>
  <c r="J141" i="350"/>
  <c r="P140" i="350"/>
  <c r="M140" i="350" s="1"/>
  <c r="L140" i="350"/>
  <c r="K140" i="350"/>
  <c r="J140" i="350"/>
  <c r="P139" i="350"/>
  <c r="M139" i="350"/>
  <c r="L139" i="350"/>
  <c r="K139" i="350"/>
  <c r="J139" i="350"/>
  <c r="P138" i="350"/>
  <c r="M138" i="350"/>
  <c r="L138" i="350"/>
  <c r="K138" i="350"/>
  <c r="J138" i="350"/>
  <c r="P137" i="350"/>
  <c r="M137" i="350"/>
  <c r="L137" i="350"/>
  <c r="K137" i="350"/>
  <c r="J137" i="350"/>
  <c r="P136" i="350"/>
  <c r="M136" i="350" s="1"/>
  <c r="L136" i="350"/>
  <c r="K136" i="350"/>
  <c r="J136" i="350"/>
  <c r="P135" i="350"/>
  <c r="M135" i="350"/>
  <c r="L135" i="350"/>
  <c r="K135" i="350"/>
  <c r="J135" i="350"/>
  <c r="P134" i="350"/>
  <c r="M134" i="350"/>
  <c r="L134" i="350"/>
  <c r="K134" i="350"/>
  <c r="J134" i="350"/>
  <c r="P133" i="350"/>
  <c r="M133" i="350"/>
  <c r="L133" i="350"/>
  <c r="K133" i="350"/>
  <c r="J133" i="350"/>
  <c r="P132" i="350"/>
  <c r="M132" i="350" s="1"/>
  <c r="L132" i="350"/>
  <c r="K132" i="350"/>
  <c r="J132" i="350"/>
  <c r="P131" i="350"/>
  <c r="M131" i="350"/>
  <c r="L131" i="350"/>
  <c r="K131" i="350"/>
  <c r="J131" i="350"/>
  <c r="P130" i="350"/>
  <c r="M130" i="350"/>
  <c r="L130" i="350"/>
  <c r="K130" i="350"/>
  <c r="J130" i="350"/>
  <c r="P129" i="350"/>
  <c r="M129" i="350"/>
  <c r="L129" i="350"/>
  <c r="K129" i="350"/>
  <c r="J129" i="350"/>
  <c r="P128" i="350"/>
  <c r="M128" i="350" s="1"/>
  <c r="L128" i="350"/>
  <c r="K128" i="350"/>
  <c r="J128" i="350"/>
  <c r="P127" i="350"/>
  <c r="M127" i="350"/>
  <c r="L127" i="350"/>
  <c r="K127" i="350"/>
  <c r="J127" i="350"/>
  <c r="P126" i="350"/>
  <c r="M126" i="350"/>
  <c r="L126" i="350"/>
  <c r="K126" i="350"/>
  <c r="J126" i="350"/>
  <c r="P125" i="350"/>
  <c r="M125" i="350"/>
  <c r="L125" i="350"/>
  <c r="K125" i="350"/>
  <c r="J125" i="350"/>
  <c r="P124" i="350"/>
  <c r="M124" i="350" s="1"/>
  <c r="L124" i="350"/>
  <c r="K124" i="350"/>
  <c r="J124" i="350"/>
  <c r="P123" i="350"/>
  <c r="M123" i="350"/>
  <c r="L123" i="350"/>
  <c r="K123" i="350"/>
  <c r="J123" i="350"/>
  <c r="P122" i="350"/>
  <c r="M122" i="350"/>
  <c r="L122" i="350"/>
  <c r="K122" i="350"/>
  <c r="J122" i="350"/>
  <c r="P121" i="350"/>
  <c r="M121" i="350"/>
  <c r="L121" i="350"/>
  <c r="K121" i="350"/>
  <c r="J121" i="350"/>
  <c r="P120" i="350"/>
  <c r="M120" i="350" s="1"/>
  <c r="L120" i="350"/>
  <c r="K120" i="350"/>
  <c r="J120" i="350"/>
  <c r="P119" i="350"/>
  <c r="M119" i="350"/>
  <c r="L119" i="350"/>
  <c r="K119" i="350"/>
  <c r="J119" i="350"/>
  <c r="P118" i="350"/>
  <c r="M118" i="350"/>
  <c r="L118" i="350"/>
  <c r="K118" i="350"/>
  <c r="J118" i="350"/>
  <c r="P117" i="350"/>
  <c r="M117" i="350"/>
  <c r="L117" i="350"/>
  <c r="K117" i="350"/>
  <c r="J117" i="350"/>
  <c r="P116" i="350"/>
  <c r="M116" i="350" s="1"/>
  <c r="L116" i="350"/>
  <c r="K116" i="350"/>
  <c r="J116" i="350"/>
  <c r="P115" i="350"/>
  <c r="M115" i="350"/>
  <c r="L115" i="350"/>
  <c r="K115" i="350"/>
  <c r="J115" i="350"/>
  <c r="P114" i="350"/>
  <c r="M114" i="350"/>
  <c r="L114" i="350"/>
  <c r="K114" i="350"/>
  <c r="J114" i="350"/>
  <c r="P113" i="350"/>
  <c r="M113" i="350"/>
  <c r="L113" i="350"/>
  <c r="K113" i="350"/>
  <c r="J113" i="350"/>
  <c r="P112" i="350"/>
  <c r="M112" i="350" s="1"/>
  <c r="L112" i="350"/>
  <c r="K112" i="350"/>
  <c r="J112" i="350"/>
  <c r="P111" i="350"/>
  <c r="M111" i="350"/>
  <c r="L111" i="350"/>
  <c r="K111" i="350"/>
  <c r="J111" i="350"/>
  <c r="P110" i="350"/>
  <c r="M110" i="350"/>
  <c r="L110" i="350"/>
  <c r="K110" i="350"/>
  <c r="J110" i="350"/>
  <c r="P109" i="350"/>
  <c r="M109" i="350"/>
  <c r="L109" i="350"/>
  <c r="K109" i="350"/>
  <c r="J109" i="350"/>
  <c r="P108" i="350"/>
  <c r="M108" i="350" s="1"/>
  <c r="L108" i="350"/>
  <c r="K108" i="350"/>
  <c r="J108" i="350"/>
  <c r="P107" i="350"/>
  <c r="M107" i="350"/>
  <c r="L107" i="350"/>
  <c r="K107" i="350"/>
  <c r="J107" i="350"/>
  <c r="P106" i="350"/>
  <c r="M106" i="350"/>
  <c r="L106" i="350"/>
  <c r="K106" i="350"/>
  <c r="J106" i="350"/>
  <c r="P105" i="350"/>
  <c r="M105" i="350"/>
  <c r="L105" i="350"/>
  <c r="K105" i="350"/>
  <c r="J105" i="350"/>
  <c r="P104" i="350"/>
  <c r="M104" i="350" s="1"/>
  <c r="L104" i="350"/>
  <c r="K104" i="350"/>
  <c r="J104" i="350"/>
  <c r="P103" i="350"/>
  <c r="M103" i="350"/>
  <c r="L103" i="350"/>
  <c r="K103" i="350"/>
  <c r="J103" i="350"/>
  <c r="P102" i="350"/>
  <c r="M102" i="350"/>
  <c r="L102" i="350"/>
  <c r="K102" i="350"/>
  <c r="J102" i="350"/>
  <c r="P101" i="350"/>
  <c r="M101" i="350"/>
  <c r="L101" i="350"/>
  <c r="K101" i="350"/>
  <c r="J101" i="350"/>
  <c r="P100" i="350"/>
  <c r="M100" i="350" s="1"/>
  <c r="L100" i="350"/>
  <c r="K100" i="350"/>
  <c r="J100" i="350"/>
  <c r="P99" i="350"/>
  <c r="M99" i="350"/>
  <c r="L99" i="350"/>
  <c r="K99" i="350"/>
  <c r="J99" i="350"/>
  <c r="P98" i="350"/>
  <c r="M98" i="350"/>
  <c r="L98" i="350"/>
  <c r="K98" i="350"/>
  <c r="J98" i="350"/>
  <c r="P97" i="350"/>
  <c r="M97" i="350"/>
  <c r="L97" i="350"/>
  <c r="K97" i="350"/>
  <c r="J97" i="350"/>
  <c r="P96" i="350"/>
  <c r="M96" i="350" s="1"/>
  <c r="L96" i="350"/>
  <c r="K96" i="350"/>
  <c r="J96" i="350"/>
  <c r="P95" i="350"/>
  <c r="M95" i="350"/>
  <c r="L95" i="350"/>
  <c r="K95" i="350"/>
  <c r="J95" i="350"/>
  <c r="P94" i="350"/>
  <c r="M94" i="350"/>
  <c r="L94" i="350"/>
  <c r="K94" i="350"/>
  <c r="J94" i="350"/>
  <c r="P93" i="350"/>
  <c r="M93" i="350"/>
  <c r="L93" i="350"/>
  <c r="K93" i="350"/>
  <c r="J93" i="350"/>
  <c r="P92" i="350"/>
  <c r="M92" i="350" s="1"/>
  <c r="L92" i="350"/>
  <c r="K92" i="350"/>
  <c r="J92" i="350"/>
  <c r="P91" i="350"/>
  <c r="M91" i="350"/>
  <c r="L91" i="350"/>
  <c r="K91" i="350"/>
  <c r="J91" i="350"/>
  <c r="P90" i="350"/>
  <c r="M90" i="350"/>
  <c r="L90" i="350"/>
  <c r="K90" i="350"/>
  <c r="J90" i="350"/>
  <c r="P89" i="350"/>
  <c r="M89" i="350"/>
  <c r="L89" i="350"/>
  <c r="K89" i="350"/>
  <c r="J89" i="350"/>
  <c r="P88" i="350"/>
  <c r="M88" i="350" s="1"/>
  <c r="L88" i="350"/>
  <c r="K88" i="350"/>
  <c r="J88" i="350"/>
  <c r="P87" i="350"/>
  <c r="M87" i="350"/>
  <c r="L87" i="350"/>
  <c r="K87" i="350"/>
  <c r="J87" i="350"/>
  <c r="P86" i="350"/>
  <c r="M86" i="350"/>
  <c r="L86" i="350"/>
  <c r="K86" i="350"/>
  <c r="J86" i="350"/>
  <c r="P85" i="350"/>
  <c r="M85" i="350"/>
  <c r="L85" i="350"/>
  <c r="K85" i="350"/>
  <c r="J85" i="350"/>
  <c r="P84" i="350"/>
  <c r="M84" i="350" s="1"/>
  <c r="L84" i="350"/>
  <c r="K84" i="350"/>
  <c r="J84" i="350"/>
  <c r="P83" i="350"/>
  <c r="M83" i="350"/>
  <c r="L83" i="350"/>
  <c r="K83" i="350"/>
  <c r="J83" i="350"/>
  <c r="P82" i="350"/>
  <c r="M82" i="350"/>
  <c r="L82" i="350"/>
  <c r="K82" i="350"/>
  <c r="J82" i="350"/>
  <c r="P81" i="350"/>
  <c r="M81" i="350"/>
  <c r="L81" i="350"/>
  <c r="K81" i="350"/>
  <c r="J81" i="350"/>
  <c r="P80" i="350"/>
  <c r="M80" i="350" s="1"/>
  <c r="L80" i="350"/>
  <c r="K80" i="350"/>
  <c r="J80" i="350"/>
  <c r="P79" i="350"/>
  <c r="M79" i="350"/>
  <c r="L79" i="350"/>
  <c r="K79" i="350"/>
  <c r="J79" i="350"/>
  <c r="P78" i="350"/>
  <c r="M78" i="350"/>
  <c r="L78" i="350"/>
  <c r="K78" i="350"/>
  <c r="J78" i="350"/>
  <c r="P77" i="350"/>
  <c r="M77" i="350"/>
  <c r="L77" i="350"/>
  <c r="K77" i="350"/>
  <c r="J77" i="350"/>
  <c r="P76" i="350"/>
  <c r="M76" i="350" s="1"/>
  <c r="L76" i="350"/>
  <c r="K76" i="350"/>
  <c r="J76" i="350"/>
  <c r="P75" i="350"/>
  <c r="M75" i="350"/>
  <c r="L75" i="350"/>
  <c r="K75" i="350"/>
  <c r="J75" i="350"/>
  <c r="P74" i="350"/>
  <c r="M74" i="350"/>
  <c r="L74" i="350"/>
  <c r="K74" i="350"/>
  <c r="J74" i="350"/>
  <c r="P73" i="350"/>
  <c r="M73" i="350"/>
  <c r="L73" i="350"/>
  <c r="K73" i="350"/>
  <c r="J73" i="350"/>
  <c r="P72" i="350"/>
  <c r="M72" i="350" s="1"/>
  <c r="L72" i="350"/>
  <c r="K72" i="350"/>
  <c r="J72" i="350"/>
  <c r="P71" i="350"/>
  <c r="M71" i="350"/>
  <c r="L71" i="350"/>
  <c r="K71" i="350"/>
  <c r="J71" i="350"/>
  <c r="P70" i="350"/>
  <c r="M70" i="350"/>
  <c r="L70" i="350"/>
  <c r="K70" i="350"/>
  <c r="J70" i="350"/>
  <c r="P69" i="350"/>
  <c r="M69" i="350"/>
  <c r="L69" i="350"/>
  <c r="K69" i="350"/>
  <c r="J69" i="350"/>
  <c r="P68" i="350"/>
  <c r="M68" i="350" s="1"/>
  <c r="L68" i="350"/>
  <c r="K68" i="350"/>
  <c r="J68" i="350"/>
  <c r="P67" i="350"/>
  <c r="M67" i="350"/>
  <c r="L67" i="350"/>
  <c r="K67" i="350"/>
  <c r="J67" i="350"/>
  <c r="P66" i="350"/>
  <c r="M66" i="350"/>
  <c r="L66" i="350"/>
  <c r="K66" i="350"/>
  <c r="J66" i="350"/>
  <c r="P65" i="350"/>
  <c r="M65" i="350"/>
  <c r="L65" i="350"/>
  <c r="K65" i="350"/>
  <c r="J65" i="350"/>
  <c r="P64" i="350"/>
  <c r="M64" i="350" s="1"/>
  <c r="L64" i="350"/>
  <c r="K64" i="350"/>
  <c r="J64" i="350"/>
  <c r="P63" i="350"/>
  <c r="M63" i="350"/>
  <c r="L63" i="350"/>
  <c r="K63" i="350"/>
  <c r="J63" i="350"/>
  <c r="P62" i="350"/>
  <c r="M62" i="350"/>
  <c r="L62" i="350"/>
  <c r="K62" i="350"/>
  <c r="J62" i="350"/>
  <c r="P61" i="350"/>
  <c r="M61" i="350"/>
  <c r="L61" i="350"/>
  <c r="K61" i="350"/>
  <c r="J61" i="350"/>
  <c r="P60" i="350"/>
  <c r="M60" i="350" s="1"/>
  <c r="L60" i="350"/>
  <c r="K60" i="350"/>
  <c r="J60" i="350"/>
  <c r="P59" i="350"/>
  <c r="M59" i="350"/>
  <c r="L59" i="350"/>
  <c r="K59" i="350"/>
  <c r="J59" i="350"/>
  <c r="P58" i="350"/>
  <c r="M58" i="350"/>
  <c r="L58" i="350"/>
  <c r="K58" i="350"/>
  <c r="J58" i="350"/>
  <c r="P57" i="350"/>
  <c r="M57" i="350"/>
  <c r="L57" i="350"/>
  <c r="K57" i="350"/>
  <c r="J57" i="350"/>
  <c r="P56" i="350"/>
  <c r="M56" i="350" s="1"/>
  <c r="L56" i="350"/>
  <c r="K56" i="350"/>
  <c r="J56" i="350"/>
  <c r="P55" i="350"/>
  <c r="M55" i="350"/>
  <c r="L55" i="350"/>
  <c r="K55" i="350"/>
  <c r="J55" i="350"/>
  <c r="P54" i="350"/>
  <c r="M54" i="350" s="1"/>
  <c r="L54" i="350"/>
  <c r="K54" i="350"/>
  <c r="J54" i="350"/>
  <c r="P53" i="350"/>
  <c r="M53" i="350"/>
  <c r="L53" i="350"/>
  <c r="K53" i="350"/>
  <c r="J53" i="350"/>
  <c r="P52" i="350"/>
  <c r="M52" i="350" s="1"/>
  <c r="L52" i="350"/>
  <c r="K52" i="350"/>
  <c r="J52" i="350"/>
  <c r="P51" i="350"/>
  <c r="M51" i="350"/>
  <c r="L51" i="350"/>
  <c r="K51" i="350"/>
  <c r="J51" i="350"/>
  <c r="P50" i="350"/>
  <c r="M50" i="350" s="1"/>
  <c r="L50" i="350"/>
  <c r="K50" i="350"/>
  <c r="J50" i="350"/>
  <c r="P49" i="350"/>
  <c r="M49" i="350"/>
  <c r="L49" i="350"/>
  <c r="K49" i="350"/>
  <c r="J49" i="350"/>
  <c r="P48" i="350"/>
  <c r="M48" i="350" s="1"/>
  <c r="L48" i="350"/>
  <c r="K48" i="350"/>
  <c r="J48" i="350"/>
  <c r="P47" i="350"/>
  <c r="M47" i="350"/>
  <c r="L47" i="350"/>
  <c r="K47" i="350"/>
  <c r="J47" i="350"/>
  <c r="P46" i="350"/>
  <c r="M46" i="350" s="1"/>
  <c r="L46" i="350"/>
  <c r="K46" i="350"/>
  <c r="J46" i="350"/>
  <c r="P45" i="350"/>
  <c r="M45" i="350"/>
  <c r="L45" i="350"/>
  <c r="K45" i="350"/>
  <c r="J45" i="350"/>
  <c r="P44" i="350"/>
  <c r="M44" i="350" s="1"/>
  <c r="L44" i="350"/>
  <c r="K44" i="350"/>
  <c r="J44" i="350"/>
  <c r="P43" i="350"/>
  <c r="M43" i="350"/>
  <c r="L43" i="350"/>
  <c r="K43" i="350"/>
  <c r="J43" i="350"/>
  <c r="P42" i="350"/>
  <c r="M42" i="350" s="1"/>
  <c r="L42" i="350"/>
  <c r="K42" i="350"/>
  <c r="J42" i="350"/>
  <c r="P41" i="350"/>
  <c r="M41" i="350"/>
  <c r="L41" i="350"/>
  <c r="K41" i="350"/>
  <c r="J41" i="350"/>
  <c r="P40" i="350"/>
  <c r="M40" i="350" s="1"/>
  <c r="L40" i="350"/>
  <c r="K40" i="350"/>
  <c r="J40" i="350"/>
  <c r="H5" i="350"/>
  <c r="D5" i="350"/>
  <c r="C5" i="350"/>
  <c r="A5" i="350"/>
  <c r="C2" i="350"/>
  <c r="A1" i="350"/>
  <c r="R44" i="349"/>
  <c r="F38" i="349"/>
  <c r="C38" i="349"/>
  <c r="F36" i="349"/>
  <c r="C36" i="349"/>
  <c r="F34" i="349"/>
  <c r="C34" i="349"/>
  <c r="B30" i="349"/>
  <c r="H27" i="349"/>
  <c r="B24" i="349"/>
  <c r="L19" i="349"/>
  <c r="I19" i="349"/>
  <c r="G19" i="349"/>
  <c r="E19" i="349"/>
  <c r="B31" i="349" s="1"/>
  <c r="D19" i="349"/>
  <c r="C19" i="349"/>
  <c r="L17" i="349"/>
  <c r="I17" i="349"/>
  <c r="G17" i="349"/>
  <c r="E17" i="349"/>
  <c r="D17" i="349"/>
  <c r="C17" i="349"/>
  <c r="L15" i="349"/>
  <c r="I15" i="349"/>
  <c r="G15" i="349"/>
  <c r="E15" i="349"/>
  <c r="B29" i="349" s="1"/>
  <c r="D15" i="349"/>
  <c r="C15" i="349"/>
  <c r="L13" i="349"/>
  <c r="I13" i="349"/>
  <c r="G13" i="349"/>
  <c r="E13" i="349"/>
  <c r="B28" i="349" s="1"/>
  <c r="D13" i="349"/>
  <c r="C13" i="349"/>
  <c r="L11" i="349"/>
  <c r="I11" i="349"/>
  <c r="G11" i="349"/>
  <c r="E11" i="349"/>
  <c r="H22" i="349" s="1"/>
  <c r="D11" i="349"/>
  <c r="C11" i="349"/>
  <c r="L9" i="349"/>
  <c r="I9" i="349"/>
  <c r="G9" i="349"/>
  <c r="E9" i="349"/>
  <c r="F22" i="349" s="1"/>
  <c r="D9" i="349"/>
  <c r="C9" i="349"/>
  <c r="L7" i="349"/>
  <c r="I7" i="349"/>
  <c r="G7" i="349"/>
  <c r="E7" i="349"/>
  <c r="B23" i="349" s="1"/>
  <c r="D7" i="349"/>
  <c r="C7" i="349"/>
  <c r="Y5" i="349"/>
  <c r="AK1" i="349" s="1"/>
  <c r="L4" i="349"/>
  <c r="K49" i="349" s="1"/>
  <c r="E4" i="349"/>
  <c r="A4" i="349"/>
  <c r="Y3" i="349"/>
  <c r="E2" i="349"/>
  <c r="AJ1" i="349"/>
  <c r="AI1" i="349"/>
  <c r="AH1" i="349"/>
  <c r="AF1" i="349"/>
  <c r="AE1" i="349"/>
  <c r="AD1" i="349"/>
  <c r="AB1" i="349"/>
  <c r="A1" i="349"/>
  <c r="P156" i="348"/>
  <c r="M156" i="348" s="1"/>
  <c r="L156" i="348"/>
  <c r="K156" i="348"/>
  <c r="J156" i="348"/>
  <c r="P155" i="348"/>
  <c r="M155" i="348"/>
  <c r="L155" i="348"/>
  <c r="K155" i="348"/>
  <c r="J155" i="348"/>
  <c r="P154" i="348"/>
  <c r="M154" i="348" s="1"/>
  <c r="L154" i="348"/>
  <c r="K154" i="348"/>
  <c r="J154" i="348"/>
  <c r="P153" i="348"/>
  <c r="M153" i="348"/>
  <c r="L153" i="348"/>
  <c r="K153" i="348"/>
  <c r="J153" i="348"/>
  <c r="P152" i="348"/>
  <c r="M152" i="348" s="1"/>
  <c r="L152" i="348"/>
  <c r="K152" i="348"/>
  <c r="J152" i="348"/>
  <c r="P151" i="348"/>
  <c r="M151" i="348"/>
  <c r="L151" i="348"/>
  <c r="K151" i="348"/>
  <c r="J151" i="348"/>
  <c r="P150" i="348"/>
  <c r="M150" i="348" s="1"/>
  <c r="L150" i="348"/>
  <c r="K150" i="348"/>
  <c r="J150" i="348"/>
  <c r="P149" i="348"/>
  <c r="M149" i="348"/>
  <c r="L149" i="348"/>
  <c r="K149" i="348"/>
  <c r="J149" i="348"/>
  <c r="P148" i="348"/>
  <c r="M148" i="348" s="1"/>
  <c r="L148" i="348"/>
  <c r="K148" i="348"/>
  <c r="J148" i="348"/>
  <c r="P147" i="348"/>
  <c r="M147" i="348"/>
  <c r="L147" i="348"/>
  <c r="K147" i="348"/>
  <c r="J147" i="348"/>
  <c r="P146" i="348"/>
  <c r="M146" i="348" s="1"/>
  <c r="L146" i="348"/>
  <c r="K146" i="348"/>
  <c r="J146" i="348"/>
  <c r="P145" i="348"/>
  <c r="M145" i="348"/>
  <c r="L145" i="348"/>
  <c r="K145" i="348"/>
  <c r="J145" i="348"/>
  <c r="P144" i="348"/>
  <c r="M144" i="348" s="1"/>
  <c r="L144" i="348"/>
  <c r="K144" i="348"/>
  <c r="J144" i="348"/>
  <c r="P143" i="348"/>
  <c r="M143" i="348"/>
  <c r="L143" i="348"/>
  <c r="K143" i="348"/>
  <c r="J143" i="348"/>
  <c r="P142" i="348"/>
  <c r="M142" i="348" s="1"/>
  <c r="L142" i="348"/>
  <c r="K142" i="348"/>
  <c r="J142" i="348"/>
  <c r="P141" i="348"/>
  <c r="M141" i="348"/>
  <c r="L141" i="348"/>
  <c r="K141" i="348"/>
  <c r="J141" i="348"/>
  <c r="P140" i="348"/>
  <c r="M140" i="348" s="1"/>
  <c r="L140" i="348"/>
  <c r="K140" i="348"/>
  <c r="J140" i="348"/>
  <c r="P139" i="348"/>
  <c r="M139" i="348"/>
  <c r="L139" i="348"/>
  <c r="K139" i="348"/>
  <c r="J139" i="348"/>
  <c r="P138" i="348"/>
  <c r="M138" i="348" s="1"/>
  <c r="L138" i="348"/>
  <c r="K138" i="348"/>
  <c r="J138" i="348"/>
  <c r="P137" i="348"/>
  <c r="M137" i="348"/>
  <c r="L137" i="348"/>
  <c r="K137" i="348"/>
  <c r="J137" i="348"/>
  <c r="P136" i="348"/>
  <c r="M136" i="348" s="1"/>
  <c r="L136" i="348"/>
  <c r="K136" i="348"/>
  <c r="J136" i="348"/>
  <c r="P135" i="348"/>
  <c r="M135" i="348"/>
  <c r="L135" i="348"/>
  <c r="K135" i="348"/>
  <c r="J135" i="348"/>
  <c r="P134" i="348"/>
  <c r="M134" i="348" s="1"/>
  <c r="L134" i="348"/>
  <c r="K134" i="348"/>
  <c r="J134" i="348"/>
  <c r="P133" i="348"/>
  <c r="M133" i="348"/>
  <c r="L133" i="348"/>
  <c r="K133" i="348"/>
  <c r="J133" i="348"/>
  <c r="P132" i="348"/>
  <c r="M132" i="348" s="1"/>
  <c r="L132" i="348"/>
  <c r="K132" i="348"/>
  <c r="J132" i="348"/>
  <c r="P131" i="348"/>
  <c r="M131" i="348"/>
  <c r="L131" i="348"/>
  <c r="K131" i="348"/>
  <c r="J131" i="348"/>
  <c r="P130" i="348"/>
  <c r="M130" i="348" s="1"/>
  <c r="L130" i="348"/>
  <c r="K130" i="348"/>
  <c r="J130" i="348"/>
  <c r="P129" i="348"/>
  <c r="M129" i="348"/>
  <c r="L129" i="348"/>
  <c r="K129" i="348"/>
  <c r="J129" i="348"/>
  <c r="P128" i="348"/>
  <c r="M128" i="348" s="1"/>
  <c r="L128" i="348"/>
  <c r="K128" i="348"/>
  <c r="J128" i="348"/>
  <c r="P127" i="348"/>
  <c r="M127" i="348"/>
  <c r="L127" i="348"/>
  <c r="K127" i="348"/>
  <c r="J127" i="348"/>
  <c r="P126" i="348"/>
  <c r="M126" i="348" s="1"/>
  <c r="L126" i="348"/>
  <c r="K126" i="348"/>
  <c r="J126" i="348"/>
  <c r="P125" i="348"/>
  <c r="M125" i="348"/>
  <c r="L125" i="348"/>
  <c r="K125" i="348"/>
  <c r="J125" i="348"/>
  <c r="P124" i="348"/>
  <c r="M124" i="348" s="1"/>
  <c r="L124" i="348"/>
  <c r="K124" i="348"/>
  <c r="J124" i="348"/>
  <c r="P123" i="348"/>
  <c r="M123" i="348"/>
  <c r="L123" i="348"/>
  <c r="K123" i="348"/>
  <c r="J123" i="348"/>
  <c r="P122" i="348"/>
  <c r="M122" i="348" s="1"/>
  <c r="L122" i="348"/>
  <c r="K122" i="348"/>
  <c r="J122" i="348"/>
  <c r="P121" i="348"/>
  <c r="M121" i="348"/>
  <c r="L121" i="348"/>
  <c r="K121" i="348"/>
  <c r="J121" i="348"/>
  <c r="P120" i="348"/>
  <c r="M120" i="348" s="1"/>
  <c r="L120" i="348"/>
  <c r="K120" i="348"/>
  <c r="J120" i="348"/>
  <c r="P119" i="348"/>
  <c r="M119" i="348"/>
  <c r="L119" i="348"/>
  <c r="K119" i="348"/>
  <c r="J119" i="348"/>
  <c r="P118" i="348"/>
  <c r="M118" i="348" s="1"/>
  <c r="L118" i="348"/>
  <c r="K118" i="348"/>
  <c r="J118" i="348"/>
  <c r="P117" i="348"/>
  <c r="M117" i="348"/>
  <c r="L117" i="348"/>
  <c r="K117" i="348"/>
  <c r="J117" i="348"/>
  <c r="P116" i="348"/>
  <c r="M116" i="348" s="1"/>
  <c r="L116" i="348"/>
  <c r="K116" i="348"/>
  <c r="J116" i="348"/>
  <c r="P115" i="348"/>
  <c r="M115" i="348"/>
  <c r="L115" i="348"/>
  <c r="K115" i="348"/>
  <c r="J115" i="348"/>
  <c r="P114" i="348"/>
  <c r="M114" i="348" s="1"/>
  <c r="L114" i="348"/>
  <c r="K114" i="348"/>
  <c r="J114" i="348"/>
  <c r="P113" i="348"/>
  <c r="M113" i="348"/>
  <c r="L113" i="348"/>
  <c r="K113" i="348"/>
  <c r="J113" i="348"/>
  <c r="P112" i="348"/>
  <c r="M112" i="348" s="1"/>
  <c r="L112" i="348"/>
  <c r="K112" i="348"/>
  <c r="J112" i="348"/>
  <c r="P111" i="348"/>
  <c r="M111" i="348"/>
  <c r="L111" i="348"/>
  <c r="K111" i="348"/>
  <c r="J111" i="348"/>
  <c r="P110" i="348"/>
  <c r="M110" i="348" s="1"/>
  <c r="L110" i="348"/>
  <c r="K110" i="348"/>
  <c r="J110" i="348"/>
  <c r="P109" i="348"/>
  <c r="M109" i="348"/>
  <c r="L109" i="348"/>
  <c r="K109" i="348"/>
  <c r="J109" i="348"/>
  <c r="P108" i="348"/>
  <c r="M108" i="348" s="1"/>
  <c r="L108" i="348"/>
  <c r="K108" i="348"/>
  <c r="J108" i="348"/>
  <c r="P107" i="348"/>
  <c r="M107" i="348"/>
  <c r="L107" i="348"/>
  <c r="K107" i="348"/>
  <c r="J107" i="348"/>
  <c r="P106" i="348"/>
  <c r="M106" i="348" s="1"/>
  <c r="L106" i="348"/>
  <c r="K106" i="348"/>
  <c r="J106" i="348"/>
  <c r="P105" i="348"/>
  <c r="M105" i="348"/>
  <c r="L105" i="348"/>
  <c r="K105" i="348"/>
  <c r="J105" i="348"/>
  <c r="P104" i="348"/>
  <c r="M104" i="348" s="1"/>
  <c r="L104" i="348"/>
  <c r="K104" i="348"/>
  <c r="J104" i="348"/>
  <c r="P103" i="348"/>
  <c r="M103" i="348"/>
  <c r="L103" i="348"/>
  <c r="K103" i="348"/>
  <c r="J103" i="348"/>
  <c r="P102" i="348"/>
  <c r="M102" i="348" s="1"/>
  <c r="L102" i="348"/>
  <c r="K102" i="348"/>
  <c r="J102" i="348"/>
  <c r="P101" i="348"/>
  <c r="M101" i="348"/>
  <c r="L101" i="348"/>
  <c r="K101" i="348"/>
  <c r="J101" i="348"/>
  <c r="P100" i="348"/>
  <c r="M100" i="348" s="1"/>
  <c r="L100" i="348"/>
  <c r="K100" i="348"/>
  <c r="J100" i="348"/>
  <c r="P99" i="348"/>
  <c r="M99" i="348"/>
  <c r="L99" i="348"/>
  <c r="K99" i="348"/>
  <c r="J99" i="348"/>
  <c r="P98" i="348"/>
  <c r="M98" i="348" s="1"/>
  <c r="L98" i="348"/>
  <c r="K98" i="348"/>
  <c r="J98" i="348"/>
  <c r="P97" i="348"/>
  <c r="M97" i="348"/>
  <c r="L97" i="348"/>
  <c r="K97" i="348"/>
  <c r="J97" i="348"/>
  <c r="P96" i="348"/>
  <c r="M96" i="348" s="1"/>
  <c r="L96" i="348"/>
  <c r="K96" i="348"/>
  <c r="J96" i="348"/>
  <c r="P95" i="348"/>
  <c r="M95" i="348"/>
  <c r="L95" i="348"/>
  <c r="K95" i="348"/>
  <c r="J95" i="348"/>
  <c r="P94" i="348"/>
  <c r="M94" i="348" s="1"/>
  <c r="L94" i="348"/>
  <c r="K94" i="348"/>
  <c r="J94" i="348"/>
  <c r="P93" i="348"/>
  <c r="M93" i="348"/>
  <c r="L93" i="348"/>
  <c r="K93" i="348"/>
  <c r="J93" i="348"/>
  <c r="P92" i="348"/>
  <c r="M92" i="348" s="1"/>
  <c r="L92" i="348"/>
  <c r="K92" i="348"/>
  <c r="J92" i="348"/>
  <c r="P91" i="348"/>
  <c r="M91" i="348"/>
  <c r="L91" i="348"/>
  <c r="K91" i="348"/>
  <c r="J91" i="348"/>
  <c r="P90" i="348"/>
  <c r="M90" i="348" s="1"/>
  <c r="L90" i="348"/>
  <c r="K90" i="348"/>
  <c r="J90" i="348"/>
  <c r="P89" i="348"/>
  <c r="M89" i="348"/>
  <c r="L89" i="348"/>
  <c r="K89" i="348"/>
  <c r="J89" i="348"/>
  <c r="P88" i="348"/>
  <c r="M88" i="348" s="1"/>
  <c r="L88" i="348"/>
  <c r="K88" i="348"/>
  <c r="J88" i="348"/>
  <c r="P87" i="348"/>
  <c r="M87" i="348"/>
  <c r="L87" i="348"/>
  <c r="K87" i="348"/>
  <c r="J87" i="348"/>
  <c r="P86" i="348"/>
  <c r="M86" i="348" s="1"/>
  <c r="L86" i="348"/>
  <c r="K86" i="348"/>
  <c r="J86" i="348"/>
  <c r="P85" i="348"/>
  <c r="M85" i="348"/>
  <c r="L85" i="348"/>
  <c r="K85" i="348"/>
  <c r="J85" i="348"/>
  <c r="P84" i="348"/>
  <c r="M84" i="348" s="1"/>
  <c r="L84" i="348"/>
  <c r="K84" i="348"/>
  <c r="J84" i="348"/>
  <c r="P83" i="348"/>
  <c r="M83" i="348"/>
  <c r="L83" i="348"/>
  <c r="K83" i="348"/>
  <c r="J83" i="348"/>
  <c r="P82" i="348"/>
  <c r="M82" i="348" s="1"/>
  <c r="L82" i="348"/>
  <c r="K82" i="348"/>
  <c r="J82" i="348"/>
  <c r="P81" i="348"/>
  <c r="M81" i="348"/>
  <c r="L81" i="348"/>
  <c r="K81" i="348"/>
  <c r="J81" i="348"/>
  <c r="P80" i="348"/>
  <c r="M80" i="348" s="1"/>
  <c r="L80" i="348"/>
  <c r="K80" i="348"/>
  <c r="J80" i="348"/>
  <c r="P79" i="348"/>
  <c r="M79" i="348"/>
  <c r="L79" i="348"/>
  <c r="K79" i="348"/>
  <c r="J79" i="348"/>
  <c r="P78" i="348"/>
  <c r="M78" i="348" s="1"/>
  <c r="L78" i="348"/>
  <c r="K78" i="348"/>
  <c r="J78" i="348"/>
  <c r="P77" i="348"/>
  <c r="M77" i="348"/>
  <c r="L77" i="348"/>
  <c r="K77" i="348"/>
  <c r="J77" i="348"/>
  <c r="P76" i="348"/>
  <c r="M76" i="348" s="1"/>
  <c r="L76" i="348"/>
  <c r="K76" i="348"/>
  <c r="J76" i="348"/>
  <c r="P75" i="348"/>
  <c r="M75" i="348"/>
  <c r="L75" i="348"/>
  <c r="K75" i="348"/>
  <c r="J75" i="348"/>
  <c r="P74" i="348"/>
  <c r="M74" i="348" s="1"/>
  <c r="L74" i="348"/>
  <c r="K74" i="348"/>
  <c r="J74" i="348"/>
  <c r="P73" i="348"/>
  <c r="M73" i="348"/>
  <c r="L73" i="348"/>
  <c r="K73" i="348"/>
  <c r="J73" i="348"/>
  <c r="P72" i="348"/>
  <c r="M72" i="348" s="1"/>
  <c r="L72" i="348"/>
  <c r="K72" i="348"/>
  <c r="J72" i="348"/>
  <c r="P71" i="348"/>
  <c r="M71" i="348"/>
  <c r="L71" i="348"/>
  <c r="K71" i="348"/>
  <c r="J71" i="348"/>
  <c r="P70" i="348"/>
  <c r="M70" i="348" s="1"/>
  <c r="L70" i="348"/>
  <c r="K70" i="348"/>
  <c r="J70" i="348"/>
  <c r="P69" i="348"/>
  <c r="M69" i="348"/>
  <c r="L69" i="348"/>
  <c r="K69" i="348"/>
  <c r="J69" i="348"/>
  <c r="P68" i="348"/>
  <c r="M68" i="348" s="1"/>
  <c r="L68" i="348"/>
  <c r="K68" i="348"/>
  <c r="J68" i="348"/>
  <c r="P67" i="348"/>
  <c r="M67" i="348"/>
  <c r="L67" i="348"/>
  <c r="K67" i="348"/>
  <c r="J67" i="348"/>
  <c r="P66" i="348"/>
  <c r="M66" i="348" s="1"/>
  <c r="L66" i="348"/>
  <c r="K66" i="348"/>
  <c r="J66" i="348"/>
  <c r="P65" i="348"/>
  <c r="M65" i="348"/>
  <c r="L65" i="348"/>
  <c r="K65" i="348"/>
  <c r="J65" i="348"/>
  <c r="P64" i="348"/>
  <c r="M64" i="348" s="1"/>
  <c r="L64" i="348"/>
  <c r="K64" i="348"/>
  <c r="J64" i="348"/>
  <c r="P63" i="348"/>
  <c r="M63" i="348"/>
  <c r="L63" i="348"/>
  <c r="K63" i="348"/>
  <c r="J63" i="348"/>
  <c r="P62" i="348"/>
  <c r="M62" i="348" s="1"/>
  <c r="L62" i="348"/>
  <c r="K62" i="348"/>
  <c r="J62" i="348"/>
  <c r="P61" i="348"/>
  <c r="M61" i="348"/>
  <c r="L61" i="348"/>
  <c r="K61" i="348"/>
  <c r="J61" i="348"/>
  <c r="P60" i="348"/>
  <c r="M60" i="348" s="1"/>
  <c r="L60" i="348"/>
  <c r="K60" i="348"/>
  <c r="J60" i="348"/>
  <c r="P59" i="348"/>
  <c r="M59" i="348"/>
  <c r="L59" i="348"/>
  <c r="K59" i="348"/>
  <c r="J59" i="348"/>
  <c r="P58" i="348"/>
  <c r="M58" i="348" s="1"/>
  <c r="L58" i="348"/>
  <c r="K58" i="348"/>
  <c r="J58" i="348"/>
  <c r="P57" i="348"/>
  <c r="M57" i="348"/>
  <c r="L57" i="348"/>
  <c r="K57" i="348"/>
  <c r="J57" i="348"/>
  <c r="P56" i="348"/>
  <c r="M56" i="348" s="1"/>
  <c r="L56" i="348"/>
  <c r="K56" i="348"/>
  <c r="J56" i="348"/>
  <c r="P55" i="348"/>
  <c r="M55" i="348"/>
  <c r="L55" i="348"/>
  <c r="K55" i="348"/>
  <c r="J55" i="348"/>
  <c r="P54" i="348"/>
  <c r="M54" i="348" s="1"/>
  <c r="L54" i="348"/>
  <c r="K54" i="348"/>
  <c r="J54" i="348"/>
  <c r="P53" i="348"/>
  <c r="M53" i="348"/>
  <c r="L53" i="348"/>
  <c r="K53" i="348"/>
  <c r="J53" i="348"/>
  <c r="P52" i="348"/>
  <c r="M52" i="348" s="1"/>
  <c r="L52" i="348"/>
  <c r="K52" i="348"/>
  <c r="J52" i="348"/>
  <c r="P51" i="348"/>
  <c r="M51" i="348"/>
  <c r="L51" i="348"/>
  <c r="K51" i="348"/>
  <c r="J51" i="348"/>
  <c r="P50" i="348"/>
  <c r="M50" i="348" s="1"/>
  <c r="L50" i="348"/>
  <c r="K50" i="348"/>
  <c r="J50" i="348"/>
  <c r="P49" i="348"/>
  <c r="M49" i="348"/>
  <c r="L49" i="348"/>
  <c r="K49" i="348"/>
  <c r="J49" i="348"/>
  <c r="P48" i="348"/>
  <c r="M48" i="348" s="1"/>
  <c r="L48" i="348"/>
  <c r="K48" i="348"/>
  <c r="J48" i="348"/>
  <c r="P47" i="348"/>
  <c r="M47" i="348"/>
  <c r="L47" i="348"/>
  <c r="K47" i="348"/>
  <c r="J47" i="348"/>
  <c r="P46" i="348"/>
  <c r="M46" i="348" s="1"/>
  <c r="L46" i="348"/>
  <c r="K46" i="348"/>
  <c r="J46" i="348"/>
  <c r="P45" i="348"/>
  <c r="M45" i="348"/>
  <c r="L45" i="348"/>
  <c r="K45" i="348"/>
  <c r="J45" i="348"/>
  <c r="P44" i="348"/>
  <c r="M44" i="348" s="1"/>
  <c r="L44" i="348"/>
  <c r="K44" i="348"/>
  <c r="J44" i="348"/>
  <c r="P43" i="348"/>
  <c r="M43" i="348"/>
  <c r="L43" i="348"/>
  <c r="K43" i="348"/>
  <c r="J43" i="348"/>
  <c r="P42" i="348"/>
  <c r="M42" i="348" s="1"/>
  <c r="L42" i="348"/>
  <c r="K42" i="348"/>
  <c r="J42" i="348"/>
  <c r="P41" i="348"/>
  <c r="M41" i="348"/>
  <c r="L41" i="348"/>
  <c r="K41" i="348"/>
  <c r="J41" i="348"/>
  <c r="P40" i="348"/>
  <c r="M40" i="348" s="1"/>
  <c r="L40" i="348"/>
  <c r="K40" i="348"/>
  <c r="J40" i="348"/>
  <c r="H5" i="348"/>
  <c r="D5" i="348"/>
  <c r="C5" i="348"/>
  <c r="A5" i="348"/>
  <c r="C2" i="348"/>
  <c r="A1" i="348"/>
  <c r="R47" i="347"/>
  <c r="F36" i="347"/>
  <c r="C36" i="347"/>
  <c r="F34" i="347"/>
  <c r="C34" i="347"/>
  <c r="F32" i="347"/>
  <c r="C32" i="347"/>
  <c r="H27" i="347"/>
  <c r="D22" i="347"/>
  <c r="L17" i="347"/>
  <c r="I17" i="347"/>
  <c r="G17" i="347"/>
  <c r="E17" i="347"/>
  <c r="B30" i="347" s="1"/>
  <c r="D17" i="347"/>
  <c r="C17" i="347"/>
  <c r="L15" i="347"/>
  <c r="I15" i="347"/>
  <c r="G15" i="347"/>
  <c r="E15" i="347"/>
  <c r="F27" i="347" s="1"/>
  <c r="D15" i="347"/>
  <c r="C15" i="347"/>
  <c r="L13" i="347"/>
  <c r="I13" i="347"/>
  <c r="G13" i="347"/>
  <c r="E13" i="347"/>
  <c r="D13" i="347"/>
  <c r="C13" i="347"/>
  <c r="L11" i="347"/>
  <c r="I11" i="347"/>
  <c r="G11" i="347"/>
  <c r="E11" i="347"/>
  <c r="H22" i="347" s="1"/>
  <c r="D11" i="347"/>
  <c r="C11" i="347"/>
  <c r="L9" i="347"/>
  <c r="I9" i="347"/>
  <c r="G9" i="347"/>
  <c r="E9" i="347"/>
  <c r="F22" i="347" s="1"/>
  <c r="D9" i="347"/>
  <c r="C9" i="347"/>
  <c r="L7" i="347"/>
  <c r="I7" i="347"/>
  <c r="G7" i="347"/>
  <c r="E7" i="347"/>
  <c r="B23" i="347" s="1"/>
  <c r="D7" i="347"/>
  <c r="C7" i="347"/>
  <c r="Y5" i="347"/>
  <c r="AJ1" i="347" s="1"/>
  <c r="L4" i="347"/>
  <c r="K47" i="347" s="1"/>
  <c r="E4" i="347"/>
  <c r="A4" i="347"/>
  <c r="Y3" i="347"/>
  <c r="AK1" i="347"/>
  <c r="AI1" i="347"/>
  <c r="AH1" i="347"/>
  <c r="AG1" i="347"/>
  <c r="AE1" i="347"/>
  <c r="AD1" i="347"/>
  <c r="AC1" i="347"/>
  <c r="A1" i="347"/>
  <c r="P156" i="346"/>
  <c r="M156" i="346" s="1"/>
  <c r="L156" i="346"/>
  <c r="K156" i="346"/>
  <c r="J156" i="346"/>
  <c r="P155" i="346"/>
  <c r="M155" i="346" s="1"/>
  <c r="L155" i="346"/>
  <c r="K155" i="346"/>
  <c r="J155" i="346"/>
  <c r="P154" i="346"/>
  <c r="M154" i="346"/>
  <c r="L154" i="346"/>
  <c r="K154" i="346"/>
  <c r="J154" i="346"/>
  <c r="P153" i="346"/>
  <c r="M153" i="346" s="1"/>
  <c r="L153" i="346"/>
  <c r="K153" i="346"/>
  <c r="J153" i="346"/>
  <c r="P152" i="346"/>
  <c r="M152" i="346" s="1"/>
  <c r="L152" i="346"/>
  <c r="K152" i="346"/>
  <c r="J152" i="346"/>
  <c r="P151" i="346"/>
  <c r="M151" i="346" s="1"/>
  <c r="L151" i="346"/>
  <c r="K151" i="346"/>
  <c r="J151" i="346"/>
  <c r="P150" i="346"/>
  <c r="M150" i="346"/>
  <c r="L150" i="346"/>
  <c r="K150" i="346"/>
  <c r="J150" i="346"/>
  <c r="P149" i="346"/>
  <c r="M149" i="346" s="1"/>
  <c r="L149" i="346"/>
  <c r="K149" i="346"/>
  <c r="J149" i="346"/>
  <c r="P148" i="346"/>
  <c r="M148" i="346" s="1"/>
  <c r="L148" i="346"/>
  <c r="K148" i="346"/>
  <c r="J148" i="346"/>
  <c r="P147" i="346"/>
  <c r="M147" i="346" s="1"/>
  <c r="L147" i="346"/>
  <c r="K147" i="346"/>
  <c r="J147" i="346"/>
  <c r="P146" i="346"/>
  <c r="M146" i="346"/>
  <c r="L146" i="346"/>
  <c r="K146" i="346"/>
  <c r="J146" i="346"/>
  <c r="P145" i="346"/>
  <c r="M145" i="346" s="1"/>
  <c r="L145" i="346"/>
  <c r="K145" i="346"/>
  <c r="J145" i="346"/>
  <c r="P144" i="346"/>
  <c r="M144" i="346" s="1"/>
  <c r="L144" i="346"/>
  <c r="K144" i="346"/>
  <c r="J144" i="346"/>
  <c r="P143" i="346"/>
  <c r="M143" i="346" s="1"/>
  <c r="L143" i="346"/>
  <c r="K143" i="346"/>
  <c r="J143" i="346"/>
  <c r="P142" i="346"/>
  <c r="M142" i="346"/>
  <c r="L142" i="346"/>
  <c r="K142" i="346"/>
  <c r="J142" i="346"/>
  <c r="P141" i="346"/>
  <c r="M141" i="346" s="1"/>
  <c r="L141" i="346"/>
  <c r="K141" i="346"/>
  <c r="J141" i="346"/>
  <c r="P140" i="346"/>
  <c r="M140" i="346"/>
  <c r="L140" i="346"/>
  <c r="K140" i="346"/>
  <c r="J140" i="346"/>
  <c r="P139" i="346"/>
  <c r="M139" i="346" s="1"/>
  <c r="L139" i="346"/>
  <c r="K139" i="346"/>
  <c r="J139" i="346"/>
  <c r="P138" i="346"/>
  <c r="M138" i="346"/>
  <c r="L138" i="346"/>
  <c r="K138" i="346"/>
  <c r="J138" i="346"/>
  <c r="P137" i="346"/>
  <c r="M137" i="346" s="1"/>
  <c r="L137" i="346"/>
  <c r="K137" i="346"/>
  <c r="J137" i="346"/>
  <c r="P136" i="346"/>
  <c r="M136" i="346"/>
  <c r="L136" i="346"/>
  <c r="K136" i="346"/>
  <c r="J136" i="346"/>
  <c r="P135" i="346"/>
  <c r="M135" i="346" s="1"/>
  <c r="L135" i="346"/>
  <c r="K135" i="346"/>
  <c r="J135" i="346"/>
  <c r="P134" i="346"/>
  <c r="M134" i="346"/>
  <c r="L134" i="346"/>
  <c r="K134" i="346"/>
  <c r="J134" i="346"/>
  <c r="P133" i="346"/>
  <c r="M133" i="346" s="1"/>
  <c r="L133" i="346"/>
  <c r="K133" i="346"/>
  <c r="J133" i="346"/>
  <c r="P132" i="346"/>
  <c r="M132" i="346"/>
  <c r="L132" i="346"/>
  <c r="K132" i="346"/>
  <c r="J132" i="346"/>
  <c r="P131" i="346"/>
  <c r="M131" i="346" s="1"/>
  <c r="L131" i="346"/>
  <c r="K131" i="346"/>
  <c r="J131" i="346"/>
  <c r="P130" i="346"/>
  <c r="M130" i="346"/>
  <c r="L130" i="346"/>
  <c r="K130" i="346"/>
  <c r="J130" i="346"/>
  <c r="P129" i="346"/>
  <c r="M129" i="346" s="1"/>
  <c r="L129" i="346"/>
  <c r="K129" i="346"/>
  <c r="J129" i="346"/>
  <c r="P128" i="346"/>
  <c r="M128" i="346"/>
  <c r="L128" i="346"/>
  <c r="K128" i="346"/>
  <c r="J128" i="346"/>
  <c r="P127" i="346"/>
  <c r="M127" i="346" s="1"/>
  <c r="L127" i="346"/>
  <c r="K127" i="346"/>
  <c r="J127" i="346"/>
  <c r="P126" i="346"/>
  <c r="M126" i="346"/>
  <c r="L126" i="346"/>
  <c r="K126" i="346"/>
  <c r="J126" i="346"/>
  <c r="P125" i="346"/>
  <c r="M125" i="346" s="1"/>
  <c r="L125" i="346"/>
  <c r="K125" i="346"/>
  <c r="J125" i="346"/>
  <c r="P124" i="346"/>
  <c r="M124" i="346"/>
  <c r="L124" i="346"/>
  <c r="K124" i="346"/>
  <c r="J124" i="346"/>
  <c r="P123" i="346"/>
  <c r="M123" i="346" s="1"/>
  <c r="L123" i="346"/>
  <c r="K123" i="346"/>
  <c r="J123" i="346"/>
  <c r="P122" i="346"/>
  <c r="M122" i="346"/>
  <c r="L122" i="346"/>
  <c r="K122" i="346"/>
  <c r="J122" i="346"/>
  <c r="P121" i="346"/>
  <c r="M121" i="346" s="1"/>
  <c r="L121" i="346"/>
  <c r="K121" i="346"/>
  <c r="J121" i="346"/>
  <c r="P120" i="346"/>
  <c r="M120" i="346" s="1"/>
  <c r="L120" i="346"/>
  <c r="K120" i="346"/>
  <c r="J120" i="346"/>
  <c r="P119" i="346"/>
  <c r="M119" i="346" s="1"/>
  <c r="L119" i="346"/>
  <c r="K119" i="346"/>
  <c r="J119" i="346"/>
  <c r="P118" i="346"/>
  <c r="M118" i="346"/>
  <c r="L118" i="346"/>
  <c r="K118" i="346"/>
  <c r="J118" i="346"/>
  <c r="P117" i="346"/>
  <c r="M117" i="346" s="1"/>
  <c r="L117" i="346"/>
  <c r="K117" i="346"/>
  <c r="J117" i="346"/>
  <c r="P116" i="346"/>
  <c r="M116" i="346" s="1"/>
  <c r="L116" i="346"/>
  <c r="K116" i="346"/>
  <c r="J116" i="346"/>
  <c r="P115" i="346"/>
  <c r="M115" i="346" s="1"/>
  <c r="L115" i="346"/>
  <c r="K115" i="346"/>
  <c r="J115" i="346"/>
  <c r="P114" i="346"/>
  <c r="M114" i="346"/>
  <c r="L114" i="346"/>
  <c r="K114" i="346"/>
  <c r="J114" i="346"/>
  <c r="P113" i="346"/>
  <c r="M113" i="346" s="1"/>
  <c r="L113" i="346"/>
  <c r="K113" i="346"/>
  <c r="J113" i="346"/>
  <c r="P112" i="346"/>
  <c r="M112" i="346" s="1"/>
  <c r="L112" i="346"/>
  <c r="K112" i="346"/>
  <c r="J112" i="346"/>
  <c r="P111" i="346"/>
  <c r="M111" i="346" s="1"/>
  <c r="L111" i="346"/>
  <c r="K111" i="346"/>
  <c r="J111" i="346"/>
  <c r="P110" i="346"/>
  <c r="M110" i="346"/>
  <c r="L110" i="346"/>
  <c r="K110" i="346"/>
  <c r="J110" i="346"/>
  <c r="P109" i="346"/>
  <c r="M109" i="346" s="1"/>
  <c r="L109" i="346"/>
  <c r="K109" i="346"/>
  <c r="J109" i="346"/>
  <c r="P108" i="346"/>
  <c r="M108" i="346"/>
  <c r="L108" i="346"/>
  <c r="K108" i="346"/>
  <c r="J108" i="346"/>
  <c r="P107" i="346"/>
  <c r="M107" i="346" s="1"/>
  <c r="L107" i="346"/>
  <c r="K107" i="346"/>
  <c r="J107" i="346"/>
  <c r="P106" i="346"/>
  <c r="M106" i="346"/>
  <c r="L106" i="346"/>
  <c r="K106" i="346"/>
  <c r="J106" i="346"/>
  <c r="P105" i="346"/>
  <c r="M105" i="346" s="1"/>
  <c r="L105" i="346"/>
  <c r="K105" i="346"/>
  <c r="J105" i="346"/>
  <c r="P104" i="346"/>
  <c r="M104" i="346"/>
  <c r="L104" i="346"/>
  <c r="K104" i="346"/>
  <c r="J104" i="346"/>
  <c r="P103" i="346"/>
  <c r="M103" i="346" s="1"/>
  <c r="L103" i="346"/>
  <c r="K103" i="346"/>
  <c r="J103" i="346"/>
  <c r="P102" i="346"/>
  <c r="M102" i="346"/>
  <c r="L102" i="346"/>
  <c r="K102" i="346"/>
  <c r="J102" i="346"/>
  <c r="P101" i="346"/>
  <c r="M101" i="346" s="1"/>
  <c r="L101" i="346"/>
  <c r="K101" i="346"/>
  <c r="J101" i="346"/>
  <c r="P100" i="346"/>
  <c r="M100" i="346"/>
  <c r="L100" i="346"/>
  <c r="K100" i="346"/>
  <c r="J100" i="346"/>
  <c r="P99" i="346"/>
  <c r="M99" i="346" s="1"/>
  <c r="L99" i="346"/>
  <c r="K99" i="346"/>
  <c r="J99" i="346"/>
  <c r="P98" i="346"/>
  <c r="M98" i="346"/>
  <c r="L98" i="346"/>
  <c r="K98" i="346"/>
  <c r="J98" i="346"/>
  <c r="P97" i="346"/>
  <c r="M97" i="346" s="1"/>
  <c r="L97" i="346"/>
  <c r="K97" i="346"/>
  <c r="J97" i="346"/>
  <c r="P96" i="346"/>
  <c r="M96" i="346"/>
  <c r="L96" i="346"/>
  <c r="K96" i="346"/>
  <c r="J96" i="346"/>
  <c r="P95" i="346"/>
  <c r="M95" i="346" s="1"/>
  <c r="L95" i="346"/>
  <c r="K95" i="346"/>
  <c r="J95" i="346"/>
  <c r="P94" i="346"/>
  <c r="M94" i="346"/>
  <c r="L94" i="346"/>
  <c r="K94" i="346"/>
  <c r="J94" i="346"/>
  <c r="P93" i="346"/>
  <c r="M93" i="346" s="1"/>
  <c r="L93" i="346"/>
  <c r="K93" i="346"/>
  <c r="J93" i="346"/>
  <c r="P92" i="346"/>
  <c r="M92" i="346"/>
  <c r="L92" i="346"/>
  <c r="K92" i="346"/>
  <c r="J92" i="346"/>
  <c r="P91" i="346"/>
  <c r="M91" i="346" s="1"/>
  <c r="L91" i="346"/>
  <c r="K91" i="346"/>
  <c r="J91" i="346"/>
  <c r="P90" i="346"/>
  <c r="M90" i="346"/>
  <c r="L90" i="346"/>
  <c r="K90" i="346"/>
  <c r="J90" i="346"/>
  <c r="P89" i="346"/>
  <c r="M89" i="346" s="1"/>
  <c r="L89" i="346"/>
  <c r="K89" i="346"/>
  <c r="J89" i="346"/>
  <c r="P88" i="346"/>
  <c r="M88" i="346"/>
  <c r="L88" i="346"/>
  <c r="K88" i="346"/>
  <c r="J88" i="346"/>
  <c r="P87" i="346"/>
  <c r="M87" i="346" s="1"/>
  <c r="L87" i="346"/>
  <c r="K87" i="346"/>
  <c r="J87" i="346"/>
  <c r="P86" i="346"/>
  <c r="M86" i="346"/>
  <c r="L86" i="346"/>
  <c r="K86" i="346"/>
  <c r="J86" i="346"/>
  <c r="P85" i="346"/>
  <c r="M85" i="346" s="1"/>
  <c r="L85" i="346"/>
  <c r="K85" i="346"/>
  <c r="J85" i="346"/>
  <c r="P84" i="346"/>
  <c r="M84" i="346" s="1"/>
  <c r="L84" i="346"/>
  <c r="K84" i="346"/>
  <c r="J84" i="346"/>
  <c r="P83" i="346"/>
  <c r="M83" i="346" s="1"/>
  <c r="L83" i="346"/>
  <c r="K83" i="346"/>
  <c r="J83" i="346"/>
  <c r="P82" i="346"/>
  <c r="M82" i="346"/>
  <c r="L82" i="346"/>
  <c r="K82" i="346"/>
  <c r="J82" i="346"/>
  <c r="P81" i="346"/>
  <c r="M81" i="346" s="1"/>
  <c r="L81" i="346"/>
  <c r="K81" i="346"/>
  <c r="J81" i="346"/>
  <c r="P80" i="346"/>
  <c r="M80" i="346" s="1"/>
  <c r="L80" i="346"/>
  <c r="K80" i="346"/>
  <c r="J80" i="346"/>
  <c r="P79" i="346"/>
  <c r="M79" i="346" s="1"/>
  <c r="L79" i="346"/>
  <c r="K79" i="346"/>
  <c r="J79" i="346"/>
  <c r="P78" i="346"/>
  <c r="M78" i="346"/>
  <c r="L78" i="346"/>
  <c r="K78" i="346"/>
  <c r="J78" i="346"/>
  <c r="P77" i="346"/>
  <c r="M77" i="346" s="1"/>
  <c r="L77" i="346"/>
  <c r="K77" i="346"/>
  <c r="J77" i="346"/>
  <c r="P76" i="346"/>
  <c r="M76" i="346"/>
  <c r="L76" i="346"/>
  <c r="K76" i="346"/>
  <c r="J76" i="346"/>
  <c r="P75" i="346"/>
  <c r="M75" i="346" s="1"/>
  <c r="L75" i="346"/>
  <c r="K75" i="346"/>
  <c r="J75" i="346"/>
  <c r="P74" i="346"/>
  <c r="M74" i="346"/>
  <c r="L74" i="346"/>
  <c r="K74" i="346"/>
  <c r="J74" i="346"/>
  <c r="P73" i="346"/>
  <c r="M73" i="346" s="1"/>
  <c r="L73" i="346"/>
  <c r="K73" i="346"/>
  <c r="J73" i="346"/>
  <c r="P72" i="346"/>
  <c r="M72" i="346"/>
  <c r="L72" i="346"/>
  <c r="K72" i="346"/>
  <c r="J72" i="346"/>
  <c r="P71" i="346"/>
  <c r="M71" i="346" s="1"/>
  <c r="L71" i="346"/>
  <c r="K71" i="346"/>
  <c r="J71" i="346"/>
  <c r="P70" i="346"/>
  <c r="M70" i="346"/>
  <c r="L70" i="346"/>
  <c r="K70" i="346"/>
  <c r="J70" i="346"/>
  <c r="P69" i="346"/>
  <c r="M69" i="346" s="1"/>
  <c r="L69" i="346"/>
  <c r="K69" i="346"/>
  <c r="J69" i="346"/>
  <c r="P68" i="346"/>
  <c r="M68" i="346" s="1"/>
  <c r="L68" i="346"/>
  <c r="K68" i="346"/>
  <c r="J68" i="346"/>
  <c r="P67" i="346"/>
  <c r="M67" i="346" s="1"/>
  <c r="L67" i="346"/>
  <c r="K67" i="346"/>
  <c r="J67" i="346"/>
  <c r="P66" i="346"/>
  <c r="M66" i="346"/>
  <c r="L66" i="346"/>
  <c r="K66" i="346"/>
  <c r="J66" i="346"/>
  <c r="P65" i="346"/>
  <c r="M65" i="346" s="1"/>
  <c r="L65" i="346"/>
  <c r="K65" i="346"/>
  <c r="J65" i="346"/>
  <c r="P64" i="346"/>
  <c r="M64" i="346"/>
  <c r="L64" i="346"/>
  <c r="K64" i="346"/>
  <c r="J64" i="346"/>
  <c r="P63" i="346"/>
  <c r="M63" i="346" s="1"/>
  <c r="L63" i="346"/>
  <c r="K63" i="346"/>
  <c r="J63" i="346"/>
  <c r="P62" i="346"/>
  <c r="M62" i="346"/>
  <c r="L62" i="346"/>
  <c r="K62" i="346"/>
  <c r="J62" i="346"/>
  <c r="P61" i="346"/>
  <c r="M61" i="346" s="1"/>
  <c r="L61" i="346"/>
  <c r="K61" i="346"/>
  <c r="J61" i="346"/>
  <c r="P60" i="346"/>
  <c r="M60" i="346"/>
  <c r="L60" i="346"/>
  <c r="K60" i="346"/>
  <c r="J60" i="346"/>
  <c r="P59" i="346"/>
  <c r="M59" i="346" s="1"/>
  <c r="L59" i="346"/>
  <c r="K59" i="346"/>
  <c r="J59" i="346"/>
  <c r="P58" i="346"/>
  <c r="M58" i="346"/>
  <c r="L58" i="346"/>
  <c r="K58" i="346"/>
  <c r="J58" i="346"/>
  <c r="P57" i="346"/>
  <c r="M57" i="346" s="1"/>
  <c r="L57" i="346"/>
  <c r="K57" i="346"/>
  <c r="J57" i="346"/>
  <c r="P56" i="346"/>
  <c r="M56" i="346"/>
  <c r="L56" i="346"/>
  <c r="K56" i="346"/>
  <c r="J56" i="346"/>
  <c r="P55" i="346"/>
  <c r="M55" i="346" s="1"/>
  <c r="L55" i="346"/>
  <c r="K55" i="346"/>
  <c r="J55" i="346"/>
  <c r="P54" i="346"/>
  <c r="M54" i="346"/>
  <c r="L54" i="346"/>
  <c r="K54" i="346"/>
  <c r="J54" i="346"/>
  <c r="P53" i="346"/>
  <c r="M53" i="346" s="1"/>
  <c r="L53" i="346"/>
  <c r="K53" i="346"/>
  <c r="J53" i="346"/>
  <c r="P52" i="346"/>
  <c r="M52" i="346"/>
  <c r="L52" i="346"/>
  <c r="K52" i="346"/>
  <c r="J52" i="346"/>
  <c r="P51" i="346"/>
  <c r="M51" i="346"/>
  <c r="L51" i="346"/>
  <c r="K51" i="346"/>
  <c r="J51" i="346"/>
  <c r="P50" i="346"/>
  <c r="M50" i="346"/>
  <c r="L50" i="346"/>
  <c r="K50" i="346"/>
  <c r="J50" i="346"/>
  <c r="P49" i="346"/>
  <c r="M49" i="346" s="1"/>
  <c r="L49" i="346"/>
  <c r="K49" i="346"/>
  <c r="J49" i="346"/>
  <c r="P48" i="346"/>
  <c r="M48" i="346" s="1"/>
  <c r="L48" i="346"/>
  <c r="K48" i="346"/>
  <c r="J48" i="346"/>
  <c r="P47" i="346"/>
  <c r="M47" i="346"/>
  <c r="L47" i="346"/>
  <c r="K47" i="346"/>
  <c r="J47" i="346"/>
  <c r="P46" i="346"/>
  <c r="M46" i="346"/>
  <c r="L46" i="346"/>
  <c r="K46" i="346"/>
  <c r="J46" i="346"/>
  <c r="P45" i="346"/>
  <c r="M45" i="346" s="1"/>
  <c r="L45" i="346"/>
  <c r="K45" i="346"/>
  <c r="J45" i="346"/>
  <c r="P44" i="346"/>
  <c r="M44" i="346"/>
  <c r="L44" i="346"/>
  <c r="K44" i="346"/>
  <c r="J44" i="346"/>
  <c r="P43" i="346"/>
  <c r="M43" i="346"/>
  <c r="L43" i="346"/>
  <c r="K43" i="346"/>
  <c r="J43" i="346"/>
  <c r="P42" i="346"/>
  <c r="M42" i="346"/>
  <c r="L42" i="346"/>
  <c r="K42" i="346"/>
  <c r="J42" i="346"/>
  <c r="P41" i="346"/>
  <c r="M41" i="346" s="1"/>
  <c r="L41" i="346"/>
  <c r="K41" i="346"/>
  <c r="J41" i="346"/>
  <c r="P40" i="346"/>
  <c r="M40" i="346"/>
  <c r="L40" i="346"/>
  <c r="K40" i="346"/>
  <c r="J40" i="346"/>
  <c r="H5" i="346"/>
  <c r="D5" i="346"/>
  <c r="C5" i="346"/>
  <c r="A5" i="346"/>
  <c r="A1" i="346"/>
  <c r="R57" i="345"/>
  <c r="I37" i="345"/>
  <c r="G37" i="345"/>
  <c r="F37" i="345"/>
  <c r="D37" i="345"/>
  <c r="C37" i="345"/>
  <c r="B37" i="345"/>
  <c r="K36" i="345"/>
  <c r="I35" i="345"/>
  <c r="G35" i="345"/>
  <c r="F35" i="345"/>
  <c r="D35" i="345"/>
  <c r="C35" i="345"/>
  <c r="B35" i="345"/>
  <c r="M34" i="345"/>
  <c r="I33" i="345"/>
  <c r="G33" i="345"/>
  <c r="F33" i="345"/>
  <c r="D33" i="345"/>
  <c r="C33" i="345"/>
  <c r="B33" i="345"/>
  <c r="K32" i="345"/>
  <c r="I31" i="345"/>
  <c r="G31" i="345"/>
  <c r="F31" i="345"/>
  <c r="D31" i="345"/>
  <c r="C31" i="345"/>
  <c r="B31" i="345"/>
  <c r="O30" i="345"/>
  <c r="C29" i="345"/>
  <c r="B29" i="345"/>
  <c r="K28" i="345"/>
  <c r="I27" i="345"/>
  <c r="G27" i="345"/>
  <c r="F27" i="345"/>
  <c r="D27" i="345"/>
  <c r="C27" i="345"/>
  <c r="B27" i="345"/>
  <c r="M26" i="345"/>
  <c r="I25" i="345"/>
  <c r="G25" i="345"/>
  <c r="F25" i="345"/>
  <c r="D25" i="345"/>
  <c r="C25" i="345"/>
  <c r="B25" i="345"/>
  <c r="K24" i="345"/>
  <c r="I23" i="345"/>
  <c r="G23" i="345"/>
  <c r="F23" i="345"/>
  <c r="D23" i="345"/>
  <c r="C23" i="345"/>
  <c r="B23" i="345"/>
  <c r="Q22" i="345"/>
  <c r="I21" i="345"/>
  <c r="G21" i="345"/>
  <c r="F21" i="345"/>
  <c r="D21" i="345"/>
  <c r="C21" i="345"/>
  <c r="B21" i="345"/>
  <c r="K20" i="345"/>
  <c r="I19" i="345"/>
  <c r="G19" i="345"/>
  <c r="F19" i="345"/>
  <c r="D19" i="345"/>
  <c r="C19" i="345"/>
  <c r="B19" i="345"/>
  <c r="M18" i="345"/>
  <c r="I17" i="345"/>
  <c r="G17" i="345"/>
  <c r="F17" i="345"/>
  <c r="D17" i="345"/>
  <c r="C17" i="345"/>
  <c r="B17" i="345"/>
  <c r="U16" i="345"/>
  <c r="U15" i="345"/>
  <c r="I15" i="345"/>
  <c r="G15" i="345"/>
  <c r="F15" i="345"/>
  <c r="K16" i="345" s="1"/>
  <c r="D15" i="345"/>
  <c r="C15" i="345"/>
  <c r="B15" i="345"/>
  <c r="U14" i="345"/>
  <c r="O14" i="345"/>
  <c r="U13" i="345"/>
  <c r="I13" i="345"/>
  <c r="G13" i="345"/>
  <c r="F13" i="345"/>
  <c r="D13" i="345"/>
  <c r="C13" i="345"/>
  <c r="B13" i="345"/>
  <c r="U12" i="345"/>
  <c r="U11" i="345"/>
  <c r="I11" i="345"/>
  <c r="G11" i="345"/>
  <c r="F11" i="345"/>
  <c r="K12" i="345" s="1"/>
  <c r="D11" i="345"/>
  <c r="C11" i="345"/>
  <c r="B11" i="345"/>
  <c r="U10" i="345"/>
  <c r="M10" i="345"/>
  <c r="U9" i="345"/>
  <c r="I9" i="345"/>
  <c r="G9" i="345"/>
  <c r="F9" i="345"/>
  <c r="D9" i="345"/>
  <c r="C9" i="345"/>
  <c r="B9" i="345"/>
  <c r="U8" i="345"/>
  <c r="U7" i="345"/>
  <c r="I7" i="345"/>
  <c r="G7" i="345"/>
  <c r="F7" i="345"/>
  <c r="K8" i="345" s="1"/>
  <c r="D7" i="345"/>
  <c r="C7" i="345"/>
  <c r="B7" i="345"/>
  <c r="M6" i="345"/>
  <c r="Y5" i="345"/>
  <c r="AG1" i="345" s="1"/>
  <c r="R4" i="345"/>
  <c r="O57" i="345" s="1"/>
  <c r="G4" i="345"/>
  <c r="A4" i="345"/>
  <c r="Y3" i="345"/>
  <c r="K6" i="345" s="1"/>
  <c r="AH1" i="345"/>
  <c r="AE1" i="345"/>
  <c r="AD1" i="345"/>
  <c r="A1" i="345"/>
  <c r="R62" i="344"/>
  <c r="I21" i="344"/>
  <c r="G21" i="344"/>
  <c r="F21" i="344"/>
  <c r="D21" i="344"/>
  <c r="C21" i="344"/>
  <c r="B21" i="344"/>
  <c r="K20" i="344"/>
  <c r="I19" i="344"/>
  <c r="G19" i="344"/>
  <c r="F19" i="344"/>
  <c r="D19" i="344"/>
  <c r="C19" i="344"/>
  <c r="B19" i="344"/>
  <c r="M18" i="344"/>
  <c r="I17" i="344"/>
  <c r="G17" i="344"/>
  <c r="F17" i="344"/>
  <c r="D17" i="344"/>
  <c r="C17" i="344"/>
  <c r="B17" i="344"/>
  <c r="U16" i="344"/>
  <c r="K16" i="344"/>
  <c r="U15" i="344"/>
  <c r="I15" i="344"/>
  <c r="G15" i="344"/>
  <c r="F15" i="344"/>
  <c r="D15" i="344"/>
  <c r="C15" i="344"/>
  <c r="B15" i="344"/>
  <c r="U14" i="344"/>
  <c r="O14" i="344"/>
  <c r="U13" i="344"/>
  <c r="I13" i="344"/>
  <c r="G13" i="344"/>
  <c r="F13" i="344"/>
  <c r="D13" i="344"/>
  <c r="C13" i="344"/>
  <c r="B13" i="344"/>
  <c r="U12" i="344"/>
  <c r="K12" i="344"/>
  <c r="U11" i="344"/>
  <c r="I11" i="344"/>
  <c r="G11" i="344"/>
  <c r="F11" i="344"/>
  <c r="D11" i="344"/>
  <c r="C11" i="344"/>
  <c r="B11" i="344"/>
  <c r="U10" i="344"/>
  <c r="M10" i="344"/>
  <c r="U9" i="344"/>
  <c r="I9" i="344"/>
  <c r="G9" i="344"/>
  <c r="F9" i="344"/>
  <c r="D9" i="344"/>
  <c r="C9" i="344"/>
  <c r="B9" i="344"/>
  <c r="U8" i="344"/>
  <c r="K8" i="344"/>
  <c r="U7" i="344"/>
  <c r="I7" i="344"/>
  <c r="G7" i="344"/>
  <c r="F7" i="344"/>
  <c r="D7" i="344"/>
  <c r="C7" i="344"/>
  <c r="B7" i="344"/>
  <c r="K6" i="344"/>
  <c r="F6" i="344"/>
  <c r="Y5" i="344"/>
  <c r="AH1" i="344" s="1"/>
  <c r="R4" i="344"/>
  <c r="O62" i="344" s="1"/>
  <c r="G4" i="344"/>
  <c r="A4" i="344"/>
  <c r="Y3" i="344"/>
  <c r="O6" i="344" s="1"/>
  <c r="AG1" i="344"/>
  <c r="AF1" i="344"/>
  <c r="AE1" i="344"/>
  <c r="AC1" i="344"/>
  <c r="AB1" i="344"/>
  <c r="A1" i="344"/>
  <c r="P156" i="343"/>
  <c r="M156" i="343"/>
  <c r="L156" i="343"/>
  <c r="K156" i="343"/>
  <c r="J156" i="343"/>
  <c r="P155" i="343"/>
  <c r="M155" i="343"/>
  <c r="L155" i="343"/>
  <c r="K155" i="343"/>
  <c r="J155" i="343"/>
  <c r="P154" i="343"/>
  <c r="M154" i="343" s="1"/>
  <c r="L154" i="343"/>
  <c r="K154" i="343"/>
  <c r="J154" i="343"/>
  <c r="P153" i="343"/>
  <c r="M153" i="343" s="1"/>
  <c r="L153" i="343"/>
  <c r="K153" i="343"/>
  <c r="J153" i="343"/>
  <c r="P152" i="343"/>
  <c r="M152" i="343"/>
  <c r="L152" i="343"/>
  <c r="K152" i="343"/>
  <c r="J152" i="343"/>
  <c r="P151" i="343"/>
  <c r="M151" i="343"/>
  <c r="L151" i="343"/>
  <c r="K151" i="343"/>
  <c r="J151" i="343"/>
  <c r="P150" i="343"/>
  <c r="M150" i="343" s="1"/>
  <c r="L150" i="343"/>
  <c r="K150" i="343"/>
  <c r="J150" i="343"/>
  <c r="P149" i="343"/>
  <c r="M149" i="343" s="1"/>
  <c r="L149" i="343"/>
  <c r="K149" i="343"/>
  <c r="J149" i="343"/>
  <c r="P148" i="343"/>
  <c r="M148" i="343"/>
  <c r="L148" i="343"/>
  <c r="K148" i="343"/>
  <c r="J148" i="343"/>
  <c r="P147" i="343"/>
  <c r="M147" i="343"/>
  <c r="L147" i="343"/>
  <c r="K147" i="343"/>
  <c r="J147" i="343"/>
  <c r="P146" i="343"/>
  <c r="M146" i="343" s="1"/>
  <c r="L146" i="343"/>
  <c r="K146" i="343"/>
  <c r="J146" i="343"/>
  <c r="P145" i="343"/>
  <c r="M145" i="343" s="1"/>
  <c r="L145" i="343"/>
  <c r="K145" i="343"/>
  <c r="J145" i="343"/>
  <c r="P144" i="343"/>
  <c r="M144" i="343"/>
  <c r="L144" i="343"/>
  <c r="K144" i="343"/>
  <c r="J144" i="343"/>
  <c r="P143" i="343"/>
  <c r="M143" i="343"/>
  <c r="L143" i="343"/>
  <c r="K143" i="343"/>
  <c r="J143" i="343"/>
  <c r="P142" i="343"/>
  <c r="M142" i="343" s="1"/>
  <c r="L142" i="343"/>
  <c r="K142" i="343"/>
  <c r="J142" i="343"/>
  <c r="P141" i="343"/>
  <c r="M141" i="343" s="1"/>
  <c r="L141" i="343"/>
  <c r="K141" i="343"/>
  <c r="J141" i="343"/>
  <c r="P140" i="343"/>
  <c r="M140" i="343"/>
  <c r="L140" i="343"/>
  <c r="K140" i="343"/>
  <c r="J140" i="343"/>
  <c r="P139" i="343"/>
  <c r="M139" i="343"/>
  <c r="L139" i="343"/>
  <c r="K139" i="343"/>
  <c r="J139" i="343"/>
  <c r="P138" i="343"/>
  <c r="M138" i="343" s="1"/>
  <c r="L138" i="343"/>
  <c r="K138" i="343"/>
  <c r="J138" i="343"/>
  <c r="P137" i="343"/>
  <c r="M137" i="343" s="1"/>
  <c r="L137" i="343"/>
  <c r="K137" i="343"/>
  <c r="J137" i="343"/>
  <c r="P136" i="343"/>
  <c r="M136" i="343"/>
  <c r="L136" i="343"/>
  <c r="K136" i="343"/>
  <c r="J136" i="343"/>
  <c r="P135" i="343"/>
  <c r="M135" i="343"/>
  <c r="L135" i="343"/>
  <c r="K135" i="343"/>
  <c r="J135" i="343"/>
  <c r="P134" i="343"/>
  <c r="M134" i="343" s="1"/>
  <c r="L134" i="343"/>
  <c r="K134" i="343"/>
  <c r="J134" i="343"/>
  <c r="P133" i="343"/>
  <c r="M133" i="343" s="1"/>
  <c r="L133" i="343"/>
  <c r="K133" i="343"/>
  <c r="J133" i="343"/>
  <c r="P132" i="343"/>
  <c r="M132" i="343"/>
  <c r="L132" i="343"/>
  <c r="K132" i="343"/>
  <c r="J132" i="343"/>
  <c r="P131" i="343"/>
  <c r="M131" i="343"/>
  <c r="L131" i="343"/>
  <c r="K131" i="343"/>
  <c r="J131" i="343"/>
  <c r="P130" i="343"/>
  <c r="M130" i="343" s="1"/>
  <c r="L130" i="343"/>
  <c r="K130" i="343"/>
  <c r="J130" i="343"/>
  <c r="P129" i="343"/>
  <c r="M129" i="343" s="1"/>
  <c r="L129" i="343"/>
  <c r="K129" i="343"/>
  <c r="J129" i="343"/>
  <c r="P128" i="343"/>
  <c r="M128" i="343"/>
  <c r="L128" i="343"/>
  <c r="K128" i="343"/>
  <c r="J128" i="343"/>
  <c r="P127" i="343"/>
  <c r="M127" i="343"/>
  <c r="L127" i="343"/>
  <c r="K127" i="343"/>
  <c r="J127" i="343"/>
  <c r="P126" i="343"/>
  <c r="M126" i="343" s="1"/>
  <c r="L126" i="343"/>
  <c r="K126" i="343"/>
  <c r="J126" i="343"/>
  <c r="P125" i="343"/>
  <c r="M125" i="343" s="1"/>
  <c r="L125" i="343"/>
  <c r="K125" i="343"/>
  <c r="J125" i="343"/>
  <c r="P124" i="343"/>
  <c r="M124" i="343"/>
  <c r="L124" i="343"/>
  <c r="K124" i="343"/>
  <c r="J124" i="343"/>
  <c r="P123" i="343"/>
  <c r="M123" i="343"/>
  <c r="L123" i="343"/>
  <c r="K123" i="343"/>
  <c r="J123" i="343"/>
  <c r="P122" i="343"/>
  <c r="M122" i="343" s="1"/>
  <c r="L122" i="343"/>
  <c r="K122" i="343"/>
  <c r="J122" i="343"/>
  <c r="P121" i="343"/>
  <c r="M121" i="343" s="1"/>
  <c r="L121" i="343"/>
  <c r="K121" i="343"/>
  <c r="J121" i="343"/>
  <c r="P120" i="343"/>
  <c r="M120" i="343"/>
  <c r="L120" i="343"/>
  <c r="K120" i="343"/>
  <c r="J120" i="343"/>
  <c r="P119" i="343"/>
  <c r="M119" i="343"/>
  <c r="L119" i="343"/>
  <c r="K119" i="343"/>
  <c r="J119" i="343"/>
  <c r="P118" i="343"/>
  <c r="M118" i="343" s="1"/>
  <c r="L118" i="343"/>
  <c r="K118" i="343"/>
  <c r="J118" i="343"/>
  <c r="P117" i="343"/>
  <c r="M117" i="343" s="1"/>
  <c r="L117" i="343"/>
  <c r="K117" i="343"/>
  <c r="J117" i="343"/>
  <c r="P116" i="343"/>
  <c r="M116" i="343"/>
  <c r="L116" i="343"/>
  <c r="K116" i="343"/>
  <c r="J116" i="343"/>
  <c r="P115" i="343"/>
  <c r="M115" i="343"/>
  <c r="L115" i="343"/>
  <c r="K115" i="343"/>
  <c r="J115" i="343"/>
  <c r="P114" i="343"/>
  <c r="M114" i="343" s="1"/>
  <c r="L114" i="343"/>
  <c r="K114" i="343"/>
  <c r="J114" i="343"/>
  <c r="P113" i="343"/>
  <c r="M113" i="343"/>
  <c r="L113" i="343"/>
  <c r="K113" i="343"/>
  <c r="J113" i="343"/>
  <c r="P112" i="343"/>
  <c r="M112" i="343"/>
  <c r="L112" i="343"/>
  <c r="K112" i="343"/>
  <c r="J112" i="343"/>
  <c r="P111" i="343"/>
  <c r="M111" i="343"/>
  <c r="L111" i="343"/>
  <c r="K111" i="343"/>
  <c r="J111" i="343"/>
  <c r="P110" i="343"/>
  <c r="M110" i="343" s="1"/>
  <c r="L110" i="343"/>
  <c r="K110" i="343"/>
  <c r="J110" i="343"/>
  <c r="P109" i="343"/>
  <c r="M109" i="343"/>
  <c r="L109" i="343"/>
  <c r="K109" i="343"/>
  <c r="J109" i="343"/>
  <c r="P108" i="343"/>
  <c r="M108" i="343"/>
  <c r="L108" i="343"/>
  <c r="K108" i="343"/>
  <c r="J108" i="343"/>
  <c r="P107" i="343"/>
  <c r="M107" i="343"/>
  <c r="L107" i="343"/>
  <c r="K107" i="343"/>
  <c r="J107" i="343"/>
  <c r="P106" i="343"/>
  <c r="M106" i="343" s="1"/>
  <c r="L106" i="343"/>
  <c r="K106" i="343"/>
  <c r="J106" i="343"/>
  <c r="P105" i="343"/>
  <c r="M105" i="343"/>
  <c r="L105" i="343"/>
  <c r="K105" i="343"/>
  <c r="J105" i="343"/>
  <c r="P104" i="343"/>
  <c r="M104" i="343"/>
  <c r="L104" i="343"/>
  <c r="K104" i="343"/>
  <c r="J104" i="343"/>
  <c r="P103" i="343"/>
  <c r="M103" i="343"/>
  <c r="L103" i="343"/>
  <c r="K103" i="343"/>
  <c r="J103" i="343"/>
  <c r="P102" i="343"/>
  <c r="M102" i="343" s="1"/>
  <c r="L102" i="343"/>
  <c r="K102" i="343"/>
  <c r="J102" i="343"/>
  <c r="P101" i="343"/>
  <c r="M101" i="343" s="1"/>
  <c r="L101" i="343"/>
  <c r="K101" i="343"/>
  <c r="J101" i="343"/>
  <c r="P100" i="343"/>
  <c r="M100" i="343"/>
  <c r="L100" i="343"/>
  <c r="K100" i="343"/>
  <c r="J100" i="343"/>
  <c r="P99" i="343"/>
  <c r="M99" i="343"/>
  <c r="L99" i="343"/>
  <c r="K99" i="343"/>
  <c r="J99" i="343"/>
  <c r="P98" i="343"/>
  <c r="M98" i="343" s="1"/>
  <c r="L98" i="343"/>
  <c r="K98" i="343"/>
  <c r="J98" i="343"/>
  <c r="P97" i="343"/>
  <c r="M97" i="343" s="1"/>
  <c r="L97" i="343"/>
  <c r="K97" i="343"/>
  <c r="J97" i="343"/>
  <c r="P96" i="343"/>
  <c r="M96" i="343"/>
  <c r="L96" i="343"/>
  <c r="K96" i="343"/>
  <c r="J96" i="343"/>
  <c r="P95" i="343"/>
  <c r="M95" i="343"/>
  <c r="L95" i="343"/>
  <c r="K95" i="343"/>
  <c r="J95" i="343"/>
  <c r="P94" i="343"/>
  <c r="M94" i="343" s="1"/>
  <c r="L94" i="343"/>
  <c r="K94" i="343"/>
  <c r="J94" i="343"/>
  <c r="P93" i="343"/>
  <c r="M93" i="343" s="1"/>
  <c r="L93" i="343"/>
  <c r="K93" i="343"/>
  <c r="J93" i="343"/>
  <c r="P92" i="343"/>
  <c r="M92" i="343"/>
  <c r="L92" i="343"/>
  <c r="K92" i="343"/>
  <c r="J92" i="343"/>
  <c r="P91" i="343"/>
  <c r="M91" i="343"/>
  <c r="L91" i="343"/>
  <c r="K91" i="343"/>
  <c r="J91" i="343"/>
  <c r="P90" i="343"/>
  <c r="M90" i="343" s="1"/>
  <c r="L90" i="343"/>
  <c r="K90" i="343"/>
  <c r="J90" i="343"/>
  <c r="P89" i="343"/>
  <c r="M89" i="343" s="1"/>
  <c r="L89" i="343"/>
  <c r="K89" i="343"/>
  <c r="J89" i="343"/>
  <c r="P88" i="343"/>
  <c r="M88" i="343"/>
  <c r="L88" i="343"/>
  <c r="K88" i="343"/>
  <c r="J88" i="343"/>
  <c r="P87" i="343"/>
  <c r="M87" i="343"/>
  <c r="L87" i="343"/>
  <c r="K87" i="343"/>
  <c r="J87" i="343"/>
  <c r="P86" i="343"/>
  <c r="M86" i="343" s="1"/>
  <c r="L86" i="343"/>
  <c r="K86" i="343"/>
  <c r="J86" i="343"/>
  <c r="P85" i="343"/>
  <c r="M85" i="343"/>
  <c r="L85" i="343"/>
  <c r="K85" i="343"/>
  <c r="J85" i="343"/>
  <c r="P84" i="343"/>
  <c r="M84" i="343"/>
  <c r="L84" i="343"/>
  <c r="K84" i="343"/>
  <c r="J84" i="343"/>
  <c r="P83" i="343"/>
  <c r="M83" i="343"/>
  <c r="L83" i="343"/>
  <c r="K83" i="343"/>
  <c r="J83" i="343"/>
  <c r="P82" i="343"/>
  <c r="M82" i="343" s="1"/>
  <c r="L82" i="343"/>
  <c r="K82" i="343"/>
  <c r="J82" i="343"/>
  <c r="P81" i="343"/>
  <c r="M81" i="343"/>
  <c r="L81" i="343"/>
  <c r="K81" i="343"/>
  <c r="J81" i="343"/>
  <c r="P80" i="343"/>
  <c r="M80" i="343"/>
  <c r="L80" i="343"/>
  <c r="K80" i="343"/>
  <c r="J80" i="343"/>
  <c r="P79" i="343"/>
  <c r="M79" i="343"/>
  <c r="L79" i="343"/>
  <c r="K79" i="343"/>
  <c r="J79" i="343"/>
  <c r="P78" i="343"/>
  <c r="M78" i="343" s="1"/>
  <c r="L78" i="343"/>
  <c r="K78" i="343"/>
  <c r="J78" i="343"/>
  <c r="P77" i="343"/>
  <c r="M77" i="343" s="1"/>
  <c r="L77" i="343"/>
  <c r="K77" i="343"/>
  <c r="J77" i="343"/>
  <c r="P76" i="343"/>
  <c r="M76" i="343"/>
  <c r="L76" i="343"/>
  <c r="K76" i="343"/>
  <c r="J76" i="343"/>
  <c r="P75" i="343"/>
  <c r="M75" i="343"/>
  <c r="L75" i="343"/>
  <c r="K75" i="343"/>
  <c r="J75" i="343"/>
  <c r="P74" i="343"/>
  <c r="M74" i="343" s="1"/>
  <c r="L74" i="343"/>
  <c r="K74" i="343"/>
  <c r="J74" i="343"/>
  <c r="P73" i="343"/>
  <c r="M73" i="343"/>
  <c r="L73" i="343"/>
  <c r="K73" i="343"/>
  <c r="J73" i="343"/>
  <c r="P72" i="343"/>
  <c r="M72" i="343"/>
  <c r="L72" i="343"/>
  <c r="K72" i="343"/>
  <c r="J72" i="343"/>
  <c r="P71" i="343"/>
  <c r="M71" i="343"/>
  <c r="L71" i="343"/>
  <c r="K71" i="343"/>
  <c r="J71" i="343"/>
  <c r="P70" i="343"/>
  <c r="M70" i="343" s="1"/>
  <c r="L70" i="343"/>
  <c r="K70" i="343"/>
  <c r="J70" i="343"/>
  <c r="P69" i="343"/>
  <c r="M69" i="343" s="1"/>
  <c r="L69" i="343"/>
  <c r="K69" i="343"/>
  <c r="J69" i="343"/>
  <c r="P68" i="343"/>
  <c r="M68" i="343"/>
  <c r="L68" i="343"/>
  <c r="K68" i="343"/>
  <c r="J68" i="343"/>
  <c r="P67" i="343"/>
  <c r="M67" i="343"/>
  <c r="L67" i="343"/>
  <c r="K67" i="343"/>
  <c r="J67" i="343"/>
  <c r="P66" i="343"/>
  <c r="M66" i="343" s="1"/>
  <c r="L66" i="343"/>
  <c r="K66" i="343"/>
  <c r="J66" i="343"/>
  <c r="P65" i="343"/>
  <c r="M65" i="343"/>
  <c r="L65" i="343"/>
  <c r="K65" i="343"/>
  <c r="J65" i="343"/>
  <c r="P64" i="343"/>
  <c r="M64" i="343"/>
  <c r="L64" i="343"/>
  <c r="K64" i="343"/>
  <c r="J64" i="343"/>
  <c r="P63" i="343"/>
  <c r="M63" i="343"/>
  <c r="L63" i="343"/>
  <c r="K63" i="343"/>
  <c r="J63" i="343"/>
  <c r="P62" i="343"/>
  <c r="M62" i="343" s="1"/>
  <c r="L62" i="343"/>
  <c r="K62" i="343"/>
  <c r="J62" i="343"/>
  <c r="P61" i="343"/>
  <c r="M61" i="343" s="1"/>
  <c r="L61" i="343"/>
  <c r="K61" i="343"/>
  <c r="J61" i="343"/>
  <c r="P60" i="343"/>
  <c r="M60" i="343"/>
  <c r="L60" i="343"/>
  <c r="K60" i="343"/>
  <c r="J60" i="343"/>
  <c r="P59" i="343"/>
  <c r="M59" i="343"/>
  <c r="L59" i="343"/>
  <c r="K59" i="343"/>
  <c r="J59" i="343"/>
  <c r="P58" i="343"/>
  <c r="M58" i="343" s="1"/>
  <c r="L58" i="343"/>
  <c r="K58" i="343"/>
  <c r="J58" i="343"/>
  <c r="P57" i="343"/>
  <c r="M57" i="343" s="1"/>
  <c r="L57" i="343"/>
  <c r="K57" i="343"/>
  <c r="J57" i="343"/>
  <c r="P56" i="343"/>
  <c r="M56" i="343" s="1"/>
  <c r="L56" i="343"/>
  <c r="K56" i="343"/>
  <c r="J56" i="343"/>
  <c r="P55" i="343"/>
  <c r="M55" i="343"/>
  <c r="L55" i="343"/>
  <c r="K55" i="343"/>
  <c r="J55" i="343"/>
  <c r="P54" i="343"/>
  <c r="M54" i="343" s="1"/>
  <c r="L54" i="343"/>
  <c r="K54" i="343"/>
  <c r="J54" i="343"/>
  <c r="P53" i="343"/>
  <c r="M53" i="343" s="1"/>
  <c r="L53" i="343"/>
  <c r="K53" i="343"/>
  <c r="J53" i="343"/>
  <c r="P52" i="343"/>
  <c r="M52" i="343" s="1"/>
  <c r="L52" i="343"/>
  <c r="K52" i="343"/>
  <c r="J52" i="343"/>
  <c r="P51" i="343"/>
  <c r="M51" i="343"/>
  <c r="L51" i="343"/>
  <c r="K51" i="343"/>
  <c r="J51" i="343"/>
  <c r="P50" i="343"/>
  <c r="M50" i="343" s="1"/>
  <c r="L50" i="343"/>
  <c r="K50" i="343"/>
  <c r="J50" i="343"/>
  <c r="P49" i="343"/>
  <c r="M49" i="343" s="1"/>
  <c r="L49" i="343"/>
  <c r="K49" i="343"/>
  <c r="J49" i="343"/>
  <c r="P48" i="343"/>
  <c r="M48" i="343" s="1"/>
  <c r="L48" i="343"/>
  <c r="K48" i="343"/>
  <c r="J48" i="343"/>
  <c r="P47" i="343"/>
  <c r="M47" i="343"/>
  <c r="L47" i="343"/>
  <c r="K47" i="343"/>
  <c r="J47" i="343"/>
  <c r="P46" i="343"/>
  <c r="M46" i="343" s="1"/>
  <c r="L46" i="343"/>
  <c r="K46" i="343"/>
  <c r="J46" i="343"/>
  <c r="P45" i="343"/>
  <c r="M45" i="343" s="1"/>
  <c r="L45" i="343"/>
  <c r="K45" i="343"/>
  <c r="J45" i="343"/>
  <c r="P44" i="343"/>
  <c r="M44" i="343" s="1"/>
  <c r="L44" i="343"/>
  <c r="K44" i="343"/>
  <c r="J44" i="343"/>
  <c r="P43" i="343"/>
  <c r="M43" i="343"/>
  <c r="L43" i="343"/>
  <c r="K43" i="343"/>
  <c r="J43" i="343"/>
  <c r="P42" i="343"/>
  <c r="M42" i="343" s="1"/>
  <c r="L42" i="343"/>
  <c r="K42" i="343"/>
  <c r="J42" i="343"/>
  <c r="P41" i="343"/>
  <c r="M41" i="343"/>
  <c r="L41" i="343"/>
  <c r="K41" i="343"/>
  <c r="J41" i="343"/>
  <c r="P40" i="343"/>
  <c r="M40" i="343" s="1"/>
  <c r="L40" i="343"/>
  <c r="K40" i="343"/>
  <c r="J40" i="343"/>
  <c r="H5" i="343"/>
  <c r="D5" i="343"/>
  <c r="C5" i="343"/>
  <c r="A5" i="343"/>
  <c r="A1" i="343"/>
  <c r="R47" i="342"/>
  <c r="F36" i="342"/>
  <c r="C36" i="342"/>
  <c r="F34" i="342"/>
  <c r="C34" i="342"/>
  <c r="F32" i="342"/>
  <c r="C32" i="342"/>
  <c r="B30" i="342"/>
  <c r="F27" i="342"/>
  <c r="B23" i="342"/>
  <c r="L17" i="342"/>
  <c r="I17" i="342"/>
  <c r="G17" i="342"/>
  <c r="E17" i="342"/>
  <c r="H27" i="342" s="1"/>
  <c r="D17" i="342"/>
  <c r="C17" i="342"/>
  <c r="L15" i="342"/>
  <c r="I15" i="342"/>
  <c r="G15" i="342"/>
  <c r="E15" i="342"/>
  <c r="B29" i="342" s="1"/>
  <c r="D15" i="342"/>
  <c r="C15" i="342"/>
  <c r="L13" i="342"/>
  <c r="I13" i="342"/>
  <c r="G13" i="342"/>
  <c r="E13" i="342"/>
  <c r="D27" i="342" s="1"/>
  <c r="D13" i="342"/>
  <c r="C13" i="342"/>
  <c r="L11" i="342"/>
  <c r="I11" i="342"/>
  <c r="G11" i="342"/>
  <c r="E11" i="342"/>
  <c r="H22" i="342" s="1"/>
  <c r="D11" i="342"/>
  <c r="C11" i="342"/>
  <c r="L9" i="342"/>
  <c r="I9" i="342"/>
  <c r="G9" i="342"/>
  <c r="E9" i="342"/>
  <c r="F22" i="342" s="1"/>
  <c r="D9" i="342"/>
  <c r="C9" i="342"/>
  <c r="L7" i="342"/>
  <c r="I7" i="342"/>
  <c r="G7" i="342"/>
  <c r="E7" i="342"/>
  <c r="D22" i="342" s="1"/>
  <c r="D7" i="342"/>
  <c r="C7" i="342"/>
  <c r="Y5" i="342"/>
  <c r="L4" i="342"/>
  <c r="K47" i="342" s="1"/>
  <c r="E4" i="342"/>
  <c r="A4" i="342"/>
  <c r="Y3" i="342"/>
  <c r="E2" i="342"/>
  <c r="A1" i="342"/>
  <c r="P156" i="341"/>
  <c r="M156" i="341" s="1"/>
  <c r="L156" i="341"/>
  <c r="K156" i="341"/>
  <c r="J156" i="341"/>
  <c r="P155" i="341"/>
  <c r="M155" i="341"/>
  <c r="L155" i="341"/>
  <c r="K155" i="341"/>
  <c r="J155" i="341"/>
  <c r="P154" i="341"/>
  <c r="M154" i="341"/>
  <c r="L154" i="341"/>
  <c r="K154" i="341"/>
  <c r="J154" i="341"/>
  <c r="P153" i="341"/>
  <c r="M153" i="341" s="1"/>
  <c r="L153" i="341"/>
  <c r="K153" i="341"/>
  <c r="J153" i="341"/>
  <c r="P152" i="341"/>
  <c r="M152" i="341" s="1"/>
  <c r="L152" i="341"/>
  <c r="K152" i="341"/>
  <c r="J152" i="341"/>
  <c r="P151" i="341"/>
  <c r="M151" i="341"/>
  <c r="L151" i="341"/>
  <c r="K151" i="341"/>
  <c r="J151" i="341"/>
  <c r="P150" i="341"/>
  <c r="M150" i="341"/>
  <c r="L150" i="341"/>
  <c r="K150" i="341"/>
  <c r="J150" i="341"/>
  <c r="P149" i="341"/>
  <c r="M149" i="341" s="1"/>
  <c r="L149" i="341"/>
  <c r="K149" i="341"/>
  <c r="J149" i="341"/>
  <c r="P148" i="341"/>
  <c r="M148" i="341" s="1"/>
  <c r="L148" i="341"/>
  <c r="K148" i="341"/>
  <c r="J148" i="341"/>
  <c r="P147" i="341"/>
  <c r="M147" i="341"/>
  <c r="L147" i="341"/>
  <c r="K147" i="341"/>
  <c r="J147" i="341"/>
  <c r="P146" i="341"/>
  <c r="M146" i="341"/>
  <c r="L146" i="341"/>
  <c r="K146" i="341"/>
  <c r="J146" i="341"/>
  <c r="P145" i="341"/>
  <c r="M145" i="341" s="1"/>
  <c r="L145" i="341"/>
  <c r="K145" i="341"/>
  <c r="J145" i="341"/>
  <c r="P144" i="341"/>
  <c r="M144" i="341" s="1"/>
  <c r="L144" i="341"/>
  <c r="K144" i="341"/>
  <c r="J144" i="341"/>
  <c r="P143" i="341"/>
  <c r="M143" i="341"/>
  <c r="L143" i="341"/>
  <c r="K143" i="341"/>
  <c r="J143" i="341"/>
  <c r="P142" i="341"/>
  <c r="M142" i="341"/>
  <c r="L142" i="341"/>
  <c r="K142" i="341"/>
  <c r="J142" i="341"/>
  <c r="P141" i="341"/>
  <c r="M141" i="341" s="1"/>
  <c r="L141" i="341"/>
  <c r="K141" i="341"/>
  <c r="J141" i="341"/>
  <c r="P140" i="341"/>
  <c r="M140" i="341" s="1"/>
  <c r="L140" i="341"/>
  <c r="K140" i="341"/>
  <c r="J140" i="341"/>
  <c r="P139" i="341"/>
  <c r="M139" i="341"/>
  <c r="L139" i="341"/>
  <c r="K139" i="341"/>
  <c r="J139" i="341"/>
  <c r="P138" i="341"/>
  <c r="M138" i="341"/>
  <c r="L138" i="341"/>
  <c r="K138" i="341"/>
  <c r="J138" i="341"/>
  <c r="P137" i="341"/>
  <c r="M137" i="341" s="1"/>
  <c r="L137" i="341"/>
  <c r="K137" i="341"/>
  <c r="J137" i="341"/>
  <c r="P136" i="341"/>
  <c r="M136" i="341" s="1"/>
  <c r="L136" i="341"/>
  <c r="K136" i="341"/>
  <c r="J136" i="341"/>
  <c r="P135" i="341"/>
  <c r="M135" i="341"/>
  <c r="L135" i="341"/>
  <c r="K135" i="341"/>
  <c r="J135" i="341"/>
  <c r="P134" i="341"/>
  <c r="M134" i="341"/>
  <c r="L134" i="341"/>
  <c r="K134" i="341"/>
  <c r="J134" i="341"/>
  <c r="P133" i="341"/>
  <c r="M133" i="341" s="1"/>
  <c r="L133" i="341"/>
  <c r="K133" i="341"/>
  <c r="J133" i="341"/>
  <c r="P132" i="341"/>
  <c r="M132" i="341" s="1"/>
  <c r="L132" i="341"/>
  <c r="K132" i="341"/>
  <c r="J132" i="341"/>
  <c r="P131" i="341"/>
  <c r="M131" i="341"/>
  <c r="L131" i="341"/>
  <c r="K131" i="341"/>
  <c r="J131" i="341"/>
  <c r="P130" i="341"/>
  <c r="M130" i="341"/>
  <c r="L130" i="341"/>
  <c r="K130" i="341"/>
  <c r="J130" i="341"/>
  <c r="P129" i="341"/>
  <c r="M129" i="341" s="1"/>
  <c r="L129" i="341"/>
  <c r="K129" i="341"/>
  <c r="J129" i="341"/>
  <c r="P128" i="341"/>
  <c r="M128" i="341" s="1"/>
  <c r="L128" i="341"/>
  <c r="K128" i="341"/>
  <c r="J128" i="341"/>
  <c r="P127" i="341"/>
  <c r="M127" i="341"/>
  <c r="L127" i="341"/>
  <c r="K127" i="341"/>
  <c r="J127" i="341"/>
  <c r="P126" i="341"/>
  <c r="M126" i="341"/>
  <c r="L126" i="341"/>
  <c r="K126" i="341"/>
  <c r="J126" i="341"/>
  <c r="P125" i="341"/>
  <c r="M125" i="341" s="1"/>
  <c r="L125" i="341"/>
  <c r="K125" i="341"/>
  <c r="J125" i="341"/>
  <c r="P124" i="341"/>
  <c r="M124" i="341" s="1"/>
  <c r="L124" i="341"/>
  <c r="K124" i="341"/>
  <c r="J124" i="341"/>
  <c r="P123" i="341"/>
  <c r="M123" i="341"/>
  <c r="L123" i="341"/>
  <c r="K123" i="341"/>
  <c r="J123" i="341"/>
  <c r="P122" i="341"/>
  <c r="M122" i="341"/>
  <c r="L122" i="341"/>
  <c r="K122" i="341"/>
  <c r="J122" i="341"/>
  <c r="P121" i="341"/>
  <c r="M121" i="341" s="1"/>
  <c r="L121" i="341"/>
  <c r="K121" i="341"/>
  <c r="J121" i="341"/>
  <c r="P120" i="341"/>
  <c r="M120" i="341" s="1"/>
  <c r="L120" i="341"/>
  <c r="K120" i="341"/>
  <c r="J120" i="341"/>
  <c r="P119" i="341"/>
  <c r="M119" i="341"/>
  <c r="L119" i="341"/>
  <c r="K119" i="341"/>
  <c r="J119" i="341"/>
  <c r="P118" i="341"/>
  <c r="M118" i="341"/>
  <c r="L118" i="341"/>
  <c r="K118" i="341"/>
  <c r="J118" i="341"/>
  <c r="P117" i="341"/>
  <c r="M117" i="341" s="1"/>
  <c r="L117" i="341"/>
  <c r="K117" i="341"/>
  <c r="J117" i="341"/>
  <c r="P116" i="341"/>
  <c r="M116" i="341" s="1"/>
  <c r="L116" i="341"/>
  <c r="K116" i="341"/>
  <c r="J116" i="341"/>
  <c r="P115" i="341"/>
  <c r="M115" i="341"/>
  <c r="L115" i="341"/>
  <c r="K115" i="341"/>
  <c r="J115" i="341"/>
  <c r="P114" i="341"/>
  <c r="M114" i="341"/>
  <c r="L114" i="341"/>
  <c r="K114" i="341"/>
  <c r="J114" i="341"/>
  <c r="P113" i="341"/>
  <c r="M113" i="341" s="1"/>
  <c r="L113" i="341"/>
  <c r="K113" i="341"/>
  <c r="J113" i="341"/>
  <c r="P112" i="341"/>
  <c r="M112" i="341" s="1"/>
  <c r="L112" i="341"/>
  <c r="K112" i="341"/>
  <c r="J112" i="341"/>
  <c r="P111" i="341"/>
  <c r="M111" i="341"/>
  <c r="L111" i="341"/>
  <c r="K111" i="341"/>
  <c r="J111" i="341"/>
  <c r="P110" i="341"/>
  <c r="M110" i="341"/>
  <c r="L110" i="341"/>
  <c r="K110" i="341"/>
  <c r="J110" i="341"/>
  <c r="P109" i="341"/>
  <c r="M109" i="341" s="1"/>
  <c r="L109" i="341"/>
  <c r="K109" i="341"/>
  <c r="J109" i="341"/>
  <c r="P108" i="341"/>
  <c r="M108" i="341" s="1"/>
  <c r="L108" i="341"/>
  <c r="K108" i="341"/>
  <c r="J108" i="341"/>
  <c r="P107" i="341"/>
  <c r="M107" i="341"/>
  <c r="L107" i="341"/>
  <c r="K107" i="341"/>
  <c r="J107" i="341"/>
  <c r="P106" i="341"/>
  <c r="M106" i="341"/>
  <c r="L106" i="341"/>
  <c r="K106" i="341"/>
  <c r="J106" i="341"/>
  <c r="P105" i="341"/>
  <c r="M105" i="341" s="1"/>
  <c r="L105" i="341"/>
  <c r="K105" i="341"/>
  <c r="J105" i="341"/>
  <c r="P104" i="341"/>
  <c r="M104" i="341" s="1"/>
  <c r="L104" i="341"/>
  <c r="K104" i="341"/>
  <c r="J104" i="341"/>
  <c r="P103" i="341"/>
  <c r="M103" i="341"/>
  <c r="L103" i="341"/>
  <c r="K103" i="341"/>
  <c r="J103" i="341"/>
  <c r="P102" i="341"/>
  <c r="M102" i="341" s="1"/>
  <c r="L102" i="341"/>
  <c r="K102" i="341"/>
  <c r="J102" i="341"/>
  <c r="P101" i="341"/>
  <c r="M101" i="341"/>
  <c r="L101" i="341"/>
  <c r="K101" i="341"/>
  <c r="J101" i="341"/>
  <c r="P100" i="341"/>
  <c r="M100" i="341" s="1"/>
  <c r="L100" i="341"/>
  <c r="K100" i="341"/>
  <c r="J100" i="341"/>
  <c r="P99" i="341"/>
  <c r="M99" i="341"/>
  <c r="L99" i="341"/>
  <c r="K99" i="341"/>
  <c r="J99" i="341"/>
  <c r="P98" i="341"/>
  <c r="M98" i="341" s="1"/>
  <c r="L98" i="341"/>
  <c r="K98" i="341"/>
  <c r="J98" i="341"/>
  <c r="P97" i="341"/>
  <c r="M97" i="341"/>
  <c r="L97" i="341"/>
  <c r="K97" i="341"/>
  <c r="J97" i="341"/>
  <c r="P96" i="341"/>
  <c r="M96" i="341" s="1"/>
  <c r="L96" i="341"/>
  <c r="K96" i="341"/>
  <c r="J96" i="341"/>
  <c r="P95" i="341"/>
  <c r="M95" i="341"/>
  <c r="L95" i="341"/>
  <c r="K95" i="341"/>
  <c r="J95" i="341"/>
  <c r="P94" i="341"/>
  <c r="M94" i="341" s="1"/>
  <c r="L94" i="341"/>
  <c r="K94" i="341"/>
  <c r="J94" i="341"/>
  <c r="P93" i="341"/>
  <c r="M93" i="341"/>
  <c r="L93" i="341"/>
  <c r="K93" i="341"/>
  <c r="J93" i="341"/>
  <c r="P92" i="341"/>
  <c r="M92" i="341" s="1"/>
  <c r="L92" i="341"/>
  <c r="K92" i="341"/>
  <c r="J92" i="341"/>
  <c r="P91" i="341"/>
  <c r="M91" i="341"/>
  <c r="L91" i="341"/>
  <c r="K91" i="341"/>
  <c r="J91" i="341"/>
  <c r="P90" i="341"/>
  <c r="M90" i="341" s="1"/>
  <c r="L90" i="341"/>
  <c r="K90" i="341"/>
  <c r="J90" i="341"/>
  <c r="P89" i="341"/>
  <c r="M89" i="341"/>
  <c r="L89" i="341"/>
  <c r="K89" i="341"/>
  <c r="J89" i="341"/>
  <c r="P88" i="341"/>
  <c r="M88" i="341" s="1"/>
  <c r="L88" i="341"/>
  <c r="K88" i="341"/>
  <c r="J88" i="341"/>
  <c r="P87" i="341"/>
  <c r="M87" i="341"/>
  <c r="L87" i="341"/>
  <c r="K87" i="341"/>
  <c r="J87" i="341"/>
  <c r="P86" i="341"/>
  <c r="M86" i="341" s="1"/>
  <c r="L86" i="341"/>
  <c r="K86" i="341"/>
  <c r="J86" i="341"/>
  <c r="P85" i="341"/>
  <c r="M85" i="341"/>
  <c r="L85" i="341"/>
  <c r="K85" i="341"/>
  <c r="J85" i="341"/>
  <c r="P84" i="341"/>
  <c r="M84" i="341" s="1"/>
  <c r="L84" i="341"/>
  <c r="K84" i="341"/>
  <c r="J84" i="341"/>
  <c r="P83" i="341"/>
  <c r="M83" i="341"/>
  <c r="L83" i="341"/>
  <c r="K83" i="341"/>
  <c r="J83" i="341"/>
  <c r="P82" i="341"/>
  <c r="M82" i="341" s="1"/>
  <c r="L82" i="341"/>
  <c r="K82" i="341"/>
  <c r="J82" i="341"/>
  <c r="P81" i="341"/>
  <c r="M81" i="341"/>
  <c r="L81" i="341"/>
  <c r="K81" i="341"/>
  <c r="J81" i="341"/>
  <c r="P80" i="341"/>
  <c r="M80" i="341" s="1"/>
  <c r="L80" i="341"/>
  <c r="K80" i="341"/>
  <c r="J80" i="341"/>
  <c r="P79" i="341"/>
  <c r="M79" i="341"/>
  <c r="L79" i="341"/>
  <c r="K79" i="341"/>
  <c r="J79" i="341"/>
  <c r="P78" i="341"/>
  <c r="M78" i="341" s="1"/>
  <c r="L78" i="341"/>
  <c r="K78" i="341"/>
  <c r="J78" i="341"/>
  <c r="P77" i="341"/>
  <c r="M77" i="341"/>
  <c r="L77" i="341"/>
  <c r="K77" i="341"/>
  <c r="J77" i="341"/>
  <c r="P76" i="341"/>
  <c r="M76" i="341" s="1"/>
  <c r="L76" i="341"/>
  <c r="K76" i="341"/>
  <c r="J76" i="341"/>
  <c r="P75" i="341"/>
  <c r="M75" i="341"/>
  <c r="L75" i="341"/>
  <c r="K75" i="341"/>
  <c r="J75" i="341"/>
  <c r="P74" i="341"/>
  <c r="M74" i="341" s="1"/>
  <c r="L74" i="341"/>
  <c r="K74" i="341"/>
  <c r="J74" i="341"/>
  <c r="P73" i="341"/>
  <c r="M73" i="341"/>
  <c r="L73" i="341"/>
  <c r="K73" i="341"/>
  <c r="J73" i="341"/>
  <c r="P72" i="341"/>
  <c r="M72" i="341" s="1"/>
  <c r="L72" i="341"/>
  <c r="K72" i="341"/>
  <c r="J72" i="341"/>
  <c r="P71" i="341"/>
  <c r="M71" i="341"/>
  <c r="L71" i="341"/>
  <c r="K71" i="341"/>
  <c r="J71" i="341"/>
  <c r="P70" i="341"/>
  <c r="M70" i="341" s="1"/>
  <c r="L70" i="341"/>
  <c r="K70" i="341"/>
  <c r="J70" i="341"/>
  <c r="P69" i="341"/>
  <c r="M69" i="341"/>
  <c r="L69" i="341"/>
  <c r="K69" i="341"/>
  <c r="J69" i="341"/>
  <c r="P68" i="341"/>
  <c r="M68" i="341" s="1"/>
  <c r="L68" i="341"/>
  <c r="K68" i="341"/>
  <c r="J68" i="341"/>
  <c r="P67" i="341"/>
  <c r="M67" i="341"/>
  <c r="L67" i="341"/>
  <c r="K67" i="341"/>
  <c r="J67" i="341"/>
  <c r="P66" i="341"/>
  <c r="M66" i="341" s="1"/>
  <c r="L66" i="341"/>
  <c r="K66" i="341"/>
  <c r="J66" i="341"/>
  <c r="P65" i="341"/>
  <c r="M65" i="341"/>
  <c r="L65" i="341"/>
  <c r="K65" i="341"/>
  <c r="J65" i="341"/>
  <c r="P64" i="341"/>
  <c r="M64" i="341" s="1"/>
  <c r="L64" i="341"/>
  <c r="K64" i="341"/>
  <c r="J64" i="341"/>
  <c r="P63" i="341"/>
  <c r="M63" i="341"/>
  <c r="L63" i="341"/>
  <c r="K63" i="341"/>
  <c r="J63" i="341"/>
  <c r="P62" i="341"/>
  <c r="M62" i="341" s="1"/>
  <c r="L62" i="341"/>
  <c r="K62" i="341"/>
  <c r="J62" i="341"/>
  <c r="P61" i="341"/>
  <c r="M61" i="341"/>
  <c r="L61" i="341"/>
  <c r="K61" i="341"/>
  <c r="J61" i="341"/>
  <c r="P60" i="341"/>
  <c r="M60" i="341" s="1"/>
  <c r="L60" i="341"/>
  <c r="K60" i="341"/>
  <c r="J60" i="341"/>
  <c r="P59" i="341"/>
  <c r="M59" i="341"/>
  <c r="L59" i="341"/>
  <c r="K59" i="341"/>
  <c r="J59" i="341"/>
  <c r="P58" i="341"/>
  <c r="M58" i="341" s="1"/>
  <c r="L58" i="341"/>
  <c r="K58" i="341"/>
  <c r="J58" i="341"/>
  <c r="P57" i="341"/>
  <c r="M57" i="341"/>
  <c r="L57" i="341"/>
  <c r="K57" i="341"/>
  <c r="J57" i="341"/>
  <c r="P56" i="341"/>
  <c r="M56" i="341" s="1"/>
  <c r="L56" i="341"/>
  <c r="K56" i="341"/>
  <c r="J56" i="341"/>
  <c r="P55" i="341"/>
  <c r="M55" i="341"/>
  <c r="L55" i="341"/>
  <c r="K55" i="341"/>
  <c r="J55" i="341"/>
  <c r="P54" i="341"/>
  <c r="M54" i="341" s="1"/>
  <c r="L54" i="341"/>
  <c r="K54" i="341"/>
  <c r="J54" i="341"/>
  <c r="P53" i="341"/>
  <c r="M53" i="341"/>
  <c r="L53" i="341"/>
  <c r="K53" i="341"/>
  <c r="J53" i="341"/>
  <c r="P52" i="341"/>
  <c r="M52" i="341" s="1"/>
  <c r="L52" i="341"/>
  <c r="K52" i="341"/>
  <c r="J52" i="341"/>
  <c r="P51" i="341"/>
  <c r="M51" i="341"/>
  <c r="L51" i="341"/>
  <c r="K51" i="341"/>
  <c r="J51" i="341"/>
  <c r="P50" i="341"/>
  <c r="M50" i="341" s="1"/>
  <c r="L50" i="341"/>
  <c r="K50" i="341"/>
  <c r="J50" i="341"/>
  <c r="P49" i="341"/>
  <c r="M49" i="341"/>
  <c r="L49" i="341"/>
  <c r="K49" i="341"/>
  <c r="J49" i="341"/>
  <c r="P48" i="341"/>
  <c r="M48" i="341" s="1"/>
  <c r="L48" i="341"/>
  <c r="K48" i="341"/>
  <c r="J48" i="341"/>
  <c r="P47" i="341"/>
  <c r="M47" i="341"/>
  <c r="L47" i="341"/>
  <c r="K47" i="341"/>
  <c r="J47" i="341"/>
  <c r="P46" i="341"/>
  <c r="M46" i="341" s="1"/>
  <c r="L46" i="341"/>
  <c r="K46" i="341"/>
  <c r="J46" i="341"/>
  <c r="P45" i="341"/>
  <c r="M45" i="341"/>
  <c r="L45" i="341"/>
  <c r="K45" i="341"/>
  <c r="J45" i="341"/>
  <c r="P44" i="341"/>
  <c r="M44" i="341" s="1"/>
  <c r="L44" i="341"/>
  <c r="K44" i="341"/>
  <c r="J44" i="341"/>
  <c r="P43" i="341"/>
  <c r="M43" i="341"/>
  <c r="L43" i="341"/>
  <c r="K43" i="341"/>
  <c r="J43" i="341"/>
  <c r="P42" i="341"/>
  <c r="M42" i="341" s="1"/>
  <c r="L42" i="341"/>
  <c r="K42" i="341"/>
  <c r="J42" i="341"/>
  <c r="P41" i="341"/>
  <c r="M41" i="341"/>
  <c r="L41" i="341"/>
  <c r="K41" i="341"/>
  <c r="J41" i="341"/>
  <c r="P40" i="341"/>
  <c r="M40" i="341" s="1"/>
  <c r="L40" i="341"/>
  <c r="K40" i="341"/>
  <c r="J40" i="341"/>
  <c r="H5" i="341"/>
  <c r="D5" i="341"/>
  <c r="C5" i="341"/>
  <c r="A5" i="341"/>
  <c r="C2" i="341"/>
  <c r="A1" i="341"/>
  <c r="R57" i="340"/>
  <c r="I37" i="340"/>
  <c r="G37" i="340"/>
  <c r="F37" i="340"/>
  <c r="D37" i="340"/>
  <c r="C37" i="340"/>
  <c r="B37" i="340"/>
  <c r="K36" i="340"/>
  <c r="I35" i="340"/>
  <c r="G35" i="340"/>
  <c r="F35" i="340"/>
  <c r="D35" i="340"/>
  <c r="C35" i="340"/>
  <c r="B35" i="340"/>
  <c r="M34" i="340"/>
  <c r="I33" i="340"/>
  <c r="G33" i="340"/>
  <c r="F33" i="340"/>
  <c r="D33" i="340"/>
  <c r="C33" i="340"/>
  <c r="B33" i="340"/>
  <c r="K32" i="340"/>
  <c r="I31" i="340"/>
  <c r="G31" i="340"/>
  <c r="F31" i="340"/>
  <c r="D31" i="340"/>
  <c r="C31" i="340"/>
  <c r="B31" i="340"/>
  <c r="O30" i="340"/>
  <c r="I29" i="340"/>
  <c r="G29" i="340"/>
  <c r="F29" i="340"/>
  <c r="D29" i="340"/>
  <c r="C29" i="340"/>
  <c r="B29" i="340"/>
  <c r="K28" i="340"/>
  <c r="I27" i="340"/>
  <c r="G27" i="340"/>
  <c r="F27" i="340"/>
  <c r="D27" i="340"/>
  <c r="C27" i="340"/>
  <c r="B27" i="340"/>
  <c r="M26" i="340"/>
  <c r="I25" i="340"/>
  <c r="G25" i="340"/>
  <c r="F25" i="340"/>
  <c r="D25" i="340"/>
  <c r="C25" i="340"/>
  <c r="B25" i="340"/>
  <c r="K24" i="340"/>
  <c r="I23" i="340"/>
  <c r="G23" i="340"/>
  <c r="F23" i="340"/>
  <c r="D23" i="340"/>
  <c r="C23" i="340"/>
  <c r="B23" i="340"/>
  <c r="Q22" i="340"/>
  <c r="I21" i="340"/>
  <c r="G21" i="340"/>
  <c r="F21" i="340"/>
  <c r="D21" i="340"/>
  <c r="C21" i="340"/>
  <c r="B21" i="340"/>
  <c r="I19" i="340"/>
  <c r="G19" i="340"/>
  <c r="F19" i="340"/>
  <c r="K20" i="340" s="1"/>
  <c r="D19" i="340"/>
  <c r="C19" i="340"/>
  <c r="B19" i="340"/>
  <c r="M18" i="340"/>
  <c r="I17" i="340"/>
  <c r="G17" i="340"/>
  <c r="F17" i="340"/>
  <c r="D17" i="340"/>
  <c r="C17" i="340"/>
  <c r="B17" i="340"/>
  <c r="U16" i="340"/>
  <c r="U15" i="340"/>
  <c r="I15" i="340"/>
  <c r="G15" i="340"/>
  <c r="F15" i="340"/>
  <c r="K16" i="340" s="1"/>
  <c r="D15" i="340"/>
  <c r="C15" i="340"/>
  <c r="B15" i="340"/>
  <c r="U14" i="340"/>
  <c r="O14" i="340"/>
  <c r="U13" i="340"/>
  <c r="I13" i="340"/>
  <c r="G13" i="340"/>
  <c r="F13" i="340"/>
  <c r="D13" i="340"/>
  <c r="C13" i="340"/>
  <c r="B13" i="340"/>
  <c r="U12" i="340"/>
  <c r="U11" i="340"/>
  <c r="I11" i="340"/>
  <c r="G11" i="340"/>
  <c r="F11" i="340"/>
  <c r="K12" i="340" s="1"/>
  <c r="D11" i="340"/>
  <c r="C11" i="340"/>
  <c r="B11" i="340"/>
  <c r="U10" i="340"/>
  <c r="M10" i="340"/>
  <c r="U9" i="340"/>
  <c r="I9" i="340"/>
  <c r="G9" i="340"/>
  <c r="F9" i="340"/>
  <c r="D9" i="340"/>
  <c r="C9" i="340"/>
  <c r="B9" i="340"/>
  <c r="U8" i="340"/>
  <c r="K8" i="340"/>
  <c r="U7" i="340"/>
  <c r="I7" i="340"/>
  <c r="G7" i="340"/>
  <c r="F7" i="340"/>
  <c r="D7" i="340"/>
  <c r="C7" i="340"/>
  <c r="B7" i="340"/>
  <c r="Q6" i="340"/>
  <c r="F6" i="340"/>
  <c r="Y5" i="340"/>
  <c r="AE1" i="340" s="1"/>
  <c r="R4" i="340"/>
  <c r="O57" i="340" s="1"/>
  <c r="G4" i="340"/>
  <c r="A4" i="340"/>
  <c r="Y3" i="340"/>
  <c r="O6" i="340" s="1"/>
  <c r="E2" i="340"/>
  <c r="AG1" i="340"/>
  <c r="AF1" i="340"/>
  <c r="AD1" i="340"/>
  <c r="AC1" i="340"/>
  <c r="AB1" i="340"/>
  <c r="A1" i="340"/>
  <c r="R62" i="339"/>
  <c r="F56" i="339" s="1"/>
  <c r="O62" i="339"/>
  <c r="I21" i="339"/>
  <c r="G21" i="339"/>
  <c r="F21" i="339"/>
  <c r="D21" i="339"/>
  <c r="C21" i="339"/>
  <c r="B21" i="339"/>
  <c r="K20" i="339"/>
  <c r="I19" i="339"/>
  <c r="G19" i="339"/>
  <c r="F19" i="339"/>
  <c r="D19" i="339"/>
  <c r="C19" i="339"/>
  <c r="B19" i="339"/>
  <c r="M18" i="339"/>
  <c r="I17" i="339"/>
  <c r="G17" i="339"/>
  <c r="F17" i="339"/>
  <c r="D17" i="339"/>
  <c r="C17" i="339"/>
  <c r="B17" i="339"/>
  <c r="U16" i="339"/>
  <c r="K16" i="339"/>
  <c r="U15" i="339"/>
  <c r="I15" i="339"/>
  <c r="G15" i="339"/>
  <c r="F15" i="339"/>
  <c r="D15" i="339"/>
  <c r="C15" i="339"/>
  <c r="B15" i="339"/>
  <c r="U14" i="339"/>
  <c r="O14" i="339"/>
  <c r="U13" i="339"/>
  <c r="I13" i="339"/>
  <c r="G13" i="339"/>
  <c r="F13" i="339"/>
  <c r="D13" i="339"/>
  <c r="C13" i="339"/>
  <c r="B13" i="339"/>
  <c r="U12" i="339"/>
  <c r="K12" i="339"/>
  <c r="U11" i="339"/>
  <c r="I11" i="339"/>
  <c r="G11" i="339"/>
  <c r="F11" i="339"/>
  <c r="D11" i="339"/>
  <c r="C11" i="339"/>
  <c r="B11" i="339"/>
  <c r="U10" i="339"/>
  <c r="M10" i="339"/>
  <c r="U9" i="339"/>
  <c r="I9" i="339"/>
  <c r="G9" i="339"/>
  <c r="F9" i="339"/>
  <c r="D9" i="339"/>
  <c r="C9" i="339"/>
  <c r="B9" i="339"/>
  <c r="U8" i="339"/>
  <c r="K8" i="339"/>
  <c r="U7" i="339"/>
  <c r="I7" i="339"/>
  <c r="G7" i="339"/>
  <c r="F7" i="339"/>
  <c r="D7" i="339"/>
  <c r="C7" i="339"/>
  <c r="B7" i="339"/>
  <c r="Y5" i="339"/>
  <c r="R4" i="339"/>
  <c r="G4" i="339"/>
  <c r="A4" i="339"/>
  <c r="Y3" i="339"/>
  <c r="E2" i="339"/>
  <c r="AF1" i="339"/>
  <c r="A1" i="339"/>
  <c r="P156" i="338"/>
  <c r="M156" i="338" s="1"/>
  <c r="L156" i="338"/>
  <c r="K156" i="338"/>
  <c r="J156" i="338"/>
  <c r="P155" i="338"/>
  <c r="M155" i="338"/>
  <c r="L155" i="338"/>
  <c r="K155" i="338"/>
  <c r="J155" i="338"/>
  <c r="P154" i="338"/>
  <c r="M154" i="338" s="1"/>
  <c r="L154" i="338"/>
  <c r="K154" i="338"/>
  <c r="J154" i="338"/>
  <c r="P153" i="338"/>
  <c r="M153" i="338"/>
  <c r="L153" i="338"/>
  <c r="K153" i="338"/>
  <c r="J153" i="338"/>
  <c r="P152" i="338"/>
  <c r="M152" i="338" s="1"/>
  <c r="L152" i="338"/>
  <c r="K152" i="338"/>
  <c r="J152" i="338"/>
  <c r="P151" i="338"/>
  <c r="M151" i="338"/>
  <c r="L151" i="338"/>
  <c r="K151" i="338"/>
  <c r="J151" i="338"/>
  <c r="P150" i="338"/>
  <c r="M150" i="338" s="1"/>
  <c r="L150" i="338"/>
  <c r="K150" i="338"/>
  <c r="J150" i="338"/>
  <c r="P149" i="338"/>
  <c r="M149" i="338"/>
  <c r="L149" i="338"/>
  <c r="K149" i="338"/>
  <c r="J149" i="338"/>
  <c r="P148" i="338"/>
  <c r="M148" i="338" s="1"/>
  <c r="L148" i="338"/>
  <c r="K148" i="338"/>
  <c r="J148" i="338"/>
  <c r="P147" i="338"/>
  <c r="M147" i="338"/>
  <c r="L147" i="338"/>
  <c r="K147" i="338"/>
  <c r="J147" i="338"/>
  <c r="P146" i="338"/>
  <c r="M146" i="338" s="1"/>
  <c r="L146" i="338"/>
  <c r="K146" i="338"/>
  <c r="J146" i="338"/>
  <c r="P145" i="338"/>
  <c r="M145" i="338"/>
  <c r="L145" i="338"/>
  <c r="K145" i="338"/>
  <c r="J145" i="338"/>
  <c r="P144" i="338"/>
  <c r="M144" i="338" s="1"/>
  <c r="L144" i="338"/>
  <c r="K144" i="338"/>
  <c r="J144" i="338"/>
  <c r="P143" i="338"/>
  <c r="M143" i="338"/>
  <c r="L143" i="338"/>
  <c r="K143" i="338"/>
  <c r="J143" i="338"/>
  <c r="P142" i="338"/>
  <c r="M142" i="338" s="1"/>
  <c r="L142" i="338"/>
  <c r="K142" i="338"/>
  <c r="J142" i="338"/>
  <c r="P141" i="338"/>
  <c r="M141" i="338"/>
  <c r="L141" i="338"/>
  <c r="K141" i="338"/>
  <c r="J141" i="338"/>
  <c r="P140" i="338"/>
  <c r="M140" i="338" s="1"/>
  <c r="L140" i="338"/>
  <c r="K140" i="338"/>
  <c r="J140" i="338"/>
  <c r="P139" i="338"/>
  <c r="M139" i="338"/>
  <c r="L139" i="338"/>
  <c r="K139" i="338"/>
  <c r="J139" i="338"/>
  <c r="P138" i="338"/>
  <c r="M138" i="338" s="1"/>
  <c r="L138" i="338"/>
  <c r="K138" i="338"/>
  <c r="J138" i="338"/>
  <c r="P137" i="338"/>
  <c r="M137" i="338"/>
  <c r="L137" i="338"/>
  <c r="K137" i="338"/>
  <c r="J137" i="338"/>
  <c r="P136" i="338"/>
  <c r="M136" i="338" s="1"/>
  <c r="L136" i="338"/>
  <c r="K136" i="338"/>
  <c r="J136" i="338"/>
  <c r="P135" i="338"/>
  <c r="M135" i="338"/>
  <c r="L135" i="338"/>
  <c r="K135" i="338"/>
  <c r="J135" i="338"/>
  <c r="P134" i="338"/>
  <c r="M134" i="338" s="1"/>
  <c r="L134" i="338"/>
  <c r="K134" i="338"/>
  <c r="J134" i="338"/>
  <c r="P133" i="338"/>
  <c r="M133" i="338"/>
  <c r="L133" i="338"/>
  <c r="K133" i="338"/>
  <c r="J133" i="338"/>
  <c r="P132" i="338"/>
  <c r="M132" i="338" s="1"/>
  <c r="L132" i="338"/>
  <c r="K132" i="338"/>
  <c r="J132" i="338"/>
  <c r="P131" i="338"/>
  <c r="M131" i="338"/>
  <c r="L131" i="338"/>
  <c r="K131" i="338"/>
  <c r="J131" i="338"/>
  <c r="P130" i="338"/>
  <c r="M130" i="338" s="1"/>
  <c r="L130" i="338"/>
  <c r="K130" i="338"/>
  <c r="J130" i="338"/>
  <c r="P129" i="338"/>
  <c r="M129" i="338"/>
  <c r="L129" i="338"/>
  <c r="K129" i="338"/>
  <c r="J129" i="338"/>
  <c r="P128" i="338"/>
  <c r="M128" i="338" s="1"/>
  <c r="L128" i="338"/>
  <c r="K128" i="338"/>
  <c r="J128" i="338"/>
  <c r="P127" i="338"/>
  <c r="M127" i="338"/>
  <c r="L127" i="338"/>
  <c r="K127" i="338"/>
  <c r="J127" i="338"/>
  <c r="P126" i="338"/>
  <c r="M126" i="338" s="1"/>
  <c r="L126" i="338"/>
  <c r="K126" i="338"/>
  <c r="J126" i="338"/>
  <c r="P125" i="338"/>
  <c r="M125" i="338"/>
  <c r="L125" i="338"/>
  <c r="K125" i="338"/>
  <c r="J125" i="338"/>
  <c r="P124" i="338"/>
  <c r="M124" i="338" s="1"/>
  <c r="L124" i="338"/>
  <c r="K124" i="338"/>
  <c r="J124" i="338"/>
  <c r="P123" i="338"/>
  <c r="M123" i="338"/>
  <c r="L123" i="338"/>
  <c r="K123" i="338"/>
  <c r="J123" i="338"/>
  <c r="P122" i="338"/>
  <c r="M122" i="338" s="1"/>
  <c r="L122" i="338"/>
  <c r="K122" i="338"/>
  <c r="J122" i="338"/>
  <c r="P121" i="338"/>
  <c r="M121" i="338"/>
  <c r="L121" i="338"/>
  <c r="K121" i="338"/>
  <c r="J121" i="338"/>
  <c r="P120" i="338"/>
  <c r="M120" i="338" s="1"/>
  <c r="L120" i="338"/>
  <c r="K120" i="338"/>
  <c r="J120" i="338"/>
  <c r="P119" i="338"/>
  <c r="M119" i="338"/>
  <c r="L119" i="338"/>
  <c r="K119" i="338"/>
  <c r="J119" i="338"/>
  <c r="P118" i="338"/>
  <c r="M118" i="338" s="1"/>
  <c r="L118" i="338"/>
  <c r="K118" i="338"/>
  <c r="J118" i="338"/>
  <c r="P117" i="338"/>
  <c r="M117" i="338"/>
  <c r="L117" i="338"/>
  <c r="K117" i="338"/>
  <c r="J117" i="338"/>
  <c r="P116" i="338"/>
  <c r="M116" i="338" s="1"/>
  <c r="L116" i="338"/>
  <c r="K116" i="338"/>
  <c r="J116" i="338"/>
  <c r="P115" i="338"/>
  <c r="M115" i="338"/>
  <c r="L115" i="338"/>
  <c r="K115" i="338"/>
  <c r="J115" i="338"/>
  <c r="P114" i="338"/>
  <c r="M114" i="338" s="1"/>
  <c r="L114" i="338"/>
  <c r="K114" i="338"/>
  <c r="J114" i="338"/>
  <c r="P113" i="338"/>
  <c r="M113" i="338"/>
  <c r="L113" i="338"/>
  <c r="K113" i="338"/>
  <c r="J113" i="338"/>
  <c r="P112" i="338"/>
  <c r="M112" i="338" s="1"/>
  <c r="L112" i="338"/>
  <c r="K112" i="338"/>
  <c r="J112" i="338"/>
  <c r="P111" i="338"/>
  <c r="M111" i="338"/>
  <c r="L111" i="338"/>
  <c r="K111" i="338"/>
  <c r="J111" i="338"/>
  <c r="P110" i="338"/>
  <c r="M110" i="338" s="1"/>
  <c r="L110" i="338"/>
  <c r="K110" i="338"/>
  <c r="J110" i="338"/>
  <c r="P109" i="338"/>
  <c r="M109" i="338"/>
  <c r="L109" i="338"/>
  <c r="K109" i="338"/>
  <c r="J109" i="338"/>
  <c r="P108" i="338"/>
  <c r="M108" i="338" s="1"/>
  <c r="L108" i="338"/>
  <c r="K108" i="338"/>
  <c r="J108" i="338"/>
  <c r="P107" i="338"/>
  <c r="M107" i="338"/>
  <c r="L107" i="338"/>
  <c r="K107" i="338"/>
  <c r="J107" i="338"/>
  <c r="P106" i="338"/>
  <c r="M106" i="338" s="1"/>
  <c r="L106" i="338"/>
  <c r="K106" i="338"/>
  <c r="J106" i="338"/>
  <c r="P105" i="338"/>
  <c r="M105" i="338"/>
  <c r="L105" i="338"/>
  <c r="K105" i="338"/>
  <c r="J105" i="338"/>
  <c r="P104" i="338"/>
  <c r="M104" i="338" s="1"/>
  <c r="L104" i="338"/>
  <c r="K104" i="338"/>
  <c r="J104" i="338"/>
  <c r="P103" i="338"/>
  <c r="M103" i="338"/>
  <c r="L103" i="338"/>
  <c r="K103" i="338"/>
  <c r="J103" i="338"/>
  <c r="P102" i="338"/>
  <c r="M102" i="338" s="1"/>
  <c r="L102" i="338"/>
  <c r="K102" i="338"/>
  <c r="J102" i="338"/>
  <c r="P101" i="338"/>
  <c r="M101" i="338" s="1"/>
  <c r="L101" i="338"/>
  <c r="K101" i="338"/>
  <c r="J101" i="338"/>
  <c r="P100" i="338"/>
  <c r="M100" i="338" s="1"/>
  <c r="L100" i="338"/>
  <c r="K100" i="338"/>
  <c r="J100" i="338"/>
  <c r="P99" i="338"/>
  <c r="M99" i="338"/>
  <c r="L99" i="338"/>
  <c r="K99" i="338"/>
  <c r="J99" i="338"/>
  <c r="P98" i="338"/>
  <c r="M98" i="338" s="1"/>
  <c r="L98" i="338"/>
  <c r="K98" i="338"/>
  <c r="J98" i="338"/>
  <c r="P97" i="338"/>
  <c r="M97" i="338"/>
  <c r="L97" i="338"/>
  <c r="K97" i="338"/>
  <c r="J97" i="338"/>
  <c r="P96" i="338"/>
  <c r="M96" i="338" s="1"/>
  <c r="L96" i="338"/>
  <c r="K96" i="338"/>
  <c r="J96" i="338"/>
  <c r="P95" i="338"/>
  <c r="M95" i="338"/>
  <c r="L95" i="338"/>
  <c r="K95" i="338"/>
  <c r="J95" i="338"/>
  <c r="P94" i="338"/>
  <c r="M94" i="338" s="1"/>
  <c r="L94" i="338"/>
  <c r="K94" i="338"/>
  <c r="J94" i="338"/>
  <c r="P93" i="338"/>
  <c r="M93" i="338" s="1"/>
  <c r="L93" i="338"/>
  <c r="K93" i="338"/>
  <c r="J93" i="338"/>
  <c r="P92" i="338"/>
  <c r="M92" i="338" s="1"/>
  <c r="L92" i="338"/>
  <c r="K92" i="338"/>
  <c r="J92" i="338"/>
  <c r="P91" i="338"/>
  <c r="M91" i="338"/>
  <c r="L91" i="338"/>
  <c r="K91" i="338"/>
  <c r="J91" i="338"/>
  <c r="P90" i="338"/>
  <c r="M90" i="338" s="1"/>
  <c r="L90" i="338"/>
  <c r="K90" i="338"/>
  <c r="J90" i="338"/>
  <c r="P89" i="338"/>
  <c r="M89" i="338"/>
  <c r="L89" i="338"/>
  <c r="K89" i="338"/>
  <c r="J89" i="338"/>
  <c r="P88" i="338"/>
  <c r="M88" i="338" s="1"/>
  <c r="L88" i="338"/>
  <c r="K88" i="338"/>
  <c r="J88" i="338"/>
  <c r="P87" i="338"/>
  <c r="M87" i="338"/>
  <c r="L87" i="338"/>
  <c r="K87" i="338"/>
  <c r="J87" i="338"/>
  <c r="P86" i="338"/>
  <c r="M86" i="338" s="1"/>
  <c r="L86" i="338"/>
  <c r="K86" i="338"/>
  <c r="J86" i="338"/>
  <c r="P85" i="338"/>
  <c r="M85" i="338"/>
  <c r="L85" i="338"/>
  <c r="K85" i="338"/>
  <c r="J85" i="338"/>
  <c r="P84" i="338"/>
  <c r="M84" i="338"/>
  <c r="L84" i="338"/>
  <c r="K84" i="338"/>
  <c r="J84" i="338"/>
  <c r="P83" i="338"/>
  <c r="M83" i="338"/>
  <c r="L83" i="338"/>
  <c r="K83" i="338"/>
  <c r="J83" i="338"/>
  <c r="P82" i="338"/>
  <c r="M82" i="338" s="1"/>
  <c r="L82" i="338"/>
  <c r="K82" i="338"/>
  <c r="J82" i="338"/>
  <c r="P81" i="338"/>
  <c r="M81" i="338"/>
  <c r="L81" i="338"/>
  <c r="K81" i="338"/>
  <c r="J81" i="338"/>
  <c r="P80" i="338"/>
  <c r="M80" i="338"/>
  <c r="L80" i="338"/>
  <c r="K80" i="338"/>
  <c r="J80" i="338"/>
  <c r="P79" i="338"/>
  <c r="M79" i="338"/>
  <c r="L79" i="338"/>
  <c r="K79" i="338"/>
  <c r="J79" i="338"/>
  <c r="P78" i="338"/>
  <c r="M78" i="338" s="1"/>
  <c r="L78" i="338"/>
  <c r="K78" i="338"/>
  <c r="J78" i="338"/>
  <c r="P77" i="338"/>
  <c r="M77" i="338"/>
  <c r="L77" i="338"/>
  <c r="K77" i="338"/>
  <c r="J77" i="338"/>
  <c r="P76" i="338"/>
  <c r="M76" i="338"/>
  <c r="L76" i="338"/>
  <c r="K76" i="338"/>
  <c r="J76" i="338"/>
  <c r="P75" i="338"/>
  <c r="M75" i="338"/>
  <c r="L75" i="338"/>
  <c r="K75" i="338"/>
  <c r="J75" i="338"/>
  <c r="P74" i="338"/>
  <c r="M74" i="338" s="1"/>
  <c r="L74" i="338"/>
  <c r="K74" i="338"/>
  <c r="J74" i="338"/>
  <c r="P73" i="338"/>
  <c r="M73" i="338" s="1"/>
  <c r="L73" i="338"/>
  <c r="K73" i="338"/>
  <c r="J73" i="338"/>
  <c r="P72" i="338"/>
  <c r="M72" i="338"/>
  <c r="L72" i="338"/>
  <c r="K72" i="338"/>
  <c r="J72" i="338"/>
  <c r="P71" i="338"/>
  <c r="M71" i="338"/>
  <c r="L71" i="338"/>
  <c r="K71" i="338"/>
  <c r="J71" i="338"/>
  <c r="P70" i="338"/>
  <c r="M70" i="338" s="1"/>
  <c r="L70" i="338"/>
  <c r="K70" i="338"/>
  <c r="J70" i="338"/>
  <c r="P69" i="338"/>
  <c r="M69" i="338"/>
  <c r="L69" i="338"/>
  <c r="K69" i="338"/>
  <c r="J69" i="338"/>
  <c r="P68" i="338"/>
  <c r="M68" i="338"/>
  <c r="L68" i="338"/>
  <c r="K68" i="338"/>
  <c r="J68" i="338"/>
  <c r="P67" i="338"/>
  <c r="M67" i="338"/>
  <c r="L67" i="338"/>
  <c r="K67" i="338"/>
  <c r="J67" i="338"/>
  <c r="P66" i="338"/>
  <c r="M66" i="338" s="1"/>
  <c r="L66" i="338"/>
  <c r="K66" i="338"/>
  <c r="J66" i="338"/>
  <c r="P65" i="338"/>
  <c r="M65" i="338"/>
  <c r="L65" i="338"/>
  <c r="K65" i="338"/>
  <c r="J65" i="338"/>
  <c r="P64" i="338"/>
  <c r="M64" i="338"/>
  <c r="L64" i="338"/>
  <c r="K64" i="338"/>
  <c r="J64" i="338"/>
  <c r="P63" i="338"/>
  <c r="M63" i="338"/>
  <c r="L63" i="338"/>
  <c r="K63" i="338"/>
  <c r="J63" i="338"/>
  <c r="P62" i="338"/>
  <c r="M62" i="338" s="1"/>
  <c r="L62" i="338"/>
  <c r="K62" i="338"/>
  <c r="J62" i="338"/>
  <c r="P61" i="338"/>
  <c r="M61" i="338"/>
  <c r="L61" i="338"/>
  <c r="K61" i="338"/>
  <c r="J61" i="338"/>
  <c r="P60" i="338"/>
  <c r="M60" i="338"/>
  <c r="L60" i="338"/>
  <c r="K60" i="338"/>
  <c r="J60" i="338"/>
  <c r="P59" i="338"/>
  <c r="M59" i="338"/>
  <c r="L59" i="338"/>
  <c r="K59" i="338"/>
  <c r="J59" i="338"/>
  <c r="P58" i="338"/>
  <c r="M58" i="338" s="1"/>
  <c r="L58" i="338"/>
  <c r="K58" i="338"/>
  <c r="J58" i="338"/>
  <c r="P57" i="338"/>
  <c r="M57" i="338"/>
  <c r="L57" i="338"/>
  <c r="K57" i="338"/>
  <c r="J57" i="338"/>
  <c r="P56" i="338"/>
  <c r="M56" i="338"/>
  <c r="L56" i="338"/>
  <c r="K56" i="338"/>
  <c r="J56" i="338"/>
  <c r="P55" i="338"/>
  <c r="M55" i="338"/>
  <c r="L55" i="338"/>
  <c r="K55" i="338"/>
  <c r="J55" i="338"/>
  <c r="P54" i="338"/>
  <c r="M54" i="338" s="1"/>
  <c r="L54" i="338"/>
  <c r="K54" i="338"/>
  <c r="J54" i="338"/>
  <c r="P53" i="338"/>
  <c r="M53" i="338" s="1"/>
  <c r="L53" i="338"/>
  <c r="K53" i="338"/>
  <c r="J53" i="338"/>
  <c r="P52" i="338"/>
  <c r="M52" i="338"/>
  <c r="L52" i="338"/>
  <c r="K52" i="338"/>
  <c r="J52" i="338"/>
  <c r="P51" i="338"/>
  <c r="M51" i="338"/>
  <c r="L51" i="338"/>
  <c r="K51" i="338"/>
  <c r="J51" i="338"/>
  <c r="P50" i="338"/>
  <c r="M50" i="338" s="1"/>
  <c r="L50" i="338"/>
  <c r="K50" i="338"/>
  <c r="J50" i="338"/>
  <c r="P49" i="338"/>
  <c r="M49" i="338" s="1"/>
  <c r="L49" i="338"/>
  <c r="K49" i="338"/>
  <c r="J49" i="338"/>
  <c r="P48" i="338"/>
  <c r="M48" i="338" s="1"/>
  <c r="L48" i="338"/>
  <c r="K48" i="338"/>
  <c r="J48" i="338"/>
  <c r="P47" i="338"/>
  <c r="M47" i="338"/>
  <c r="L47" i="338"/>
  <c r="K47" i="338"/>
  <c r="J47" i="338"/>
  <c r="P46" i="338"/>
  <c r="M46" i="338" s="1"/>
  <c r="L46" i="338"/>
  <c r="K46" i="338"/>
  <c r="J46" i="338"/>
  <c r="P45" i="338"/>
  <c r="M45" i="338" s="1"/>
  <c r="L45" i="338"/>
  <c r="K45" i="338"/>
  <c r="J45" i="338"/>
  <c r="P44" i="338"/>
  <c r="M44" i="338" s="1"/>
  <c r="L44" i="338"/>
  <c r="K44" i="338"/>
  <c r="J44" i="338"/>
  <c r="P43" i="338"/>
  <c r="M43" i="338"/>
  <c r="L43" i="338"/>
  <c r="K43" i="338"/>
  <c r="J43" i="338"/>
  <c r="P42" i="338"/>
  <c r="M42" i="338" s="1"/>
  <c r="L42" i="338"/>
  <c r="K42" i="338"/>
  <c r="J42" i="338"/>
  <c r="P41" i="338"/>
  <c r="M41" i="338" s="1"/>
  <c r="L41" i="338"/>
  <c r="K41" i="338"/>
  <c r="J41" i="338"/>
  <c r="P40" i="338"/>
  <c r="M40" i="338" s="1"/>
  <c r="L40" i="338"/>
  <c r="K40" i="338"/>
  <c r="J40" i="338"/>
  <c r="H5" i="338"/>
  <c r="D5" i="338"/>
  <c r="C5" i="338"/>
  <c r="A5" i="338"/>
  <c r="C2" i="338"/>
  <c r="A1" i="338"/>
  <c r="R44" i="337"/>
  <c r="F38" i="337"/>
  <c r="C38" i="337"/>
  <c r="F36" i="337"/>
  <c r="C36" i="337"/>
  <c r="F34" i="337"/>
  <c r="C34" i="337"/>
  <c r="H22" i="337"/>
  <c r="L19" i="337"/>
  <c r="I19" i="337"/>
  <c r="G19" i="337"/>
  <c r="E19" i="337"/>
  <c r="B31" i="337" s="1"/>
  <c r="D19" i="337"/>
  <c r="C19" i="337"/>
  <c r="L17" i="337"/>
  <c r="I17" i="337"/>
  <c r="G17" i="337"/>
  <c r="E17" i="337"/>
  <c r="D17" i="337"/>
  <c r="C17" i="337"/>
  <c r="L15" i="337"/>
  <c r="I15" i="337"/>
  <c r="G15" i="337"/>
  <c r="E15" i="337"/>
  <c r="B29" i="337" s="1"/>
  <c r="D15" i="337"/>
  <c r="C15" i="337"/>
  <c r="L13" i="337"/>
  <c r="I13" i="337"/>
  <c r="G13" i="337"/>
  <c r="E13" i="337"/>
  <c r="D27" i="337" s="1"/>
  <c r="D13" i="337"/>
  <c r="C13" i="337"/>
  <c r="L11" i="337"/>
  <c r="I11" i="337"/>
  <c r="G11" i="337"/>
  <c r="E11" i="337"/>
  <c r="B25" i="337" s="1"/>
  <c r="D11" i="337"/>
  <c r="C11" i="337"/>
  <c r="L9" i="337"/>
  <c r="I9" i="337"/>
  <c r="G9" i="337"/>
  <c r="E9" i="337"/>
  <c r="D9" i="337"/>
  <c r="C9" i="337"/>
  <c r="L7" i="337"/>
  <c r="I7" i="337"/>
  <c r="G7" i="337"/>
  <c r="E7" i="337"/>
  <c r="D22" i="337" s="1"/>
  <c r="D7" i="337"/>
  <c r="C7" i="337"/>
  <c r="Y5" i="337"/>
  <c r="AK1" i="337" s="1"/>
  <c r="L4" i="337"/>
  <c r="K49" i="337" s="1"/>
  <c r="E4" i="337"/>
  <c r="A4" i="337"/>
  <c r="Y3" i="337"/>
  <c r="E2" i="337"/>
  <c r="AJ1" i="337"/>
  <c r="AI1" i="337"/>
  <c r="AH1" i="337"/>
  <c r="AF1" i="337"/>
  <c r="AE1" i="337"/>
  <c r="AD1" i="337"/>
  <c r="AB1" i="337"/>
  <c r="A1" i="337"/>
  <c r="P156" i="336"/>
  <c r="M156" i="336" s="1"/>
  <c r="L156" i="336"/>
  <c r="K156" i="336"/>
  <c r="J156" i="336"/>
  <c r="P155" i="336"/>
  <c r="M155" i="336"/>
  <c r="L155" i="336"/>
  <c r="K155" i="336"/>
  <c r="J155" i="336"/>
  <c r="P154" i="336"/>
  <c r="M154" i="336" s="1"/>
  <c r="L154" i="336"/>
  <c r="K154" i="336"/>
  <c r="J154" i="336"/>
  <c r="P153" i="336"/>
  <c r="M153" i="336" s="1"/>
  <c r="L153" i="336"/>
  <c r="K153" i="336"/>
  <c r="J153" i="336"/>
  <c r="P152" i="336"/>
  <c r="M152" i="336" s="1"/>
  <c r="L152" i="336"/>
  <c r="K152" i="336"/>
  <c r="J152" i="336"/>
  <c r="P151" i="336"/>
  <c r="M151" i="336"/>
  <c r="L151" i="336"/>
  <c r="K151" i="336"/>
  <c r="J151" i="336"/>
  <c r="P150" i="336"/>
  <c r="M150" i="336" s="1"/>
  <c r="L150" i="336"/>
  <c r="K150" i="336"/>
  <c r="J150" i="336"/>
  <c r="P149" i="336"/>
  <c r="M149" i="336" s="1"/>
  <c r="L149" i="336"/>
  <c r="K149" i="336"/>
  <c r="J149" i="336"/>
  <c r="P148" i="336"/>
  <c r="M148" i="336" s="1"/>
  <c r="L148" i="336"/>
  <c r="K148" i="336"/>
  <c r="J148" i="336"/>
  <c r="P147" i="336"/>
  <c r="M147" i="336"/>
  <c r="L147" i="336"/>
  <c r="K147" i="336"/>
  <c r="J147" i="336"/>
  <c r="P146" i="336"/>
  <c r="M146" i="336" s="1"/>
  <c r="L146" i="336"/>
  <c r="K146" i="336"/>
  <c r="J146" i="336"/>
  <c r="P145" i="336"/>
  <c r="M145" i="336" s="1"/>
  <c r="L145" i="336"/>
  <c r="K145" i="336"/>
  <c r="J145" i="336"/>
  <c r="P144" i="336"/>
  <c r="M144" i="336" s="1"/>
  <c r="L144" i="336"/>
  <c r="K144" i="336"/>
  <c r="J144" i="336"/>
  <c r="P143" i="336"/>
  <c r="M143" i="336"/>
  <c r="L143" i="336"/>
  <c r="K143" i="336"/>
  <c r="J143" i="336"/>
  <c r="P142" i="336"/>
  <c r="M142" i="336" s="1"/>
  <c r="L142" i="336"/>
  <c r="K142" i="336"/>
  <c r="J142" i="336"/>
  <c r="P141" i="336"/>
  <c r="M141" i="336" s="1"/>
  <c r="L141" i="336"/>
  <c r="K141" i="336"/>
  <c r="J141" i="336"/>
  <c r="P140" i="336"/>
  <c r="M140" i="336" s="1"/>
  <c r="L140" i="336"/>
  <c r="K140" i="336"/>
  <c r="J140" i="336"/>
  <c r="P139" i="336"/>
  <c r="M139" i="336"/>
  <c r="L139" i="336"/>
  <c r="K139" i="336"/>
  <c r="J139" i="336"/>
  <c r="P138" i="336"/>
  <c r="M138" i="336" s="1"/>
  <c r="L138" i="336"/>
  <c r="K138" i="336"/>
  <c r="J138" i="336"/>
  <c r="P137" i="336"/>
  <c r="M137" i="336" s="1"/>
  <c r="L137" i="336"/>
  <c r="K137" i="336"/>
  <c r="J137" i="336"/>
  <c r="P136" i="336"/>
  <c r="M136" i="336" s="1"/>
  <c r="L136" i="336"/>
  <c r="K136" i="336"/>
  <c r="J136" i="336"/>
  <c r="P135" i="336"/>
  <c r="M135" i="336"/>
  <c r="L135" i="336"/>
  <c r="K135" i="336"/>
  <c r="J135" i="336"/>
  <c r="P134" i="336"/>
  <c r="M134" i="336" s="1"/>
  <c r="L134" i="336"/>
  <c r="K134" i="336"/>
  <c r="J134" i="336"/>
  <c r="P133" i="336"/>
  <c r="M133" i="336" s="1"/>
  <c r="L133" i="336"/>
  <c r="K133" i="336"/>
  <c r="J133" i="336"/>
  <c r="P132" i="336"/>
  <c r="M132" i="336" s="1"/>
  <c r="L132" i="336"/>
  <c r="K132" i="336"/>
  <c r="J132" i="336"/>
  <c r="P131" i="336"/>
  <c r="M131" i="336"/>
  <c r="L131" i="336"/>
  <c r="K131" i="336"/>
  <c r="J131" i="336"/>
  <c r="P130" i="336"/>
  <c r="M130" i="336" s="1"/>
  <c r="L130" i="336"/>
  <c r="K130" i="336"/>
  <c r="J130" i="336"/>
  <c r="P129" i="336"/>
  <c r="M129" i="336" s="1"/>
  <c r="L129" i="336"/>
  <c r="K129" i="336"/>
  <c r="J129" i="336"/>
  <c r="P128" i="336"/>
  <c r="M128" i="336" s="1"/>
  <c r="L128" i="336"/>
  <c r="K128" i="336"/>
  <c r="J128" i="336"/>
  <c r="P127" i="336"/>
  <c r="M127" i="336"/>
  <c r="L127" i="336"/>
  <c r="K127" i="336"/>
  <c r="J127" i="336"/>
  <c r="P126" i="336"/>
  <c r="M126" i="336" s="1"/>
  <c r="L126" i="336"/>
  <c r="K126" i="336"/>
  <c r="J126" i="336"/>
  <c r="P125" i="336"/>
  <c r="M125" i="336" s="1"/>
  <c r="L125" i="336"/>
  <c r="K125" i="336"/>
  <c r="J125" i="336"/>
  <c r="P124" i="336"/>
  <c r="M124" i="336" s="1"/>
  <c r="L124" i="336"/>
  <c r="K124" i="336"/>
  <c r="J124" i="336"/>
  <c r="P123" i="336"/>
  <c r="M123" i="336"/>
  <c r="L123" i="336"/>
  <c r="K123" i="336"/>
  <c r="J123" i="336"/>
  <c r="P122" i="336"/>
  <c r="M122" i="336" s="1"/>
  <c r="L122" i="336"/>
  <c r="K122" i="336"/>
  <c r="J122" i="336"/>
  <c r="P121" i="336"/>
  <c r="M121" i="336" s="1"/>
  <c r="L121" i="336"/>
  <c r="K121" i="336"/>
  <c r="J121" i="336"/>
  <c r="P120" i="336"/>
  <c r="M120" i="336" s="1"/>
  <c r="L120" i="336"/>
  <c r="K120" i="336"/>
  <c r="J120" i="336"/>
  <c r="P119" i="336"/>
  <c r="M119" i="336"/>
  <c r="L119" i="336"/>
  <c r="K119" i="336"/>
  <c r="J119" i="336"/>
  <c r="P118" i="336"/>
  <c r="M118" i="336" s="1"/>
  <c r="L118" i="336"/>
  <c r="K118" i="336"/>
  <c r="J118" i="336"/>
  <c r="P117" i="336"/>
  <c r="M117" i="336"/>
  <c r="L117" i="336"/>
  <c r="K117" i="336"/>
  <c r="J117" i="336"/>
  <c r="P116" i="336"/>
  <c r="M116" i="336" s="1"/>
  <c r="L116" i="336"/>
  <c r="K116" i="336"/>
  <c r="J116" i="336"/>
  <c r="P115" i="336"/>
  <c r="M115" i="336"/>
  <c r="L115" i="336"/>
  <c r="K115" i="336"/>
  <c r="J115" i="336"/>
  <c r="P114" i="336"/>
  <c r="M114" i="336" s="1"/>
  <c r="L114" i="336"/>
  <c r="K114" i="336"/>
  <c r="J114" i="336"/>
  <c r="P113" i="336"/>
  <c r="M113" i="336"/>
  <c r="L113" i="336"/>
  <c r="K113" i="336"/>
  <c r="J113" i="336"/>
  <c r="P112" i="336"/>
  <c r="M112" i="336" s="1"/>
  <c r="L112" i="336"/>
  <c r="K112" i="336"/>
  <c r="J112" i="336"/>
  <c r="P111" i="336"/>
  <c r="M111" i="336"/>
  <c r="L111" i="336"/>
  <c r="K111" i="336"/>
  <c r="J111" i="336"/>
  <c r="P110" i="336"/>
  <c r="M110" i="336" s="1"/>
  <c r="L110" i="336"/>
  <c r="K110" i="336"/>
  <c r="J110" i="336"/>
  <c r="P109" i="336"/>
  <c r="M109" i="336"/>
  <c r="L109" i="336"/>
  <c r="K109" i="336"/>
  <c r="J109" i="336"/>
  <c r="P108" i="336"/>
  <c r="M108" i="336" s="1"/>
  <c r="L108" i="336"/>
  <c r="K108" i="336"/>
  <c r="J108" i="336"/>
  <c r="P107" i="336"/>
  <c r="M107" i="336"/>
  <c r="L107" i="336"/>
  <c r="K107" i="336"/>
  <c r="J107" i="336"/>
  <c r="P106" i="336"/>
  <c r="M106" i="336" s="1"/>
  <c r="L106" i="336"/>
  <c r="K106" i="336"/>
  <c r="J106" i="336"/>
  <c r="P105" i="336"/>
  <c r="M105" i="336" s="1"/>
  <c r="L105" i="336"/>
  <c r="K105" i="336"/>
  <c r="J105" i="336"/>
  <c r="P104" i="336"/>
  <c r="M104" i="336" s="1"/>
  <c r="L104" i="336"/>
  <c r="K104" i="336"/>
  <c r="J104" i="336"/>
  <c r="P103" i="336"/>
  <c r="M103" i="336"/>
  <c r="L103" i="336"/>
  <c r="K103" i="336"/>
  <c r="J103" i="336"/>
  <c r="P102" i="336"/>
  <c r="M102" i="336" s="1"/>
  <c r="L102" i="336"/>
  <c r="K102" i="336"/>
  <c r="J102" i="336"/>
  <c r="P101" i="336"/>
  <c r="M101" i="336" s="1"/>
  <c r="L101" i="336"/>
  <c r="K101" i="336"/>
  <c r="J101" i="336"/>
  <c r="P100" i="336"/>
  <c r="M100" i="336" s="1"/>
  <c r="L100" i="336"/>
  <c r="K100" i="336"/>
  <c r="J100" i="336"/>
  <c r="P99" i="336"/>
  <c r="M99" i="336"/>
  <c r="L99" i="336"/>
  <c r="K99" i="336"/>
  <c r="J99" i="336"/>
  <c r="P98" i="336"/>
  <c r="M98" i="336" s="1"/>
  <c r="L98" i="336"/>
  <c r="K98" i="336"/>
  <c r="J98" i="336"/>
  <c r="P97" i="336"/>
  <c r="M97" i="336" s="1"/>
  <c r="L97" i="336"/>
  <c r="K97" i="336"/>
  <c r="J97" i="336"/>
  <c r="P96" i="336"/>
  <c r="M96" i="336" s="1"/>
  <c r="L96" i="336"/>
  <c r="K96" i="336"/>
  <c r="J96" i="336"/>
  <c r="P95" i="336"/>
  <c r="M95" i="336"/>
  <c r="L95" i="336"/>
  <c r="K95" i="336"/>
  <c r="J95" i="336"/>
  <c r="P94" i="336"/>
  <c r="M94" i="336" s="1"/>
  <c r="L94" i="336"/>
  <c r="K94" i="336"/>
  <c r="J94" i="336"/>
  <c r="P93" i="336"/>
  <c r="M93" i="336"/>
  <c r="L93" i="336"/>
  <c r="K93" i="336"/>
  <c r="J93" i="336"/>
  <c r="P92" i="336"/>
  <c r="M92" i="336" s="1"/>
  <c r="L92" i="336"/>
  <c r="K92" i="336"/>
  <c r="J92" i="336"/>
  <c r="P91" i="336"/>
  <c r="M91" i="336"/>
  <c r="L91" i="336"/>
  <c r="K91" i="336"/>
  <c r="J91" i="336"/>
  <c r="P90" i="336"/>
  <c r="M90" i="336" s="1"/>
  <c r="L90" i="336"/>
  <c r="K90" i="336"/>
  <c r="J90" i="336"/>
  <c r="P89" i="336"/>
  <c r="M89" i="336"/>
  <c r="L89" i="336"/>
  <c r="K89" i="336"/>
  <c r="J89" i="336"/>
  <c r="P88" i="336"/>
  <c r="M88" i="336" s="1"/>
  <c r="L88" i="336"/>
  <c r="K88" i="336"/>
  <c r="J88" i="336"/>
  <c r="P87" i="336"/>
  <c r="M87" i="336"/>
  <c r="L87" i="336"/>
  <c r="K87" i="336"/>
  <c r="J87" i="336"/>
  <c r="P86" i="336"/>
  <c r="M86" i="336" s="1"/>
  <c r="L86" i="336"/>
  <c r="K86" i="336"/>
  <c r="J86" i="336"/>
  <c r="P85" i="336"/>
  <c r="M85" i="336"/>
  <c r="L85" i="336"/>
  <c r="K85" i="336"/>
  <c r="J85" i="336"/>
  <c r="P84" i="336"/>
  <c r="M84" i="336" s="1"/>
  <c r="L84" i="336"/>
  <c r="K84" i="336"/>
  <c r="J84" i="336"/>
  <c r="P83" i="336"/>
  <c r="M83" i="336"/>
  <c r="L83" i="336"/>
  <c r="K83" i="336"/>
  <c r="J83" i="336"/>
  <c r="P82" i="336"/>
  <c r="M82" i="336" s="1"/>
  <c r="L82" i="336"/>
  <c r="K82" i="336"/>
  <c r="J82" i="336"/>
  <c r="P81" i="336"/>
  <c r="M81" i="336"/>
  <c r="L81" i="336"/>
  <c r="K81" i="336"/>
  <c r="J81" i="336"/>
  <c r="P80" i="336"/>
  <c r="M80" i="336" s="1"/>
  <c r="L80" i="336"/>
  <c r="K80" i="336"/>
  <c r="J80" i="336"/>
  <c r="P79" i="336"/>
  <c r="M79" i="336"/>
  <c r="L79" i="336"/>
  <c r="K79" i="336"/>
  <c r="J79" i="336"/>
  <c r="P78" i="336"/>
  <c r="M78" i="336" s="1"/>
  <c r="L78" i="336"/>
  <c r="K78" i="336"/>
  <c r="J78" i="336"/>
  <c r="P77" i="336"/>
  <c r="M77" i="336" s="1"/>
  <c r="L77" i="336"/>
  <c r="K77" i="336"/>
  <c r="J77" i="336"/>
  <c r="P76" i="336"/>
  <c r="M76" i="336" s="1"/>
  <c r="L76" i="336"/>
  <c r="K76" i="336"/>
  <c r="J76" i="336"/>
  <c r="P75" i="336"/>
  <c r="M75" i="336"/>
  <c r="L75" i="336"/>
  <c r="K75" i="336"/>
  <c r="J75" i="336"/>
  <c r="P74" i="336"/>
  <c r="M74" i="336" s="1"/>
  <c r="L74" i="336"/>
  <c r="K74" i="336"/>
  <c r="J74" i="336"/>
  <c r="P73" i="336"/>
  <c r="M73" i="336" s="1"/>
  <c r="L73" i="336"/>
  <c r="K73" i="336"/>
  <c r="J73" i="336"/>
  <c r="P72" i="336"/>
  <c r="M72" i="336" s="1"/>
  <c r="L72" i="336"/>
  <c r="K72" i="336"/>
  <c r="J72" i="336"/>
  <c r="P71" i="336"/>
  <c r="M71" i="336"/>
  <c r="L71" i="336"/>
  <c r="K71" i="336"/>
  <c r="J71" i="336"/>
  <c r="P70" i="336"/>
  <c r="M70" i="336" s="1"/>
  <c r="L70" i="336"/>
  <c r="K70" i="336"/>
  <c r="J70" i="336"/>
  <c r="P69" i="336"/>
  <c r="M69" i="336" s="1"/>
  <c r="L69" i="336"/>
  <c r="K69" i="336"/>
  <c r="J69" i="336"/>
  <c r="P68" i="336"/>
  <c r="M68" i="336" s="1"/>
  <c r="L68" i="336"/>
  <c r="K68" i="336"/>
  <c r="J68" i="336"/>
  <c r="P67" i="336"/>
  <c r="M67" i="336"/>
  <c r="L67" i="336"/>
  <c r="K67" i="336"/>
  <c r="J67" i="336"/>
  <c r="P66" i="336"/>
  <c r="M66" i="336" s="1"/>
  <c r="L66" i="336"/>
  <c r="K66" i="336"/>
  <c r="J66" i="336"/>
  <c r="P65" i="336"/>
  <c r="M65" i="336" s="1"/>
  <c r="L65" i="336"/>
  <c r="K65" i="336"/>
  <c r="J65" i="336"/>
  <c r="P64" i="336"/>
  <c r="M64" i="336" s="1"/>
  <c r="L64" i="336"/>
  <c r="K64" i="336"/>
  <c r="J64" i="336"/>
  <c r="P63" i="336"/>
  <c r="M63" i="336"/>
  <c r="L63" i="336"/>
  <c r="K63" i="336"/>
  <c r="J63" i="336"/>
  <c r="P62" i="336"/>
  <c r="M62" i="336" s="1"/>
  <c r="L62" i="336"/>
  <c r="K62" i="336"/>
  <c r="J62" i="336"/>
  <c r="P61" i="336"/>
  <c r="M61" i="336" s="1"/>
  <c r="L61" i="336"/>
  <c r="K61" i="336"/>
  <c r="J61" i="336"/>
  <c r="P60" i="336"/>
  <c r="M60" i="336" s="1"/>
  <c r="L60" i="336"/>
  <c r="K60" i="336"/>
  <c r="J60" i="336"/>
  <c r="P59" i="336"/>
  <c r="M59" i="336"/>
  <c r="L59" i="336"/>
  <c r="K59" i="336"/>
  <c r="J59" i="336"/>
  <c r="P58" i="336"/>
  <c r="M58" i="336" s="1"/>
  <c r="L58" i="336"/>
  <c r="K58" i="336"/>
  <c r="J58" i="336"/>
  <c r="P57" i="336"/>
  <c r="M57" i="336" s="1"/>
  <c r="L57" i="336"/>
  <c r="K57" i="336"/>
  <c r="J57" i="336"/>
  <c r="P56" i="336"/>
  <c r="M56" i="336" s="1"/>
  <c r="L56" i="336"/>
  <c r="K56" i="336"/>
  <c r="J56" i="336"/>
  <c r="P55" i="336"/>
  <c r="M55" i="336"/>
  <c r="L55" i="336"/>
  <c r="K55" i="336"/>
  <c r="J55" i="336"/>
  <c r="P54" i="336"/>
  <c r="M54" i="336" s="1"/>
  <c r="L54" i="336"/>
  <c r="K54" i="336"/>
  <c r="J54" i="336"/>
  <c r="P53" i="336"/>
  <c r="M53" i="336" s="1"/>
  <c r="L53" i="336"/>
  <c r="K53" i="336"/>
  <c r="J53" i="336"/>
  <c r="P52" i="336"/>
  <c r="M52" i="336"/>
  <c r="L52" i="336"/>
  <c r="K52" i="336"/>
  <c r="J52" i="336"/>
  <c r="P51" i="336"/>
  <c r="M51" i="336"/>
  <c r="L51" i="336"/>
  <c r="K51" i="336"/>
  <c r="J51" i="336"/>
  <c r="P50" i="336"/>
  <c r="M50" i="336" s="1"/>
  <c r="L50" i="336"/>
  <c r="K50" i="336"/>
  <c r="J50" i="336"/>
  <c r="P49" i="336"/>
  <c r="M49" i="336" s="1"/>
  <c r="L49" i="336"/>
  <c r="K49" i="336"/>
  <c r="J49" i="336"/>
  <c r="P48" i="336"/>
  <c r="M48" i="336"/>
  <c r="L48" i="336"/>
  <c r="K48" i="336"/>
  <c r="J48" i="336"/>
  <c r="P47" i="336"/>
  <c r="M47" i="336"/>
  <c r="L47" i="336"/>
  <c r="K47" i="336"/>
  <c r="J47" i="336"/>
  <c r="P46" i="336"/>
  <c r="M46" i="336" s="1"/>
  <c r="L46" i="336"/>
  <c r="K46" i="336"/>
  <c r="J46" i="336"/>
  <c r="P45" i="336"/>
  <c r="M45" i="336" s="1"/>
  <c r="L45" i="336"/>
  <c r="K45" i="336"/>
  <c r="J45" i="336"/>
  <c r="P44" i="336"/>
  <c r="M44" i="336"/>
  <c r="L44" i="336"/>
  <c r="K44" i="336"/>
  <c r="J44" i="336"/>
  <c r="P43" i="336"/>
  <c r="M43" i="336"/>
  <c r="L43" i="336"/>
  <c r="K43" i="336"/>
  <c r="J43" i="336"/>
  <c r="P42" i="336"/>
  <c r="M42" i="336" s="1"/>
  <c r="L42" i="336"/>
  <c r="K42" i="336"/>
  <c r="J42" i="336"/>
  <c r="P41" i="336"/>
  <c r="M41" i="336" s="1"/>
  <c r="L41" i="336"/>
  <c r="K41" i="336"/>
  <c r="J41" i="336"/>
  <c r="P40" i="336"/>
  <c r="M40" i="336"/>
  <c r="L40" i="336"/>
  <c r="K40" i="336"/>
  <c r="J40" i="336"/>
  <c r="H5" i="336"/>
  <c r="D5" i="336"/>
  <c r="C5" i="336"/>
  <c r="A5" i="336"/>
  <c r="C2" i="336"/>
  <c r="A1" i="336"/>
  <c r="B18" i="335"/>
  <c r="J17" i="335"/>
  <c r="L11" i="335"/>
  <c r="I11" i="335"/>
  <c r="G11" i="335"/>
  <c r="E11" i="335"/>
  <c r="D11" i="335"/>
  <c r="C11" i="335"/>
  <c r="L9" i="335"/>
  <c r="I9" i="335"/>
  <c r="G9" i="335"/>
  <c r="E9" i="335"/>
  <c r="B19" i="335" s="1"/>
  <c r="D9" i="335"/>
  <c r="C9" i="335"/>
  <c r="L7" i="335"/>
  <c r="I7" i="335"/>
  <c r="G7" i="335"/>
  <c r="E7" i="335"/>
  <c r="D17" i="335" s="1"/>
  <c r="D7" i="335"/>
  <c r="C7" i="335"/>
  <c r="Y5" i="335"/>
  <c r="AK1" i="335" s="1"/>
  <c r="M4" i="335"/>
  <c r="K39" i="335" s="1"/>
  <c r="E4" i="335"/>
  <c r="A4" i="335"/>
  <c r="Y3" i="335"/>
  <c r="E2" i="335"/>
  <c r="AI1" i="335"/>
  <c r="AH1" i="335"/>
  <c r="AE1" i="335"/>
  <c r="AD1" i="335"/>
  <c r="A1" i="335"/>
  <c r="R47" i="334"/>
  <c r="F36" i="334"/>
  <c r="C36" i="334"/>
  <c r="F34" i="334"/>
  <c r="C34" i="334"/>
  <c r="F32" i="334"/>
  <c r="C32" i="334"/>
  <c r="B30" i="334"/>
  <c r="F27" i="334"/>
  <c r="B23" i="334"/>
  <c r="L17" i="334"/>
  <c r="I17" i="334"/>
  <c r="G17" i="334"/>
  <c r="E17" i="334"/>
  <c r="H27" i="334" s="1"/>
  <c r="D17" i="334"/>
  <c r="C17" i="334"/>
  <c r="L15" i="334"/>
  <c r="I15" i="334"/>
  <c r="G15" i="334"/>
  <c r="E15" i="334"/>
  <c r="B29" i="334" s="1"/>
  <c r="D15" i="334"/>
  <c r="C15" i="334"/>
  <c r="L13" i="334"/>
  <c r="I13" i="334"/>
  <c r="G13" i="334"/>
  <c r="E13" i="334"/>
  <c r="D27" i="334" s="1"/>
  <c r="D13" i="334"/>
  <c r="C13" i="334"/>
  <c r="L11" i="334"/>
  <c r="I11" i="334"/>
  <c r="G11" i="334"/>
  <c r="E11" i="334"/>
  <c r="H22" i="334" s="1"/>
  <c r="D11" i="334"/>
  <c r="C11" i="334"/>
  <c r="L9" i="334"/>
  <c r="I9" i="334"/>
  <c r="G9" i="334"/>
  <c r="E9" i="334"/>
  <c r="F22" i="334" s="1"/>
  <c r="D9" i="334"/>
  <c r="C9" i="334"/>
  <c r="L7" i="334"/>
  <c r="I7" i="334"/>
  <c r="G7" i="334"/>
  <c r="E7" i="334"/>
  <c r="D22" i="334" s="1"/>
  <c r="D7" i="334"/>
  <c r="C7" i="334"/>
  <c r="Y5" i="334"/>
  <c r="L4" i="334"/>
  <c r="K47" i="334" s="1"/>
  <c r="E4" i="334"/>
  <c r="A4" i="334"/>
  <c r="Y3" i="334"/>
  <c r="E2" i="334"/>
  <c r="AE1" i="334"/>
  <c r="A1" i="334"/>
  <c r="B20" i="333"/>
  <c r="L11" i="333"/>
  <c r="I11" i="333"/>
  <c r="G11" i="333"/>
  <c r="E11" i="333"/>
  <c r="D11" i="333"/>
  <c r="C11" i="333"/>
  <c r="L9" i="333"/>
  <c r="I9" i="333"/>
  <c r="G9" i="333"/>
  <c r="E9" i="333"/>
  <c r="F18" i="333" s="1"/>
  <c r="D9" i="333"/>
  <c r="C9" i="333"/>
  <c r="L7" i="333"/>
  <c r="I7" i="333"/>
  <c r="G7" i="333"/>
  <c r="E7" i="333"/>
  <c r="D18" i="333" s="1"/>
  <c r="D7" i="333"/>
  <c r="C7" i="333"/>
  <c r="Y5" i="333"/>
  <c r="L4" i="333"/>
  <c r="K41" i="333" s="1"/>
  <c r="E4" i="333"/>
  <c r="A4" i="333"/>
  <c r="Y3" i="333"/>
  <c r="E2" i="333"/>
  <c r="AK1" i="333"/>
  <c r="AJ1" i="333"/>
  <c r="AI1" i="333"/>
  <c r="AH1" i="333"/>
  <c r="AG1" i="333"/>
  <c r="AF1" i="333"/>
  <c r="AE1" i="333"/>
  <c r="AD1" i="333"/>
  <c r="AC1" i="333"/>
  <c r="AB1" i="333"/>
  <c r="A1" i="333"/>
  <c r="P156" i="332"/>
  <c r="M156" i="332"/>
  <c r="L156" i="332"/>
  <c r="K156" i="332"/>
  <c r="J156" i="332"/>
  <c r="P155" i="332"/>
  <c r="M155" i="332" s="1"/>
  <c r="L155" i="332"/>
  <c r="K155" i="332"/>
  <c r="J155" i="332"/>
  <c r="P154" i="332"/>
  <c r="M154" i="332" s="1"/>
  <c r="L154" i="332"/>
  <c r="K154" i="332"/>
  <c r="J154" i="332"/>
  <c r="P153" i="332"/>
  <c r="M153" i="332" s="1"/>
  <c r="L153" i="332"/>
  <c r="K153" i="332"/>
  <c r="J153" i="332"/>
  <c r="P152" i="332"/>
  <c r="M152" i="332"/>
  <c r="L152" i="332"/>
  <c r="K152" i="332"/>
  <c r="J152" i="332"/>
  <c r="P151" i="332"/>
  <c r="M151" i="332" s="1"/>
  <c r="L151" i="332"/>
  <c r="K151" i="332"/>
  <c r="J151" i="332"/>
  <c r="P150" i="332"/>
  <c r="M150" i="332"/>
  <c r="L150" i="332"/>
  <c r="K150" i="332"/>
  <c r="J150" i="332"/>
  <c r="P149" i="332"/>
  <c r="M149" i="332" s="1"/>
  <c r="L149" i="332"/>
  <c r="K149" i="332"/>
  <c r="J149" i="332"/>
  <c r="P148" i="332"/>
  <c r="M148" i="332"/>
  <c r="L148" i="332"/>
  <c r="K148" i="332"/>
  <c r="J148" i="332"/>
  <c r="P147" i="332"/>
  <c r="M147" i="332" s="1"/>
  <c r="L147" i="332"/>
  <c r="K147" i="332"/>
  <c r="J147" i="332"/>
  <c r="P146" i="332"/>
  <c r="M146" i="332"/>
  <c r="L146" i="332"/>
  <c r="K146" i="332"/>
  <c r="J146" i="332"/>
  <c r="P145" i="332"/>
  <c r="M145" i="332" s="1"/>
  <c r="L145" i="332"/>
  <c r="K145" i="332"/>
  <c r="J145" i="332"/>
  <c r="P144" i="332"/>
  <c r="M144" i="332"/>
  <c r="L144" i="332"/>
  <c r="K144" i="332"/>
  <c r="J144" i="332"/>
  <c r="P143" i="332"/>
  <c r="M143" i="332" s="1"/>
  <c r="L143" i="332"/>
  <c r="K143" i="332"/>
  <c r="J143" i="332"/>
  <c r="P142" i="332"/>
  <c r="M142" i="332"/>
  <c r="L142" i="332"/>
  <c r="K142" i="332"/>
  <c r="J142" i="332"/>
  <c r="P141" i="332"/>
  <c r="M141" i="332" s="1"/>
  <c r="L141" i="332"/>
  <c r="K141" i="332"/>
  <c r="J141" i="332"/>
  <c r="P140" i="332"/>
  <c r="M140" i="332"/>
  <c r="L140" i="332"/>
  <c r="K140" i="332"/>
  <c r="J140" i="332"/>
  <c r="P139" i="332"/>
  <c r="M139" i="332" s="1"/>
  <c r="L139" i="332"/>
  <c r="K139" i="332"/>
  <c r="J139" i="332"/>
  <c r="P138" i="332"/>
  <c r="M138" i="332"/>
  <c r="L138" i="332"/>
  <c r="K138" i="332"/>
  <c r="J138" i="332"/>
  <c r="P137" i="332"/>
  <c r="M137" i="332" s="1"/>
  <c r="L137" i="332"/>
  <c r="K137" i="332"/>
  <c r="J137" i="332"/>
  <c r="P136" i="332"/>
  <c r="M136" i="332"/>
  <c r="L136" i="332"/>
  <c r="K136" i="332"/>
  <c r="J136" i="332"/>
  <c r="P135" i="332"/>
  <c r="M135" i="332" s="1"/>
  <c r="L135" i="332"/>
  <c r="K135" i="332"/>
  <c r="J135" i="332"/>
  <c r="P134" i="332"/>
  <c r="M134" i="332"/>
  <c r="L134" i="332"/>
  <c r="K134" i="332"/>
  <c r="J134" i="332"/>
  <c r="P133" i="332"/>
  <c r="M133" i="332" s="1"/>
  <c r="L133" i="332"/>
  <c r="K133" i="332"/>
  <c r="J133" i="332"/>
  <c r="P132" i="332"/>
  <c r="M132" i="332"/>
  <c r="L132" i="332"/>
  <c r="K132" i="332"/>
  <c r="J132" i="332"/>
  <c r="P131" i="332"/>
  <c r="M131" i="332" s="1"/>
  <c r="L131" i="332"/>
  <c r="K131" i="332"/>
  <c r="J131" i="332"/>
  <c r="P130" i="332"/>
  <c r="M130" i="332"/>
  <c r="L130" i="332"/>
  <c r="K130" i="332"/>
  <c r="J130" i="332"/>
  <c r="P129" i="332"/>
  <c r="M129" i="332" s="1"/>
  <c r="L129" i="332"/>
  <c r="K129" i="332"/>
  <c r="J129" i="332"/>
  <c r="P128" i="332"/>
  <c r="M128" i="332"/>
  <c r="L128" i="332"/>
  <c r="K128" i="332"/>
  <c r="J128" i="332"/>
  <c r="P127" i="332"/>
  <c r="M127" i="332" s="1"/>
  <c r="L127" i="332"/>
  <c r="K127" i="332"/>
  <c r="J127" i="332"/>
  <c r="P126" i="332"/>
  <c r="M126" i="332"/>
  <c r="L126" i="332"/>
  <c r="K126" i="332"/>
  <c r="J126" i="332"/>
  <c r="P125" i="332"/>
  <c r="M125" i="332" s="1"/>
  <c r="L125" i="332"/>
  <c r="K125" i="332"/>
  <c r="J125" i="332"/>
  <c r="P124" i="332"/>
  <c r="M124" i="332"/>
  <c r="L124" i="332"/>
  <c r="K124" i="332"/>
  <c r="J124" i="332"/>
  <c r="P123" i="332"/>
  <c r="M123" i="332" s="1"/>
  <c r="L123" i="332"/>
  <c r="K123" i="332"/>
  <c r="J123" i="332"/>
  <c r="P122" i="332"/>
  <c r="M122" i="332"/>
  <c r="L122" i="332"/>
  <c r="K122" i="332"/>
  <c r="J122" i="332"/>
  <c r="P121" i="332"/>
  <c r="M121" i="332" s="1"/>
  <c r="L121" i="332"/>
  <c r="K121" i="332"/>
  <c r="J121" i="332"/>
  <c r="P120" i="332"/>
  <c r="M120" i="332"/>
  <c r="L120" i="332"/>
  <c r="K120" i="332"/>
  <c r="J120" i="332"/>
  <c r="P119" i="332"/>
  <c r="M119" i="332" s="1"/>
  <c r="L119" i="332"/>
  <c r="K119" i="332"/>
  <c r="J119" i="332"/>
  <c r="P118" i="332"/>
  <c r="M118" i="332"/>
  <c r="L118" i="332"/>
  <c r="K118" i="332"/>
  <c r="J118" i="332"/>
  <c r="P117" i="332"/>
  <c r="M117" i="332" s="1"/>
  <c r="L117" i="332"/>
  <c r="K117" i="332"/>
  <c r="J117" i="332"/>
  <c r="P116" i="332"/>
  <c r="M116" i="332"/>
  <c r="L116" i="332"/>
  <c r="K116" i="332"/>
  <c r="J116" i="332"/>
  <c r="P115" i="332"/>
  <c r="M115" i="332" s="1"/>
  <c r="L115" i="332"/>
  <c r="K115" i="332"/>
  <c r="J115" i="332"/>
  <c r="P114" i="332"/>
  <c r="M114" i="332"/>
  <c r="L114" i="332"/>
  <c r="K114" i="332"/>
  <c r="J114" i="332"/>
  <c r="P113" i="332"/>
  <c r="M113" i="332" s="1"/>
  <c r="L113" i="332"/>
  <c r="K113" i="332"/>
  <c r="J113" i="332"/>
  <c r="P112" i="332"/>
  <c r="M112" i="332"/>
  <c r="L112" i="332"/>
  <c r="K112" i="332"/>
  <c r="J112" i="332"/>
  <c r="P111" i="332"/>
  <c r="M111" i="332" s="1"/>
  <c r="L111" i="332"/>
  <c r="K111" i="332"/>
  <c r="J111" i="332"/>
  <c r="P110" i="332"/>
  <c r="M110" i="332"/>
  <c r="L110" i="332"/>
  <c r="K110" i="332"/>
  <c r="J110" i="332"/>
  <c r="P109" i="332"/>
  <c r="M109" i="332" s="1"/>
  <c r="L109" i="332"/>
  <c r="K109" i="332"/>
  <c r="J109" i="332"/>
  <c r="P108" i="332"/>
  <c r="M108" i="332"/>
  <c r="L108" i="332"/>
  <c r="K108" i="332"/>
  <c r="J108" i="332"/>
  <c r="P107" i="332"/>
  <c r="M107" i="332" s="1"/>
  <c r="L107" i="332"/>
  <c r="K107" i="332"/>
  <c r="J107" i="332"/>
  <c r="P106" i="332"/>
  <c r="M106" i="332"/>
  <c r="L106" i="332"/>
  <c r="K106" i="332"/>
  <c r="J106" i="332"/>
  <c r="P105" i="332"/>
  <c r="M105" i="332" s="1"/>
  <c r="L105" i="332"/>
  <c r="K105" i="332"/>
  <c r="J105" i="332"/>
  <c r="P104" i="332"/>
  <c r="M104" i="332"/>
  <c r="L104" i="332"/>
  <c r="K104" i="332"/>
  <c r="J104" i="332"/>
  <c r="P103" i="332"/>
  <c r="M103" i="332" s="1"/>
  <c r="L103" i="332"/>
  <c r="K103" i="332"/>
  <c r="J103" i="332"/>
  <c r="P102" i="332"/>
  <c r="M102" i="332"/>
  <c r="L102" i="332"/>
  <c r="K102" i="332"/>
  <c r="J102" i="332"/>
  <c r="P101" i="332"/>
  <c r="M101" i="332" s="1"/>
  <c r="L101" i="332"/>
  <c r="K101" i="332"/>
  <c r="J101" i="332"/>
  <c r="P100" i="332"/>
  <c r="M100" i="332"/>
  <c r="L100" i="332"/>
  <c r="K100" i="332"/>
  <c r="J100" i="332"/>
  <c r="P99" i="332"/>
  <c r="M99" i="332" s="1"/>
  <c r="L99" i="332"/>
  <c r="K99" i="332"/>
  <c r="J99" i="332"/>
  <c r="P98" i="332"/>
  <c r="M98" i="332"/>
  <c r="L98" i="332"/>
  <c r="K98" i="332"/>
  <c r="J98" i="332"/>
  <c r="P97" i="332"/>
  <c r="M97" i="332" s="1"/>
  <c r="L97" i="332"/>
  <c r="K97" i="332"/>
  <c r="J97" i="332"/>
  <c r="P96" i="332"/>
  <c r="M96" i="332"/>
  <c r="L96" i="332"/>
  <c r="K96" i="332"/>
  <c r="J96" i="332"/>
  <c r="P95" i="332"/>
  <c r="M95" i="332" s="1"/>
  <c r="L95" i="332"/>
  <c r="K95" i="332"/>
  <c r="J95" i="332"/>
  <c r="P94" i="332"/>
  <c r="M94" i="332"/>
  <c r="L94" i="332"/>
  <c r="K94" i="332"/>
  <c r="J94" i="332"/>
  <c r="P93" i="332"/>
  <c r="M93" i="332" s="1"/>
  <c r="L93" i="332"/>
  <c r="K93" i="332"/>
  <c r="J93" i="332"/>
  <c r="P92" i="332"/>
  <c r="M92" i="332"/>
  <c r="L92" i="332"/>
  <c r="K92" i="332"/>
  <c r="J92" i="332"/>
  <c r="P91" i="332"/>
  <c r="M91" i="332" s="1"/>
  <c r="L91" i="332"/>
  <c r="K91" i="332"/>
  <c r="J91" i="332"/>
  <c r="P90" i="332"/>
  <c r="M90" i="332"/>
  <c r="L90" i="332"/>
  <c r="K90" i="332"/>
  <c r="J90" i="332"/>
  <c r="P89" i="332"/>
  <c r="M89" i="332" s="1"/>
  <c r="L89" i="332"/>
  <c r="K89" i="332"/>
  <c r="J89" i="332"/>
  <c r="P88" i="332"/>
  <c r="M88" i="332"/>
  <c r="L88" i="332"/>
  <c r="K88" i="332"/>
  <c r="J88" i="332"/>
  <c r="P87" i="332"/>
  <c r="M87" i="332" s="1"/>
  <c r="L87" i="332"/>
  <c r="K87" i="332"/>
  <c r="J87" i="332"/>
  <c r="P86" i="332"/>
  <c r="M86" i="332"/>
  <c r="L86" i="332"/>
  <c r="K86" i="332"/>
  <c r="J86" i="332"/>
  <c r="P85" i="332"/>
  <c r="M85" i="332" s="1"/>
  <c r="L85" i="332"/>
  <c r="K85" i="332"/>
  <c r="J85" i="332"/>
  <c r="P84" i="332"/>
  <c r="M84" i="332"/>
  <c r="L84" i="332"/>
  <c r="K84" i="332"/>
  <c r="J84" i="332"/>
  <c r="P83" i="332"/>
  <c r="M83" i="332" s="1"/>
  <c r="L83" i="332"/>
  <c r="K83" i="332"/>
  <c r="J83" i="332"/>
  <c r="P82" i="332"/>
  <c r="M82" i="332"/>
  <c r="L82" i="332"/>
  <c r="K82" i="332"/>
  <c r="J82" i="332"/>
  <c r="P81" i="332"/>
  <c r="M81" i="332" s="1"/>
  <c r="L81" i="332"/>
  <c r="K81" i="332"/>
  <c r="J81" i="332"/>
  <c r="P80" i="332"/>
  <c r="M80" i="332"/>
  <c r="L80" i="332"/>
  <c r="K80" i="332"/>
  <c r="J80" i="332"/>
  <c r="P79" i="332"/>
  <c r="M79" i="332" s="1"/>
  <c r="L79" i="332"/>
  <c r="K79" i="332"/>
  <c r="J79" i="332"/>
  <c r="P78" i="332"/>
  <c r="M78" i="332"/>
  <c r="L78" i="332"/>
  <c r="K78" i="332"/>
  <c r="J78" i="332"/>
  <c r="P77" i="332"/>
  <c r="M77" i="332" s="1"/>
  <c r="L77" i="332"/>
  <c r="K77" i="332"/>
  <c r="J77" i="332"/>
  <c r="P76" i="332"/>
  <c r="M76" i="332"/>
  <c r="L76" i="332"/>
  <c r="K76" i="332"/>
  <c r="J76" i="332"/>
  <c r="P75" i="332"/>
  <c r="M75" i="332" s="1"/>
  <c r="L75" i="332"/>
  <c r="K75" i="332"/>
  <c r="J75" i="332"/>
  <c r="P74" i="332"/>
  <c r="M74" i="332"/>
  <c r="L74" i="332"/>
  <c r="K74" i="332"/>
  <c r="J74" i="332"/>
  <c r="P73" i="332"/>
  <c r="M73" i="332" s="1"/>
  <c r="L73" i="332"/>
  <c r="K73" i="332"/>
  <c r="J73" i="332"/>
  <c r="P72" i="332"/>
  <c r="M72" i="332"/>
  <c r="L72" i="332"/>
  <c r="K72" i="332"/>
  <c r="J72" i="332"/>
  <c r="P71" i="332"/>
  <c r="M71" i="332" s="1"/>
  <c r="L71" i="332"/>
  <c r="K71" i="332"/>
  <c r="J71" i="332"/>
  <c r="P70" i="332"/>
  <c r="M70" i="332"/>
  <c r="L70" i="332"/>
  <c r="K70" i="332"/>
  <c r="J70" i="332"/>
  <c r="P69" i="332"/>
  <c r="M69" i="332" s="1"/>
  <c r="L69" i="332"/>
  <c r="K69" i="332"/>
  <c r="J69" i="332"/>
  <c r="P68" i="332"/>
  <c r="M68" i="332"/>
  <c r="L68" i="332"/>
  <c r="K68" i="332"/>
  <c r="J68" i="332"/>
  <c r="P67" i="332"/>
  <c r="M67" i="332" s="1"/>
  <c r="L67" i="332"/>
  <c r="K67" i="332"/>
  <c r="J67" i="332"/>
  <c r="P66" i="332"/>
  <c r="M66" i="332"/>
  <c r="L66" i="332"/>
  <c r="K66" i="332"/>
  <c r="J66" i="332"/>
  <c r="P65" i="332"/>
  <c r="M65" i="332" s="1"/>
  <c r="L65" i="332"/>
  <c r="K65" i="332"/>
  <c r="J65" i="332"/>
  <c r="P64" i="332"/>
  <c r="M64" i="332"/>
  <c r="L64" i="332"/>
  <c r="K64" i="332"/>
  <c r="J64" i="332"/>
  <c r="P63" i="332"/>
  <c r="M63" i="332" s="1"/>
  <c r="L63" i="332"/>
  <c r="K63" i="332"/>
  <c r="J63" i="332"/>
  <c r="P62" i="332"/>
  <c r="M62" i="332"/>
  <c r="L62" i="332"/>
  <c r="K62" i="332"/>
  <c r="J62" i="332"/>
  <c r="P61" i="332"/>
  <c r="M61" i="332" s="1"/>
  <c r="L61" i="332"/>
  <c r="K61" i="332"/>
  <c r="J61" i="332"/>
  <c r="P60" i="332"/>
  <c r="M60" i="332"/>
  <c r="L60" i="332"/>
  <c r="K60" i="332"/>
  <c r="J60" i="332"/>
  <c r="P59" i="332"/>
  <c r="M59" i="332" s="1"/>
  <c r="L59" i="332"/>
  <c r="K59" i="332"/>
  <c r="J59" i="332"/>
  <c r="P58" i="332"/>
  <c r="M58" i="332"/>
  <c r="L58" i="332"/>
  <c r="K58" i="332"/>
  <c r="J58" i="332"/>
  <c r="P57" i="332"/>
  <c r="M57" i="332" s="1"/>
  <c r="L57" i="332"/>
  <c r="K57" i="332"/>
  <c r="J57" i="332"/>
  <c r="P56" i="332"/>
  <c r="M56" i="332"/>
  <c r="L56" i="332"/>
  <c r="K56" i="332"/>
  <c r="J56" i="332"/>
  <c r="P55" i="332"/>
  <c r="M55" i="332" s="1"/>
  <c r="L55" i="332"/>
  <c r="K55" i="332"/>
  <c r="J55" i="332"/>
  <c r="P54" i="332"/>
  <c r="M54" i="332"/>
  <c r="L54" i="332"/>
  <c r="K54" i="332"/>
  <c r="J54" i="332"/>
  <c r="P53" i="332"/>
  <c r="M53" i="332" s="1"/>
  <c r="L53" i="332"/>
  <c r="K53" i="332"/>
  <c r="J53" i="332"/>
  <c r="P52" i="332"/>
  <c r="M52" i="332"/>
  <c r="L52" i="332"/>
  <c r="K52" i="332"/>
  <c r="J52" i="332"/>
  <c r="P51" i="332"/>
  <c r="M51" i="332" s="1"/>
  <c r="L51" i="332"/>
  <c r="K51" i="332"/>
  <c r="J51" i="332"/>
  <c r="P50" i="332"/>
  <c r="M50" i="332"/>
  <c r="L50" i="332"/>
  <c r="K50" i="332"/>
  <c r="J50" i="332"/>
  <c r="P49" i="332"/>
  <c r="M49" i="332" s="1"/>
  <c r="L49" i="332"/>
  <c r="K49" i="332"/>
  <c r="J49" i="332"/>
  <c r="P48" i="332"/>
  <c r="M48" i="332"/>
  <c r="L48" i="332"/>
  <c r="K48" i="332"/>
  <c r="J48" i="332"/>
  <c r="P47" i="332"/>
  <c r="M47" i="332" s="1"/>
  <c r="L47" i="332"/>
  <c r="K47" i="332"/>
  <c r="J47" i="332"/>
  <c r="P46" i="332"/>
  <c r="M46" i="332"/>
  <c r="L46" i="332"/>
  <c r="K46" i="332"/>
  <c r="J46" i="332"/>
  <c r="P45" i="332"/>
  <c r="M45" i="332" s="1"/>
  <c r="L45" i="332"/>
  <c r="K45" i="332"/>
  <c r="J45" i="332"/>
  <c r="P44" i="332"/>
  <c r="M44" i="332"/>
  <c r="L44" i="332"/>
  <c r="K44" i="332"/>
  <c r="J44" i="332"/>
  <c r="P43" i="332"/>
  <c r="M43" i="332" s="1"/>
  <c r="L43" i="332"/>
  <c r="K43" i="332"/>
  <c r="J43" i="332"/>
  <c r="P42" i="332"/>
  <c r="M42" i="332"/>
  <c r="L42" i="332"/>
  <c r="K42" i="332"/>
  <c r="J42" i="332"/>
  <c r="P41" i="332"/>
  <c r="M41" i="332" s="1"/>
  <c r="L41" i="332"/>
  <c r="K41" i="332"/>
  <c r="J41" i="332"/>
  <c r="P40" i="332"/>
  <c r="M40" i="332"/>
  <c r="L40" i="332"/>
  <c r="K40" i="332"/>
  <c r="J40" i="332"/>
  <c r="H5" i="332"/>
  <c r="D5" i="332"/>
  <c r="C5" i="332"/>
  <c r="A5" i="332"/>
  <c r="C2" i="332"/>
  <c r="A1" i="332"/>
  <c r="B20" i="331"/>
  <c r="L11" i="331"/>
  <c r="I11" i="331"/>
  <c r="G11" i="331"/>
  <c r="E11" i="331"/>
  <c r="H18" i="331" s="1"/>
  <c r="D11" i="331"/>
  <c r="C11" i="331"/>
  <c r="L9" i="331"/>
  <c r="I9" i="331"/>
  <c r="G9" i="331"/>
  <c r="E9" i="331"/>
  <c r="F18" i="331" s="1"/>
  <c r="D9" i="331"/>
  <c r="C9" i="331"/>
  <c r="L7" i="331"/>
  <c r="I7" i="331"/>
  <c r="G7" i="331"/>
  <c r="E7" i="331"/>
  <c r="B19" i="331" s="1"/>
  <c r="D7" i="331"/>
  <c r="C7" i="331"/>
  <c r="Y5" i="331"/>
  <c r="AK1" i="331" s="1"/>
  <c r="L4" i="331"/>
  <c r="K41" i="331" s="1"/>
  <c r="E4" i="331"/>
  <c r="A4" i="331"/>
  <c r="Y3" i="331"/>
  <c r="E2" i="331"/>
  <c r="AJ1" i="331"/>
  <c r="AI1" i="331"/>
  <c r="AH1" i="331"/>
  <c r="AF1" i="331"/>
  <c r="AE1" i="331"/>
  <c r="AD1" i="331"/>
  <c r="AB1" i="331"/>
  <c r="A1" i="331"/>
  <c r="P156" i="330"/>
  <c r="M156" i="330" s="1"/>
  <c r="L156" i="330"/>
  <c r="K156" i="330"/>
  <c r="J156" i="330"/>
  <c r="P155" i="330"/>
  <c r="M155" i="330"/>
  <c r="L155" i="330"/>
  <c r="K155" i="330"/>
  <c r="J155" i="330"/>
  <c r="P154" i="330"/>
  <c r="M154" i="330" s="1"/>
  <c r="L154" i="330"/>
  <c r="K154" i="330"/>
  <c r="J154" i="330"/>
  <c r="P153" i="330"/>
  <c r="M153" i="330"/>
  <c r="L153" i="330"/>
  <c r="K153" i="330"/>
  <c r="J153" i="330"/>
  <c r="P152" i="330"/>
  <c r="M152" i="330" s="1"/>
  <c r="L152" i="330"/>
  <c r="K152" i="330"/>
  <c r="J152" i="330"/>
  <c r="P151" i="330"/>
  <c r="M151" i="330"/>
  <c r="L151" i="330"/>
  <c r="K151" i="330"/>
  <c r="J151" i="330"/>
  <c r="P150" i="330"/>
  <c r="M150" i="330" s="1"/>
  <c r="L150" i="330"/>
  <c r="K150" i="330"/>
  <c r="J150" i="330"/>
  <c r="P149" i="330"/>
  <c r="M149" i="330"/>
  <c r="L149" i="330"/>
  <c r="K149" i="330"/>
  <c r="J149" i="330"/>
  <c r="P148" i="330"/>
  <c r="M148" i="330" s="1"/>
  <c r="L148" i="330"/>
  <c r="K148" i="330"/>
  <c r="J148" i="330"/>
  <c r="P147" i="330"/>
  <c r="M147" i="330"/>
  <c r="L147" i="330"/>
  <c r="K147" i="330"/>
  <c r="J147" i="330"/>
  <c r="P146" i="330"/>
  <c r="M146" i="330" s="1"/>
  <c r="L146" i="330"/>
  <c r="K146" i="330"/>
  <c r="J146" i="330"/>
  <c r="P145" i="330"/>
  <c r="M145" i="330"/>
  <c r="L145" i="330"/>
  <c r="K145" i="330"/>
  <c r="J145" i="330"/>
  <c r="P144" i="330"/>
  <c r="M144" i="330" s="1"/>
  <c r="L144" i="330"/>
  <c r="K144" i="330"/>
  <c r="J144" i="330"/>
  <c r="P143" i="330"/>
  <c r="M143" i="330"/>
  <c r="L143" i="330"/>
  <c r="K143" i="330"/>
  <c r="J143" i="330"/>
  <c r="P142" i="330"/>
  <c r="M142" i="330" s="1"/>
  <c r="L142" i="330"/>
  <c r="K142" i="330"/>
  <c r="J142" i="330"/>
  <c r="P141" i="330"/>
  <c r="M141" i="330"/>
  <c r="L141" i="330"/>
  <c r="K141" i="330"/>
  <c r="J141" i="330"/>
  <c r="P140" i="330"/>
  <c r="M140" i="330" s="1"/>
  <c r="L140" i="330"/>
  <c r="K140" i="330"/>
  <c r="J140" i="330"/>
  <c r="P139" i="330"/>
  <c r="M139" i="330"/>
  <c r="L139" i="330"/>
  <c r="K139" i="330"/>
  <c r="J139" i="330"/>
  <c r="P138" i="330"/>
  <c r="M138" i="330" s="1"/>
  <c r="L138" i="330"/>
  <c r="K138" i="330"/>
  <c r="J138" i="330"/>
  <c r="P137" i="330"/>
  <c r="M137" i="330"/>
  <c r="L137" i="330"/>
  <c r="K137" i="330"/>
  <c r="J137" i="330"/>
  <c r="P136" i="330"/>
  <c r="M136" i="330" s="1"/>
  <c r="L136" i="330"/>
  <c r="K136" i="330"/>
  <c r="J136" i="330"/>
  <c r="P135" i="330"/>
  <c r="M135" i="330"/>
  <c r="L135" i="330"/>
  <c r="K135" i="330"/>
  <c r="J135" i="330"/>
  <c r="P134" i="330"/>
  <c r="M134" i="330" s="1"/>
  <c r="L134" i="330"/>
  <c r="K134" i="330"/>
  <c r="J134" i="330"/>
  <c r="P133" i="330"/>
  <c r="M133" i="330"/>
  <c r="L133" i="330"/>
  <c r="K133" i="330"/>
  <c r="J133" i="330"/>
  <c r="P132" i="330"/>
  <c r="M132" i="330" s="1"/>
  <c r="L132" i="330"/>
  <c r="K132" i="330"/>
  <c r="J132" i="330"/>
  <c r="P131" i="330"/>
  <c r="M131" i="330"/>
  <c r="L131" i="330"/>
  <c r="K131" i="330"/>
  <c r="J131" i="330"/>
  <c r="P130" i="330"/>
  <c r="M130" i="330" s="1"/>
  <c r="L130" i="330"/>
  <c r="K130" i="330"/>
  <c r="J130" i="330"/>
  <c r="P129" i="330"/>
  <c r="M129" i="330"/>
  <c r="L129" i="330"/>
  <c r="K129" i="330"/>
  <c r="J129" i="330"/>
  <c r="P128" i="330"/>
  <c r="M128" i="330" s="1"/>
  <c r="L128" i="330"/>
  <c r="K128" i="330"/>
  <c r="J128" i="330"/>
  <c r="P127" i="330"/>
  <c r="M127" i="330"/>
  <c r="L127" i="330"/>
  <c r="K127" i="330"/>
  <c r="J127" i="330"/>
  <c r="P126" i="330"/>
  <c r="M126" i="330" s="1"/>
  <c r="L126" i="330"/>
  <c r="K126" i="330"/>
  <c r="J126" i="330"/>
  <c r="P125" i="330"/>
  <c r="M125" i="330"/>
  <c r="L125" i="330"/>
  <c r="K125" i="330"/>
  <c r="J125" i="330"/>
  <c r="P124" i="330"/>
  <c r="M124" i="330" s="1"/>
  <c r="L124" i="330"/>
  <c r="K124" i="330"/>
  <c r="J124" i="330"/>
  <c r="P123" i="330"/>
  <c r="M123" i="330"/>
  <c r="L123" i="330"/>
  <c r="K123" i="330"/>
  <c r="J123" i="330"/>
  <c r="P122" i="330"/>
  <c r="M122" i="330" s="1"/>
  <c r="L122" i="330"/>
  <c r="K122" i="330"/>
  <c r="J122" i="330"/>
  <c r="P121" i="330"/>
  <c r="M121" i="330"/>
  <c r="L121" i="330"/>
  <c r="K121" i="330"/>
  <c r="J121" i="330"/>
  <c r="P120" i="330"/>
  <c r="M120" i="330" s="1"/>
  <c r="L120" i="330"/>
  <c r="K120" i="330"/>
  <c r="J120" i="330"/>
  <c r="P119" i="330"/>
  <c r="M119" i="330"/>
  <c r="L119" i="330"/>
  <c r="K119" i="330"/>
  <c r="J119" i="330"/>
  <c r="P118" i="330"/>
  <c r="M118" i="330" s="1"/>
  <c r="L118" i="330"/>
  <c r="K118" i="330"/>
  <c r="J118" i="330"/>
  <c r="P117" i="330"/>
  <c r="M117" i="330"/>
  <c r="L117" i="330"/>
  <c r="K117" i="330"/>
  <c r="J117" i="330"/>
  <c r="P116" i="330"/>
  <c r="M116" i="330" s="1"/>
  <c r="L116" i="330"/>
  <c r="K116" i="330"/>
  <c r="J116" i="330"/>
  <c r="P115" i="330"/>
  <c r="M115" i="330"/>
  <c r="L115" i="330"/>
  <c r="K115" i="330"/>
  <c r="J115" i="330"/>
  <c r="P114" i="330"/>
  <c r="M114" i="330" s="1"/>
  <c r="L114" i="330"/>
  <c r="K114" i="330"/>
  <c r="J114" i="330"/>
  <c r="P113" i="330"/>
  <c r="M113" i="330"/>
  <c r="L113" i="330"/>
  <c r="K113" i="330"/>
  <c r="J113" i="330"/>
  <c r="P112" i="330"/>
  <c r="M112" i="330" s="1"/>
  <c r="L112" i="330"/>
  <c r="K112" i="330"/>
  <c r="J112" i="330"/>
  <c r="P111" i="330"/>
  <c r="M111" i="330"/>
  <c r="L111" i="330"/>
  <c r="K111" i="330"/>
  <c r="J111" i="330"/>
  <c r="P110" i="330"/>
  <c r="M110" i="330" s="1"/>
  <c r="L110" i="330"/>
  <c r="K110" i="330"/>
  <c r="J110" i="330"/>
  <c r="P109" i="330"/>
  <c r="M109" i="330"/>
  <c r="L109" i="330"/>
  <c r="K109" i="330"/>
  <c r="J109" i="330"/>
  <c r="P108" i="330"/>
  <c r="M108" i="330" s="1"/>
  <c r="L108" i="330"/>
  <c r="K108" i="330"/>
  <c r="J108" i="330"/>
  <c r="P107" i="330"/>
  <c r="M107" i="330"/>
  <c r="L107" i="330"/>
  <c r="K107" i="330"/>
  <c r="J107" i="330"/>
  <c r="P106" i="330"/>
  <c r="M106" i="330" s="1"/>
  <c r="L106" i="330"/>
  <c r="K106" i="330"/>
  <c r="J106" i="330"/>
  <c r="P105" i="330"/>
  <c r="M105" i="330"/>
  <c r="L105" i="330"/>
  <c r="K105" i="330"/>
  <c r="J105" i="330"/>
  <c r="P104" i="330"/>
  <c r="M104" i="330" s="1"/>
  <c r="L104" i="330"/>
  <c r="K104" i="330"/>
  <c r="J104" i="330"/>
  <c r="P103" i="330"/>
  <c r="M103" i="330"/>
  <c r="L103" i="330"/>
  <c r="K103" i="330"/>
  <c r="J103" i="330"/>
  <c r="P102" i="330"/>
  <c r="M102" i="330" s="1"/>
  <c r="L102" i="330"/>
  <c r="K102" i="330"/>
  <c r="J102" i="330"/>
  <c r="P101" i="330"/>
  <c r="M101" i="330"/>
  <c r="L101" i="330"/>
  <c r="K101" i="330"/>
  <c r="J101" i="330"/>
  <c r="P100" i="330"/>
  <c r="M100" i="330" s="1"/>
  <c r="L100" i="330"/>
  <c r="K100" i="330"/>
  <c r="J100" i="330"/>
  <c r="P99" i="330"/>
  <c r="M99" i="330"/>
  <c r="L99" i="330"/>
  <c r="K99" i="330"/>
  <c r="J99" i="330"/>
  <c r="P98" i="330"/>
  <c r="M98" i="330" s="1"/>
  <c r="L98" i="330"/>
  <c r="K98" i="330"/>
  <c r="J98" i="330"/>
  <c r="P97" i="330"/>
  <c r="M97" i="330"/>
  <c r="L97" i="330"/>
  <c r="K97" i="330"/>
  <c r="J97" i="330"/>
  <c r="P96" i="330"/>
  <c r="M96" i="330" s="1"/>
  <c r="L96" i="330"/>
  <c r="K96" i="330"/>
  <c r="J96" i="330"/>
  <c r="P95" i="330"/>
  <c r="M95" i="330"/>
  <c r="L95" i="330"/>
  <c r="K95" i="330"/>
  <c r="J95" i="330"/>
  <c r="P94" i="330"/>
  <c r="M94" i="330" s="1"/>
  <c r="L94" i="330"/>
  <c r="K94" i="330"/>
  <c r="J94" i="330"/>
  <c r="P93" i="330"/>
  <c r="M93" i="330"/>
  <c r="L93" i="330"/>
  <c r="K93" i="330"/>
  <c r="J93" i="330"/>
  <c r="P92" i="330"/>
  <c r="M92" i="330" s="1"/>
  <c r="L92" i="330"/>
  <c r="K92" i="330"/>
  <c r="J92" i="330"/>
  <c r="P91" i="330"/>
  <c r="M91" i="330"/>
  <c r="L91" i="330"/>
  <c r="K91" i="330"/>
  <c r="J91" i="330"/>
  <c r="P90" i="330"/>
  <c r="M90" i="330" s="1"/>
  <c r="L90" i="330"/>
  <c r="K90" i="330"/>
  <c r="J90" i="330"/>
  <c r="P89" i="330"/>
  <c r="M89" i="330"/>
  <c r="L89" i="330"/>
  <c r="K89" i="330"/>
  <c r="J89" i="330"/>
  <c r="P88" i="330"/>
  <c r="M88" i="330" s="1"/>
  <c r="L88" i="330"/>
  <c r="K88" i="330"/>
  <c r="J88" i="330"/>
  <c r="P87" i="330"/>
  <c r="M87" i="330"/>
  <c r="L87" i="330"/>
  <c r="K87" i="330"/>
  <c r="J87" i="330"/>
  <c r="P86" i="330"/>
  <c r="M86" i="330" s="1"/>
  <c r="L86" i="330"/>
  <c r="K86" i="330"/>
  <c r="J86" i="330"/>
  <c r="P85" i="330"/>
  <c r="M85" i="330"/>
  <c r="L85" i="330"/>
  <c r="K85" i="330"/>
  <c r="J85" i="330"/>
  <c r="P84" i="330"/>
  <c r="M84" i="330" s="1"/>
  <c r="L84" i="330"/>
  <c r="K84" i="330"/>
  <c r="J84" i="330"/>
  <c r="P83" i="330"/>
  <c r="M83" i="330"/>
  <c r="L83" i="330"/>
  <c r="K83" i="330"/>
  <c r="J83" i="330"/>
  <c r="P82" i="330"/>
  <c r="M82" i="330" s="1"/>
  <c r="L82" i="330"/>
  <c r="K82" i="330"/>
  <c r="J82" i="330"/>
  <c r="P81" i="330"/>
  <c r="M81" i="330"/>
  <c r="L81" i="330"/>
  <c r="K81" i="330"/>
  <c r="J81" i="330"/>
  <c r="P80" i="330"/>
  <c r="M80" i="330" s="1"/>
  <c r="L80" i="330"/>
  <c r="K80" i="330"/>
  <c r="J80" i="330"/>
  <c r="P79" i="330"/>
  <c r="M79" i="330"/>
  <c r="L79" i="330"/>
  <c r="K79" i="330"/>
  <c r="J79" i="330"/>
  <c r="P78" i="330"/>
  <c r="M78" i="330" s="1"/>
  <c r="L78" i="330"/>
  <c r="K78" i="330"/>
  <c r="J78" i="330"/>
  <c r="P77" i="330"/>
  <c r="M77" i="330"/>
  <c r="L77" i="330"/>
  <c r="K77" i="330"/>
  <c r="J77" i="330"/>
  <c r="P76" i="330"/>
  <c r="M76" i="330" s="1"/>
  <c r="L76" i="330"/>
  <c r="K76" i="330"/>
  <c r="J76" i="330"/>
  <c r="P75" i="330"/>
  <c r="M75" i="330"/>
  <c r="L75" i="330"/>
  <c r="K75" i="330"/>
  <c r="J75" i="330"/>
  <c r="P74" i="330"/>
  <c r="M74" i="330" s="1"/>
  <c r="L74" i="330"/>
  <c r="K74" i="330"/>
  <c r="J74" i="330"/>
  <c r="P73" i="330"/>
  <c r="M73" i="330"/>
  <c r="L73" i="330"/>
  <c r="K73" i="330"/>
  <c r="J73" i="330"/>
  <c r="P72" i="330"/>
  <c r="M72" i="330" s="1"/>
  <c r="L72" i="330"/>
  <c r="K72" i="330"/>
  <c r="J72" i="330"/>
  <c r="P71" i="330"/>
  <c r="M71" i="330"/>
  <c r="L71" i="330"/>
  <c r="K71" i="330"/>
  <c r="J71" i="330"/>
  <c r="P70" i="330"/>
  <c r="M70" i="330" s="1"/>
  <c r="L70" i="330"/>
  <c r="K70" i="330"/>
  <c r="J70" i="330"/>
  <c r="P69" i="330"/>
  <c r="M69" i="330"/>
  <c r="L69" i="330"/>
  <c r="K69" i="330"/>
  <c r="J69" i="330"/>
  <c r="P68" i="330"/>
  <c r="M68" i="330" s="1"/>
  <c r="L68" i="330"/>
  <c r="K68" i="330"/>
  <c r="J68" i="330"/>
  <c r="P67" i="330"/>
  <c r="M67" i="330"/>
  <c r="L67" i="330"/>
  <c r="K67" i="330"/>
  <c r="J67" i="330"/>
  <c r="P66" i="330"/>
  <c r="M66" i="330" s="1"/>
  <c r="L66" i="330"/>
  <c r="K66" i="330"/>
  <c r="J66" i="330"/>
  <c r="P65" i="330"/>
  <c r="M65" i="330"/>
  <c r="L65" i="330"/>
  <c r="K65" i="330"/>
  <c r="J65" i="330"/>
  <c r="P64" i="330"/>
  <c r="M64" i="330" s="1"/>
  <c r="L64" i="330"/>
  <c r="K64" i="330"/>
  <c r="J64" i="330"/>
  <c r="P63" i="330"/>
  <c r="M63" i="330"/>
  <c r="L63" i="330"/>
  <c r="K63" i="330"/>
  <c r="J63" i="330"/>
  <c r="P62" i="330"/>
  <c r="M62" i="330" s="1"/>
  <c r="L62" i="330"/>
  <c r="K62" i="330"/>
  <c r="J62" i="330"/>
  <c r="P61" i="330"/>
  <c r="M61" i="330"/>
  <c r="L61" i="330"/>
  <c r="K61" i="330"/>
  <c r="J61" i="330"/>
  <c r="P60" i="330"/>
  <c r="M60" i="330" s="1"/>
  <c r="L60" i="330"/>
  <c r="K60" i="330"/>
  <c r="J60" i="330"/>
  <c r="P59" i="330"/>
  <c r="M59" i="330"/>
  <c r="L59" i="330"/>
  <c r="K59" i="330"/>
  <c r="J59" i="330"/>
  <c r="P58" i="330"/>
  <c r="M58" i="330" s="1"/>
  <c r="L58" i="330"/>
  <c r="K58" i="330"/>
  <c r="J58" i="330"/>
  <c r="P57" i="330"/>
  <c r="M57" i="330"/>
  <c r="L57" i="330"/>
  <c r="K57" i="330"/>
  <c r="J57" i="330"/>
  <c r="P56" i="330"/>
  <c r="M56" i="330" s="1"/>
  <c r="L56" i="330"/>
  <c r="K56" i="330"/>
  <c r="J56" i="330"/>
  <c r="P55" i="330"/>
  <c r="M55" i="330"/>
  <c r="L55" i="330"/>
  <c r="K55" i="330"/>
  <c r="J55" i="330"/>
  <c r="P54" i="330"/>
  <c r="M54" i="330" s="1"/>
  <c r="L54" i="330"/>
  <c r="K54" i="330"/>
  <c r="J54" i="330"/>
  <c r="P53" i="330"/>
  <c r="M53" i="330"/>
  <c r="L53" i="330"/>
  <c r="K53" i="330"/>
  <c r="J53" i="330"/>
  <c r="P52" i="330"/>
  <c r="M52" i="330" s="1"/>
  <c r="L52" i="330"/>
  <c r="K52" i="330"/>
  <c r="J52" i="330"/>
  <c r="P51" i="330"/>
  <c r="M51" i="330"/>
  <c r="L51" i="330"/>
  <c r="K51" i="330"/>
  <c r="J51" i="330"/>
  <c r="P50" i="330"/>
  <c r="M50" i="330" s="1"/>
  <c r="L50" i="330"/>
  <c r="K50" i="330"/>
  <c r="J50" i="330"/>
  <c r="P49" i="330"/>
  <c r="M49" i="330"/>
  <c r="L49" i="330"/>
  <c r="K49" i="330"/>
  <c r="J49" i="330"/>
  <c r="P48" i="330"/>
  <c r="M48" i="330" s="1"/>
  <c r="L48" i="330"/>
  <c r="K48" i="330"/>
  <c r="J48" i="330"/>
  <c r="P47" i="330"/>
  <c r="M47" i="330"/>
  <c r="L47" i="330"/>
  <c r="K47" i="330"/>
  <c r="J47" i="330"/>
  <c r="P46" i="330"/>
  <c r="M46" i="330" s="1"/>
  <c r="L46" i="330"/>
  <c r="K46" i="330"/>
  <c r="J46" i="330"/>
  <c r="P45" i="330"/>
  <c r="M45" i="330"/>
  <c r="L45" i="330"/>
  <c r="K45" i="330"/>
  <c r="J45" i="330"/>
  <c r="P44" i="330"/>
  <c r="M44" i="330" s="1"/>
  <c r="L44" i="330"/>
  <c r="K44" i="330"/>
  <c r="J44" i="330"/>
  <c r="P43" i="330"/>
  <c r="M43" i="330"/>
  <c r="L43" i="330"/>
  <c r="K43" i="330"/>
  <c r="J43" i="330"/>
  <c r="P42" i="330"/>
  <c r="M42" i="330" s="1"/>
  <c r="L42" i="330"/>
  <c r="K42" i="330"/>
  <c r="J42" i="330"/>
  <c r="P41" i="330"/>
  <c r="M41" i="330"/>
  <c r="L41" i="330"/>
  <c r="K41" i="330"/>
  <c r="J41" i="330"/>
  <c r="P40" i="330"/>
  <c r="M40" i="330" s="1"/>
  <c r="L40" i="330"/>
  <c r="K40" i="330"/>
  <c r="J40" i="330"/>
  <c r="H5" i="330"/>
  <c r="D5" i="330"/>
  <c r="C5" i="330"/>
  <c r="A5" i="330"/>
  <c r="C2" i="330"/>
  <c r="A1" i="330"/>
  <c r="E2" i="328"/>
  <c r="C2" i="327"/>
  <c r="L11" i="328"/>
  <c r="I11" i="328"/>
  <c r="G11" i="328"/>
  <c r="E11" i="328"/>
  <c r="B21" i="328" s="1"/>
  <c r="D11" i="328"/>
  <c r="C11" i="328"/>
  <c r="L9" i="328"/>
  <c r="I9" i="328"/>
  <c r="G9" i="328"/>
  <c r="E9" i="328"/>
  <c r="B20" i="328" s="1"/>
  <c r="D9" i="328"/>
  <c r="C9" i="328"/>
  <c r="L7" i="328"/>
  <c r="I7" i="328"/>
  <c r="G7" i="328"/>
  <c r="E7" i="328"/>
  <c r="B19" i="328"/>
  <c r="D7" i="328"/>
  <c r="C7" i="328"/>
  <c r="Y5" i="328"/>
  <c r="AG1" i="328" s="1"/>
  <c r="L4" i="328"/>
  <c r="K41" i="328" s="1"/>
  <c r="E4" i="328"/>
  <c r="A4" i="328"/>
  <c r="Y3" i="328"/>
  <c r="AK1" i="328" s="1"/>
  <c r="A1" i="328"/>
  <c r="P156" i="327"/>
  <c r="M156" i="327"/>
  <c r="L156" i="327"/>
  <c r="K156" i="327"/>
  <c r="J156" i="327"/>
  <c r="P155" i="327"/>
  <c r="M155" i="327" s="1"/>
  <c r="L155" i="327"/>
  <c r="K155" i="327"/>
  <c r="J155" i="327"/>
  <c r="P154" i="327"/>
  <c r="M154" i="327" s="1"/>
  <c r="L154" i="327"/>
  <c r="K154" i="327"/>
  <c r="J154" i="327"/>
  <c r="P153" i="327"/>
  <c r="M153" i="327"/>
  <c r="L153" i="327"/>
  <c r="K153" i="327"/>
  <c r="J153" i="327"/>
  <c r="P152" i="327"/>
  <c r="M152" i="327" s="1"/>
  <c r="L152" i="327"/>
  <c r="K152" i="327"/>
  <c r="J152" i="327"/>
  <c r="P151" i="327"/>
  <c r="M151" i="327" s="1"/>
  <c r="L151" i="327"/>
  <c r="K151" i="327"/>
  <c r="J151" i="327"/>
  <c r="P150" i="327"/>
  <c r="M150" i="327" s="1"/>
  <c r="L150" i="327"/>
  <c r="K150" i="327"/>
  <c r="J150" i="327"/>
  <c r="P149" i="327"/>
  <c r="M149" i="327" s="1"/>
  <c r="L149" i="327"/>
  <c r="K149" i="327"/>
  <c r="J149" i="327"/>
  <c r="P148" i="327"/>
  <c r="M148" i="327"/>
  <c r="L148" i="327"/>
  <c r="K148" i="327"/>
  <c r="J148" i="327"/>
  <c r="P147" i="327"/>
  <c r="M147" i="327" s="1"/>
  <c r="L147" i="327"/>
  <c r="K147" i="327"/>
  <c r="J147" i="327"/>
  <c r="P146" i="327"/>
  <c r="M146" i="327" s="1"/>
  <c r="L146" i="327"/>
  <c r="K146" i="327"/>
  <c r="J146" i="327"/>
  <c r="P145" i="327"/>
  <c r="M145" i="327"/>
  <c r="L145" i="327"/>
  <c r="K145" i="327"/>
  <c r="J145" i="327"/>
  <c r="P144" i="327"/>
  <c r="M144" i="327" s="1"/>
  <c r="L144" i="327"/>
  <c r="K144" i="327"/>
  <c r="J144" i="327"/>
  <c r="P143" i="327"/>
  <c r="M143" i="327" s="1"/>
  <c r="L143" i="327"/>
  <c r="K143" i="327"/>
  <c r="J143" i="327"/>
  <c r="P142" i="327"/>
  <c r="M142" i="327" s="1"/>
  <c r="L142" i="327"/>
  <c r="K142" i="327"/>
  <c r="J142" i="327"/>
  <c r="P141" i="327"/>
  <c r="M141" i="327"/>
  <c r="L141" i="327"/>
  <c r="K141" i="327"/>
  <c r="J141" i="327"/>
  <c r="P140" i="327"/>
  <c r="M140" i="327" s="1"/>
  <c r="L140" i="327"/>
  <c r="K140" i="327"/>
  <c r="J140" i="327"/>
  <c r="P139" i="327"/>
  <c r="M139" i="327" s="1"/>
  <c r="L139" i="327"/>
  <c r="K139" i="327"/>
  <c r="J139" i="327"/>
  <c r="P138" i="327"/>
  <c r="M138" i="327" s="1"/>
  <c r="L138" i="327"/>
  <c r="K138" i="327"/>
  <c r="J138" i="327"/>
  <c r="P137" i="327"/>
  <c r="M137" i="327"/>
  <c r="L137" i="327"/>
  <c r="K137" i="327"/>
  <c r="J137" i="327"/>
  <c r="P136" i="327"/>
  <c r="M136" i="327" s="1"/>
  <c r="L136" i="327"/>
  <c r="K136" i="327"/>
  <c r="J136" i="327"/>
  <c r="P135" i="327"/>
  <c r="M135" i="327" s="1"/>
  <c r="L135" i="327"/>
  <c r="K135" i="327"/>
  <c r="J135" i="327"/>
  <c r="P134" i="327"/>
  <c r="M134" i="327" s="1"/>
  <c r="L134" i="327"/>
  <c r="K134" i="327"/>
  <c r="J134" i="327"/>
  <c r="P133" i="327"/>
  <c r="M133" i="327"/>
  <c r="L133" i="327"/>
  <c r="K133" i="327"/>
  <c r="J133" i="327"/>
  <c r="P132" i="327"/>
  <c r="M132" i="327"/>
  <c r="L132" i="327"/>
  <c r="K132" i="327"/>
  <c r="J132" i="327"/>
  <c r="P131" i="327"/>
  <c r="M131" i="327" s="1"/>
  <c r="L131" i="327"/>
  <c r="K131" i="327"/>
  <c r="J131" i="327"/>
  <c r="P130" i="327"/>
  <c r="M130" i="327" s="1"/>
  <c r="L130" i="327"/>
  <c r="K130" i="327"/>
  <c r="J130" i="327"/>
  <c r="P129" i="327"/>
  <c r="M129" i="327" s="1"/>
  <c r="L129" i="327"/>
  <c r="K129" i="327"/>
  <c r="J129" i="327"/>
  <c r="P128" i="327"/>
  <c r="M128" i="327" s="1"/>
  <c r="L128" i="327"/>
  <c r="K128" i="327"/>
  <c r="J128" i="327"/>
  <c r="P127" i="327"/>
  <c r="M127" i="327" s="1"/>
  <c r="L127" i="327"/>
  <c r="K127" i="327"/>
  <c r="J127" i="327"/>
  <c r="P126" i="327"/>
  <c r="M126" i="327" s="1"/>
  <c r="L126" i="327"/>
  <c r="K126" i="327"/>
  <c r="J126" i="327"/>
  <c r="P125" i="327"/>
  <c r="M125" i="327"/>
  <c r="L125" i="327"/>
  <c r="K125" i="327"/>
  <c r="J125" i="327"/>
  <c r="P124" i="327"/>
  <c r="M124" i="327"/>
  <c r="L124" i="327"/>
  <c r="K124" i="327"/>
  <c r="J124" i="327"/>
  <c r="P123" i="327"/>
  <c r="M123" i="327" s="1"/>
  <c r="L123" i="327"/>
  <c r="K123" i="327"/>
  <c r="J123" i="327"/>
  <c r="P122" i="327"/>
  <c r="M122" i="327" s="1"/>
  <c r="L122" i="327"/>
  <c r="K122" i="327"/>
  <c r="J122" i="327"/>
  <c r="P121" i="327"/>
  <c r="M121" i="327"/>
  <c r="L121" i="327"/>
  <c r="K121" i="327"/>
  <c r="J121" i="327"/>
  <c r="P120" i="327"/>
  <c r="M120" i="327" s="1"/>
  <c r="L120" i="327"/>
  <c r="K120" i="327"/>
  <c r="J120" i="327"/>
  <c r="P119" i="327"/>
  <c r="M119" i="327" s="1"/>
  <c r="L119" i="327"/>
  <c r="K119" i="327"/>
  <c r="J119" i="327"/>
  <c r="P118" i="327"/>
  <c r="M118" i="327" s="1"/>
  <c r="L118" i="327"/>
  <c r="K118" i="327"/>
  <c r="J118" i="327"/>
  <c r="P117" i="327"/>
  <c r="M117" i="327" s="1"/>
  <c r="L117" i="327"/>
  <c r="K117" i="327"/>
  <c r="J117" i="327"/>
  <c r="P116" i="327"/>
  <c r="M116" i="327"/>
  <c r="L116" i="327"/>
  <c r="K116" i="327"/>
  <c r="J116" i="327"/>
  <c r="P115" i="327"/>
  <c r="M115" i="327" s="1"/>
  <c r="L115" i="327"/>
  <c r="K115" i="327"/>
  <c r="J115" i="327"/>
  <c r="P114" i="327"/>
  <c r="M114" i="327" s="1"/>
  <c r="L114" i="327"/>
  <c r="K114" i="327"/>
  <c r="J114" i="327"/>
  <c r="P113" i="327"/>
  <c r="M113" i="327"/>
  <c r="L113" i="327"/>
  <c r="K113" i="327"/>
  <c r="J113" i="327"/>
  <c r="P112" i="327"/>
  <c r="M112" i="327" s="1"/>
  <c r="L112" i="327"/>
  <c r="K112" i="327"/>
  <c r="J112" i="327"/>
  <c r="P111" i="327"/>
  <c r="M111" i="327" s="1"/>
  <c r="L111" i="327"/>
  <c r="K111" i="327"/>
  <c r="J111" i="327"/>
  <c r="P110" i="327"/>
  <c r="M110" i="327" s="1"/>
  <c r="L110" i="327"/>
  <c r="K110" i="327"/>
  <c r="J110" i="327"/>
  <c r="P109" i="327"/>
  <c r="M109" i="327"/>
  <c r="L109" i="327"/>
  <c r="K109" i="327"/>
  <c r="J109" i="327"/>
  <c r="P108" i="327"/>
  <c r="M108" i="327" s="1"/>
  <c r="L108" i="327"/>
  <c r="K108" i="327"/>
  <c r="J108" i="327"/>
  <c r="P107" i="327"/>
  <c r="M107" i="327" s="1"/>
  <c r="L107" i="327"/>
  <c r="K107" i="327"/>
  <c r="J107" i="327"/>
  <c r="P106" i="327"/>
  <c r="M106" i="327" s="1"/>
  <c r="L106" i="327"/>
  <c r="K106" i="327"/>
  <c r="J106" i="327"/>
  <c r="P105" i="327"/>
  <c r="M105" i="327"/>
  <c r="L105" i="327"/>
  <c r="K105" i="327"/>
  <c r="J105" i="327"/>
  <c r="P104" i="327"/>
  <c r="M104" i="327" s="1"/>
  <c r="L104" i="327"/>
  <c r="K104" i="327"/>
  <c r="J104" i="327"/>
  <c r="P103" i="327"/>
  <c r="M103" i="327" s="1"/>
  <c r="L103" i="327"/>
  <c r="K103" i="327"/>
  <c r="J103" i="327"/>
  <c r="P102" i="327"/>
  <c r="M102" i="327" s="1"/>
  <c r="L102" i="327"/>
  <c r="K102" i="327"/>
  <c r="J102" i="327"/>
  <c r="P101" i="327"/>
  <c r="M101" i="327"/>
  <c r="L101" i="327"/>
  <c r="K101" i="327"/>
  <c r="J101" i="327"/>
  <c r="P100" i="327"/>
  <c r="M100" i="327"/>
  <c r="L100" i="327"/>
  <c r="K100" i="327"/>
  <c r="J100" i="327"/>
  <c r="P99" i="327"/>
  <c r="M99" i="327" s="1"/>
  <c r="L99" i="327"/>
  <c r="K99" i="327"/>
  <c r="J99" i="327"/>
  <c r="P98" i="327"/>
  <c r="M98" i="327" s="1"/>
  <c r="L98" i="327"/>
  <c r="K98" i="327"/>
  <c r="J98" i="327"/>
  <c r="P97" i="327"/>
  <c r="M97" i="327" s="1"/>
  <c r="L97" i="327"/>
  <c r="K97" i="327"/>
  <c r="J97" i="327"/>
  <c r="P96" i="327"/>
  <c r="M96" i="327" s="1"/>
  <c r="L96" i="327"/>
  <c r="K96" i="327"/>
  <c r="J96" i="327"/>
  <c r="P95" i="327"/>
  <c r="M95" i="327" s="1"/>
  <c r="L95" i="327"/>
  <c r="K95" i="327"/>
  <c r="J95" i="327"/>
  <c r="P94" i="327"/>
  <c r="M94" i="327" s="1"/>
  <c r="L94" i="327"/>
  <c r="K94" i="327"/>
  <c r="J94" i="327"/>
  <c r="P93" i="327"/>
  <c r="M93" i="327"/>
  <c r="L93" i="327"/>
  <c r="K93" i="327"/>
  <c r="J93" i="327"/>
  <c r="P92" i="327"/>
  <c r="M92" i="327"/>
  <c r="L92" i="327"/>
  <c r="K92" i="327"/>
  <c r="J92" i="327"/>
  <c r="P91" i="327"/>
  <c r="M91" i="327" s="1"/>
  <c r="L91" i="327"/>
  <c r="K91" i="327"/>
  <c r="J91" i="327"/>
  <c r="P90" i="327"/>
  <c r="M90" i="327" s="1"/>
  <c r="L90" i="327"/>
  <c r="K90" i="327"/>
  <c r="J90" i="327"/>
  <c r="P89" i="327"/>
  <c r="M89" i="327"/>
  <c r="L89" i="327"/>
  <c r="K89" i="327"/>
  <c r="J89" i="327"/>
  <c r="P88" i="327"/>
  <c r="M88" i="327" s="1"/>
  <c r="L88" i="327"/>
  <c r="K88" i="327"/>
  <c r="J88" i="327"/>
  <c r="P87" i="327"/>
  <c r="M87" i="327" s="1"/>
  <c r="L87" i="327"/>
  <c r="K87" i="327"/>
  <c r="J87" i="327"/>
  <c r="P86" i="327"/>
  <c r="M86" i="327" s="1"/>
  <c r="L86" i="327"/>
  <c r="K86" i="327"/>
  <c r="J86" i="327"/>
  <c r="P85" i="327"/>
  <c r="M85" i="327" s="1"/>
  <c r="L85" i="327"/>
  <c r="K85" i="327"/>
  <c r="J85" i="327"/>
  <c r="P84" i="327"/>
  <c r="M84" i="327"/>
  <c r="L84" i="327"/>
  <c r="K84" i="327"/>
  <c r="J84" i="327"/>
  <c r="P83" i="327"/>
  <c r="M83" i="327" s="1"/>
  <c r="L83" i="327"/>
  <c r="K83" i="327"/>
  <c r="J83" i="327"/>
  <c r="P82" i="327"/>
  <c r="M82" i="327" s="1"/>
  <c r="L82" i="327"/>
  <c r="K82" i="327"/>
  <c r="J82" i="327"/>
  <c r="P81" i="327"/>
  <c r="M81" i="327"/>
  <c r="L81" i="327"/>
  <c r="K81" i="327"/>
  <c r="J81" i="327"/>
  <c r="P80" i="327"/>
  <c r="M80" i="327" s="1"/>
  <c r="L80" i="327"/>
  <c r="K80" i="327"/>
  <c r="J80" i="327"/>
  <c r="P79" i="327"/>
  <c r="M79" i="327" s="1"/>
  <c r="L79" i="327"/>
  <c r="K79" i="327"/>
  <c r="J79" i="327"/>
  <c r="P78" i="327"/>
  <c r="M78" i="327" s="1"/>
  <c r="L78" i="327"/>
  <c r="K78" i="327"/>
  <c r="J78" i="327"/>
  <c r="P77" i="327"/>
  <c r="M77" i="327"/>
  <c r="L77" i="327"/>
  <c r="K77" i="327"/>
  <c r="J77" i="327"/>
  <c r="P76" i="327"/>
  <c r="M76" i="327" s="1"/>
  <c r="L76" i="327"/>
  <c r="K76" i="327"/>
  <c r="J76" i="327"/>
  <c r="P75" i="327"/>
  <c r="M75" i="327" s="1"/>
  <c r="L75" i="327"/>
  <c r="K75" i="327"/>
  <c r="J75" i="327"/>
  <c r="P74" i="327"/>
  <c r="M74" i="327" s="1"/>
  <c r="L74" i="327"/>
  <c r="K74" i="327"/>
  <c r="J74" i="327"/>
  <c r="P73" i="327"/>
  <c r="M73" i="327"/>
  <c r="L73" i="327"/>
  <c r="K73" i="327"/>
  <c r="J73" i="327"/>
  <c r="P72" i="327"/>
  <c r="M72" i="327" s="1"/>
  <c r="L72" i="327"/>
  <c r="K72" i="327"/>
  <c r="J72" i="327"/>
  <c r="P71" i="327"/>
  <c r="M71" i="327" s="1"/>
  <c r="L71" i="327"/>
  <c r="K71" i="327"/>
  <c r="J71" i="327"/>
  <c r="P70" i="327"/>
  <c r="M70" i="327" s="1"/>
  <c r="L70" i="327"/>
  <c r="K70" i="327"/>
  <c r="J70" i="327"/>
  <c r="P69" i="327"/>
  <c r="M69" i="327"/>
  <c r="L69" i="327"/>
  <c r="K69" i="327"/>
  <c r="J69" i="327"/>
  <c r="P68" i="327"/>
  <c r="M68" i="327"/>
  <c r="L68" i="327"/>
  <c r="K68" i="327"/>
  <c r="J68" i="327"/>
  <c r="P67" i="327"/>
  <c r="M67" i="327" s="1"/>
  <c r="L67" i="327"/>
  <c r="K67" i="327"/>
  <c r="J67" i="327"/>
  <c r="P66" i="327"/>
  <c r="M66" i="327" s="1"/>
  <c r="L66" i="327"/>
  <c r="K66" i="327"/>
  <c r="J66" i="327"/>
  <c r="P65" i="327"/>
  <c r="M65" i="327" s="1"/>
  <c r="L65" i="327"/>
  <c r="K65" i="327"/>
  <c r="J65" i="327"/>
  <c r="P64" i="327"/>
  <c r="M64" i="327" s="1"/>
  <c r="L64" i="327"/>
  <c r="K64" i="327"/>
  <c r="J64" i="327"/>
  <c r="P63" i="327"/>
  <c r="M63" i="327" s="1"/>
  <c r="L63" i="327"/>
  <c r="K63" i="327"/>
  <c r="J63" i="327"/>
  <c r="P62" i="327"/>
  <c r="M62" i="327" s="1"/>
  <c r="L62" i="327"/>
  <c r="K62" i="327"/>
  <c r="J62" i="327"/>
  <c r="P61" i="327"/>
  <c r="M61" i="327"/>
  <c r="L61" i="327"/>
  <c r="K61" i="327"/>
  <c r="J61" i="327"/>
  <c r="P60" i="327"/>
  <c r="M60" i="327"/>
  <c r="L60" i="327"/>
  <c r="K60" i="327"/>
  <c r="J60" i="327"/>
  <c r="P59" i="327"/>
  <c r="M59" i="327" s="1"/>
  <c r="L59" i="327"/>
  <c r="K59" i="327"/>
  <c r="J59" i="327"/>
  <c r="P58" i="327"/>
  <c r="M58" i="327" s="1"/>
  <c r="L58" i="327"/>
  <c r="K58" i="327"/>
  <c r="J58" i="327"/>
  <c r="P57" i="327"/>
  <c r="M57" i="327"/>
  <c r="L57" i="327"/>
  <c r="K57" i="327"/>
  <c r="J57" i="327"/>
  <c r="P56" i="327"/>
  <c r="M56" i="327" s="1"/>
  <c r="L56" i="327"/>
  <c r="K56" i="327"/>
  <c r="J56" i="327"/>
  <c r="P55" i="327"/>
  <c r="M55" i="327" s="1"/>
  <c r="L55" i="327"/>
  <c r="K55" i="327"/>
  <c r="J55" i="327"/>
  <c r="P54" i="327"/>
  <c r="M54" i="327" s="1"/>
  <c r="L54" i="327"/>
  <c r="K54" i="327"/>
  <c r="J54" i="327"/>
  <c r="P53" i="327"/>
  <c r="M53" i="327" s="1"/>
  <c r="L53" i="327"/>
  <c r="K53" i="327"/>
  <c r="J53" i="327"/>
  <c r="P52" i="327"/>
  <c r="M52" i="327"/>
  <c r="L52" i="327"/>
  <c r="K52" i="327"/>
  <c r="J52" i="327"/>
  <c r="P51" i="327"/>
  <c r="M51" i="327" s="1"/>
  <c r="L51" i="327"/>
  <c r="K51" i="327"/>
  <c r="J51" i="327"/>
  <c r="P50" i="327"/>
  <c r="M50" i="327" s="1"/>
  <c r="L50" i="327"/>
  <c r="K50" i="327"/>
  <c r="J50" i="327"/>
  <c r="P49" i="327"/>
  <c r="M49" i="327"/>
  <c r="L49" i="327"/>
  <c r="K49" i="327"/>
  <c r="J49" i="327"/>
  <c r="P48" i="327"/>
  <c r="M48" i="327" s="1"/>
  <c r="L48" i="327"/>
  <c r="K48" i="327"/>
  <c r="J48" i="327"/>
  <c r="P47" i="327"/>
  <c r="M47" i="327" s="1"/>
  <c r="L47" i="327"/>
  <c r="K47" i="327"/>
  <c r="J47" i="327"/>
  <c r="P46" i="327"/>
  <c r="M46" i="327" s="1"/>
  <c r="L46" i="327"/>
  <c r="K46" i="327"/>
  <c r="J46" i="327"/>
  <c r="P45" i="327"/>
  <c r="M45" i="327"/>
  <c r="L45" i="327"/>
  <c r="K45" i="327"/>
  <c r="J45" i="327"/>
  <c r="P44" i="327"/>
  <c r="M44" i="327" s="1"/>
  <c r="L44" i="327"/>
  <c r="K44" i="327"/>
  <c r="J44" i="327"/>
  <c r="P43" i="327"/>
  <c r="M43" i="327" s="1"/>
  <c r="L43" i="327"/>
  <c r="K43" i="327"/>
  <c r="J43" i="327"/>
  <c r="P42" i="327"/>
  <c r="M42" i="327" s="1"/>
  <c r="L42" i="327"/>
  <c r="K42" i="327"/>
  <c r="J42" i="327"/>
  <c r="P41" i="327"/>
  <c r="M41" i="327"/>
  <c r="L41" i="327"/>
  <c r="K41" i="327"/>
  <c r="J41" i="327"/>
  <c r="P40" i="327"/>
  <c r="M40" i="327" s="1"/>
  <c r="L40" i="327"/>
  <c r="K40" i="327"/>
  <c r="J40" i="327"/>
  <c r="H5" i="327"/>
  <c r="D5" i="327"/>
  <c r="C5" i="327"/>
  <c r="A5" i="327"/>
  <c r="A1" i="327"/>
  <c r="E2" i="304"/>
  <c r="C2" i="303"/>
  <c r="L11" i="304"/>
  <c r="I11" i="304"/>
  <c r="G11" i="304"/>
  <c r="E11" i="304"/>
  <c r="H18" i="304" s="1"/>
  <c r="D11" i="304"/>
  <c r="C11" i="304"/>
  <c r="L9" i="304"/>
  <c r="I9" i="304"/>
  <c r="G9" i="304"/>
  <c r="E9" i="304"/>
  <c r="B20" i="304" s="1"/>
  <c r="D9" i="304"/>
  <c r="C9" i="304"/>
  <c r="L7" i="304"/>
  <c r="I7" i="304"/>
  <c r="G7" i="304"/>
  <c r="E7" i="304"/>
  <c r="B19" i="304" s="1"/>
  <c r="D7" i="304"/>
  <c r="C7" i="304"/>
  <c r="Y5" i="304"/>
  <c r="AC1" i="304" s="1"/>
  <c r="L4" i="304"/>
  <c r="K41" i="304"/>
  <c r="E4" i="304"/>
  <c r="A4" i="304"/>
  <c r="Y3" i="304"/>
  <c r="A1" i="304"/>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c r="L150" i="303"/>
  <c r="K150" i="303"/>
  <c r="J150" i="303"/>
  <c r="P149" i="303"/>
  <c r="M149" i="303" s="1"/>
  <c r="L149" i="303"/>
  <c r="K149" i="303"/>
  <c r="J149" i="303"/>
  <c r="P148" i="303"/>
  <c r="M148" i="303" s="1"/>
  <c r="L148" i="303"/>
  <c r="K148" i="303"/>
  <c r="J148" i="303"/>
  <c r="P147" i="303"/>
  <c r="M147" i="303" s="1"/>
  <c r="L147" i="303"/>
  <c r="K147" i="303"/>
  <c r="J147" i="303"/>
  <c r="P146" i="303"/>
  <c r="M146" i="303"/>
  <c r="L146" i="303"/>
  <c r="K146" i="303"/>
  <c r="J146" i="303"/>
  <c r="P145" i="303"/>
  <c r="M145" i="303"/>
  <c r="L145" i="303"/>
  <c r="K145" i="303"/>
  <c r="J145" i="303"/>
  <c r="P144" i="303"/>
  <c r="M144" i="303" s="1"/>
  <c r="L144" i="303"/>
  <c r="K144" i="303"/>
  <c r="J144" i="303"/>
  <c r="P143" i="303"/>
  <c r="M143" i="303" s="1"/>
  <c r="L143" i="303"/>
  <c r="K143" i="303"/>
  <c r="J143" i="303"/>
  <c r="P142" i="303"/>
  <c r="M142" i="303" s="1"/>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c r="L137" i="303"/>
  <c r="K137" i="303"/>
  <c r="J137" i="303"/>
  <c r="P136" i="303"/>
  <c r="M136" i="303" s="1"/>
  <c r="L136" i="303"/>
  <c r="K136" i="303"/>
  <c r="J136" i="303"/>
  <c r="P135" i="303"/>
  <c r="M135" i="303" s="1"/>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c r="L129" i="303"/>
  <c r="K129" i="303"/>
  <c r="J129" i="303"/>
  <c r="P128" i="303"/>
  <c r="M128" i="303" s="1"/>
  <c r="L128" i="303"/>
  <c r="K128" i="303"/>
  <c r="J128" i="303"/>
  <c r="P127" i="303"/>
  <c r="M127" i="303" s="1"/>
  <c r="L127" i="303"/>
  <c r="K127" i="303"/>
  <c r="J127" i="303"/>
  <c r="P126" i="303"/>
  <c r="M126" i="303"/>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s="1"/>
  <c r="L117" i="303"/>
  <c r="K117" i="303"/>
  <c r="J117" i="303"/>
  <c r="P116" i="303"/>
  <c r="M116" i="303" s="1"/>
  <c r="L116" i="303"/>
  <c r="K116" i="303"/>
  <c r="J116" i="303"/>
  <c r="P115" i="303"/>
  <c r="M115" i="303" s="1"/>
  <c r="L115" i="303"/>
  <c r="K115" i="303"/>
  <c r="J115" i="303"/>
  <c r="P114" i="303"/>
  <c r="M114" i="303"/>
  <c r="L114" i="303"/>
  <c r="K114" i="303"/>
  <c r="J114" i="303"/>
  <c r="P113" i="303"/>
  <c r="M113" i="303"/>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c r="L105" i="303"/>
  <c r="K105" i="303"/>
  <c r="J105" i="303"/>
  <c r="P104" i="303"/>
  <c r="M104" i="303" s="1"/>
  <c r="L104" i="303"/>
  <c r="K104" i="303"/>
  <c r="J104" i="303"/>
  <c r="P103" i="303"/>
  <c r="M103" i="303" s="1"/>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c r="L97" i="303"/>
  <c r="K97" i="303"/>
  <c r="J97" i="303"/>
  <c r="P96" i="303"/>
  <c r="M96" i="303" s="1"/>
  <c r="L96" i="303"/>
  <c r="K96" i="303"/>
  <c r="J96" i="303"/>
  <c r="P95" i="303"/>
  <c r="M95" i="303" s="1"/>
  <c r="L95" i="303"/>
  <c r="K95" i="303"/>
  <c r="J95" i="303"/>
  <c r="P94" i="303"/>
  <c r="M94" i="303"/>
  <c r="L94" i="303"/>
  <c r="K94" i="303"/>
  <c r="J94" i="303"/>
  <c r="P93" i="303"/>
  <c r="M93" i="303" s="1"/>
  <c r="L93" i="303"/>
  <c r="K93" i="303"/>
  <c r="J93" i="303"/>
  <c r="P92" i="303"/>
  <c r="M92" i="303" s="1"/>
  <c r="L92" i="303"/>
  <c r="K92" i="303"/>
  <c r="J92" i="303"/>
  <c r="P91" i="303"/>
  <c r="M91" i="303" s="1"/>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s="1"/>
  <c r="L84" i="303"/>
  <c r="K84" i="303"/>
  <c r="J84" i="303"/>
  <c r="P83" i="303"/>
  <c r="M83" i="303" s="1"/>
  <c r="L83" i="303"/>
  <c r="K83" i="303"/>
  <c r="J83" i="303"/>
  <c r="P82" i="303"/>
  <c r="M82" i="303"/>
  <c r="L82" i="303"/>
  <c r="K82" i="303"/>
  <c r="J82" i="303"/>
  <c r="P81" i="303"/>
  <c r="M81" i="303"/>
  <c r="L81" i="303"/>
  <c r="K81" i="303"/>
  <c r="J81" i="303"/>
  <c r="P80" i="303"/>
  <c r="M80" i="303" s="1"/>
  <c r="L80" i="303"/>
  <c r="K80" i="303"/>
  <c r="J80" i="303"/>
  <c r="P79" i="303"/>
  <c r="M79" i="303" s="1"/>
  <c r="L79" i="303"/>
  <c r="K79" i="303"/>
  <c r="J79" i="303"/>
  <c r="P78" i="303"/>
  <c r="M78" i="303" s="1"/>
  <c r="L78" i="303"/>
  <c r="K78" i="303"/>
  <c r="J78" i="303"/>
  <c r="P77" i="303"/>
  <c r="M77" i="303" s="1"/>
  <c r="L77" i="303"/>
  <c r="K77" i="303"/>
  <c r="J77" i="303"/>
  <c r="P76" i="303"/>
  <c r="M76" i="303" s="1"/>
  <c r="L76" i="303"/>
  <c r="K76" i="303"/>
  <c r="J76" i="303"/>
  <c r="P75" i="303"/>
  <c r="M75" i="303" s="1"/>
  <c r="L75" i="303"/>
  <c r="K75" i="303"/>
  <c r="J75" i="303"/>
  <c r="P74" i="303"/>
  <c r="M74" i="303"/>
  <c r="L74" i="303"/>
  <c r="K74" i="303"/>
  <c r="J74" i="303"/>
  <c r="P73" i="303"/>
  <c r="M73" i="303"/>
  <c r="L73" i="303"/>
  <c r="K73" i="303"/>
  <c r="J73" i="303"/>
  <c r="P72" i="303"/>
  <c r="M72" i="303" s="1"/>
  <c r="L72" i="303"/>
  <c r="K72" i="303"/>
  <c r="J72" i="303"/>
  <c r="P71" i="303"/>
  <c r="M71" i="303" s="1"/>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c r="L65" i="303"/>
  <c r="K65" i="303"/>
  <c r="J65" i="303"/>
  <c r="P64" i="303"/>
  <c r="M64" i="303" s="1"/>
  <c r="L64" i="303"/>
  <c r="K64" i="303"/>
  <c r="J64" i="303"/>
  <c r="P63" i="303"/>
  <c r="M63" i="303" s="1"/>
  <c r="L63" i="303"/>
  <c r="K63" i="303"/>
  <c r="J63" i="303"/>
  <c r="P62" i="303"/>
  <c r="M62" i="303"/>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c r="L50" i="303"/>
  <c r="K50" i="303"/>
  <c r="J50" i="303"/>
  <c r="P49" i="303"/>
  <c r="M49" i="303"/>
  <c r="L49" i="303"/>
  <c r="K49" i="303"/>
  <c r="J49" i="303"/>
  <c r="P48" i="303"/>
  <c r="M48" i="303" s="1"/>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c r="L41" i="303"/>
  <c r="K41" i="303"/>
  <c r="J41" i="303"/>
  <c r="P40" i="303"/>
  <c r="M40" i="303" s="1"/>
  <c r="L40" i="303"/>
  <c r="K40" i="303"/>
  <c r="J40" i="303"/>
  <c r="H5" i="303"/>
  <c r="D5" i="303"/>
  <c r="C5" i="303"/>
  <c r="A5" i="303"/>
  <c r="A1" i="303"/>
  <c r="E2" i="280"/>
  <c r="C2" i="279"/>
  <c r="L11" i="280"/>
  <c r="I11" i="280"/>
  <c r="G11" i="280"/>
  <c r="E11" i="280"/>
  <c r="H18" i="280"/>
  <c r="D11" i="280"/>
  <c r="C11" i="280"/>
  <c r="L9" i="280"/>
  <c r="I9" i="280"/>
  <c r="G9" i="280"/>
  <c r="E9" i="280"/>
  <c r="B20" i="280" s="1"/>
  <c r="D9" i="280"/>
  <c r="C9" i="280"/>
  <c r="L7" i="280"/>
  <c r="I7" i="280"/>
  <c r="G7" i="280"/>
  <c r="E7" i="280"/>
  <c r="D18" i="280" s="1"/>
  <c r="B19" i="280"/>
  <c r="D7" i="280"/>
  <c r="C7" i="280"/>
  <c r="Y5" i="280"/>
  <c r="AG1" i="280" s="1"/>
  <c r="L4" i="280"/>
  <c r="K41" i="280" s="1"/>
  <c r="E4" i="280"/>
  <c r="A4" i="280"/>
  <c r="Y3" i="280"/>
  <c r="AF1" i="280" s="1"/>
  <c r="A1" i="280"/>
  <c r="P156" i="279"/>
  <c r="M156" i="279" s="1"/>
  <c r="L156" i="279"/>
  <c r="K156" i="279"/>
  <c r="J156" i="279"/>
  <c r="P155" i="279"/>
  <c r="M155" i="279"/>
  <c r="L155" i="279"/>
  <c r="K155" i="279"/>
  <c r="J155" i="279"/>
  <c r="P154" i="279"/>
  <c r="M154" i="279" s="1"/>
  <c r="L154" i="279"/>
  <c r="K154" i="279"/>
  <c r="J154" i="279"/>
  <c r="P153" i="279"/>
  <c r="M153" i="279" s="1"/>
  <c r="L153" i="279"/>
  <c r="K153" i="279"/>
  <c r="J153" i="279"/>
  <c r="P152" i="279"/>
  <c r="M152" i="279" s="1"/>
  <c r="L152" i="279"/>
  <c r="K152" i="279"/>
  <c r="J152" i="279"/>
  <c r="P151" i="279"/>
  <c r="M151" i="279"/>
  <c r="L151" i="279"/>
  <c r="K151" i="279"/>
  <c r="J151" i="279"/>
  <c r="P150" i="279"/>
  <c r="M150" i="279" s="1"/>
  <c r="L150" i="279"/>
  <c r="K150" i="279"/>
  <c r="J150" i="279"/>
  <c r="P149" i="279"/>
  <c r="M149" i="279" s="1"/>
  <c r="L149" i="279"/>
  <c r="K149" i="279"/>
  <c r="J149" i="279"/>
  <c r="P148" i="279"/>
  <c r="M148" i="279" s="1"/>
  <c r="L148" i="279"/>
  <c r="K148" i="279"/>
  <c r="J148" i="279"/>
  <c r="P147" i="279"/>
  <c r="M147" i="279"/>
  <c r="L147" i="279"/>
  <c r="K147" i="279"/>
  <c r="J147" i="279"/>
  <c r="P146" i="279"/>
  <c r="M146" i="279" s="1"/>
  <c r="L146" i="279"/>
  <c r="K146" i="279"/>
  <c r="J146" i="279"/>
  <c r="P145" i="279"/>
  <c r="M145" i="279" s="1"/>
  <c r="L145" i="279"/>
  <c r="K145" i="279"/>
  <c r="J145" i="279"/>
  <c r="P144" i="279"/>
  <c r="M144" i="279" s="1"/>
  <c r="L144" i="279"/>
  <c r="K144" i="279"/>
  <c r="J144" i="279"/>
  <c r="P143" i="279"/>
  <c r="M143" i="279"/>
  <c r="L143" i="279"/>
  <c r="K143" i="279"/>
  <c r="J143" i="279"/>
  <c r="P142" i="279"/>
  <c r="M142" i="279"/>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s="1"/>
  <c r="L132" i="279"/>
  <c r="K132" i="279"/>
  <c r="J132" i="279"/>
  <c r="P131" i="279"/>
  <c r="M131" i="279"/>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s="1"/>
  <c r="L122" i="279"/>
  <c r="K122" i="279"/>
  <c r="J122" i="279"/>
  <c r="P121" i="279"/>
  <c r="M121" i="279" s="1"/>
  <c r="L121" i="279"/>
  <c r="K121" i="279"/>
  <c r="J121" i="279"/>
  <c r="P120" i="279"/>
  <c r="M120" i="279" s="1"/>
  <c r="L120" i="279"/>
  <c r="K120" i="279"/>
  <c r="J120" i="279"/>
  <c r="P119" i="279"/>
  <c r="M119" i="279"/>
  <c r="L119" i="279"/>
  <c r="K119" i="279"/>
  <c r="J119" i="279"/>
  <c r="P118" i="279"/>
  <c r="M118" i="279" s="1"/>
  <c r="L118" i="279"/>
  <c r="K118" i="279"/>
  <c r="J118" i="279"/>
  <c r="P117" i="279"/>
  <c r="M117" i="279" s="1"/>
  <c r="L117" i="279"/>
  <c r="K117" i="279"/>
  <c r="J117" i="279"/>
  <c r="P116" i="279"/>
  <c r="M116" i="279" s="1"/>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c r="L103" i="279"/>
  <c r="K103" i="279"/>
  <c r="J103" i="279"/>
  <c r="P102" i="279"/>
  <c r="M102" i="279"/>
  <c r="L102" i="279"/>
  <c r="K102" i="279"/>
  <c r="J102" i="279"/>
  <c r="P101" i="279"/>
  <c r="M101" i="279" s="1"/>
  <c r="L101" i="279"/>
  <c r="K101" i="279"/>
  <c r="J101" i="279"/>
  <c r="P100" i="279"/>
  <c r="M100" i="279" s="1"/>
  <c r="L100" i="279"/>
  <c r="K100" i="279"/>
  <c r="J100" i="279"/>
  <c r="P99" i="279"/>
  <c r="M99" i="279"/>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c r="L94" i="279"/>
  <c r="K94" i="279"/>
  <c r="J94" i="279"/>
  <c r="P93" i="279"/>
  <c r="M93" i="279" s="1"/>
  <c r="L93" i="279"/>
  <c r="K93" i="279"/>
  <c r="J93" i="279"/>
  <c r="P92" i="279"/>
  <c r="M92" i="279" s="1"/>
  <c r="L92" i="279"/>
  <c r="K92" i="279"/>
  <c r="J92" i="279"/>
  <c r="P91" i="279"/>
  <c r="M91" i="279"/>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s="1"/>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s="1"/>
  <c r="L80" i="279"/>
  <c r="K80" i="279"/>
  <c r="J80" i="279"/>
  <c r="P79" i="279"/>
  <c r="M79" i="279"/>
  <c r="L79" i="279"/>
  <c r="K79" i="279"/>
  <c r="J79" i="279"/>
  <c r="P78" i="279"/>
  <c r="M78" i="279"/>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s="1"/>
  <c r="L68" i="279"/>
  <c r="K68" i="279"/>
  <c r="J68" i="279"/>
  <c r="P67" i="279"/>
  <c r="M67" i="279"/>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c r="L62" i="279"/>
  <c r="K62" i="279"/>
  <c r="J62" i="279"/>
  <c r="P61" i="279"/>
  <c r="M61" i="279"/>
  <c r="L61" i="279"/>
  <c r="K61" i="279"/>
  <c r="J61" i="279"/>
  <c r="P60" i="279"/>
  <c r="M60" i="279" s="1"/>
  <c r="L60" i="279"/>
  <c r="K60" i="279"/>
  <c r="J60" i="279"/>
  <c r="P59" i="279"/>
  <c r="M59" i="279"/>
  <c r="L59" i="279"/>
  <c r="K59" i="279"/>
  <c r="J59" i="279"/>
  <c r="P58" i="279"/>
  <c r="M58" i="279" s="1"/>
  <c r="L58" i="279"/>
  <c r="K58" i="279"/>
  <c r="J58" i="279"/>
  <c r="P57" i="279"/>
  <c r="M57" i="279"/>
  <c r="L57" i="279"/>
  <c r="K57" i="279"/>
  <c r="J57" i="279"/>
  <c r="P56" i="279"/>
  <c r="M56" i="279" s="1"/>
  <c r="L56" i="279"/>
  <c r="K56" i="279"/>
  <c r="J56" i="279"/>
  <c r="P55" i="279"/>
  <c r="M55" i="279"/>
  <c r="L55" i="279"/>
  <c r="K55" i="279"/>
  <c r="J55" i="279"/>
  <c r="P54" i="279"/>
  <c r="M54" i="279"/>
  <c r="L54" i="279"/>
  <c r="K54" i="279"/>
  <c r="J54" i="279"/>
  <c r="P53" i="279"/>
  <c r="M53" i="279" s="1"/>
  <c r="L53" i="279"/>
  <c r="K53" i="279"/>
  <c r="J53" i="279"/>
  <c r="P52" i="279"/>
  <c r="M52" i="279" s="1"/>
  <c r="L52" i="279"/>
  <c r="K52" i="279"/>
  <c r="J52" i="279"/>
  <c r="P51" i="279"/>
  <c r="M51" i="279"/>
  <c r="L51" i="279"/>
  <c r="K51" i="279"/>
  <c r="J51" i="279"/>
  <c r="P50" i="279"/>
  <c r="M50" i="279"/>
  <c r="L50" i="279"/>
  <c r="K50" i="279"/>
  <c r="J50" i="279"/>
  <c r="P49" i="279"/>
  <c r="M49" i="279"/>
  <c r="L49" i="279"/>
  <c r="K49" i="279"/>
  <c r="J49" i="279"/>
  <c r="P48" i="279"/>
  <c r="M48" i="279" s="1"/>
  <c r="L48" i="279"/>
  <c r="K48" i="279"/>
  <c r="J48" i="279"/>
  <c r="P47" i="279"/>
  <c r="M47" i="279" s="1"/>
  <c r="L47" i="279"/>
  <c r="K47" i="279"/>
  <c r="J47" i="279"/>
  <c r="P46" i="279"/>
  <c r="M46" i="279"/>
  <c r="L46" i="279"/>
  <c r="K46" i="279"/>
  <c r="J46" i="279"/>
  <c r="P45" i="279"/>
  <c r="M45" i="279"/>
  <c r="L45" i="279"/>
  <c r="K45" i="279"/>
  <c r="J45" i="279"/>
  <c r="P44" i="279"/>
  <c r="M44" i="279" s="1"/>
  <c r="L44" i="279"/>
  <c r="K44" i="279"/>
  <c r="J44" i="279"/>
  <c r="P43" i="279"/>
  <c r="M43" i="279"/>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E2" i="232"/>
  <c r="C2" i="231"/>
  <c r="L11" i="232"/>
  <c r="I11" i="232"/>
  <c r="G11" i="232"/>
  <c r="E11" i="232"/>
  <c r="B21" i="232" s="1"/>
  <c r="D11" i="232"/>
  <c r="C11" i="232"/>
  <c r="L9" i="232"/>
  <c r="I9" i="232"/>
  <c r="G9" i="232"/>
  <c r="E9" i="232"/>
  <c r="B20" i="232"/>
  <c r="D9" i="232"/>
  <c r="C9" i="232"/>
  <c r="L7" i="232"/>
  <c r="I7" i="232"/>
  <c r="G7" i="232"/>
  <c r="E7" i="232"/>
  <c r="B19" i="232"/>
  <c r="D7" i="232"/>
  <c r="C7" i="232"/>
  <c r="Y5" i="232"/>
  <c r="L4" i="232"/>
  <c r="K41" i="232"/>
  <c r="E4" i="232"/>
  <c r="A4" i="232"/>
  <c r="Y3" i="232"/>
  <c r="AC1" i="232" s="1"/>
  <c r="A1" i="232"/>
  <c r="P156" i="231"/>
  <c r="M156" i="231" s="1"/>
  <c r="L156" i="231"/>
  <c r="K156" i="231"/>
  <c r="J156" i="231"/>
  <c r="P155" i="231"/>
  <c r="M155" i="231"/>
  <c r="L155" i="231"/>
  <c r="K155" i="231"/>
  <c r="J155" i="231"/>
  <c r="P154" i="231"/>
  <c r="M154" i="231"/>
  <c r="L154" i="231"/>
  <c r="K154" i="231"/>
  <c r="J154" i="231"/>
  <c r="P153" i="231"/>
  <c r="M153" i="231" s="1"/>
  <c r="L153" i="231"/>
  <c r="K153" i="231"/>
  <c r="J153" i="231"/>
  <c r="P152" i="231"/>
  <c r="M152" i="231" s="1"/>
  <c r="L152" i="231"/>
  <c r="K152" i="231"/>
  <c r="J152" i="231"/>
  <c r="P151" i="231"/>
  <c r="M151" i="231"/>
  <c r="L151" i="231"/>
  <c r="K151" i="231"/>
  <c r="J151" i="231"/>
  <c r="P150" i="231"/>
  <c r="M150" i="231" s="1"/>
  <c r="L150" i="231"/>
  <c r="K150" i="231"/>
  <c r="J150" i="231"/>
  <c r="P149" i="231"/>
  <c r="M149" i="231" s="1"/>
  <c r="L149" i="231"/>
  <c r="K149" i="231"/>
  <c r="J149" i="231"/>
  <c r="P148" i="231"/>
  <c r="M148" i="231" s="1"/>
  <c r="L148" i="231"/>
  <c r="K148" i="231"/>
  <c r="J148" i="231"/>
  <c r="P147" i="231"/>
  <c r="M147" i="231"/>
  <c r="L147" i="231"/>
  <c r="K147" i="231"/>
  <c r="J147" i="231"/>
  <c r="P146" i="231"/>
  <c r="M146" i="231"/>
  <c r="L146" i="231"/>
  <c r="K146" i="231"/>
  <c r="J146" i="231"/>
  <c r="P145" i="231"/>
  <c r="M145" i="231" s="1"/>
  <c r="L145" i="231"/>
  <c r="K145" i="231"/>
  <c r="J145" i="231"/>
  <c r="P144" i="231"/>
  <c r="M144" i="231" s="1"/>
  <c r="L144" i="231"/>
  <c r="K144" i="231"/>
  <c r="J144" i="231"/>
  <c r="P143" i="231"/>
  <c r="M143" i="231"/>
  <c r="L143" i="231"/>
  <c r="K143" i="231"/>
  <c r="J143" i="231"/>
  <c r="P142" i="231"/>
  <c r="M142" i="231" s="1"/>
  <c r="L142" i="231"/>
  <c r="K142" i="231"/>
  <c r="J142" i="231"/>
  <c r="P141" i="231"/>
  <c r="M141" i="231" s="1"/>
  <c r="L141" i="231"/>
  <c r="K141" i="231"/>
  <c r="J141" i="231"/>
  <c r="P140" i="231"/>
  <c r="M140" i="231" s="1"/>
  <c r="L140" i="231"/>
  <c r="K140" i="231"/>
  <c r="J140" i="231"/>
  <c r="P139" i="231"/>
  <c r="M139" i="231"/>
  <c r="L139" i="231"/>
  <c r="K139" i="231"/>
  <c r="J139" i="231"/>
  <c r="P138" i="231"/>
  <c r="M138" i="231"/>
  <c r="L138" i="231"/>
  <c r="K138" i="231"/>
  <c r="J138" i="231"/>
  <c r="P137" i="231"/>
  <c r="M137" i="231" s="1"/>
  <c r="L137" i="231"/>
  <c r="K137" i="231"/>
  <c r="J137" i="231"/>
  <c r="P136" i="231"/>
  <c r="M136" i="231" s="1"/>
  <c r="L136" i="231"/>
  <c r="K136" i="231"/>
  <c r="J136" i="231"/>
  <c r="P135" i="231"/>
  <c r="M135" i="231"/>
  <c r="L135" i="231"/>
  <c r="K135" i="231"/>
  <c r="J135" i="231"/>
  <c r="P134" i="231"/>
  <c r="M134" i="231" s="1"/>
  <c r="L134" i="231"/>
  <c r="K134" i="231"/>
  <c r="J134" i="231"/>
  <c r="P133" i="231"/>
  <c r="M133" i="231" s="1"/>
  <c r="L133" i="231"/>
  <c r="K133" i="231"/>
  <c r="J133" i="231"/>
  <c r="P132" i="231"/>
  <c r="M132" i="231" s="1"/>
  <c r="L132" i="231"/>
  <c r="K132" i="231"/>
  <c r="J132" i="231"/>
  <c r="P131" i="231"/>
  <c r="M131" i="231"/>
  <c r="L131" i="231"/>
  <c r="K131" i="231"/>
  <c r="J131" i="231"/>
  <c r="P130" i="231"/>
  <c r="M130" i="231"/>
  <c r="L130" i="231"/>
  <c r="K130" i="231"/>
  <c r="J130" i="231"/>
  <c r="P129" i="231"/>
  <c r="M129" i="231" s="1"/>
  <c r="L129" i="231"/>
  <c r="K129" i="231"/>
  <c r="J129" i="231"/>
  <c r="P128" i="231"/>
  <c r="M128" i="231" s="1"/>
  <c r="L128" i="231"/>
  <c r="K128" i="231"/>
  <c r="J128" i="231"/>
  <c r="P127" i="231"/>
  <c r="M127" i="231"/>
  <c r="L127" i="231"/>
  <c r="K127" i="231"/>
  <c r="J127" i="231"/>
  <c r="P126" i="231"/>
  <c r="M126" i="231" s="1"/>
  <c r="L126" i="231"/>
  <c r="K126" i="231"/>
  <c r="J126" i="231"/>
  <c r="P125" i="231"/>
  <c r="M125" i="231" s="1"/>
  <c r="L125" i="231"/>
  <c r="K125" i="231"/>
  <c r="J125" i="231"/>
  <c r="P124" i="231"/>
  <c r="M124" i="231" s="1"/>
  <c r="L124" i="231"/>
  <c r="K124" i="231"/>
  <c r="J124" i="231"/>
  <c r="P123" i="231"/>
  <c r="M123" i="231"/>
  <c r="L123" i="231"/>
  <c r="K123" i="231"/>
  <c r="J123" i="231"/>
  <c r="P122" i="231"/>
  <c r="M122" i="231"/>
  <c r="L122" i="231"/>
  <c r="K122" i="231"/>
  <c r="J122" i="231"/>
  <c r="P121" i="231"/>
  <c r="M121" i="231" s="1"/>
  <c r="L121" i="231"/>
  <c r="K121" i="231"/>
  <c r="J121" i="231"/>
  <c r="P120" i="231"/>
  <c r="M120" i="231" s="1"/>
  <c r="L120" i="231"/>
  <c r="K120" i="231"/>
  <c r="J120" i="231"/>
  <c r="P119" i="231"/>
  <c r="M119" i="231"/>
  <c r="L119" i="231"/>
  <c r="K119" i="231"/>
  <c r="J119" i="231"/>
  <c r="P118" i="231"/>
  <c r="M118" i="231" s="1"/>
  <c r="L118" i="231"/>
  <c r="K118" i="231"/>
  <c r="J118" i="231"/>
  <c r="P117" i="231"/>
  <c r="M117" i="231" s="1"/>
  <c r="L117" i="231"/>
  <c r="K117" i="231"/>
  <c r="J117" i="231"/>
  <c r="P116" i="231"/>
  <c r="M116" i="231" s="1"/>
  <c r="L116" i="231"/>
  <c r="K116" i="231"/>
  <c r="J116" i="231"/>
  <c r="P115" i="231"/>
  <c r="M115" i="231"/>
  <c r="L115" i="231"/>
  <c r="K115" i="231"/>
  <c r="J115" i="231"/>
  <c r="P114" i="231"/>
  <c r="M114" i="231"/>
  <c r="L114" i="231"/>
  <c r="K114" i="231"/>
  <c r="J114" i="231"/>
  <c r="P113" i="231"/>
  <c r="M113" i="231" s="1"/>
  <c r="L113" i="231"/>
  <c r="K113" i="231"/>
  <c r="J113" i="231"/>
  <c r="P112" i="231"/>
  <c r="M112" i="231" s="1"/>
  <c r="L112" i="231"/>
  <c r="K112" i="231"/>
  <c r="J112" i="231"/>
  <c r="P111" i="231"/>
  <c r="M111" i="231"/>
  <c r="L111" i="231"/>
  <c r="K111" i="231"/>
  <c r="J111" i="231"/>
  <c r="P110" i="231"/>
  <c r="M110" i="231" s="1"/>
  <c r="L110" i="231"/>
  <c r="K110" i="231"/>
  <c r="J110" i="231"/>
  <c r="P109" i="231"/>
  <c r="M109" i="231" s="1"/>
  <c r="L109" i="231"/>
  <c r="K109" i="231"/>
  <c r="J109" i="231"/>
  <c r="P108" i="231"/>
  <c r="M108" i="231" s="1"/>
  <c r="L108" i="231"/>
  <c r="K108" i="231"/>
  <c r="J108" i="231"/>
  <c r="P107" i="231"/>
  <c r="M107" i="231"/>
  <c r="L107" i="231"/>
  <c r="K107" i="231"/>
  <c r="J107" i="231"/>
  <c r="P106" i="231"/>
  <c r="M106" i="231"/>
  <c r="L106" i="231"/>
  <c r="K106" i="231"/>
  <c r="J106" i="231"/>
  <c r="P105" i="231"/>
  <c r="M105" i="231" s="1"/>
  <c r="L105" i="231"/>
  <c r="K105" i="231"/>
  <c r="J105" i="231"/>
  <c r="P104" i="231"/>
  <c r="M104" i="231" s="1"/>
  <c r="L104" i="231"/>
  <c r="K104" i="231"/>
  <c r="J104" i="231"/>
  <c r="P103" i="231"/>
  <c r="M103" i="231"/>
  <c r="L103" i="231"/>
  <c r="K103" i="231"/>
  <c r="J103" i="231"/>
  <c r="P102" i="231"/>
  <c r="M102" i="231" s="1"/>
  <c r="L102" i="231"/>
  <c r="K102" i="231"/>
  <c r="J102" i="231"/>
  <c r="P101" i="231"/>
  <c r="M101" i="231" s="1"/>
  <c r="L101" i="231"/>
  <c r="K101" i="231"/>
  <c r="J101" i="231"/>
  <c r="P100" i="231"/>
  <c r="M100" i="231" s="1"/>
  <c r="L100" i="231"/>
  <c r="K100" i="231"/>
  <c r="J100" i="231"/>
  <c r="P99" i="231"/>
  <c r="M99" i="231"/>
  <c r="L99" i="231"/>
  <c r="K99" i="231"/>
  <c r="J99" i="231"/>
  <c r="P98" i="231"/>
  <c r="M98" i="231"/>
  <c r="L98" i="231"/>
  <c r="K98" i="231"/>
  <c r="J98" i="231"/>
  <c r="P97" i="231"/>
  <c r="M97" i="231" s="1"/>
  <c r="L97" i="231"/>
  <c r="K97" i="231"/>
  <c r="J97" i="231"/>
  <c r="P96" i="231"/>
  <c r="M96" i="231" s="1"/>
  <c r="L96" i="231"/>
  <c r="K96" i="231"/>
  <c r="J96" i="231"/>
  <c r="P95" i="231"/>
  <c r="M95" i="231"/>
  <c r="L95" i="231"/>
  <c r="K95" i="231"/>
  <c r="J95" i="231"/>
  <c r="P94" i="231"/>
  <c r="M94" i="231" s="1"/>
  <c r="L94" i="231"/>
  <c r="K94" i="231"/>
  <c r="J94" i="231"/>
  <c r="P93" i="231"/>
  <c r="M93" i="231" s="1"/>
  <c r="L93" i="231"/>
  <c r="K93" i="231"/>
  <c r="J93" i="231"/>
  <c r="P92" i="231"/>
  <c r="M92" i="231" s="1"/>
  <c r="L92" i="231"/>
  <c r="K92" i="231"/>
  <c r="J92" i="231"/>
  <c r="P91" i="231"/>
  <c r="M91" i="231"/>
  <c r="L91" i="231"/>
  <c r="K91" i="231"/>
  <c r="J91" i="231"/>
  <c r="P90" i="231"/>
  <c r="M90" i="231"/>
  <c r="L90" i="231"/>
  <c r="K90" i="231"/>
  <c r="J90" i="231"/>
  <c r="P89" i="231"/>
  <c r="M89" i="231" s="1"/>
  <c r="L89" i="231"/>
  <c r="K89" i="231"/>
  <c r="J89" i="231"/>
  <c r="P88" i="231"/>
  <c r="M88" i="231" s="1"/>
  <c r="L88" i="231"/>
  <c r="K88" i="231"/>
  <c r="J88" i="231"/>
  <c r="P87" i="231"/>
  <c r="M87" i="231"/>
  <c r="L87" i="231"/>
  <c r="K87" i="231"/>
  <c r="J87" i="231"/>
  <c r="P86" i="231"/>
  <c r="M86" i="231" s="1"/>
  <c r="L86" i="231"/>
  <c r="K86" i="231"/>
  <c r="J86" i="231"/>
  <c r="P85" i="231"/>
  <c r="M85" i="231" s="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s="1"/>
  <c r="L80" i="231"/>
  <c r="K80" i="231"/>
  <c r="J80" i="231"/>
  <c r="P79" i="231"/>
  <c r="M79" i="231"/>
  <c r="L79" i="231"/>
  <c r="K79" i="231"/>
  <c r="J79" i="231"/>
  <c r="P78" i="231"/>
  <c r="M78" i="231" s="1"/>
  <c r="L78" i="231"/>
  <c r="K78" i="231"/>
  <c r="J78" i="231"/>
  <c r="P77" i="231"/>
  <c r="M77" i="231" s="1"/>
  <c r="L77" i="231"/>
  <c r="K77" i="231"/>
  <c r="J77" i="231"/>
  <c r="P76" i="231"/>
  <c r="M76" i="231" s="1"/>
  <c r="L76" i="231"/>
  <c r="K76" i="231"/>
  <c r="J76" i="231"/>
  <c r="P75" i="231"/>
  <c r="M75" i="231"/>
  <c r="L75" i="231"/>
  <c r="K75" i="231"/>
  <c r="J75" i="231"/>
  <c r="P74" i="231"/>
  <c r="M74" i="231"/>
  <c r="L74" i="231"/>
  <c r="K74" i="231"/>
  <c r="J74" i="231"/>
  <c r="P73" i="231"/>
  <c r="M73" i="231" s="1"/>
  <c r="L73" i="231"/>
  <c r="K73" i="231"/>
  <c r="J73" i="231"/>
  <c r="P72" i="231"/>
  <c r="M72" i="231" s="1"/>
  <c r="L72" i="231"/>
  <c r="K72" i="231"/>
  <c r="J72" i="231"/>
  <c r="P71" i="231"/>
  <c r="M71" i="23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c r="L66" i="231"/>
  <c r="K66" i="231"/>
  <c r="J66" i="231"/>
  <c r="P65" i="231"/>
  <c r="M65" i="231" s="1"/>
  <c r="L65" i="231"/>
  <c r="K65" i="231"/>
  <c r="J65" i="231"/>
  <c r="P64" i="231"/>
  <c r="M64" i="231" s="1"/>
  <c r="L64" i="231"/>
  <c r="K64" i="231"/>
  <c r="J64" i="231"/>
  <c r="P63" i="231"/>
  <c r="M63" i="231"/>
  <c r="L63" i="231"/>
  <c r="K63" i="231"/>
  <c r="J63" i="231"/>
  <c r="P62" i="231"/>
  <c r="M62" i="231" s="1"/>
  <c r="L62" i="231"/>
  <c r="K62" i="231"/>
  <c r="J62" i="231"/>
  <c r="P61" i="231"/>
  <c r="M61" i="231" s="1"/>
  <c r="L61" i="231"/>
  <c r="K61" i="231"/>
  <c r="J61" i="231"/>
  <c r="P60" i="231"/>
  <c r="M60" i="231" s="1"/>
  <c r="L60" i="231"/>
  <c r="K60" i="231"/>
  <c r="J60" i="231"/>
  <c r="P59" i="231"/>
  <c r="M59" i="231"/>
  <c r="L59" i="231"/>
  <c r="K59" i="231"/>
  <c r="J59" i="231"/>
  <c r="P58" i="231"/>
  <c r="M58" i="231"/>
  <c r="L58" i="231"/>
  <c r="K58" i="231"/>
  <c r="J58" i="231"/>
  <c r="P57" i="231"/>
  <c r="M57" i="231" s="1"/>
  <c r="L57" i="231"/>
  <c r="K57" i="231"/>
  <c r="J57" i="231"/>
  <c r="P56" i="231"/>
  <c r="M56" i="231" s="1"/>
  <c r="L56" i="231"/>
  <c r="K56" i="231"/>
  <c r="J56" i="231"/>
  <c r="P55" i="231"/>
  <c r="M55" i="231"/>
  <c r="L55" i="231"/>
  <c r="K55" i="231"/>
  <c r="J55" i="231"/>
  <c r="P54" i="231"/>
  <c r="M54" i="231" s="1"/>
  <c r="L54" i="231"/>
  <c r="K54" i="231"/>
  <c r="J54" i="231"/>
  <c r="P53" i="231"/>
  <c r="M53" i="231" s="1"/>
  <c r="L53" i="231"/>
  <c r="K53" i="231"/>
  <c r="J53" i="231"/>
  <c r="P52" i="231"/>
  <c r="M52" i="231" s="1"/>
  <c r="L52" i="231"/>
  <c r="K52" i="231"/>
  <c r="J52" i="231"/>
  <c r="P51" i="231"/>
  <c r="M51" i="231"/>
  <c r="L51" i="231"/>
  <c r="K51" i="231"/>
  <c r="J51" i="231"/>
  <c r="P50" i="231"/>
  <c r="M50" i="231"/>
  <c r="L50" i="231"/>
  <c r="K50" i="231"/>
  <c r="J50" i="231"/>
  <c r="P49" i="231"/>
  <c r="M49" i="231" s="1"/>
  <c r="L49" i="231"/>
  <c r="K49" i="231"/>
  <c r="J49" i="231"/>
  <c r="P48" i="231"/>
  <c r="M48" i="231" s="1"/>
  <c r="L48" i="231"/>
  <c r="K48" i="231"/>
  <c r="J48" i="231"/>
  <c r="P47" i="231"/>
  <c r="M47" i="231"/>
  <c r="L47" i="231"/>
  <c r="K47" i="231"/>
  <c r="J47" i="231"/>
  <c r="P46" i="231"/>
  <c r="M46" i="231" s="1"/>
  <c r="L46" i="231"/>
  <c r="K46" i="231"/>
  <c r="J46" i="231"/>
  <c r="P45" i="231"/>
  <c r="M45" i="231" s="1"/>
  <c r="L45" i="231"/>
  <c r="K45" i="231"/>
  <c r="J45" i="231"/>
  <c r="P44" i="231"/>
  <c r="M44" i="231" s="1"/>
  <c r="L44" i="231"/>
  <c r="K44" i="231"/>
  <c r="J44" i="231"/>
  <c r="P43" i="231"/>
  <c r="M43" i="231"/>
  <c r="L43" i="231"/>
  <c r="K43" i="231"/>
  <c r="J43" i="231"/>
  <c r="P42" i="231"/>
  <c r="M42" i="231"/>
  <c r="L42" i="231"/>
  <c r="K42" i="231"/>
  <c r="J42" i="231"/>
  <c r="P41" i="231"/>
  <c r="M41" i="231" s="1"/>
  <c r="L41" i="231"/>
  <c r="K41" i="231"/>
  <c r="J41" i="231"/>
  <c r="P40" i="231"/>
  <c r="M40" i="231" s="1"/>
  <c r="L40" i="231"/>
  <c r="K40" i="231"/>
  <c r="J40" i="231"/>
  <c r="H5" i="231"/>
  <c r="D5" i="231"/>
  <c r="C5" i="231"/>
  <c r="A5" i="231"/>
  <c r="A1" i="231"/>
  <c r="D18" i="328"/>
  <c r="AD1" i="304"/>
  <c r="AJ1" i="304"/>
  <c r="AK1" i="304"/>
  <c r="AF1" i="232"/>
  <c r="AE1" i="232"/>
  <c r="AJ1" i="232"/>
  <c r="AG1" i="232"/>
  <c r="AI1" i="328"/>
  <c r="D18" i="304"/>
  <c r="F18" i="304"/>
  <c r="B21" i="280"/>
  <c r="D18" i="232"/>
  <c r="F18" i="232"/>
  <c r="H18" i="328"/>
  <c r="AJ1" i="280"/>
  <c r="AJ1" i="328"/>
  <c r="AB1" i="280"/>
  <c r="D22" i="349" l="1"/>
  <c r="H22" i="351"/>
  <c r="B25" i="349"/>
  <c r="J27" i="349"/>
  <c r="B23" i="351"/>
  <c r="F27" i="351"/>
  <c r="AB1" i="353"/>
  <c r="AF1" i="353"/>
  <c r="AJ1" i="353"/>
  <c r="AB1" i="351"/>
  <c r="AF1" i="351"/>
  <c r="AJ1" i="351"/>
  <c r="B24" i="351"/>
  <c r="AC1" i="353"/>
  <c r="AG1" i="353"/>
  <c r="AK1" i="353"/>
  <c r="B21" i="358"/>
  <c r="H18" i="358"/>
  <c r="D18" i="358"/>
  <c r="AI1" i="353"/>
  <c r="D27" i="349"/>
  <c r="AC1" i="349"/>
  <c r="AG1" i="349"/>
  <c r="F27" i="349"/>
  <c r="AC1" i="351"/>
  <c r="AG1" i="351"/>
  <c r="AD1" i="353"/>
  <c r="F6" i="355"/>
  <c r="M6" i="355"/>
  <c r="AG1" i="355"/>
  <c r="AC1" i="355"/>
  <c r="AE1" i="355"/>
  <c r="L18" i="358"/>
  <c r="O6" i="356"/>
  <c r="F18" i="358"/>
  <c r="AD1" i="360"/>
  <c r="AH1" i="360"/>
  <c r="H18" i="360"/>
  <c r="J18" i="360"/>
  <c r="AD1" i="356"/>
  <c r="AC1" i="358"/>
  <c r="AG1" i="358"/>
  <c r="AB1" i="360"/>
  <c r="AF1" i="360"/>
  <c r="D18" i="360"/>
  <c r="B30" i="337"/>
  <c r="H27" i="337"/>
  <c r="B28" i="337"/>
  <c r="B21" i="331"/>
  <c r="AH1" i="334"/>
  <c r="AD1" i="334"/>
  <c r="AK1" i="334"/>
  <c r="AG1" i="334"/>
  <c r="AC1" i="334"/>
  <c r="AJ1" i="334"/>
  <c r="AF1" i="334"/>
  <c r="AB1" i="334"/>
  <c r="B20" i="335"/>
  <c r="H17" i="335"/>
  <c r="F22" i="337"/>
  <c r="B24" i="337"/>
  <c r="M6" i="339"/>
  <c r="K6" i="339"/>
  <c r="F6" i="339"/>
  <c r="AE1" i="339"/>
  <c r="AH1" i="339"/>
  <c r="AD1" i="339"/>
  <c r="AG1" i="339"/>
  <c r="AC1" i="339"/>
  <c r="D18" i="331"/>
  <c r="AC1" i="331"/>
  <c r="AG1" i="331"/>
  <c r="H18" i="333"/>
  <c r="B21" i="333"/>
  <c r="B19" i="333"/>
  <c r="AI1" i="334"/>
  <c r="AB1" i="339"/>
  <c r="O6" i="339"/>
  <c r="B24" i="334"/>
  <c r="F17" i="335"/>
  <c r="AC1" i="337"/>
  <c r="AG1" i="337"/>
  <c r="B23" i="337"/>
  <c r="F27" i="337"/>
  <c r="AH1" i="340"/>
  <c r="K6" i="340"/>
  <c r="AH1" i="342"/>
  <c r="AD1" i="342"/>
  <c r="AK1" i="342"/>
  <c r="AG1" i="342"/>
  <c r="AC1" i="342"/>
  <c r="AJ1" i="342"/>
  <c r="AF1" i="342"/>
  <c r="AB1" i="342"/>
  <c r="F56" i="344"/>
  <c r="F55" i="344"/>
  <c r="B25" i="334"/>
  <c r="B28" i="334"/>
  <c r="AB1" i="335"/>
  <c r="AF1" i="335"/>
  <c r="AJ1" i="335"/>
  <c r="F55" i="339"/>
  <c r="M6" i="340"/>
  <c r="AE1" i="342"/>
  <c r="D27" i="347"/>
  <c r="B28" i="347"/>
  <c r="AC1" i="335"/>
  <c r="AG1" i="335"/>
  <c r="J27" i="337"/>
  <c r="AI1" i="342"/>
  <c r="B24" i="347"/>
  <c r="B24" i="342"/>
  <c r="O6" i="345"/>
  <c r="AB1" i="347"/>
  <c r="AF1" i="347"/>
  <c r="B25" i="347"/>
  <c r="B25" i="342"/>
  <c r="B28" i="342"/>
  <c r="AD1" i="344"/>
  <c r="M6" i="344"/>
  <c r="AB1" i="345"/>
  <c r="AF1" i="345"/>
  <c r="F6" i="345"/>
  <c r="Q6" i="345"/>
  <c r="B29" i="347"/>
  <c r="AC1" i="345"/>
  <c r="AF1" i="304"/>
  <c r="AB1" i="304"/>
  <c r="AE1" i="280"/>
  <c r="AC1" i="328"/>
  <c r="AE1" i="328"/>
  <c r="AH1" i="328"/>
  <c r="AF1" i="328"/>
  <c r="AK1" i="232"/>
  <c r="AH1" i="232"/>
  <c r="AD1" i="280"/>
  <c r="AD1" i="328"/>
  <c r="AH1" i="280"/>
  <c r="AI1" i="280"/>
  <c r="F18" i="328"/>
  <c r="B21" i="304"/>
  <c r="AD1" i="232"/>
  <c r="AE1" i="304"/>
  <c r="AK1" i="280"/>
  <c r="AB1" i="328"/>
  <c r="AC1" i="280"/>
  <c r="H18" i="232"/>
  <c r="F18" i="280"/>
  <c r="AH1" i="304"/>
  <c r="AI1" i="232"/>
  <c r="AG1" i="304"/>
  <c r="AI1" i="304"/>
  <c r="AB1" i="2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3B0B232C-C681-44B9-8A2F-8ACDDDA59669}">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E6C41ED-B1A2-485D-ABD2-A76E242DBD26}">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662430D-D0AE-44EF-B399-5F8B5EF01C19}">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CE709B7-43CC-4F72-9A2B-B45BD710A34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F2DD1AA-6D56-4F41-895E-F4D090D09D2F}">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D7C59E1F-67FC-4698-987F-3D6FE0ACA911}">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C21B7385-BE15-4888-99D1-6BDAB94F8815}">
      <text>
        <r>
          <rPr>
            <b/>
            <sz val="8"/>
            <color indexed="8"/>
            <rFont val="Tahoma"/>
            <family val="2"/>
            <charset val="238"/>
          </rPr>
          <t>Amikor kész a kiemelési lista töltsd ki a kiemeléseket 1,2,3,4,…
A ki nem emelteknél hagyd üresen!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97CDD031-8290-4F0C-8084-4E2E0154BBC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47A69FA-17BC-45B3-B3B2-399093846372}">
      <text>
        <r>
          <rPr>
            <b/>
            <sz val="8"/>
            <color indexed="8"/>
            <rFont val="Tahoma"/>
            <family val="2"/>
            <charset val="238"/>
          </rPr>
          <t>Amikor kész a kiemelési lista töltsd ki a kiemeléseket 1,2,3,4,…
A ki nem emelteknél hagyd üresen!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2AD0CB6E-B1FC-40FC-9503-D012707ABEE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CD99470A-261F-44C1-B7B7-27A5E89B88B8}">
      <text>
        <r>
          <rPr>
            <b/>
            <sz val="8"/>
            <color indexed="8"/>
            <rFont val="Tahoma"/>
            <family val="2"/>
            <charset val="238"/>
          </rPr>
          <t>Amikor kész a kiemelési lista töltsd ki a kiemeléseket 1,2,3,4,…
A ki nem emelteknél hagyd üresen!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9E7BD266-E6CC-4D11-8BFF-A2CA79E0BE54}">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77168D90-7D16-44CD-86B2-4775309BB4A0}">
      <text>
        <r>
          <rPr>
            <b/>
            <sz val="8"/>
            <color indexed="8"/>
            <rFont val="Tahoma"/>
            <family val="2"/>
            <charset val="238"/>
          </rPr>
          <t>Amikor kész a kiemelési lista töltsd ki a kiemeléseket 1,2,3,4,…
A ki nem emelteknél hagyd üresen!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B49ECED-A5FB-4D93-BFCA-66F5C00EAF66}">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979173C-8C50-4169-B03D-80C8E3282F3E}">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2AEE2CD0-975A-4D0C-A25E-B1935592D9CF}">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E2901FF4-0CD6-4318-A544-486216A7FDF7}">
      <text>
        <r>
          <rPr>
            <b/>
            <sz val="8"/>
            <color indexed="8"/>
            <rFont val="Tahoma"/>
            <family val="2"/>
            <charset val="238"/>
          </rPr>
          <t>Amikor kész a kiemelési lista töltsd ki a kiemeléseket 1,2,3,4,…
A ki nem emelteknél hagyd üresen!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7466CE75-15F0-42C1-B341-C0274E361127}">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66623F06-C5AA-4F94-92C5-D74C7CF242DC}">
      <text>
        <r>
          <rPr>
            <b/>
            <sz val="8"/>
            <color indexed="8"/>
            <rFont val="Tahoma"/>
            <family val="2"/>
            <charset val="238"/>
          </rPr>
          <t>Amikor kész a kiemelési lista töltsd ki a kiemeléseket 1,2,3,4,…
A ki nem emelteknél hagyd üresen!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118726ED-DDEB-4987-8C1C-AB010AE15251}">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C59409A3-8B74-42A3-AB3A-1AF49561C7F7}">
      <text>
        <r>
          <rPr>
            <b/>
            <sz val="8"/>
            <color indexed="8"/>
            <rFont val="Tahoma"/>
            <family val="2"/>
            <charset val="238"/>
          </rPr>
          <t>Amikor kész a kiemelési lista töltsd ki a kiemeléseket 1,2,3,4,…
A ki nem emelteknél hagyd üresen!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291FF05D-657F-4C02-85F0-A8948E3E4D96}">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56BE875-FC15-4FE7-9925-77F3A1DAC2CC}">
      <text>
        <r>
          <rPr>
            <b/>
            <sz val="8"/>
            <color indexed="8"/>
            <rFont val="Tahoma"/>
            <family val="2"/>
            <charset val="238"/>
          </rPr>
          <t>Amikor kész a kiemelési lista töltsd ki a kiemeléseket 1,2,3,4,…
A ki nem emelteknél hagyd üresen!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B74BA73E-7493-4D5D-91CD-FA3A3BA76439}">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4D31531B-6827-4FE6-AA70-105952814232}">
      <text>
        <r>
          <rPr>
            <b/>
            <sz val="8"/>
            <color indexed="8"/>
            <rFont val="Tahoma"/>
            <family val="2"/>
            <charset val="238"/>
          </rPr>
          <t>Amikor kész a kiemelési lista töltsd ki a kiemeléseket 1,2,3,4,…
A ki nem emelteknél hagyd üresen!</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28AC9DE-D7A9-469F-BB60-F1EF9B91972C}">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12258D7-4144-4D64-A264-08661F50311C}">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608BDF19-1E83-4AEA-AEC8-F786B8FC4235}">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228C7F7D-7791-43B8-8A4C-4D991E62D911}">
      <text>
        <r>
          <rPr>
            <b/>
            <sz val="8"/>
            <color indexed="8"/>
            <rFont val="Tahoma"/>
            <family val="2"/>
            <charset val="238"/>
          </rPr>
          <t>Amikor kész a kiemelési lista töltsd ki a kiemeléseket 1,2,3,4,…
A ki nem emelteknél hagyd üresen!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586239A9-C913-4D29-8130-CDA413812C85}">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2E081061-DFA9-42DA-BFB5-1DAEFFA80603}">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4D5715DA-EC00-43A6-AD2B-6DFE5A61E3FF}">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7C0A2B33-DAC2-45A6-A4F7-9B71275DAD57}">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E18F035-704F-4B30-AA88-ABB2CDF70739}">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A8BCEDB8-BBA6-4A63-A289-0B7A5EB21096}">
      <text>
        <r>
          <rPr>
            <b/>
            <sz val="8"/>
            <color indexed="8"/>
            <rFont val="Tahoma"/>
            <family val="2"/>
            <charset val="238"/>
          </rPr>
          <t>Amikor kész a kiemelési lista töltsd ki a kiemeléseket 1,2,3,4,…
A ki nem emelteknél hagyd üresen!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5DEB5A89-629E-4226-A348-4D050FC08BD9}">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ECA6337A-269E-488D-BB8F-910096FA68C9}">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A2FE26CF-8E51-41F9-8829-38A98AED38F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9C96169-8F5E-4E3A-AB44-86BCFE0617A1}">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0AD45A3-D011-438A-87F6-ADD76CDBEA37}">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<sst xmlns="http://schemas.openxmlformats.org/spreadsheetml/2006/main" count="4351" uniqueCount="694">
  <si>
    <t>Seed Sort</t>
  </si>
  <si>
    <t>AccSort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</si>
  <si>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</si>
  <si>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</si>
  <si>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</si>
  <si>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</si>
  <si>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</si>
  <si>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</si>
  <si>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</si>
  <si>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</si>
  <si>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</si>
  <si>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</si>
  <si>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</si>
  <si>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</si>
  <si>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</si>
  <si>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</si>
  <si>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</si>
  <si>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</si>
  <si>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</si>
  <si>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</si>
  <si>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</si>
  <si>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Dátum</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</si>
  <si>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</si>
  <si>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</si>
  <si>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</si>
  <si>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</si>
  <si>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</si>
  <si>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</si>
  <si>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</si>
  <si>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</si>
  <si>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</si>
  <si>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</si>
  <si>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</si>
  <si>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</si>
  <si>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</si>
  <si>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</si>
  <si>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</si>
  <si>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</si>
  <si>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</si>
  <si>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</si>
  <si>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</si>
  <si>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</si>
  <si>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</si>
  <si>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</si>
  <si>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</si>
  <si>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</si>
  <si>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</si>
  <si>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</si>
  <si>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</si>
  <si>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Orvos neve:</t>
  </si>
  <si>
    <t>kódszám</t>
  </si>
  <si>
    <t xml:space="preserve">  </t>
  </si>
  <si>
    <t>A</t>
  </si>
  <si>
    <t>B</t>
  </si>
  <si>
    <t>C</t>
  </si>
  <si>
    <t>Vezetéknév</t>
  </si>
  <si>
    <t>Helyezés</t>
  </si>
  <si>
    <t>Pontszám</t>
  </si>
  <si>
    <t>Bónusz</t>
  </si>
  <si>
    <t>1 FORDULÓ</t>
  </si>
  <si>
    <t>C - A</t>
  </si>
  <si>
    <t>A - B</t>
  </si>
  <si>
    <t>B - C</t>
  </si>
  <si>
    <t>2 FORDULÓ</t>
  </si>
  <si>
    <t>3 FORDULÓ</t>
  </si>
  <si>
    <t>I</t>
  </si>
  <si>
    <t>II</t>
  </si>
  <si>
    <t>III</t>
  </si>
  <si>
    <t>IV</t>
  </si>
  <si>
    <t>V</t>
  </si>
  <si>
    <t>VI</t>
  </si>
  <si>
    <t>VII</t>
  </si>
  <si>
    <t>VIII</t>
  </si>
  <si>
    <t>X</t>
  </si>
  <si>
    <t>XI</t>
  </si>
  <si>
    <t>Verseny rendezője:</t>
  </si>
  <si>
    <t>Versenyigazgató</t>
  </si>
  <si>
    <t>W</t>
  </si>
  <si>
    <t>Magyar verseny táblakészítő</t>
  </si>
  <si>
    <t>Versenyszám 2</t>
  </si>
  <si>
    <t>Versenyszám 3</t>
  </si>
  <si>
    <t>Versenyszám 4</t>
  </si>
  <si>
    <t>Versenyszám 5</t>
  </si>
  <si>
    <t>Aláírás</t>
  </si>
  <si>
    <t>Balatonboglár</t>
  </si>
  <si>
    <t>Nagyistók-Nádasi Judit</t>
  </si>
  <si>
    <t>BBTC SE</t>
  </si>
  <si>
    <t>Paszér Éva</t>
  </si>
  <si>
    <t>A-II.kcs-U10-N-F</t>
  </si>
  <si>
    <t>A-V.kcs.-U14-L</t>
  </si>
  <si>
    <t>A-VIII.kcs.-U18+-L</t>
  </si>
  <si>
    <t>Balogh</t>
  </si>
  <si>
    <t>Rebeka Bella</t>
  </si>
  <si>
    <t>Bors</t>
  </si>
  <si>
    <t>Panna</t>
  </si>
  <si>
    <t>Győry</t>
  </si>
  <si>
    <t>Anna</t>
  </si>
  <si>
    <t>Boglári Ált. Isk. és AMI</t>
  </si>
  <si>
    <t>B.lelle-Karádi Ált. Isk.és AMI</t>
  </si>
  <si>
    <t>120627</t>
  </si>
  <si>
    <t>121225</t>
  </si>
  <si>
    <t>Pór</t>
  </si>
  <si>
    <t>Zsófia</t>
  </si>
  <si>
    <t>Prédl</t>
  </si>
  <si>
    <t>Jázmin</t>
  </si>
  <si>
    <t>Kaposvári Munkácsy M. Gimn</t>
  </si>
  <si>
    <t>Siófoki Perczel M.Gimn.</t>
  </si>
  <si>
    <t>061027</t>
  </si>
  <si>
    <t>A-VII.kcs.-U18-L</t>
  </si>
  <si>
    <t>Ferenczi-Balogh</t>
  </si>
  <si>
    <t>Szokodi</t>
  </si>
  <si>
    <t>Eszter Dorka</t>
  </si>
  <si>
    <t>080505</t>
  </si>
  <si>
    <t>1210030</t>
  </si>
  <si>
    <t>NE ranglista</t>
  </si>
  <si>
    <t>0611080</t>
  </si>
  <si>
    <t>0811240</t>
  </si>
  <si>
    <t>Illés-Maróthy</t>
  </si>
  <si>
    <t>Bence</t>
  </si>
  <si>
    <t>Johancsik</t>
  </si>
  <si>
    <t>Nimród</t>
  </si>
  <si>
    <t>B.földvári Gróf Széchenyi I. Ált.Isk.és AMI</t>
  </si>
  <si>
    <t>Siófoki Vak Bottyán János Ált.Isk.és AMI</t>
  </si>
  <si>
    <t>170213</t>
  </si>
  <si>
    <t>160921</t>
  </si>
  <si>
    <t>Somogy Vármegyei Tenisz DO A kategória</t>
  </si>
  <si>
    <t>Vármegyei szervezet</t>
  </si>
  <si>
    <t>DSB szervezet</t>
  </si>
  <si>
    <t>Versenykiírás</t>
  </si>
  <si>
    <t>Sportág</t>
  </si>
  <si>
    <t>Korcsoport</t>
  </si>
  <si>
    <t>Nem</t>
  </si>
  <si>
    <t>Jelleg</t>
  </si>
  <si>
    <t>Iskola</t>
  </si>
  <si>
    <t>Település</t>
  </si>
  <si>
    <t>Nevező</t>
  </si>
  <si>
    <t>Csapattag</t>
  </si>
  <si>
    <t>Testnevelő</t>
  </si>
  <si>
    <t>Felkészítő</t>
  </si>
  <si>
    <t>Somogy Vármegyei Diáksport Szövetség</t>
  </si>
  <si>
    <t>Marcali DSB</t>
  </si>
  <si>
    <t>Tenisz</t>
  </si>
  <si>
    <t>I.kcs Tenisz U8 piros labdával, P+S szabály</t>
  </si>
  <si>
    <t>F</t>
  </si>
  <si>
    <t>E</t>
  </si>
  <si>
    <t>Marcali Mikszáth Kálmán Általános Iskola</t>
  </si>
  <si>
    <t>Marcali</t>
  </si>
  <si>
    <t>Magyar Zétény</t>
  </si>
  <si>
    <t>Magyar Viktor</t>
  </si>
  <si>
    <t>Dél-Balaton DSB</t>
  </si>
  <si>
    <t>Boglári Általános Iskola és Alapfokú Művészeti Iskola</t>
  </si>
  <si>
    <t>Ecsődi Zsombor</t>
  </si>
  <si>
    <t>Varga Zsolt</t>
  </si>
  <si>
    <t>Balatonlelle-Karádi Általános Iskola és Alapfokú Művészeti Iskola</t>
  </si>
  <si>
    <t>Balatonlelle</t>
  </si>
  <si>
    <t>Lovász Dávid</t>
  </si>
  <si>
    <t>Vári Edit</t>
  </si>
  <si>
    <t>L</t>
  </si>
  <si>
    <t>Szita Léna</t>
  </si>
  <si>
    <t>Siófok DSB</t>
  </si>
  <si>
    <t>II.kcs Tenisz U10 narancs labdával, P+S szabály</t>
  </si>
  <si>
    <t>Siófoki Vak Bottyán János Általános Iskola és Alapfokú Művészeti Iskola</t>
  </si>
  <si>
    <t>Siófok</t>
  </si>
  <si>
    <t>Johancsik Nimród</t>
  </si>
  <si>
    <t>Nágele Nóra</t>
  </si>
  <si>
    <t>Bálint Dávid</t>
  </si>
  <si>
    <t>Gróf Széchényi Imre Általános Iskola és Alapfokú Művészeti Iskola</t>
  </si>
  <si>
    <t>Balatonföldvár</t>
  </si>
  <si>
    <t>Illés-Maróthy Bence</t>
  </si>
  <si>
    <t>Szalay Brigitta</t>
  </si>
  <si>
    <t>Lorántffy Zsuzsanna Református Óvoda, Általános Iskola, Gimnázium és Kollégium</t>
  </si>
  <si>
    <t>Kaposvár</t>
  </si>
  <si>
    <t>Mázsa Zsombor</t>
  </si>
  <si>
    <t>Ágoston Diána</t>
  </si>
  <si>
    <t>Kaposvár DSB</t>
  </si>
  <si>
    <t>Kaposvári Kodály Zoltán Központi Általános Iskola</t>
  </si>
  <si>
    <t>Jovánczai Barna</t>
  </si>
  <si>
    <t>Rédling-Szabó Gabriella</t>
  </si>
  <si>
    <t>Balogh Benett Áron</t>
  </si>
  <si>
    <t>Balatonszemesi Reich Károly Általános Iskola</t>
  </si>
  <si>
    <t>Balatonszemes</t>
  </si>
  <si>
    <t>Szalai-Szollár Máté</t>
  </si>
  <si>
    <t>Batki Balázs</t>
  </si>
  <si>
    <t>Szita Ádám</t>
  </si>
  <si>
    <t>Szántó János</t>
  </si>
  <si>
    <t>Szabó Péter Benedek</t>
  </si>
  <si>
    <t>Miseta Soma</t>
  </si>
  <si>
    <t xml:space="preserve">Kollár Bertalan Gábor </t>
  </si>
  <si>
    <t>Nádasdi Eszter</t>
  </si>
  <si>
    <t>Czene Lara</t>
  </si>
  <si>
    <t>Steiner Luca Gréta</t>
  </si>
  <si>
    <t>Székely Lulu Sára</t>
  </si>
  <si>
    <t>Könnyid-Kovács Judit</t>
  </si>
  <si>
    <t>Torma Tamara</t>
  </si>
  <si>
    <t>Mátyás Emma</t>
  </si>
  <si>
    <t>Szita Róza Genovéva</t>
  </si>
  <si>
    <t xml:space="preserve">III.kcs Tenisz U11 zöld labdával, P+S szabály </t>
  </si>
  <si>
    <t>Aradics Nolen</t>
  </si>
  <si>
    <t>Orosz Zéta Krisztián</t>
  </si>
  <si>
    <t>Ponekker Ákos</t>
  </si>
  <si>
    <t>Meggyes József Róbert</t>
  </si>
  <si>
    <t>Burkhalter Ármin</t>
  </si>
  <si>
    <t>Horváth Zalán Zoltán</t>
  </si>
  <si>
    <t>Győry Nimród Péter</t>
  </si>
  <si>
    <t>Csécs-Varga Zsombor</t>
  </si>
  <si>
    <t>Kántor Ádám</t>
  </si>
  <si>
    <t>Nagyboldogasszony Római Katolikus Gimnázium, Általános Iskola és Alapfokú Művészeti Iskola</t>
  </si>
  <si>
    <t>Rengel Izabella</t>
  </si>
  <si>
    <t>Szerbné Szabó Katalin</t>
  </si>
  <si>
    <t>Tóth Szabina</t>
  </si>
  <si>
    <t>Balogh Fanni Leila</t>
  </si>
  <si>
    <t>Balázs Helka</t>
  </si>
  <si>
    <t>Dávid Borbála</t>
  </si>
  <si>
    <t>Siófoki Beszédes József Általános Iskola</t>
  </si>
  <si>
    <t>Szalay Boglárka</t>
  </si>
  <si>
    <t>Tarján Bence</t>
  </si>
  <si>
    <t>IV.kcs Tenisz U12</t>
  </si>
  <si>
    <t>Körmendi-Bohorquez Hugó Gábor</t>
  </si>
  <si>
    <t>Kertész Gabriella Ilona</t>
  </si>
  <si>
    <t>Márkus Bence</t>
  </si>
  <si>
    <t>Kolumbán Kristóf</t>
  </si>
  <si>
    <t>Kopp Ádám</t>
  </si>
  <si>
    <t>Kapin Zétény</t>
  </si>
  <si>
    <t>Peitler Benett</t>
  </si>
  <si>
    <t>Győry László Benedek</t>
  </si>
  <si>
    <t>Völcsei Misa</t>
  </si>
  <si>
    <t>Kollár Barnabás Huba</t>
  </si>
  <si>
    <t>Balatonszabadi Kincskereső Általános Iskola</t>
  </si>
  <si>
    <t>Balatonszabadi</t>
  </si>
  <si>
    <t>Demeter Dominika</t>
  </si>
  <si>
    <t>Drimmer László</t>
  </si>
  <si>
    <t>Sólyom Emília</t>
  </si>
  <si>
    <t>V.kcs Tenisz U14</t>
  </si>
  <si>
    <t>Luthár Ábel Kristóf</t>
  </si>
  <si>
    <t>Siófoki Széchenyi István Általános Iskola</t>
  </si>
  <si>
    <t>Hermecz Botond Pál</t>
  </si>
  <si>
    <t>Horváth Bence</t>
  </si>
  <si>
    <t>Siska Miklós</t>
  </si>
  <si>
    <t>Bejczi Ádám</t>
  </si>
  <si>
    <t>Bejczi András</t>
  </si>
  <si>
    <t>Mojzes Benedek</t>
  </si>
  <si>
    <t>Balogh Rebeka Bella</t>
  </si>
  <si>
    <t>Bors Panna</t>
  </si>
  <si>
    <t>Győry Anna</t>
  </si>
  <si>
    <t>Ősz Blanka</t>
  </si>
  <si>
    <t>Monostori Réka</t>
  </si>
  <si>
    <t>KESZTHELYI NÓRA</t>
  </si>
  <si>
    <t>Burkhalter Lívia</t>
  </si>
  <si>
    <t>Tóth Luca</t>
  </si>
  <si>
    <t>Takács Zoé</t>
  </si>
  <si>
    <t>Bodor Anna Boróka</t>
  </si>
  <si>
    <t>Gyenis Roxána Léna</t>
  </si>
  <si>
    <t>Antal Ramóna Loretta</t>
  </si>
  <si>
    <t>Varga Fruzsina</t>
  </si>
  <si>
    <t>VI.kcs Tenisz U16</t>
  </si>
  <si>
    <t>Balatonkeresztúri Festetics Kristóf Általános Iskola</t>
  </si>
  <si>
    <t xml:space="preserve">Balatonkeresztúr </t>
  </si>
  <si>
    <t>Kónya Roland</t>
  </si>
  <si>
    <t>Somogyi Zsolt István</t>
  </si>
  <si>
    <t>Siófoki SZC Mathiász János Technikum, Gimnázium és Kollégium</t>
  </si>
  <si>
    <t>Tóth Bence</t>
  </si>
  <si>
    <t>Vargáné Hidvéghy Édua</t>
  </si>
  <si>
    <t>Karaff Attila</t>
  </si>
  <si>
    <t>Kaposvári Csokonai Vitéz Mihály Általános Iskola, Gimnázium és Szakgimnázium</t>
  </si>
  <si>
    <t>Szöllősi Patrik</t>
  </si>
  <si>
    <t>Richter Sándor László</t>
  </si>
  <si>
    <t>Tóth Ákos</t>
  </si>
  <si>
    <t>Méng Zoltán</t>
  </si>
  <si>
    <t>Solymosi Kristóf</t>
  </si>
  <si>
    <t>Siófoki SZC Krúdy Gyula Technikum és Gimnázium</t>
  </si>
  <si>
    <t>Antal-Tizedes Bruno</t>
  </si>
  <si>
    <t>Boda Árpád</t>
  </si>
  <si>
    <t>Horváth Barnabás</t>
  </si>
  <si>
    <t>Vörös Csaba</t>
  </si>
  <si>
    <t>Kaposvári SZC Noszlopy Gáspár Közgazdasági Technikum</t>
  </si>
  <si>
    <t>Fekete Bende</t>
  </si>
  <si>
    <t>Dovigyel Csaba</t>
  </si>
  <si>
    <t>Monok Zalán</t>
  </si>
  <si>
    <t>Eperi Péter Koppány</t>
  </si>
  <si>
    <t>Kaposvári Táncsics Mihály Gimnázium</t>
  </si>
  <si>
    <t>Komáromi Gergő</t>
  </si>
  <si>
    <t>Szabó Dávid János</t>
  </si>
  <si>
    <t>Siófoki Perczel Mór Gimnázium és Kollégium</t>
  </si>
  <si>
    <t>Bors Liza</t>
  </si>
  <si>
    <t>Horváth Csaba</t>
  </si>
  <si>
    <t>Kaposvári Munkácsy Mihály Gimnázium</t>
  </si>
  <si>
    <t>Csernák Fruzsina</t>
  </si>
  <si>
    <t>Horváth Kornél János</t>
  </si>
  <si>
    <t>Erdős Hedvig</t>
  </si>
  <si>
    <t>Péterfi Zsófia</t>
  </si>
  <si>
    <t>Madarász Jázmin Zoé</t>
  </si>
  <si>
    <t>Tóth Lilla</t>
  </si>
  <si>
    <t>VIII.kcs Tenisz U18+</t>
  </si>
  <si>
    <t>Fehér Csongor Barnabás</t>
  </si>
  <si>
    <t>Tirászi Zoltán</t>
  </si>
  <si>
    <t>Pór Zsófia</t>
  </si>
  <si>
    <t>Prédl Jázmin</t>
  </si>
  <si>
    <t>Szigeti Attila</t>
  </si>
  <si>
    <t>Fasching Fanni Terézia</t>
  </si>
  <si>
    <t>VII.kcs Tenisz U18</t>
  </si>
  <si>
    <t>Stefler Mátyás</t>
  </si>
  <si>
    <t>Könye Szabolcs</t>
  </si>
  <si>
    <t>Körmendy Péter Zoltán</t>
  </si>
  <si>
    <t>Lindemann Zalán</t>
  </si>
  <si>
    <t>Kovács Gábor Bence</t>
  </si>
  <si>
    <t>Mátyás Király Gimnázium és Kollégium</t>
  </si>
  <si>
    <t>Fonyód</t>
  </si>
  <si>
    <t>Zelei Kristóf</t>
  </si>
  <si>
    <t>Biró Martin</t>
  </si>
  <si>
    <t>Gergely Márton</t>
  </si>
  <si>
    <t>Falvai Dániel</t>
  </si>
  <si>
    <t>Ferenczi-Balogh Anna</t>
  </si>
  <si>
    <t>Pósfai Adrienn</t>
  </si>
  <si>
    <t>Szokodi Eszter Dorka</t>
  </si>
  <si>
    <t>Maljusin Eliza</t>
  </si>
  <si>
    <t>Prukner-Sas Médea</t>
  </si>
  <si>
    <t>Dienes Borbála</t>
  </si>
  <si>
    <t>Varga Luca</t>
  </si>
  <si>
    <t>Katus Kamilla Berta</t>
  </si>
  <si>
    <t>Ecsődi</t>
  </si>
  <si>
    <t>Zsombor</t>
  </si>
  <si>
    <t>Boglári Ált.Isk.és AMI</t>
  </si>
  <si>
    <t>180725</t>
  </si>
  <si>
    <t>Lovász</t>
  </si>
  <si>
    <t>Dávid</t>
  </si>
  <si>
    <t>B.lelle-Karádi Ált.Isk.és AMI</t>
  </si>
  <si>
    <t>180313</t>
  </si>
  <si>
    <t>Magyar</t>
  </si>
  <si>
    <t>Zétény</t>
  </si>
  <si>
    <t>Marcali Mikszáth K. Ált. Isk.</t>
  </si>
  <si>
    <t>180726</t>
  </si>
  <si>
    <t>Benett Áron</t>
  </si>
  <si>
    <t>Boglári Ált. Isk.és AMI</t>
  </si>
  <si>
    <t>171011</t>
  </si>
  <si>
    <t>Jovánczai</t>
  </si>
  <si>
    <t>Barna</t>
  </si>
  <si>
    <t>Kaposvári Kodály Z.Közp.Ált.Isk.</t>
  </si>
  <si>
    <t>160616</t>
  </si>
  <si>
    <t>Kollár</t>
  </si>
  <si>
    <t>Bertalan Gábor</t>
  </si>
  <si>
    <t>Lórántffy Zs. Kaposvár</t>
  </si>
  <si>
    <t>170121</t>
  </si>
  <si>
    <t>Mázsa</t>
  </si>
  <si>
    <t>170706</t>
  </si>
  <si>
    <t>Miseta</t>
  </si>
  <si>
    <t>Soma</t>
  </si>
  <si>
    <t>160923</t>
  </si>
  <si>
    <t>Lorántffy Zsuzsanna Ref, Óvoda, Ált. Isk., Gimn, és Koll. Kaposvár</t>
  </si>
  <si>
    <t>Szabó</t>
  </si>
  <si>
    <t>Péter Benedek</t>
  </si>
  <si>
    <t>B.lelle-Karádi Ált. Isk. és AMI</t>
  </si>
  <si>
    <t>160814</t>
  </si>
  <si>
    <t>Szalai-Szollár</t>
  </si>
  <si>
    <t>Máté</t>
  </si>
  <si>
    <t>B.szemesi Reich Károly Ált. Isk.</t>
  </si>
  <si>
    <t>170729</t>
  </si>
  <si>
    <t>Szántó</t>
  </si>
  <si>
    <t>János</t>
  </si>
  <si>
    <t>170830</t>
  </si>
  <si>
    <t>Szita</t>
  </si>
  <si>
    <t>Ádám</t>
  </si>
  <si>
    <t>160329</t>
  </si>
  <si>
    <t>Lórántffy Zsuzsanna Ref.Óvoda,Ált.Isk.,Gimn.és Koll. Kaposvár</t>
  </si>
  <si>
    <t>1.csoport</t>
  </si>
  <si>
    <t>2-3. csoport</t>
  </si>
  <si>
    <t>E - F</t>
  </si>
  <si>
    <t>F - D</t>
  </si>
  <si>
    <t>D - E</t>
  </si>
  <si>
    <t>D</t>
  </si>
  <si>
    <t>Döntő</t>
  </si>
  <si>
    <t>vs.</t>
  </si>
  <si>
    <t>3. hely</t>
  </si>
  <si>
    <t>5. hely</t>
  </si>
  <si>
    <t>A -D</t>
  </si>
  <si>
    <t>D - B</t>
  </si>
  <si>
    <t>C - D</t>
  </si>
  <si>
    <t>Aradics</t>
  </si>
  <si>
    <t>Nolen</t>
  </si>
  <si>
    <t>Siófoki Vak Bottyán J.Ált.Isk. és AMI</t>
  </si>
  <si>
    <t>151203</t>
  </si>
  <si>
    <t>Burkhalter</t>
  </si>
  <si>
    <t>Ármin</t>
  </si>
  <si>
    <t>Marcali Mikszáth K.Ált. Iskola</t>
  </si>
  <si>
    <t>150617</t>
  </si>
  <si>
    <t>Csécs-Varga</t>
  </si>
  <si>
    <t>Kaposvári Kodály Z. Közp. Ált. Isk.</t>
  </si>
  <si>
    <t>150105</t>
  </si>
  <si>
    <t>Nimród Péter</t>
  </si>
  <si>
    <t>B.lelle-Karádi Ált. Iskola és AMI</t>
  </si>
  <si>
    <t>151005</t>
  </si>
  <si>
    <t>Horváth</t>
  </si>
  <si>
    <t>Zalán Zoltán</t>
  </si>
  <si>
    <t>150330</t>
  </si>
  <si>
    <t>Orosz</t>
  </si>
  <si>
    <t>Zéta Krisztián</t>
  </si>
  <si>
    <t>Siófoki Vak Bottyán J.Ált. Isk. és AMI</t>
  </si>
  <si>
    <t>150506</t>
  </si>
  <si>
    <t>Ponekker</t>
  </si>
  <si>
    <t>Ákos</t>
  </si>
  <si>
    <t>150828</t>
  </si>
  <si>
    <t>D - G</t>
  </si>
  <si>
    <t>G - E</t>
  </si>
  <si>
    <t>F - E</t>
  </si>
  <si>
    <t>G</t>
  </si>
  <si>
    <t>László Benedek</t>
  </si>
  <si>
    <t>140921</t>
  </si>
  <si>
    <t>Kapin</t>
  </si>
  <si>
    <t>141129</t>
  </si>
  <si>
    <t>Barnabás Huba</t>
  </si>
  <si>
    <t>Lorántffy Zs. Kaposvár</t>
  </si>
  <si>
    <t>141228</t>
  </si>
  <si>
    <t>Kopp</t>
  </si>
  <si>
    <t>140926</t>
  </si>
  <si>
    <t>Körmendi-Bohorquez</t>
  </si>
  <si>
    <t>Hugó Gábor</t>
  </si>
  <si>
    <t>Nagyboldogasszony - Kaposvár</t>
  </si>
  <si>
    <t>140901</t>
  </si>
  <si>
    <t>Márkus</t>
  </si>
  <si>
    <t>Kaposvári Kodály Z. Közp.Ált.Isk.</t>
  </si>
  <si>
    <t>140326</t>
  </si>
  <si>
    <t>Peitler</t>
  </si>
  <si>
    <t>Benett</t>
  </si>
  <si>
    <t>Boglári Általános Iskola és AMI</t>
  </si>
  <si>
    <t>140912</t>
  </si>
  <si>
    <t>Völcsei</t>
  </si>
  <si>
    <t>Misa</t>
  </si>
  <si>
    <t>140924</t>
  </si>
  <si>
    <t>Lorántffy Zsuzsanna Ref.Óvoda,Ált.Isk.,Gimn. és Koll. Kaposvár</t>
  </si>
  <si>
    <t>Nagyboldogasszony Római Kat.Gimn. Ált.Isk.és AMI  Kaposvár</t>
  </si>
  <si>
    <t>Vigasz</t>
  </si>
  <si>
    <t>St.</t>
  </si>
  <si>
    <t>kód</t>
  </si>
  <si>
    <t>Kiem</t>
  </si>
  <si>
    <t>2. forduló</t>
  </si>
  <si>
    <t>Győztes</t>
  </si>
  <si>
    <t>Umpire</t>
  </si>
  <si>
    <t>CU</t>
  </si>
  <si>
    <t>Elődöntők</t>
  </si>
  <si>
    <t>a</t>
  </si>
  <si>
    <t>b</t>
  </si>
  <si>
    <t>Bejczi Ádi</t>
  </si>
  <si>
    <t>130713</t>
  </si>
  <si>
    <t>Bejczi A.</t>
  </si>
  <si>
    <t>András</t>
  </si>
  <si>
    <t>Hermecz</t>
  </si>
  <si>
    <t>Botond Pál</t>
  </si>
  <si>
    <t>Siófoki Széchenyi István Ált. Isk.</t>
  </si>
  <si>
    <t>130215</t>
  </si>
  <si>
    <t>Luthár</t>
  </si>
  <si>
    <t>Ábel Kristóf</t>
  </si>
  <si>
    <t>130617</t>
  </si>
  <si>
    <t>Mojzes</t>
  </si>
  <si>
    <t>Benedek</t>
  </si>
  <si>
    <t>130119</t>
  </si>
  <si>
    <t>Siska</t>
  </si>
  <si>
    <t>Miklós</t>
  </si>
  <si>
    <t>121119</t>
  </si>
  <si>
    <t>Nagyboldogasszony Római Kat. Gimn., Ált. Isk. és AMI  Kaposvár</t>
  </si>
  <si>
    <t>VI.kcs.-U16-F</t>
  </si>
  <si>
    <t>Antal-Tizedes</t>
  </si>
  <si>
    <t>Bruno</t>
  </si>
  <si>
    <t>Siófoki SZC Krúdy Gy.Tech.és Gimn.</t>
  </si>
  <si>
    <t>100209</t>
  </si>
  <si>
    <t>Eperi</t>
  </si>
  <si>
    <t>Péter Koppány</t>
  </si>
  <si>
    <t>K.vári SZC Noszlopy Gáspár Közg. Techn.</t>
  </si>
  <si>
    <t>110126</t>
  </si>
  <si>
    <t>Fekete</t>
  </si>
  <si>
    <t>Bende</t>
  </si>
  <si>
    <t>100331</t>
  </si>
  <si>
    <t>Barnabás</t>
  </si>
  <si>
    <t>110704</t>
  </si>
  <si>
    <t>Komáromi</t>
  </si>
  <si>
    <t>Gergő</t>
  </si>
  <si>
    <t>110511</t>
  </si>
  <si>
    <t>Monok</t>
  </si>
  <si>
    <t>Zalán</t>
  </si>
  <si>
    <t>100322</t>
  </si>
  <si>
    <t>Szöllősi</t>
  </si>
  <si>
    <t>Patrik</t>
  </si>
  <si>
    <t>K.vári Csokonai V.M.Ált.Isk.,Gimn.és Szakgimn.</t>
  </si>
  <si>
    <t>111223</t>
  </si>
  <si>
    <t>Tóth</t>
  </si>
  <si>
    <t>100716</t>
  </si>
  <si>
    <t>Siófoki SZC Mathiász J. Tech., Gimn. és Koll.</t>
  </si>
  <si>
    <t>100720</t>
  </si>
  <si>
    <t>Lorántffy Zsuzsanna Ref. Óvoda, Ált. Isk., Gimn. és Koll. Kaposvár</t>
  </si>
  <si>
    <t>VII.kcs.-U18-F</t>
  </si>
  <si>
    <t>Gergely</t>
  </si>
  <si>
    <t>Márton</t>
  </si>
  <si>
    <t>Kaposvári Táncsics M. Gimnázium</t>
  </si>
  <si>
    <t>091230</t>
  </si>
  <si>
    <t>Kovács</t>
  </si>
  <si>
    <t>Gábor Bence</t>
  </si>
  <si>
    <t>Siófoki Perczel Mór Gimn. és Koll.</t>
  </si>
  <si>
    <t>080103</t>
  </si>
  <si>
    <t>Körmendy</t>
  </si>
  <si>
    <t>Péter Zoltán</t>
  </si>
  <si>
    <t>080117</t>
  </si>
  <si>
    <t>Lindemann</t>
  </si>
  <si>
    <t>080405</t>
  </si>
  <si>
    <t>Stefler</t>
  </si>
  <si>
    <t>Mátyás</t>
  </si>
  <si>
    <t>K.vári SZC Noszlopy G. Közg.Tech.</t>
  </si>
  <si>
    <t>080902</t>
  </si>
  <si>
    <t>Zelei</t>
  </si>
  <si>
    <t>Kristóf</t>
  </si>
  <si>
    <t>Mátyás Király Gimnázium és Koll.Fonyód</t>
  </si>
  <si>
    <t>090813</t>
  </si>
  <si>
    <t>VII.kcs-U18-F</t>
  </si>
  <si>
    <t>Czene</t>
  </si>
  <si>
    <t>Lara</t>
  </si>
  <si>
    <t>170604</t>
  </si>
  <si>
    <t>Könnyid-Kovács</t>
  </si>
  <si>
    <t>Judit</t>
  </si>
  <si>
    <t>B.lelle-Karádi Ált.Isk. és AMI</t>
  </si>
  <si>
    <t>160117</t>
  </si>
  <si>
    <t>Emma</t>
  </si>
  <si>
    <t>170329</t>
  </si>
  <si>
    <t>Steiner</t>
  </si>
  <si>
    <t>Luca Gréta</t>
  </si>
  <si>
    <t>170313</t>
  </si>
  <si>
    <t>Székely</t>
  </si>
  <si>
    <t>Lulu Sára</t>
  </si>
  <si>
    <t>161130</t>
  </si>
  <si>
    <t>Róza Genovéva</t>
  </si>
  <si>
    <t>170405</t>
  </si>
  <si>
    <t>Torma</t>
  </si>
  <si>
    <t>Tamara</t>
  </si>
  <si>
    <t>160711</t>
  </si>
  <si>
    <t>Balázs</t>
  </si>
  <si>
    <t>Helka</t>
  </si>
  <si>
    <t>151126</t>
  </si>
  <si>
    <t>Fanni Leila</t>
  </si>
  <si>
    <t>150111</t>
  </si>
  <si>
    <t>Borbála</t>
  </si>
  <si>
    <t>150923</t>
  </si>
  <si>
    <t>Rengel</t>
  </si>
  <si>
    <t>Izabella</t>
  </si>
  <si>
    <t>151130</t>
  </si>
  <si>
    <t>Szalay</t>
  </si>
  <si>
    <t>Boglárka</t>
  </si>
  <si>
    <t>Siófoki Beszédes József Ált. Isk.</t>
  </si>
  <si>
    <t>150213</t>
  </si>
  <si>
    <t>Szabina</t>
  </si>
  <si>
    <t>150822</t>
  </si>
  <si>
    <t>IV.kcs.-U12-L</t>
  </si>
  <si>
    <t>Demeter</t>
  </si>
  <si>
    <t>Dominika</t>
  </si>
  <si>
    <t>B.szabadi Kincskereső Ált.Isk.</t>
  </si>
  <si>
    <t>140811</t>
  </si>
  <si>
    <t>Sólyom</t>
  </si>
  <si>
    <t>Emília</t>
  </si>
  <si>
    <t>140628</t>
  </si>
  <si>
    <t>Antal</t>
  </si>
  <si>
    <t>Ramóna Loretta</t>
  </si>
  <si>
    <t>120601</t>
  </si>
  <si>
    <t>Bodor</t>
  </si>
  <si>
    <t>Anna Boróka</t>
  </si>
  <si>
    <t>120906</t>
  </si>
  <si>
    <t>Lívia</t>
  </si>
  <si>
    <t>Marcali Mikszáth K Ált.Isk.</t>
  </si>
  <si>
    <t>130326</t>
  </si>
  <si>
    <t>Gyenis</t>
  </si>
  <si>
    <t>Roxána Léna</t>
  </si>
  <si>
    <t>120730</t>
  </si>
  <si>
    <t>Keszthelyi</t>
  </si>
  <si>
    <t>Nóra</t>
  </si>
  <si>
    <t>Siófoki Beszédes J.Ált.Isk.</t>
  </si>
  <si>
    <t>120911</t>
  </si>
  <si>
    <t>Ősz</t>
  </si>
  <si>
    <t>Blanka</t>
  </si>
  <si>
    <t>120925</t>
  </si>
  <si>
    <t>Takács</t>
  </si>
  <si>
    <t>Zoé</t>
  </si>
  <si>
    <t>130212</t>
  </si>
  <si>
    <t>Luca</t>
  </si>
  <si>
    <t>Siófoki Vak Bottyán J.Ált.Isk.és AMI</t>
  </si>
  <si>
    <t>Varga</t>
  </si>
  <si>
    <t>Fruzsina</t>
  </si>
  <si>
    <t>131016</t>
  </si>
  <si>
    <t>vigasz</t>
  </si>
  <si>
    <t>Csernák</t>
  </si>
  <si>
    <t>Kaposvári Munkácsy M. Gimn.</t>
  </si>
  <si>
    <t>101102</t>
  </si>
  <si>
    <t>Erdős</t>
  </si>
  <si>
    <t>Hedvig</t>
  </si>
  <si>
    <t>Kaposvári Táncsics M. Gimn.</t>
  </si>
  <si>
    <t>101209</t>
  </si>
  <si>
    <t>Madarász</t>
  </si>
  <si>
    <t>Jázmin Zoé</t>
  </si>
  <si>
    <t>110207</t>
  </si>
  <si>
    <t>Péterfi</t>
  </si>
  <si>
    <t>100924</t>
  </si>
  <si>
    <t>Lilla</t>
  </si>
  <si>
    <t>110326</t>
  </si>
  <si>
    <t>B - E</t>
  </si>
  <si>
    <t>E - A</t>
  </si>
  <si>
    <t>A - D</t>
  </si>
  <si>
    <t>4 FORDULÓ</t>
  </si>
  <si>
    <t>5 FORDULÓ</t>
  </si>
  <si>
    <t>E - C</t>
  </si>
  <si>
    <t>Dienes</t>
  </si>
  <si>
    <t>Siófoki Perczel Mór Gimn.és Koll.</t>
  </si>
  <si>
    <t>081228</t>
  </si>
  <si>
    <t>Katus</t>
  </si>
  <si>
    <t>Kamilla Berta</t>
  </si>
  <si>
    <t>090407</t>
  </si>
  <si>
    <t>Maljusin</t>
  </si>
  <si>
    <t>Eliza</t>
  </si>
  <si>
    <t>080612</t>
  </si>
  <si>
    <t>080604</t>
  </si>
  <si>
    <t>JÁTÉKREND</t>
  </si>
  <si>
    <t xml:space="preserve">Somogy Vármegyei Tenisz Diákolimpia - Balatonboglár, 2026.04.23. </t>
  </si>
  <si>
    <t>Előre tervezett</t>
  </si>
  <si>
    <t>Pályára ment</t>
  </si>
  <si>
    <t>vsz</t>
  </si>
  <si>
    <t>pálya</t>
  </si>
  <si>
    <t>eredmény</t>
  </si>
  <si>
    <t>Piros pálya</t>
  </si>
  <si>
    <t>9:00</t>
  </si>
  <si>
    <t>B-U8-P-F</t>
  </si>
  <si>
    <t>12/1</t>
  </si>
  <si>
    <t>12/2</t>
  </si>
  <si>
    <t>utána</t>
  </si>
  <si>
    <t>Narancs pálya</t>
  </si>
  <si>
    <t>B-U10-N-F</t>
  </si>
  <si>
    <t>9</t>
  </si>
  <si>
    <t xml:space="preserve">Balogh Benett Áron </t>
  </si>
  <si>
    <t>10</t>
  </si>
  <si>
    <t>11</t>
  </si>
  <si>
    <t>Kollár Bertalan Gábor</t>
  </si>
  <si>
    <t>9:20</t>
  </si>
  <si>
    <t>B-U10-N-L</t>
  </si>
  <si>
    <t xml:space="preserve">Czene Lara </t>
  </si>
  <si>
    <t xml:space="preserve">Székely Lulu Sára </t>
  </si>
  <si>
    <t>9:40</t>
  </si>
  <si>
    <t>10:00</t>
  </si>
  <si>
    <t>10:20</t>
  </si>
  <si>
    <t>10:40</t>
  </si>
  <si>
    <t>11:00</t>
  </si>
  <si>
    <t>B1</t>
  </si>
  <si>
    <t>C1</t>
  </si>
  <si>
    <t>A-U10-N-F</t>
  </si>
  <si>
    <t>3.hely</t>
  </si>
  <si>
    <t>5.hely</t>
  </si>
  <si>
    <t xml:space="preserve">C1 </t>
  </si>
  <si>
    <t>A1</t>
  </si>
  <si>
    <r>
      <t xml:space="preserve">Zöld pálya és </t>
    </r>
    <r>
      <rPr>
        <b/>
        <sz val="14"/>
        <rFont val="Calibri"/>
        <family val="2"/>
        <charset val="238"/>
      </rPr>
      <t>B-U12-L és A-U18-L</t>
    </r>
  </si>
  <si>
    <t>B-U11-Z-F</t>
  </si>
  <si>
    <t>13</t>
  </si>
  <si>
    <t>14</t>
  </si>
  <si>
    <t>B-U12-L</t>
  </si>
  <si>
    <t>9:30</t>
  </si>
  <si>
    <t>B-U11-Z-L</t>
  </si>
  <si>
    <t xml:space="preserve">Tóth Szabina </t>
  </si>
  <si>
    <t>A-U18-L</t>
  </si>
  <si>
    <t>10:30</t>
  </si>
  <si>
    <t>11:30</t>
  </si>
  <si>
    <t>12:00</t>
  </si>
  <si>
    <t>12:30</t>
  </si>
  <si>
    <t>B-U16-L és B-U18-L</t>
  </si>
  <si>
    <t>B-U16-L</t>
  </si>
  <si>
    <t>9:45</t>
  </si>
  <si>
    <t>B-U18-L</t>
  </si>
  <si>
    <t xml:space="preserve">Maljusin Eliza </t>
  </si>
  <si>
    <t>11:15</t>
  </si>
  <si>
    <t>12:45</t>
  </si>
  <si>
    <t>13:30</t>
  </si>
  <si>
    <t>1,2,</t>
  </si>
  <si>
    <t>A-U14-L és A-U18+-L</t>
  </si>
  <si>
    <t>A-U14-L</t>
  </si>
  <si>
    <t>12:15</t>
  </si>
  <si>
    <t>A-U18+-L</t>
  </si>
  <si>
    <t>13:00</t>
  </si>
  <si>
    <t xml:space="preserve">B-U12-F és B-U14-F és B-U16-F és B-U14-L </t>
  </si>
  <si>
    <t>B-U12-F</t>
  </si>
  <si>
    <t>B-U14-F</t>
  </si>
  <si>
    <t>Hermcz Botond Pál</t>
  </si>
  <si>
    <t>B-U16-F</t>
  </si>
  <si>
    <t>B-U14-L</t>
  </si>
  <si>
    <t>elődöntő</t>
  </si>
  <si>
    <t>Ősz Bianka</t>
  </si>
  <si>
    <t>Keszthelyi Nóra</t>
  </si>
  <si>
    <t>Antal/Varga</t>
  </si>
  <si>
    <t>Horváth/Tóth</t>
  </si>
  <si>
    <t>13:15</t>
  </si>
  <si>
    <t>B-U18-F</t>
  </si>
  <si>
    <t>Lindeman Zalán</t>
  </si>
  <si>
    <t>1. helyért</t>
  </si>
  <si>
    <t>3. helyért</t>
  </si>
  <si>
    <t>5. helyért</t>
  </si>
  <si>
    <t>A kieséses táblák vígaszága az adott versenyszám első köre után kerül lebonyolításra, a szabad pályák függvényében</t>
  </si>
  <si>
    <t>Kérjük, hogy a mérkőzés után aki kikapott, jelezze, hogy részt vesz-e a vígaszágon.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</si>
</sst>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d\-mmm\-yy"/>
    <numFmt numFmtId="166" formatCode="yyyy\.mm\.dd"/>
  </numFmts>
  <fonts count="97" x14ac:knownFonts="1">
    <font>
      <sz val="10"/>
      <name val="Arial"/>
    </font>
    <font>
      <sz val="11"/>
      <color theme="1"/>
      <name val="Calibri"/>
      <family val="2"/>
      <charset val="238"/>
      <scheme val="minor"/>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b/>
      <sz val="7"/>
      <color indexed="9"/>
      <name val="Arial"/>
      <family val="2"/>
      <charset val="238"/>
    </font>
    <font>
      <sz val="7"/>
      <color indexed="8"/>
      <name val="Arial"/>
      <family val="2"/>
    </font>
    <font>
      <b/>
      <sz val="9"/>
      <name val="Arial"/>
      <family val="2"/>
    </font>
    <font>
      <b/>
      <sz val="8"/>
      <color indexed="8"/>
      <name val="Tahoma"/>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i/>
      <sz val="6"/>
      <color indexed="9"/>
      <name val="Arial"/>
      <family val="2"/>
    </font>
    <font>
      <b/>
      <sz val="7"/>
      <color indexed="8"/>
      <name val="Arial"/>
      <family val="2"/>
    </font>
    <font>
      <b/>
      <sz val="7"/>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sz val="7"/>
      <color indexed="8"/>
      <name val="Arial"/>
      <family val="2"/>
      <charset val="238"/>
    </font>
    <font>
      <b/>
      <sz val="10"/>
      <name val="Arial"/>
      <family val="2"/>
      <charset val="238"/>
    </font>
    <font>
      <sz val="8.5"/>
      <name val="Arial"/>
      <family val="2"/>
      <charset val="238"/>
    </font>
    <font>
      <sz val="10"/>
      <name val="Arial"/>
      <family val="2"/>
      <charset val="238"/>
    </font>
    <font>
      <sz val="9"/>
      <name val="Arial"/>
      <family val="2"/>
      <charset val="238"/>
    </font>
    <font>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7"/>
      <color rgb="FF000000"/>
      <name val="Arial"/>
      <family val="2"/>
      <charset val="238"/>
    </font>
    <font>
      <sz val="11"/>
      <color rgb="FFFF0000"/>
      <name val="Calibri"/>
      <family val="2"/>
      <charset val="238"/>
      <scheme val="minor"/>
    </font>
    <font>
      <b/>
      <sz val="11"/>
      <color theme="1"/>
      <name val="Calibri"/>
      <family val="2"/>
      <charset val="238"/>
      <scheme val="minor"/>
    </font>
    <font>
      <b/>
      <sz val="11"/>
      <name val="Calibri"/>
      <family val="2"/>
      <charset val="238"/>
    </font>
    <font>
      <b/>
      <sz val="12"/>
      <name val="Arial"/>
      <family val="2"/>
      <charset val="238"/>
    </font>
    <font>
      <b/>
      <sz val="11"/>
      <name val="Arial"/>
      <family val="2"/>
      <charset val="238"/>
    </font>
    <font>
      <b/>
      <sz val="10"/>
      <color indexed="41"/>
      <name val="Arial"/>
      <family val="2"/>
      <charset val="238"/>
    </font>
    <font>
      <i/>
      <sz val="8"/>
      <color indexed="10"/>
      <name val="Arial"/>
      <family val="2"/>
    </font>
    <font>
      <b/>
      <sz val="12"/>
      <name val="Arial"/>
      <family val="2"/>
    </font>
    <font>
      <sz val="6"/>
      <color indexed="9"/>
      <name val="Arial"/>
      <family val="2"/>
    </font>
    <font>
      <b/>
      <sz val="8.5"/>
      <name val="Arial"/>
      <family val="2"/>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sz val="7"/>
      <color rgb="FFFF0000"/>
      <name val="Arial"/>
      <family val="2"/>
    </font>
    <font>
      <sz val="8.5"/>
      <color indexed="42"/>
      <name val="Arial"/>
      <family val="2"/>
      <charset val="238"/>
    </font>
    <font>
      <b/>
      <sz val="8.5"/>
      <color indexed="8"/>
      <name val="Arial"/>
      <family val="2"/>
    </font>
    <font>
      <b/>
      <sz val="8.5"/>
      <name val="Arial"/>
      <family val="2"/>
      <charset val="238"/>
    </font>
    <font>
      <b/>
      <sz val="8.5"/>
      <color indexed="8"/>
      <name val="Arial"/>
      <family val="2"/>
      <charset val="238"/>
    </font>
    <font>
      <b/>
      <sz val="10"/>
      <color indexed="8"/>
      <name val="Arial"/>
      <family val="2"/>
      <charset val="238"/>
    </font>
    <font>
      <sz val="11"/>
      <name val="Arial"/>
      <family val="2"/>
    </font>
    <font>
      <sz val="14"/>
      <name val="Arial"/>
      <family val="2"/>
    </font>
    <font>
      <sz val="14"/>
      <color indexed="9"/>
      <name val="Arial"/>
      <family val="2"/>
    </font>
    <font>
      <sz val="10"/>
      <color indexed="8"/>
      <name val="Arial"/>
      <family val="2"/>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rgb="FFFF0000"/>
      <name val="Calibri"/>
      <family val="2"/>
      <charset val="238"/>
      <scheme val="minor"/>
    </font>
    <font>
      <sz val="11"/>
      <name val="Calibri"/>
      <family val="2"/>
      <charset val="238"/>
      <scheme val="minor"/>
    </font>
    <font>
      <b/>
      <sz val="14"/>
      <color theme="9"/>
      <name val="Calibri"/>
      <family val="2"/>
      <charset val="238"/>
      <scheme val="minor"/>
    </font>
    <font>
      <b/>
      <sz val="11"/>
      <color rgb="FFFF0000"/>
      <name val="Calibri"/>
      <family val="2"/>
      <charset val="238"/>
      <scheme val="minor"/>
    </font>
    <font>
      <b/>
      <sz val="14"/>
      <color rgb="FF00B050"/>
      <name val="Calibri"/>
      <family val="2"/>
      <charset val="238"/>
      <scheme val="minor"/>
    </font>
    <font>
      <b/>
      <sz val="14"/>
      <name val="Calibri"/>
      <family val="2"/>
      <charset val="238"/>
    </font>
    <font>
      <b/>
      <sz val="14"/>
      <color theme="1"/>
      <name val="Calibri"/>
      <family val="2"/>
      <charset val="238"/>
      <scheme val="minor"/>
    </font>
    <font>
      <sz val="14"/>
      <color theme="1"/>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14"/>
        <bgColor indexed="64"/>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indexed="9"/>
        <bgColor indexed="8"/>
      </patternFill>
    </fill>
    <fill>
      <patternFill patternType="solid">
        <fgColor indexed="42"/>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4" fillId="0" borderId="0" applyNumberFormat="0" applyFill="0" applyBorder="0" applyAlignment="0" applyProtection="0"/>
    <xf numFmtId="164" fontId="3" fillId="0" borderId="0" applyFont="0" applyFill="0" applyBorder="0" applyAlignment="0" applyProtection="0"/>
    <xf numFmtId="0" fontId="1" fillId="0" borderId="0"/>
    <xf numFmtId="0" fontId="3" fillId="0" borderId="0"/>
  </cellStyleXfs>
  <cellXfs count="717">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5" fillId="2" borderId="0" xfId="0" applyNumberFormat="1" applyFont="1" applyFill="1" applyAlignment="1">
      <alignment horizontal="lef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5" borderId="7" xfId="0" applyNumberFormat="1" applyFont="1" applyFill="1" applyBorder="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165" fontId="0" fillId="0" borderId="0" xfId="0" applyNumberFormat="1" applyAlignment="1">
      <alignment horizontal="center"/>
    </xf>
    <xf numFmtId="49" fontId="21" fillId="0" borderId="0" xfId="0" applyNumberFormat="1" applyFont="1" applyAlignment="1">
      <alignment horizontal="left"/>
    </xf>
    <xf numFmtId="0" fontId="21" fillId="0" borderId="8" xfId="0" applyFont="1" applyBorder="1" applyAlignment="1">
      <alignmen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49" fontId="17" fillId="0" borderId="0" xfId="0" applyNumberFormat="1" applyFont="1" applyAlignment="1">
      <alignment horizontal="left"/>
    </xf>
    <xf numFmtId="49" fontId="18" fillId="2" borderId="10" xfId="0" applyNumberFormat="1" applyFont="1" applyFill="1" applyBorder="1" applyAlignment="1">
      <alignment horizontal="left" vertical="center"/>
    </xf>
    <xf numFmtId="49" fontId="18" fillId="2" borderId="11" xfId="0" applyNumberFormat="1" applyFont="1" applyFill="1" applyBorder="1" applyAlignment="1">
      <alignment horizontal="left" vertical="center"/>
    </xf>
    <xf numFmtId="49" fontId="10" fillId="2" borderId="12" xfId="0" applyNumberFormat="1" applyFont="1" applyFill="1" applyBorder="1" applyAlignment="1">
      <alignment horizontal="center" wrapText="1"/>
    </xf>
    <xf numFmtId="49" fontId="10" fillId="2" borderId="13" xfId="0" applyNumberFormat="1" applyFont="1" applyFill="1" applyBorder="1" applyAlignment="1">
      <alignment horizontal="center" wrapText="1"/>
    </xf>
    <xf numFmtId="49" fontId="10" fillId="6" borderId="12" xfId="0" applyNumberFormat="1" applyFont="1" applyFill="1" applyBorder="1" applyAlignment="1">
      <alignment horizontal="center" wrapText="1"/>
    </xf>
    <xf numFmtId="49" fontId="33" fillId="0" borderId="0" xfId="0" applyNumberFormat="1" applyFont="1" applyAlignment="1">
      <alignment horizontal="left"/>
    </xf>
    <xf numFmtId="49" fontId="18" fillId="2" borderId="11" xfId="0" applyNumberFormat="1" applyFont="1" applyFill="1" applyBorder="1" applyAlignment="1">
      <alignment horizontal="right" vertical="center"/>
    </xf>
    <xf numFmtId="49" fontId="11" fillId="2" borderId="11" xfId="0" applyNumberFormat="1" applyFont="1" applyFill="1" applyBorder="1" applyAlignment="1">
      <alignment horizontal="left" vertical="center"/>
    </xf>
    <xf numFmtId="0" fontId="25" fillId="2" borderId="0" xfId="0" applyFont="1" applyFill="1" applyAlignment="1">
      <alignment horizontal="left" vertical="center"/>
    </xf>
    <xf numFmtId="49" fontId="18" fillId="5"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5" borderId="14" xfId="0" applyFill="1" applyBorder="1" applyAlignment="1">
      <alignment horizontal="center" vertical="center"/>
    </xf>
    <xf numFmtId="49" fontId="20" fillId="0" borderId="15" xfId="0" applyNumberFormat="1" applyFont="1" applyBorder="1" applyAlignment="1">
      <alignment horizontal="left" vertical="center"/>
    </xf>
    <xf numFmtId="0" fontId="21" fillId="6" borderId="9" xfId="0" applyFont="1" applyFill="1" applyBorder="1" applyAlignment="1">
      <alignment horizontal="center" vertical="center"/>
    </xf>
    <xf numFmtId="49" fontId="31" fillId="2" borderId="0" xfId="0" applyNumberFormat="1" applyFont="1" applyFill="1" applyAlignment="1">
      <alignment vertical="center"/>
    </xf>
    <xf numFmtId="0" fontId="27" fillId="2" borderId="16" xfId="0" applyFont="1" applyFill="1" applyBorder="1" applyAlignment="1">
      <alignment vertical="center"/>
    </xf>
    <xf numFmtId="0" fontId="27" fillId="2" borderId="17" xfId="0" applyFont="1" applyFill="1" applyBorder="1" applyAlignment="1">
      <alignment vertical="center"/>
    </xf>
    <xf numFmtId="0" fontId="10" fillId="2" borderId="18" xfId="0" applyFont="1" applyFill="1" applyBorder="1" applyAlignment="1">
      <alignment vertical="center"/>
    </xf>
    <xf numFmtId="49" fontId="10" fillId="2" borderId="7" xfId="0" applyNumberFormat="1" applyFont="1" applyFill="1" applyBorder="1" applyAlignment="1">
      <alignment horizontal="right" vertical="center"/>
    </xf>
    <xf numFmtId="0" fontId="10" fillId="5" borderId="19" xfId="0" applyFont="1" applyFill="1" applyBorder="1" applyAlignment="1">
      <alignment vertical="center"/>
    </xf>
    <xf numFmtId="49" fontId="10" fillId="5" borderId="8" xfId="0" applyNumberFormat="1" applyFont="1" applyFill="1" applyBorder="1" applyAlignment="1">
      <alignment vertical="center"/>
    </xf>
    <xf numFmtId="49" fontId="10" fillId="6" borderId="6" xfId="0" applyNumberFormat="1" applyFont="1" applyFill="1" applyBorder="1" applyAlignment="1">
      <alignment horizontal="center" wrapText="1"/>
    </xf>
    <xf numFmtId="0" fontId="21" fillId="0" borderId="8" xfId="0" applyFont="1" applyBorder="1" applyAlignment="1">
      <alignment horizontal="left" vertical="center"/>
    </xf>
    <xf numFmtId="49" fontId="10" fillId="5" borderId="19" xfId="0" applyNumberFormat="1" applyFont="1" applyFill="1" applyBorder="1" applyAlignment="1">
      <alignment vertical="center"/>
    </xf>
    <xf numFmtId="49" fontId="27" fillId="2" borderId="20" xfId="0" applyNumberFormat="1" applyFont="1" applyFill="1" applyBorder="1" applyAlignment="1">
      <alignment horizontal="left" vertical="center"/>
    </xf>
    <xf numFmtId="49" fontId="41" fillId="2" borderId="20" xfId="0" applyNumberFormat="1" applyFont="1" applyFill="1" applyBorder="1" applyAlignment="1">
      <alignment vertical="center"/>
    </xf>
    <xf numFmtId="49" fontId="10" fillId="2" borderId="19" xfId="0" applyNumberFormat="1" applyFont="1" applyFill="1" applyBorder="1" applyAlignment="1">
      <alignment vertical="center"/>
    </xf>
    <xf numFmtId="0" fontId="27" fillId="2" borderId="18" xfId="0" applyFont="1" applyFill="1" applyBorder="1" applyAlignment="1">
      <alignment vertical="center"/>
    </xf>
    <xf numFmtId="49" fontId="10" fillId="2" borderId="18" xfId="0" applyNumberFormat="1" applyFont="1" applyFill="1" applyBorder="1" applyAlignment="1">
      <alignment vertical="center"/>
    </xf>
    <xf numFmtId="49" fontId="10" fillId="2" borderId="21" xfId="0" applyNumberFormat="1" applyFont="1" applyFill="1" applyBorder="1" applyAlignment="1">
      <alignment vertical="center"/>
    </xf>
    <xf numFmtId="0" fontId="43"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49" fontId="10" fillId="2" borderId="22" xfId="0" applyNumberFormat="1" applyFont="1" applyFill="1" applyBorder="1" applyAlignment="1">
      <alignment vertical="center"/>
    </xf>
    <xf numFmtId="49" fontId="10" fillId="2" borderId="20"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27" fillId="2" borderId="0" xfId="0" applyFont="1" applyFill="1" applyAlignment="1">
      <alignment vertical="center"/>
    </xf>
    <xf numFmtId="49" fontId="44" fillId="0" borderId="0" xfId="0" applyNumberFormat="1" applyFont="1" applyAlignment="1">
      <alignment horizontal="center"/>
    </xf>
    <xf numFmtId="0" fontId="21" fillId="0" borderId="24" xfId="0" applyFont="1" applyBorder="1" applyAlignment="1">
      <alignment horizontal="center" vertical="center"/>
    </xf>
    <xf numFmtId="49" fontId="10" fillId="2" borderId="25" xfId="0" applyNumberFormat="1" applyFont="1" applyFill="1" applyBorder="1" applyAlignment="1">
      <alignment horizontal="center" wrapText="1"/>
    </xf>
    <xf numFmtId="0" fontId="28" fillId="6" borderId="8" xfId="0" applyFont="1" applyFill="1" applyBorder="1" applyAlignment="1">
      <alignment horizontal="center" vertical="center"/>
    </xf>
    <xf numFmtId="49" fontId="10" fillId="6" borderId="25" xfId="0" applyNumberFormat="1" applyFont="1" applyFill="1" applyBorder="1" applyAlignment="1">
      <alignment horizontal="center" wrapText="1"/>
    </xf>
    <xf numFmtId="1" fontId="28" fillId="6" borderId="26" xfId="0" applyNumberFormat="1" applyFont="1" applyFill="1" applyBorder="1" applyAlignment="1">
      <alignment horizontal="center" vertical="center"/>
    </xf>
    <xf numFmtId="49" fontId="10" fillId="6" borderId="27" xfId="0" applyNumberFormat="1" applyFont="1" applyFill="1" applyBorder="1" applyAlignment="1">
      <alignment horizontal="center" wrapText="1"/>
    </xf>
    <xf numFmtId="1" fontId="28" fillId="6" borderId="28" xfId="0" applyNumberFormat="1" applyFont="1" applyFill="1" applyBorder="1" applyAlignment="1">
      <alignment horizontal="center" vertical="center"/>
    </xf>
    <xf numFmtId="0" fontId="8" fillId="0" borderId="26"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45" fillId="2" borderId="4" xfId="0" applyNumberFormat="1" applyFont="1" applyFill="1" applyBorder="1" applyAlignment="1">
      <alignment vertical="center"/>
    </xf>
    <xf numFmtId="49" fontId="45" fillId="2" borderId="0" xfId="0" applyNumberFormat="1" applyFont="1" applyFill="1" applyAlignment="1">
      <alignment vertical="center"/>
    </xf>
    <xf numFmtId="49" fontId="46" fillId="2" borderId="0" xfId="0" applyNumberFormat="1" applyFont="1" applyFill="1" applyAlignment="1">
      <alignment horizontal="left" vertical="center"/>
    </xf>
    <xf numFmtId="0" fontId="32" fillId="2" borderId="29" xfId="0" applyFont="1" applyFill="1" applyBorder="1" applyAlignment="1">
      <alignment horizontal="center" wrapText="1"/>
    </xf>
    <xf numFmtId="0" fontId="32" fillId="6" borderId="29" xfId="0" applyFont="1" applyFill="1" applyBorder="1" applyAlignment="1">
      <alignment horizontal="center" wrapText="1"/>
    </xf>
    <xf numFmtId="49" fontId="33" fillId="0" borderId="0" xfId="0" applyNumberFormat="1" applyFont="1" applyAlignment="1">
      <alignment horizontal="center"/>
    </xf>
    <xf numFmtId="0" fontId="0" fillId="2" borderId="30" xfId="0" applyFill="1" applyBorder="1" applyAlignment="1">
      <alignment horizontal="center" vertical="center"/>
    </xf>
    <xf numFmtId="49" fontId="11" fillId="5" borderId="0" xfId="0" applyNumberFormat="1" applyFont="1" applyFill="1" applyAlignment="1">
      <alignment horizontal="left" vertical="center"/>
    </xf>
    <xf numFmtId="49" fontId="21" fillId="0" borderId="9" xfId="0" applyNumberFormat="1" applyFont="1" applyBorder="1" applyAlignment="1">
      <alignment horizontal="center" vertical="center"/>
    </xf>
    <xf numFmtId="49" fontId="10" fillId="2" borderId="0" xfId="0" applyNumberFormat="1" applyFont="1" applyFill="1" applyAlignment="1">
      <alignment horizontal="right" vertical="center"/>
    </xf>
    <xf numFmtId="0" fontId="27" fillId="2" borderId="7" xfId="0" applyFont="1" applyFill="1" applyBorder="1" applyAlignment="1">
      <alignment vertical="center"/>
    </xf>
    <xf numFmtId="0" fontId="27" fillId="2" borderId="31" xfId="0" applyFont="1" applyFill="1" applyBorder="1" applyAlignment="1">
      <alignment vertical="center"/>
    </xf>
    <xf numFmtId="49" fontId="10" fillId="2" borderId="32" xfId="0" applyNumberFormat="1" applyFont="1" applyFill="1" applyBorder="1" applyAlignment="1">
      <alignment horizontal="center" wrapText="1"/>
    </xf>
    <xf numFmtId="0" fontId="21" fillId="0" borderId="33" xfId="0" applyFont="1" applyBorder="1" applyAlignment="1">
      <alignment horizontal="center" vertical="center"/>
    </xf>
    <xf numFmtId="0" fontId="45" fillId="2" borderId="0" xfId="0" applyFont="1" applyFill="1"/>
    <xf numFmtId="0" fontId="15" fillId="0" borderId="0" xfId="0" applyFont="1" applyAlignment="1">
      <alignment horizontal="left" vertical="center"/>
    </xf>
    <xf numFmtId="0" fontId="28" fillId="6" borderId="19" xfId="0" applyFont="1" applyFill="1" applyBorder="1" applyAlignment="1">
      <alignment horizontal="center" vertical="center"/>
    </xf>
    <xf numFmtId="0" fontId="21" fillId="0" borderId="34" xfId="0" applyFont="1" applyBorder="1" applyAlignment="1">
      <alignment horizontal="center" vertical="center"/>
    </xf>
    <xf numFmtId="0" fontId="21" fillId="6" borderId="34" xfId="0" applyFont="1" applyFill="1" applyBorder="1" applyAlignment="1">
      <alignment horizontal="center" vertical="center"/>
    </xf>
    <xf numFmtId="49" fontId="48" fillId="0" borderId="6" xfId="0" applyNumberFormat="1" applyFont="1" applyBorder="1" applyAlignment="1">
      <alignment horizontal="right" vertical="center"/>
    </xf>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50" fillId="2" borderId="10" xfId="0" applyNumberFormat="1" applyFont="1" applyFill="1" applyBorder="1" applyAlignment="1">
      <alignment horizontal="left" vertical="center"/>
    </xf>
    <xf numFmtId="49" fontId="6" fillId="5" borderId="0" xfId="0" applyNumberFormat="1" applyFont="1" applyFill="1" applyAlignment="1">
      <alignment vertical="top"/>
    </xf>
    <xf numFmtId="49" fontId="44" fillId="5" borderId="0" xfId="0" applyNumberFormat="1" applyFont="1" applyFill="1" applyAlignment="1">
      <alignment vertical="top"/>
    </xf>
    <xf numFmtId="49" fontId="29" fillId="5" borderId="0" xfId="0" applyNumberFormat="1" applyFont="1" applyFill="1" applyAlignment="1">
      <alignment vertical="top"/>
    </xf>
    <xf numFmtId="49" fontId="33" fillId="5" borderId="0" xfId="0" applyNumberFormat="1" applyFont="1" applyFill="1" applyAlignment="1">
      <alignment horizontal="center"/>
    </xf>
    <xf numFmtId="49" fontId="33" fillId="5" borderId="0" xfId="0" applyNumberFormat="1" applyFont="1" applyFill="1" applyAlignment="1">
      <alignment horizontal="left"/>
    </xf>
    <xf numFmtId="0" fontId="49" fillId="5" borderId="0" xfId="0" applyFont="1" applyFill="1"/>
    <xf numFmtId="49" fontId="15" fillId="5" borderId="0" xfId="0" applyNumberFormat="1" applyFont="1" applyFill="1" applyAlignment="1">
      <alignment horizontal="left"/>
    </xf>
    <xf numFmtId="49" fontId="30" fillId="5" borderId="0" xfId="0" applyNumberFormat="1" applyFont="1" applyFill="1"/>
    <xf numFmtId="49" fontId="21" fillId="5" borderId="0" xfId="0" applyNumberFormat="1" applyFont="1" applyFill="1"/>
    <xf numFmtId="49" fontId="17" fillId="5" borderId="0" xfId="0" applyNumberFormat="1" applyFont="1" applyFill="1"/>
    <xf numFmtId="14" fontId="19" fillId="5" borderId="6" xfId="0" applyNumberFormat="1" applyFont="1" applyFill="1" applyBorder="1" applyAlignment="1">
      <alignment horizontal="left" vertical="center"/>
    </xf>
    <xf numFmtId="49" fontId="19" fillId="5" borderId="6" xfId="0" applyNumberFormat="1" applyFont="1" applyFill="1" applyBorder="1" applyAlignment="1">
      <alignment vertical="center"/>
    </xf>
    <xf numFmtId="49" fontId="38" fillId="5" borderId="6" xfId="0" applyNumberFormat="1" applyFont="1" applyFill="1" applyBorder="1" applyAlignment="1">
      <alignment vertical="center"/>
    </xf>
    <xf numFmtId="49" fontId="19" fillId="5" borderId="6" xfId="2" applyNumberFormat="1" applyFont="1" applyFill="1" applyBorder="1" applyAlignment="1" applyProtection="1">
      <alignment vertical="center"/>
      <protection locked="0"/>
    </xf>
    <xf numFmtId="49" fontId="20" fillId="5" borderId="6" xfId="0" applyNumberFormat="1" applyFont="1" applyFill="1" applyBorder="1" applyAlignment="1">
      <alignment horizontal="right" vertical="center"/>
    </xf>
    <xf numFmtId="0" fontId="0" fillId="5" borderId="19" xfId="0" applyFill="1" applyBorder="1"/>
    <xf numFmtId="0" fontId="0" fillId="5" borderId="0" xfId="0" applyFill="1"/>
    <xf numFmtId="49" fontId="27" fillId="5" borderId="22" xfId="0" applyNumberFormat="1" applyFont="1" applyFill="1" applyBorder="1" applyAlignment="1">
      <alignment vertical="center"/>
    </xf>
    <xf numFmtId="49" fontId="37" fillId="5" borderId="19" xfId="0" applyNumberFormat="1" applyFont="1" applyFill="1" applyBorder="1" applyAlignment="1">
      <alignment vertical="center"/>
    </xf>
    <xf numFmtId="49" fontId="10" fillId="5" borderId="22" xfId="0" applyNumberFormat="1" applyFont="1" applyFill="1" applyBorder="1" applyAlignment="1">
      <alignment vertical="center"/>
    </xf>
    <xf numFmtId="49" fontId="10" fillId="5" borderId="20" xfId="0" applyNumberFormat="1" applyFont="1" applyFill="1" applyBorder="1" applyAlignment="1">
      <alignment vertical="center"/>
    </xf>
    <xf numFmtId="49" fontId="10" fillId="5" borderId="23" xfId="0" applyNumberFormat="1" applyFont="1" applyFill="1" applyBorder="1" applyAlignment="1">
      <alignment horizontal="right" vertical="center"/>
    </xf>
    <xf numFmtId="49" fontId="10" fillId="5" borderId="21" xfId="0" applyNumberFormat="1" applyFont="1" applyFill="1" applyBorder="1" applyAlignment="1">
      <alignment vertical="center"/>
    </xf>
    <xf numFmtId="49" fontId="10" fillId="5" borderId="8" xfId="0" applyNumberFormat="1" applyFont="1" applyFill="1" applyBorder="1" applyAlignment="1">
      <alignment horizontal="right" vertical="center"/>
    </xf>
    <xf numFmtId="0" fontId="52" fillId="5" borderId="19" xfId="0" applyFont="1" applyFill="1" applyBorder="1" applyAlignment="1">
      <alignment vertical="center"/>
    </xf>
    <xf numFmtId="0" fontId="2" fillId="2" borderId="0" xfId="0" applyFont="1" applyFill="1"/>
    <xf numFmtId="0" fontId="52" fillId="5" borderId="19" xfId="0" applyFont="1" applyFill="1" applyBorder="1" applyAlignment="1">
      <alignment horizontal="center" vertical="center" shrinkToFit="1"/>
    </xf>
    <xf numFmtId="0" fontId="53" fillId="5" borderId="19" xfId="0" applyFont="1" applyFill="1" applyBorder="1"/>
    <xf numFmtId="49" fontId="16" fillId="5" borderId="0" xfId="0" applyNumberFormat="1" applyFont="1" applyFill="1" applyAlignment="1">
      <alignment horizontal="left"/>
    </xf>
    <xf numFmtId="49" fontId="29" fillId="0" borderId="0" xfId="0" applyNumberFormat="1" applyFont="1" applyAlignment="1">
      <alignment vertical="top"/>
    </xf>
    <xf numFmtId="49" fontId="6" fillId="0" borderId="0" xfId="0" applyNumberFormat="1" applyFont="1" applyAlignment="1">
      <alignment vertical="top"/>
    </xf>
    <xf numFmtId="49" fontId="17" fillId="0" borderId="0" xfId="0" applyNumberFormat="1" applyFont="1"/>
    <xf numFmtId="49" fontId="21" fillId="0" borderId="0" xfId="0" applyNumberFormat="1" applyFont="1"/>
    <xf numFmtId="49" fontId="25" fillId="0" borderId="0" xfId="0" applyNumberFormat="1" applyFont="1" applyAlignment="1">
      <alignment vertical="center"/>
    </xf>
    <xf numFmtId="49" fontId="31" fillId="0" borderId="0" xfId="0" applyNumberFormat="1" applyFont="1" applyAlignment="1">
      <alignment vertical="center"/>
    </xf>
    <xf numFmtId="49" fontId="38" fillId="0" borderId="0" xfId="0" applyNumberFormat="1" applyFont="1" applyAlignment="1">
      <alignment vertical="center"/>
    </xf>
    <xf numFmtId="49" fontId="19" fillId="0" borderId="0" xfId="0" applyNumberFormat="1" applyFont="1" applyAlignment="1">
      <alignment vertical="center"/>
    </xf>
    <xf numFmtId="0" fontId="0" fillId="5" borderId="0" xfId="0" applyFill="1" applyAlignment="1">
      <alignment horizontal="center"/>
    </xf>
    <xf numFmtId="0" fontId="53" fillId="5" borderId="0" xfId="0" applyFont="1" applyFill="1"/>
    <xf numFmtId="49" fontId="27" fillId="0" borderId="0" xfId="0" applyNumberFormat="1" applyFont="1" applyAlignment="1">
      <alignment horizontal="left" vertical="center"/>
    </xf>
    <xf numFmtId="49" fontId="41" fillId="0" borderId="0" xfId="0" applyNumberFormat="1" applyFont="1" applyAlignment="1">
      <alignment vertical="center"/>
    </xf>
    <xf numFmtId="49" fontId="27" fillId="0" borderId="0" xfId="0" applyNumberFormat="1" applyFont="1" applyAlignment="1">
      <alignment vertical="center"/>
    </xf>
    <xf numFmtId="49" fontId="37" fillId="0" borderId="0" xfId="0" applyNumberFormat="1" applyFont="1" applyAlignment="1">
      <alignment vertical="center"/>
    </xf>
    <xf numFmtId="49" fontId="10" fillId="0" borderId="0" xfId="0" applyNumberFormat="1" applyFont="1" applyAlignment="1">
      <alignment vertical="center"/>
    </xf>
    <xf numFmtId="0" fontId="39" fillId="0" borderId="0" xfId="0" applyFont="1" applyAlignment="1">
      <alignment horizontal="right" vertical="center"/>
    </xf>
    <xf numFmtId="49" fontId="40" fillId="2" borderId="20" xfId="0" applyNumberFormat="1" applyFont="1" applyFill="1" applyBorder="1" applyAlignment="1">
      <alignment horizontal="center" vertical="center"/>
    </xf>
    <xf numFmtId="49" fontId="40" fillId="2" borderId="20" xfId="0" applyNumberFormat="1" applyFont="1" applyFill="1" applyBorder="1" applyAlignment="1">
      <alignment vertical="center"/>
    </xf>
    <xf numFmtId="49" fontId="10" fillId="5" borderId="22" xfId="0" applyNumberFormat="1" applyFont="1" applyFill="1" applyBorder="1" applyAlignment="1">
      <alignment horizontal="center" vertical="center"/>
    </xf>
    <xf numFmtId="49" fontId="37" fillId="5" borderId="20" xfId="0" applyNumberFormat="1" applyFont="1" applyFill="1" applyBorder="1" applyAlignment="1">
      <alignment vertical="center"/>
    </xf>
    <xf numFmtId="0" fontId="0" fillId="5" borderId="23" xfId="0" applyFill="1" applyBorder="1"/>
    <xf numFmtId="49" fontId="10" fillId="5" borderId="18" xfId="0" applyNumberFormat="1" applyFont="1" applyFill="1" applyBorder="1" applyAlignment="1">
      <alignment horizontal="center" vertical="center"/>
    </xf>
    <xf numFmtId="49" fontId="10" fillId="5" borderId="0" xfId="0" applyNumberFormat="1" applyFont="1" applyFill="1" applyAlignment="1">
      <alignment vertical="center"/>
    </xf>
    <xf numFmtId="49" fontId="37" fillId="5" borderId="0" xfId="0" applyNumberFormat="1" applyFont="1" applyFill="1" applyAlignment="1">
      <alignment vertical="center"/>
    </xf>
    <xf numFmtId="0" fontId="0" fillId="5" borderId="7" xfId="0" applyFill="1" applyBorder="1"/>
    <xf numFmtId="0" fontId="10" fillId="5" borderId="0" xfId="0" applyFont="1" applyFill="1" applyAlignment="1">
      <alignment vertical="center"/>
    </xf>
    <xf numFmtId="49" fontId="10" fillId="5" borderId="21" xfId="0" applyNumberFormat="1" applyFont="1" applyFill="1" applyBorder="1" applyAlignment="1">
      <alignment horizontal="center" vertical="center"/>
    </xf>
    <xf numFmtId="0" fontId="0" fillId="5" borderId="8" xfId="0" applyFill="1" applyBorder="1"/>
    <xf numFmtId="49" fontId="32" fillId="5" borderId="22" xfId="0" applyNumberFormat="1" applyFont="1" applyFill="1" applyBorder="1" applyAlignment="1">
      <alignment horizontal="center" vertical="center"/>
    </xf>
    <xf numFmtId="49" fontId="10" fillId="5" borderId="23" xfId="0" applyNumberFormat="1" applyFont="1" applyFill="1" applyBorder="1" applyAlignment="1">
      <alignment vertical="center"/>
    </xf>
    <xf numFmtId="49" fontId="32" fillId="5" borderId="18" xfId="0" applyNumberFormat="1" applyFont="1" applyFill="1" applyBorder="1" applyAlignment="1">
      <alignment horizontal="center" vertical="center"/>
    </xf>
    <xf numFmtId="49" fontId="32" fillId="5" borderId="21" xfId="0" applyNumberFormat="1" applyFont="1" applyFill="1" applyBorder="1" applyAlignment="1">
      <alignment horizontal="center" vertical="center"/>
    </xf>
    <xf numFmtId="0" fontId="10" fillId="5" borderId="21" xfId="0" applyFont="1" applyFill="1" applyBorder="1" applyAlignment="1">
      <alignment vertical="center"/>
    </xf>
    <xf numFmtId="49" fontId="10" fillId="5" borderId="18" xfId="0" applyNumberFormat="1" applyFont="1" applyFill="1" applyBorder="1" applyAlignment="1">
      <alignment vertical="center"/>
    </xf>
    <xf numFmtId="0" fontId="0" fillId="2" borderId="17" xfId="0" applyFill="1" applyBorder="1"/>
    <xf numFmtId="0" fontId="0" fillId="5" borderId="20" xfId="0" applyFill="1" applyBorder="1"/>
    <xf numFmtId="0" fontId="2" fillId="5" borderId="0" xfId="0" applyFont="1" applyFill="1"/>
    <xf numFmtId="0" fontId="54" fillId="2" borderId="0" xfId="0" applyFont="1" applyFill="1" applyAlignment="1">
      <alignment horizontal="center" shrinkToFit="1"/>
    </xf>
    <xf numFmtId="0" fontId="55" fillId="7" borderId="0" xfId="0" applyFont="1" applyFill="1"/>
    <xf numFmtId="0" fontId="55" fillId="5" borderId="0" xfId="0" applyFont="1" applyFill="1"/>
    <xf numFmtId="0" fontId="0" fillId="5" borderId="5" xfId="0" applyFill="1" applyBorder="1" applyAlignment="1">
      <alignment horizontal="center" vertical="center"/>
    </xf>
    <xf numFmtId="49" fontId="21" fillId="3" borderId="0" xfId="0" applyNumberFormat="1" applyFont="1" applyFill="1"/>
    <xf numFmtId="0" fontId="0" fillId="3" borderId="0" xfId="0" applyFill="1" applyAlignment="1">
      <alignment horizontal="center"/>
    </xf>
    <xf numFmtId="49" fontId="21" fillId="4" borderId="0" xfId="0" applyNumberFormat="1" applyFont="1" applyFill="1"/>
    <xf numFmtId="0" fontId="0" fillId="4" borderId="0" xfId="0" applyFill="1" applyAlignment="1">
      <alignment horizontal="center"/>
    </xf>
    <xf numFmtId="49" fontId="21" fillId="8" borderId="0" xfId="0" applyNumberFormat="1" applyFont="1" applyFill="1"/>
    <xf numFmtId="0" fontId="0" fillId="8" borderId="0" xfId="0" applyFill="1" applyAlignment="1">
      <alignment horizontal="center"/>
    </xf>
    <xf numFmtId="0" fontId="4" fillId="2" borderId="0" xfId="1" applyFill="1" applyBorder="1"/>
    <xf numFmtId="0" fontId="0" fillId="3" borderId="0" xfId="0" applyFill="1"/>
    <xf numFmtId="49" fontId="0" fillId="3" borderId="0" xfId="0" applyNumberFormat="1" applyFill="1"/>
    <xf numFmtId="0" fontId="0" fillId="9" borderId="28" xfId="0" applyFill="1" applyBorder="1" applyAlignment="1">
      <alignment horizontal="center"/>
    </xf>
    <xf numFmtId="49" fontId="20" fillId="4" borderId="5" xfId="0" applyNumberFormat="1" applyFont="1" applyFill="1" applyBorder="1" applyAlignment="1">
      <alignment horizontal="left" vertical="center"/>
    </xf>
    <xf numFmtId="0" fontId="0" fillId="10" borderId="0" xfId="0" applyFill="1"/>
    <xf numFmtId="0" fontId="56" fillId="11" borderId="0" xfId="0" applyFont="1" applyFill="1" applyAlignment="1">
      <alignment horizontal="center" vertical="center"/>
    </xf>
    <xf numFmtId="0" fontId="0" fillId="7" borderId="19" xfId="0" applyFill="1" applyBorder="1" applyAlignment="1">
      <alignment horizontal="center"/>
    </xf>
    <xf numFmtId="0" fontId="57" fillId="5" borderId="19" xfId="0" applyFont="1" applyFill="1" applyBorder="1" applyAlignment="1">
      <alignment horizontal="center"/>
    </xf>
    <xf numFmtId="0" fontId="57" fillId="5" borderId="0" xfId="0" applyFont="1" applyFill="1" applyAlignment="1">
      <alignment horizontal="center"/>
    </xf>
    <xf numFmtId="49" fontId="51" fillId="2" borderId="0" xfId="0" applyNumberFormat="1" applyFont="1" applyFill="1" applyAlignment="1">
      <alignment horizontal="center" vertical="center"/>
    </xf>
    <xf numFmtId="49" fontId="13" fillId="4" borderId="31" xfId="0" applyNumberFormat="1" applyFont="1" applyFill="1" applyBorder="1" applyAlignment="1">
      <alignment vertical="center"/>
    </xf>
    <xf numFmtId="49" fontId="47" fillId="3" borderId="1" xfId="0" applyNumberFormat="1" applyFont="1" applyFill="1" applyBorder="1" applyAlignment="1">
      <alignment vertical="center" shrinkToFi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49" fontId="47" fillId="3" borderId="2" xfId="0" applyNumberFormat="1" applyFont="1" applyFill="1" applyBorder="1" applyAlignment="1">
      <alignment vertical="center" shrinkToFit="1"/>
    </xf>
    <xf numFmtId="49" fontId="47" fillId="3" borderId="29"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29" xfId="0" applyFont="1" applyFill="1" applyBorder="1" applyAlignment="1">
      <alignment wrapText="1"/>
    </xf>
    <xf numFmtId="0" fontId="21" fillId="0" borderId="38" xfId="0" applyFont="1" applyBorder="1" applyAlignment="1">
      <alignment horizontal="center" vertical="center"/>
    </xf>
    <xf numFmtId="49" fontId="26" fillId="2" borderId="30" xfId="0" applyNumberFormat="1" applyFont="1" applyFill="1" applyBorder="1" applyAlignment="1">
      <alignment horizontal="right" vertical="center"/>
    </xf>
    <xf numFmtId="0" fontId="21" fillId="0" borderId="17" xfId="0" applyFont="1" applyBorder="1" applyAlignment="1">
      <alignment horizontal="center" vertical="center"/>
    </xf>
    <xf numFmtId="0" fontId="21" fillId="6" borderId="17" xfId="0" applyFont="1" applyFill="1" applyBorder="1" applyAlignment="1">
      <alignment horizontal="center" vertical="center"/>
    </xf>
    <xf numFmtId="49" fontId="0" fillId="0" borderId="0" xfId="0" applyNumberFormat="1" applyAlignment="1">
      <alignment horizontal="center"/>
    </xf>
    <xf numFmtId="49" fontId="21" fillId="0" borderId="9" xfId="0" applyNumberFormat="1" applyFont="1" applyBorder="1" applyAlignment="1">
      <alignment horizontal="center" vertical="center" wrapText="1"/>
    </xf>
    <xf numFmtId="49" fontId="26" fillId="2" borderId="11" xfId="0" applyNumberFormat="1" applyFont="1" applyFill="1" applyBorder="1" applyAlignment="1">
      <alignment horizontal="right" vertical="center"/>
    </xf>
    <xf numFmtId="49" fontId="48" fillId="0" borderId="13" xfId="0" applyNumberFormat="1" applyFont="1" applyBorder="1" applyAlignment="1">
      <alignment horizontal="right" vertical="center"/>
    </xf>
    <xf numFmtId="0" fontId="21" fillId="0" borderId="19" xfId="0" applyFont="1" applyBorder="1" applyAlignment="1">
      <alignment horizontal="center" vertical="center"/>
    </xf>
    <xf numFmtId="0" fontId="35" fillId="13" borderId="13" xfId="0" applyFont="1" applyFill="1" applyBorder="1" applyAlignment="1">
      <alignment horizontal="right" vertical="center"/>
    </xf>
    <xf numFmtId="0" fontId="0" fillId="0" borderId="18" xfId="0" applyBorder="1"/>
    <xf numFmtId="0" fontId="0" fillId="2" borderId="31" xfId="0" applyFill="1" applyBorder="1"/>
    <xf numFmtId="0" fontId="53" fillId="0" borderId="8" xfId="0" applyFont="1" applyBorder="1" applyAlignment="1">
      <alignment vertical="center"/>
    </xf>
    <xf numFmtId="49" fontId="21" fillId="0" borderId="22" xfId="0" applyNumberFormat="1" applyFont="1" applyBorder="1" applyAlignment="1">
      <alignment horizontal="center" vertical="center"/>
    </xf>
    <xf numFmtId="49" fontId="0" fillId="0" borderId="9" xfId="0" applyNumberFormat="1" applyBorder="1" applyAlignment="1">
      <alignment horizontal="center" vertical="center"/>
    </xf>
    <xf numFmtId="0" fontId="49" fillId="0" borderId="0" xfId="0" applyFont="1" applyAlignment="1">
      <alignment horizontal="left"/>
    </xf>
    <xf numFmtId="0" fontId="15" fillId="5" borderId="0" xfId="0" applyFont="1" applyFill="1" applyAlignment="1">
      <alignment horizontal="left"/>
    </xf>
    <xf numFmtId="49" fontId="12" fillId="4" borderId="16" xfId="0" applyNumberFormat="1" applyFont="1" applyFill="1" applyBorder="1" applyAlignment="1">
      <alignment vertical="center"/>
    </xf>
    <xf numFmtId="0" fontId="0" fillId="0" borderId="39" xfId="0" applyBorder="1"/>
    <xf numFmtId="166" fontId="0" fillId="0" borderId="39" xfId="0" applyNumberFormat="1" applyBorder="1" applyAlignment="1">
      <alignment horizontal="center"/>
    </xf>
    <xf numFmtId="0" fontId="0" fillId="0" borderId="5" xfId="0" applyBorder="1"/>
    <xf numFmtId="166" fontId="0" fillId="0" borderId="5" xfId="0" applyNumberFormat="1" applyBorder="1" applyAlignment="1">
      <alignment horizontal="center"/>
    </xf>
    <xf numFmtId="0" fontId="3" fillId="0" borderId="39" xfId="0" applyFont="1" applyBorder="1"/>
    <xf numFmtId="0" fontId="3" fillId="0" borderId="5" xfId="0" applyFont="1" applyBorder="1"/>
    <xf numFmtId="0" fontId="21" fillId="0" borderId="39" xfId="0" applyFont="1" applyBorder="1" applyAlignment="1">
      <alignment horizontal="left" vertical="center"/>
    </xf>
    <xf numFmtId="0" fontId="21" fillId="0" borderId="5" xfId="0" applyFont="1" applyBorder="1" applyAlignment="1">
      <alignment horizontal="left" vertical="center"/>
    </xf>
    <xf numFmtId="49" fontId="10" fillId="2" borderId="12" xfId="0" applyNumberFormat="1" applyFont="1" applyFill="1" applyBorder="1" applyAlignment="1">
      <alignment horizontal="left" wrapText="1"/>
    </xf>
    <xf numFmtId="166" fontId="0" fillId="0" borderId="39" xfId="0" applyNumberFormat="1" applyBorder="1" applyAlignment="1">
      <alignment horizontal="left"/>
    </xf>
    <xf numFmtId="166" fontId="0" fillId="0" borderId="5" xfId="0" applyNumberFormat="1" applyBorder="1" applyAlignment="1">
      <alignment horizontal="left"/>
    </xf>
    <xf numFmtId="49" fontId="21" fillId="0" borderId="9" xfId="0" applyNumberFormat="1" applyFont="1" applyBorder="1" applyAlignment="1">
      <alignment horizontal="left" vertical="center"/>
    </xf>
    <xf numFmtId="49" fontId="21" fillId="0" borderId="40" xfId="0" applyNumberFormat="1" applyFont="1" applyBorder="1" applyAlignment="1">
      <alignment horizontal="left" vertical="center"/>
    </xf>
    <xf numFmtId="49" fontId="21" fillId="0" borderId="24" xfId="0" applyNumberFormat="1" applyFont="1" applyBorder="1" applyAlignment="1">
      <alignment horizontal="left" vertical="center"/>
    </xf>
    <xf numFmtId="49" fontId="24" fillId="0" borderId="0" xfId="0" applyNumberFormat="1" applyFont="1" applyAlignment="1">
      <alignment vertical="top"/>
    </xf>
    <xf numFmtId="0" fontId="0" fillId="0" borderId="5" xfId="0" applyBorder="1" applyAlignment="1">
      <alignment horizontal="right" vertical="center" shrinkToFit="1"/>
    </xf>
    <xf numFmtId="0" fontId="0" fillId="0" borderId="5" xfId="0" applyBorder="1" applyAlignment="1">
      <alignment horizontal="center" vertical="center"/>
    </xf>
    <xf numFmtId="0" fontId="0" fillId="12" borderId="5" xfId="0" applyFill="1" applyBorder="1" applyAlignment="1">
      <alignment horizontal="center" vertical="center"/>
    </xf>
    <xf numFmtId="0" fontId="10" fillId="5" borderId="20" xfId="0" applyFont="1" applyFill="1" applyBorder="1" applyAlignment="1">
      <alignment horizontal="left" vertical="center"/>
    </xf>
    <xf numFmtId="0" fontId="10" fillId="5" borderId="0" xfId="0" applyFont="1" applyFill="1" applyAlignment="1">
      <alignment horizontal="left" vertical="center"/>
    </xf>
    <xf numFmtId="49" fontId="13" fillId="5" borderId="0" xfId="0" applyNumberFormat="1" applyFont="1" applyFill="1" applyAlignment="1">
      <alignment vertical="top" shrinkToFit="1"/>
    </xf>
    <xf numFmtId="14" fontId="19" fillId="5" borderId="6" xfId="0" applyNumberFormat="1" applyFont="1" applyFill="1" applyBorder="1" applyAlignment="1">
      <alignment horizontal="left" vertical="center"/>
    </xf>
    <xf numFmtId="0" fontId="0" fillId="2" borderId="5" xfId="0" applyFill="1" applyBorder="1" applyAlignment="1">
      <alignment vertical="center"/>
    </xf>
    <xf numFmtId="0" fontId="0" fillId="0" borderId="5" xfId="0" applyBorder="1" applyAlignment="1">
      <alignment horizontal="center" vertical="center" shrinkToFit="1"/>
    </xf>
    <xf numFmtId="0" fontId="62" fillId="0" borderId="0" xfId="3" applyFont="1" applyAlignment="1">
      <alignment wrapText="1"/>
    </xf>
    <xf numFmtId="0" fontId="1" fillId="0" borderId="0" xfId="3"/>
    <xf numFmtId="49" fontId="63" fillId="0" borderId="0" xfId="4" applyNumberFormat="1" applyFont="1" applyAlignment="1">
      <alignment vertical="top"/>
    </xf>
    <xf numFmtId="49" fontId="13" fillId="0" borderId="0" xfId="4" applyNumberFormat="1" applyFont="1" applyAlignment="1">
      <alignment vertical="top"/>
    </xf>
    <xf numFmtId="49" fontId="44" fillId="0" borderId="0" xfId="4" applyNumberFormat="1" applyFont="1" applyAlignment="1">
      <alignment horizontal="center"/>
    </xf>
    <xf numFmtId="49" fontId="33" fillId="0" borderId="0" xfId="4" applyNumberFormat="1" applyFont="1" applyAlignment="1">
      <alignment horizontal="center"/>
    </xf>
    <xf numFmtId="49" fontId="33" fillId="0" borderId="0" xfId="4" applyNumberFormat="1" applyFont="1" applyAlignment="1">
      <alignment horizontal="left"/>
    </xf>
    <xf numFmtId="49" fontId="6" fillId="0" borderId="0" xfId="4" applyNumberFormat="1" applyFont="1" applyAlignment="1">
      <alignment horizontal="left" vertical="top"/>
    </xf>
    <xf numFmtId="49" fontId="16" fillId="0" borderId="0" xfId="4" applyNumberFormat="1" applyFont="1" applyAlignment="1">
      <alignment horizontal="left"/>
    </xf>
    <xf numFmtId="0" fontId="24" fillId="0" borderId="0" xfId="4" applyFont="1" applyAlignment="1">
      <alignment horizontal="left"/>
    </xf>
    <xf numFmtId="49" fontId="9" fillId="0" borderId="0" xfId="4" applyNumberFormat="1" applyFont="1" applyAlignment="1">
      <alignment horizontal="left"/>
    </xf>
    <xf numFmtId="0" fontId="3" fillId="0" borderId="0" xfId="4"/>
    <xf numFmtId="49" fontId="15" fillId="0" borderId="0" xfId="4" applyNumberFormat="1" applyFont="1" applyAlignment="1">
      <alignment horizontal="left"/>
    </xf>
    <xf numFmtId="49" fontId="21" fillId="0" borderId="0" xfId="4" applyNumberFormat="1" applyFont="1" applyAlignment="1">
      <alignment horizontal="left"/>
    </xf>
    <xf numFmtId="49" fontId="21" fillId="0" borderId="6" xfId="4" applyNumberFormat="1" applyFont="1" applyBorder="1" applyAlignment="1">
      <alignment horizontal="left"/>
    </xf>
    <xf numFmtId="49" fontId="17" fillId="0" borderId="0" xfId="4" applyNumberFormat="1" applyFont="1" applyAlignment="1">
      <alignment horizontal="left"/>
    </xf>
    <xf numFmtId="49" fontId="3" fillId="0" borderId="0" xfId="4" applyNumberFormat="1" applyAlignment="1">
      <alignment horizontal="left"/>
    </xf>
    <xf numFmtId="49" fontId="47" fillId="3" borderId="1" xfId="4" applyNumberFormat="1" applyFont="1" applyFill="1" applyBorder="1" applyAlignment="1">
      <alignment vertical="center" shrinkToFit="1"/>
    </xf>
    <xf numFmtId="49" fontId="47" fillId="3" borderId="2" xfId="4" applyNumberFormat="1" applyFont="1" applyFill="1" applyBorder="1" applyAlignment="1">
      <alignment vertical="center" shrinkToFit="1"/>
    </xf>
    <xf numFmtId="49" fontId="47" fillId="3" borderId="29" xfId="4" applyNumberFormat="1" applyFont="1" applyFill="1" applyBorder="1" applyAlignment="1">
      <alignment vertical="center" shrinkToFit="1"/>
    </xf>
    <xf numFmtId="49" fontId="18" fillId="2" borderId="10" xfId="4" applyNumberFormat="1" applyFont="1" applyFill="1" applyBorder="1" applyAlignment="1">
      <alignment horizontal="left" vertical="center"/>
    </xf>
    <xf numFmtId="49" fontId="18" fillId="2" borderId="11" xfId="4" applyNumberFormat="1" applyFont="1" applyFill="1" applyBorder="1" applyAlignment="1">
      <alignment horizontal="right" vertical="center"/>
    </xf>
    <xf numFmtId="49" fontId="50" fillId="2" borderId="10" xfId="4" applyNumberFormat="1" applyFont="1" applyFill="1" applyBorder="1" applyAlignment="1">
      <alignment horizontal="left" vertical="center"/>
    </xf>
    <xf numFmtId="49" fontId="18" fillId="2" borderId="11" xfId="4" applyNumberFormat="1" applyFont="1" applyFill="1" applyBorder="1" applyAlignment="1">
      <alignment horizontal="left" vertical="center"/>
    </xf>
    <xf numFmtId="49" fontId="11" fillId="2" borderId="11" xfId="4" applyNumberFormat="1" applyFont="1" applyFill="1" applyBorder="1" applyAlignment="1">
      <alignment horizontal="left" vertical="center"/>
    </xf>
    <xf numFmtId="0" fontId="3" fillId="2" borderId="30" xfId="4" applyFill="1" applyBorder="1" applyAlignment="1">
      <alignment horizontal="center" vertical="center"/>
    </xf>
    <xf numFmtId="0" fontId="3" fillId="0" borderId="0" xfId="4" applyAlignment="1">
      <alignment vertical="center"/>
    </xf>
    <xf numFmtId="49" fontId="25" fillId="2" borderId="0" xfId="4" applyNumberFormat="1" applyFont="1" applyFill="1" applyAlignment="1">
      <alignment vertical="center"/>
    </xf>
    <xf numFmtId="49" fontId="25" fillId="2" borderId="0" xfId="4" applyNumberFormat="1" applyFont="1" applyFill="1" applyAlignment="1">
      <alignment horizontal="left" vertical="center"/>
    </xf>
    <xf numFmtId="49" fontId="25" fillId="2" borderId="0" xfId="4" applyNumberFormat="1" applyFont="1" applyFill="1" applyAlignment="1">
      <alignment horizontal="right" vertical="center"/>
    </xf>
    <xf numFmtId="0" fontId="25" fillId="2" borderId="0" xfId="4" applyFont="1" applyFill="1" applyAlignment="1">
      <alignment horizontal="left" vertical="center"/>
    </xf>
    <xf numFmtId="49" fontId="26" fillId="2" borderId="11" xfId="4" applyNumberFormat="1" applyFont="1" applyFill="1" applyBorder="1" applyAlignment="1">
      <alignment horizontal="right" vertical="center"/>
    </xf>
    <xf numFmtId="49" fontId="26" fillId="2" borderId="30" xfId="4" applyNumberFormat="1" applyFont="1" applyFill="1" applyBorder="1" applyAlignment="1">
      <alignment horizontal="right" vertical="center"/>
    </xf>
    <xf numFmtId="49" fontId="18" fillId="5" borderId="4" xfId="4" applyNumberFormat="1" applyFont="1" applyFill="1" applyBorder="1" applyAlignment="1">
      <alignment horizontal="left" vertical="center"/>
    </xf>
    <xf numFmtId="49" fontId="18" fillId="0" borderId="0" xfId="4" applyNumberFormat="1" applyFont="1" applyAlignment="1">
      <alignment horizontal="right" vertical="center"/>
    </xf>
    <xf numFmtId="49" fontId="11" fillId="5" borderId="0" xfId="4" applyNumberFormat="1" applyFont="1" applyFill="1" applyAlignment="1">
      <alignment horizontal="left" vertical="center"/>
    </xf>
    <xf numFmtId="0" fontId="3" fillId="5" borderId="14" xfId="4" applyFill="1" applyBorder="1" applyAlignment="1">
      <alignment horizontal="center" vertical="center"/>
    </xf>
    <xf numFmtId="14" fontId="19" fillId="0" borderId="6" xfId="4" applyNumberFormat="1" applyFont="1" applyBorder="1" applyAlignment="1">
      <alignment horizontal="left" vertical="center"/>
    </xf>
    <xf numFmtId="49" fontId="20" fillId="0" borderId="6" xfId="4" applyNumberFormat="1" applyFont="1" applyBorder="1" applyAlignment="1">
      <alignment vertical="center"/>
    </xf>
    <xf numFmtId="49" fontId="20" fillId="0" borderId="6" xfId="4" applyNumberFormat="1" applyFont="1" applyBorder="1" applyAlignment="1">
      <alignment horizontal="left" vertical="center"/>
    </xf>
    <xf numFmtId="49" fontId="48" fillId="0" borderId="6" xfId="4" applyNumberFormat="1" applyFont="1" applyBorder="1" applyAlignment="1">
      <alignment horizontal="right" vertical="center"/>
    </xf>
    <xf numFmtId="49" fontId="48" fillId="0" borderId="13" xfId="4" applyNumberFormat="1" applyFont="1" applyBorder="1" applyAlignment="1">
      <alignment horizontal="right" vertical="center"/>
    </xf>
    <xf numFmtId="49" fontId="20" fillId="0" borderId="15" xfId="4" applyNumberFormat="1" applyFont="1" applyBorder="1" applyAlignment="1">
      <alignment horizontal="left" vertical="center"/>
    </xf>
    <xf numFmtId="49" fontId="20" fillId="0" borderId="6" xfId="4" applyNumberFormat="1" applyFont="1" applyBorder="1" applyAlignment="1">
      <alignment horizontal="right" vertical="center"/>
    </xf>
    <xf numFmtId="0" fontId="35" fillId="13" borderId="13" xfId="4" applyFont="1" applyFill="1" applyBorder="1" applyAlignment="1">
      <alignment horizontal="right" vertical="center"/>
    </xf>
    <xf numFmtId="49" fontId="10" fillId="2" borderId="25" xfId="4" applyNumberFormat="1" applyFont="1" applyFill="1" applyBorder="1" applyAlignment="1">
      <alignment horizontal="center" wrapText="1"/>
    </xf>
    <xf numFmtId="49" fontId="10" fillId="2" borderId="12" xfId="4" applyNumberFormat="1" applyFont="1" applyFill="1" applyBorder="1" applyAlignment="1">
      <alignment horizontal="center" wrapText="1"/>
    </xf>
    <xf numFmtId="49" fontId="10" fillId="2" borderId="13" xfId="4" applyNumberFormat="1" applyFont="1" applyFill="1" applyBorder="1" applyAlignment="1">
      <alignment horizontal="center" wrapText="1"/>
    </xf>
    <xf numFmtId="0" fontId="10" fillId="2" borderId="1" xfId="4" applyFont="1" applyFill="1" applyBorder="1" applyAlignment="1">
      <alignment wrapText="1"/>
    </xf>
    <xf numFmtId="0" fontId="10" fillId="2" borderId="29" xfId="4" applyFont="1" applyFill="1" applyBorder="1" applyAlignment="1">
      <alignment wrapText="1"/>
    </xf>
    <xf numFmtId="49" fontId="10" fillId="6" borderId="25" xfId="4" applyNumberFormat="1" applyFont="1" applyFill="1" applyBorder="1" applyAlignment="1">
      <alignment horizontal="center" wrapText="1"/>
    </xf>
    <xf numFmtId="49" fontId="10" fillId="6" borderId="12" xfId="4" applyNumberFormat="1" applyFont="1" applyFill="1" applyBorder="1" applyAlignment="1">
      <alignment horizontal="center" wrapText="1"/>
    </xf>
    <xf numFmtId="49" fontId="10" fillId="6" borderId="27" xfId="4" applyNumberFormat="1" applyFont="1" applyFill="1" applyBorder="1" applyAlignment="1">
      <alignment horizontal="center" wrapText="1"/>
    </xf>
    <xf numFmtId="49" fontId="10" fillId="6" borderId="6" xfId="4" applyNumberFormat="1" applyFont="1" applyFill="1" applyBorder="1" applyAlignment="1">
      <alignment horizontal="center" wrapText="1"/>
    </xf>
    <xf numFmtId="49" fontId="10" fillId="2" borderId="32" xfId="4" applyNumberFormat="1" applyFont="1" applyFill="1" applyBorder="1" applyAlignment="1">
      <alignment horizontal="center" wrapText="1"/>
    </xf>
    <xf numFmtId="0" fontId="32" fillId="2" borderId="29" xfId="4" applyFont="1" applyFill="1" applyBorder="1" applyAlignment="1">
      <alignment horizontal="center" wrapText="1"/>
    </xf>
    <xf numFmtId="0" fontId="32" fillId="6" borderId="29" xfId="4" applyFont="1" applyFill="1" applyBorder="1" applyAlignment="1">
      <alignment horizontal="center" wrapText="1"/>
    </xf>
    <xf numFmtId="0" fontId="8" fillId="0" borderId="26" xfId="4" applyFont="1" applyBorder="1" applyAlignment="1">
      <alignment horizontal="center" vertical="center"/>
    </xf>
    <xf numFmtId="0" fontId="3" fillId="0" borderId="39" xfId="4" applyBorder="1"/>
    <xf numFmtId="166" fontId="3" fillId="0" borderId="39" xfId="4" applyNumberFormat="1" applyBorder="1" applyAlignment="1">
      <alignment horizontal="left"/>
    </xf>
    <xf numFmtId="0" fontId="21" fillId="0" borderId="8" xfId="4" applyFont="1" applyBorder="1" applyAlignment="1">
      <alignment horizontal="left" vertical="center"/>
    </xf>
    <xf numFmtId="49" fontId="21" fillId="0" borderId="9" xfId="4" applyNumberFormat="1" applyFont="1" applyBorder="1" applyAlignment="1">
      <alignment horizontal="center" vertical="center"/>
    </xf>
    <xf numFmtId="0" fontId="21" fillId="0" borderId="35" xfId="4" applyFont="1" applyBorder="1" applyAlignment="1">
      <alignment horizontal="center" vertical="center"/>
    </xf>
    <xf numFmtId="0" fontId="21" fillId="0" borderId="36" xfId="4" applyFont="1" applyBorder="1" applyAlignment="1">
      <alignment horizontal="center" vertical="center"/>
    </xf>
    <xf numFmtId="0" fontId="21" fillId="0" borderId="8" xfId="4" applyFont="1" applyBorder="1" applyAlignment="1">
      <alignment horizontal="center" vertical="center"/>
    </xf>
    <xf numFmtId="1" fontId="28" fillId="6" borderId="26" xfId="4" applyNumberFormat="1" applyFont="1" applyFill="1" applyBorder="1" applyAlignment="1">
      <alignment horizontal="center" vertical="center"/>
    </xf>
    <xf numFmtId="0" fontId="28" fillId="6" borderId="8" xfId="4" applyFont="1" applyFill="1" applyBorder="1" applyAlignment="1">
      <alignment horizontal="center" vertical="center"/>
    </xf>
    <xf numFmtId="1" fontId="28" fillId="6" borderId="28" xfId="4" applyNumberFormat="1" applyFont="1" applyFill="1" applyBorder="1" applyAlignment="1">
      <alignment horizontal="center" vertical="center"/>
    </xf>
    <xf numFmtId="0" fontId="21" fillId="0" borderId="24" xfId="4" applyFont="1" applyBorder="1" applyAlignment="1">
      <alignment horizontal="center" vertical="center"/>
    </xf>
    <xf numFmtId="0" fontId="21" fillId="6" borderId="9" xfId="4" applyFont="1" applyFill="1" applyBorder="1" applyAlignment="1">
      <alignment horizontal="center" vertical="center"/>
    </xf>
    <xf numFmtId="0" fontId="21" fillId="0" borderId="9" xfId="4" applyFont="1" applyBorder="1" applyAlignment="1">
      <alignment horizontal="center" vertical="center"/>
    </xf>
    <xf numFmtId="0" fontId="8" fillId="0" borderId="0" xfId="4" applyFont="1" applyAlignment="1">
      <alignment vertical="center"/>
    </xf>
    <xf numFmtId="0" fontId="3" fillId="0" borderId="5" xfId="4" applyBorder="1"/>
    <xf numFmtId="166" fontId="3" fillId="0" borderId="5" xfId="4" applyNumberFormat="1" applyBorder="1" applyAlignment="1">
      <alignment horizontal="left"/>
    </xf>
    <xf numFmtId="0" fontId="21" fillId="0" borderId="37" xfId="4" applyFont="1" applyBorder="1" applyAlignment="1">
      <alignment horizontal="center" vertical="center"/>
    </xf>
    <xf numFmtId="0" fontId="21" fillId="0" borderId="34" xfId="4" applyFont="1" applyBorder="1" applyAlignment="1">
      <alignment horizontal="center" vertical="center"/>
    </xf>
    <xf numFmtId="0" fontId="21" fillId="6" borderId="17" xfId="4" applyFont="1" applyFill="1" applyBorder="1" applyAlignment="1">
      <alignment horizontal="center" vertical="center"/>
    </xf>
    <xf numFmtId="0" fontId="21" fillId="0" borderId="33" xfId="4" applyFont="1" applyBorder="1" applyAlignment="1">
      <alignment horizontal="center" vertical="center"/>
    </xf>
    <xf numFmtId="0" fontId="21" fillId="0" borderId="8" xfId="4" applyFont="1" applyBorder="1" applyAlignment="1">
      <alignment vertical="center"/>
    </xf>
    <xf numFmtId="0" fontId="21" fillId="0" borderId="17" xfId="4" applyFont="1" applyBorder="1" applyAlignment="1">
      <alignment horizontal="center" vertical="center"/>
    </xf>
    <xf numFmtId="0" fontId="21" fillId="0" borderId="38" xfId="4" applyFont="1" applyBorder="1" applyAlignment="1">
      <alignment horizontal="center" vertical="center"/>
    </xf>
    <xf numFmtId="0" fontId="28" fillId="6" borderId="19" xfId="4" applyFont="1" applyFill="1" applyBorder="1" applyAlignment="1">
      <alignment horizontal="center" vertical="center"/>
    </xf>
    <xf numFmtId="0" fontId="3" fillId="0" borderId="8" xfId="4" applyBorder="1" applyAlignment="1">
      <alignment vertical="center"/>
    </xf>
    <xf numFmtId="49" fontId="21" fillId="0" borderId="22" xfId="4" applyNumberFormat="1" applyFont="1" applyBorder="1" applyAlignment="1">
      <alignment horizontal="center" vertical="center"/>
    </xf>
    <xf numFmtId="0" fontId="21" fillId="0" borderId="19" xfId="4" applyFont="1" applyBorder="1" applyAlignment="1">
      <alignment horizontal="center" vertical="center"/>
    </xf>
    <xf numFmtId="49" fontId="3" fillId="0" borderId="9" xfId="4" applyNumberFormat="1" applyBorder="1" applyAlignment="1">
      <alignment horizontal="center" vertical="center"/>
    </xf>
    <xf numFmtId="0" fontId="21" fillId="6" borderId="34" xfId="4" applyFont="1" applyFill="1" applyBorder="1" applyAlignment="1">
      <alignment horizontal="center" vertical="center"/>
    </xf>
    <xf numFmtId="0" fontId="3" fillId="0" borderId="0" xfId="4" applyAlignment="1">
      <alignment horizontal="center"/>
    </xf>
    <xf numFmtId="49" fontId="3" fillId="0" borderId="0" xfId="4" applyNumberFormat="1" applyAlignment="1">
      <alignment horizontal="center"/>
    </xf>
    <xf numFmtId="165" fontId="3" fillId="0" borderId="0" xfId="4" applyNumberFormat="1" applyAlignment="1">
      <alignment horizontal="center"/>
    </xf>
    <xf numFmtId="49" fontId="13" fillId="5" borderId="0" xfId="4" applyNumberFormat="1" applyFont="1" applyFill="1" applyAlignment="1">
      <alignment vertical="top" shrinkToFit="1"/>
    </xf>
    <xf numFmtId="49" fontId="6" fillId="5" borderId="0" xfId="4" applyNumberFormat="1" applyFont="1" applyFill="1" applyAlignment="1">
      <alignment vertical="top"/>
    </xf>
    <xf numFmtId="49" fontId="33" fillId="5" borderId="0" xfId="4" applyNumberFormat="1" applyFont="1" applyFill="1" applyAlignment="1">
      <alignment horizontal="center"/>
    </xf>
    <xf numFmtId="49" fontId="44" fillId="5" borderId="0" xfId="4" applyNumberFormat="1" applyFont="1" applyFill="1" applyAlignment="1">
      <alignment vertical="top"/>
    </xf>
    <xf numFmtId="49" fontId="29" fillId="5" borderId="0" xfId="4" applyNumberFormat="1" applyFont="1" applyFill="1" applyAlignment="1">
      <alignment vertical="top"/>
    </xf>
    <xf numFmtId="49" fontId="33" fillId="5" borderId="0" xfId="4" applyNumberFormat="1" applyFont="1" applyFill="1" applyAlignment="1">
      <alignment horizontal="left"/>
    </xf>
    <xf numFmtId="49" fontId="16" fillId="5" borderId="0" xfId="4" applyNumberFormat="1" applyFont="1" applyFill="1" applyAlignment="1">
      <alignment horizontal="left"/>
    </xf>
    <xf numFmtId="49" fontId="29" fillId="0" borderId="0" xfId="4" applyNumberFormat="1" applyFont="1" applyAlignment="1">
      <alignment vertical="top"/>
    </xf>
    <xf numFmtId="49" fontId="6" fillId="0" borderId="0" xfId="4" applyNumberFormat="1" applyFont="1" applyAlignment="1">
      <alignment vertical="top"/>
    </xf>
    <xf numFmtId="0" fontId="56" fillId="11" borderId="0" xfId="4" applyFont="1" applyFill="1" applyAlignment="1">
      <alignment horizontal="center" vertical="center"/>
    </xf>
    <xf numFmtId="0" fontId="30" fillId="5" borderId="0" xfId="4" applyFont="1" applyFill="1"/>
    <xf numFmtId="49" fontId="15" fillId="5" borderId="0" xfId="4" applyNumberFormat="1" applyFont="1" applyFill="1" applyAlignment="1">
      <alignment horizontal="left"/>
    </xf>
    <xf numFmtId="49" fontId="30" fillId="5" borderId="0" xfId="4" applyNumberFormat="1" applyFont="1" applyFill="1"/>
    <xf numFmtId="49" fontId="21" fillId="5" borderId="0" xfId="4" applyNumberFormat="1" applyFont="1" applyFill="1"/>
    <xf numFmtId="49" fontId="17" fillId="5" borderId="0" xfId="4" applyNumberFormat="1" applyFont="1" applyFill="1"/>
    <xf numFmtId="49" fontId="17" fillId="0" borderId="0" xfId="4" applyNumberFormat="1" applyFont="1"/>
    <xf numFmtId="49" fontId="21" fillId="0" borderId="0" xfId="4" applyNumberFormat="1" applyFont="1"/>
    <xf numFmtId="49" fontId="3" fillId="3" borderId="0" xfId="4" applyNumberFormat="1" applyFill="1"/>
    <xf numFmtId="0" fontId="3" fillId="3" borderId="0" xfId="4" applyFill="1"/>
    <xf numFmtId="0" fontId="3" fillId="3" borderId="0" xfId="4" applyFill="1" applyAlignment="1">
      <alignment horizontal="center"/>
    </xf>
    <xf numFmtId="49" fontId="31" fillId="2" borderId="0" xfId="4" applyNumberFormat="1" applyFont="1" applyFill="1" applyAlignment="1">
      <alignment vertical="center"/>
    </xf>
    <xf numFmtId="49" fontId="26" fillId="2" borderId="0" xfId="4" applyNumberFormat="1" applyFont="1" applyFill="1" applyAlignment="1">
      <alignment horizontal="right" vertical="center"/>
    </xf>
    <xf numFmtId="49" fontId="31" fillId="0" borderId="0" xfId="4" applyNumberFormat="1" applyFont="1" applyAlignment="1">
      <alignment vertical="center"/>
    </xf>
    <xf numFmtId="49" fontId="25" fillId="0" borderId="0" xfId="4" applyNumberFormat="1" applyFont="1" applyAlignment="1">
      <alignment vertical="center"/>
    </xf>
    <xf numFmtId="49" fontId="21" fillId="3" borderId="0" xfId="4" applyNumberFormat="1" applyFont="1" applyFill="1"/>
    <xf numFmtId="14" fontId="19" fillId="5" borderId="6" xfId="4" applyNumberFormat="1" applyFont="1" applyFill="1" applyBorder="1" applyAlignment="1">
      <alignment horizontal="left" vertical="center"/>
    </xf>
    <xf numFmtId="14" fontId="19" fillId="5" borderId="6" xfId="4" applyNumberFormat="1" applyFont="1" applyFill="1" applyBorder="1" applyAlignment="1">
      <alignment horizontal="left" vertical="center"/>
    </xf>
    <xf numFmtId="49" fontId="19" fillId="5" borderId="6" xfId="4" applyNumberFormat="1" applyFont="1" applyFill="1" applyBorder="1" applyAlignment="1">
      <alignment vertical="center"/>
    </xf>
    <xf numFmtId="49" fontId="38" fillId="5" borderId="6" xfId="4" applyNumberFormat="1" applyFont="1" applyFill="1" applyBorder="1" applyAlignment="1">
      <alignment vertical="center"/>
    </xf>
    <xf numFmtId="49" fontId="20" fillId="5" borderId="6" xfId="4" applyNumberFormat="1" applyFont="1" applyFill="1" applyBorder="1" applyAlignment="1">
      <alignment horizontal="right" vertical="center"/>
    </xf>
    <xf numFmtId="49" fontId="38" fillId="0" borderId="0" xfId="4" applyNumberFormat="1" applyFont="1" applyAlignment="1">
      <alignment vertical="center"/>
    </xf>
    <xf numFmtId="49" fontId="19" fillId="0" borderId="0" xfId="4" applyNumberFormat="1" applyFont="1" applyAlignment="1">
      <alignment vertical="center"/>
    </xf>
    <xf numFmtId="49" fontId="21" fillId="4" borderId="0" xfId="4" applyNumberFormat="1" applyFont="1" applyFill="1"/>
    <xf numFmtId="0" fontId="3" fillId="4" borderId="0" xfId="4" applyFill="1" applyAlignment="1">
      <alignment horizontal="center"/>
    </xf>
    <xf numFmtId="0" fontId="3" fillId="2" borderId="0" xfId="4" applyFill="1"/>
    <xf numFmtId="0" fontId="54" fillId="2" borderId="0" xfId="4" applyFont="1" applyFill="1" applyAlignment="1">
      <alignment horizontal="center" shrinkToFit="1"/>
    </xf>
    <xf numFmtId="49" fontId="21" fillId="8" borderId="0" xfId="4" applyNumberFormat="1" applyFont="1" applyFill="1"/>
    <xf numFmtId="0" fontId="3" fillId="8" borderId="0" xfId="4" applyFill="1" applyAlignment="1">
      <alignment horizontal="center"/>
    </xf>
    <xf numFmtId="0" fontId="3" fillId="5" borderId="0" xfId="4" applyFill="1"/>
    <xf numFmtId="0" fontId="3" fillId="5" borderId="0" xfId="4" applyFill="1" applyAlignment="1">
      <alignment horizontal="center"/>
    </xf>
    <xf numFmtId="0" fontId="55" fillId="7" borderId="0" xfId="4" applyFont="1" applyFill="1"/>
    <xf numFmtId="0" fontId="52" fillId="5" borderId="19" xfId="4" applyFont="1" applyFill="1" applyBorder="1" applyAlignment="1">
      <alignment horizontal="center" vertical="center" shrinkToFit="1"/>
    </xf>
    <xf numFmtId="0" fontId="52" fillId="5" borderId="19" xfId="4" applyFont="1" applyFill="1" applyBorder="1" applyAlignment="1">
      <alignment vertical="center"/>
    </xf>
    <xf numFmtId="0" fontId="3" fillId="5" borderId="19" xfId="4" applyFill="1" applyBorder="1"/>
    <xf numFmtId="0" fontId="3" fillId="7" borderId="19" xfId="4" applyFill="1" applyBorder="1" applyAlignment="1">
      <alignment horizontal="center"/>
    </xf>
    <xf numFmtId="0" fontId="3" fillId="9" borderId="28" xfId="4" applyFill="1" applyBorder="1" applyAlignment="1">
      <alignment horizontal="center"/>
    </xf>
    <xf numFmtId="0" fontId="57" fillId="5" borderId="19" xfId="4" applyFont="1" applyFill="1" applyBorder="1" applyAlignment="1">
      <alignment horizontal="center"/>
    </xf>
    <xf numFmtId="0" fontId="55" fillId="5" borderId="0" xfId="4" applyFont="1" applyFill="1"/>
    <xf numFmtId="0" fontId="57" fillId="5" borderId="0" xfId="4" applyFont="1" applyFill="1" applyAlignment="1">
      <alignment horizontal="center"/>
    </xf>
    <xf numFmtId="0" fontId="3" fillId="10" borderId="0" xfId="4" applyFill="1"/>
    <xf numFmtId="0" fontId="3" fillId="2" borderId="5" xfId="4" applyFill="1" applyBorder="1" applyAlignment="1">
      <alignment vertical="center"/>
    </xf>
    <xf numFmtId="0" fontId="3" fillId="0" borderId="5" xfId="4" applyBorder="1" applyAlignment="1">
      <alignment horizontal="center" vertical="center" shrinkToFit="1"/>
    </xf>
    <xf numFmtId="0" fontId="3" fillId="5" borderId="5" xfId="4" applyFill="1" applyBorder="1" applyAlignment="1">
      <alignment horizontal="center" vertical="center"/>
    </xf>
    <xf numFmtId="0" fontId="3" fillId="0" borderId="5" xfId="4" applyBorder="1" applyAlignment="1">
      <alignment horizontal="right" vertical="center" shrinkToFit="1"/>
    </xf>
    <xf numFmtId="0" fontId="3" fillId="12" borderId="5" xfId="4" applyFill="1" applyBorder="1" applyAlignment="1">
      <alignment horizontal="center" vertical="center"/>
    </xf>
    <xf numFmtId="0" fontId="3" fillId="0" borderId="5" xfId="4" applyBorder="1" applyAlignment="1">
      <alignment horizontal="center" vertical="center"/>
    </xf>
    <xf numFmtId="0" fontId="27" fillId="2" borderId="16" xfId="4" applyFont="1" applyFill="1" applyBorder="1" applyAlignment="1">
      <alignment vertical="center"/>
    </xf>
    <xf numFmtId="0" fontId="27" fillId="2" borderId="17" xfId="4" applyFont="1" applyFill="1" applyBorder="1" applyAlignment="1">
      <alignment vertical="center"/>
    </xf>
    <xf numFmtId="0" fontId="27" fillId="2" borderId="31" xfId="4" applyFont="1" applyFill="1" applyBorder="1" applyAlignment="1">
      <alignment vertical="center"/>
    </xf>
    <xf numFmtId="49" fontId="40" fillId="2" borderId="20" xfId="4" applyNumberFormat="1" applyFont="1" applyFill="1" applyBorder="1" applyAlignment="1">
      <alignment horizontal="center" vertical="center"/>
    </xf>
    <xf numFmtId="49" fontId="40" fillId="2" borderId="20" xfId="4" applyNumberFormat="1" applyFont="1" applyFill="1" applyBorder="1" applyAlignment="1">
      <alignment vertical="center"/>
    </xf>
    <xf numFmtId="0" fontId="3" fillId="2" borderId="17" xfId="4" applyFill="1" applyBorder="1"/>
    <xf numFmtId="49" fontId="41" fillId="2" borderId="20" xfId="4" applyNumberFormat="1" applyFont="1" applyFill="1" applyBorder="1" applyAlignment="1">
      <alignment vertical="center"/>
    </xf>
    <xf numFmtId="49" fontId="27" fillId="2" borderId="20" xfId="4" applyNumberFormat="1" applyFont="1" applyFill="1" applyBorder="1" applyAlignment="1">
      <alignment horizontal="left" vertical="center"/>
    </xf>
    <xf numFmtId="0" fontId="3" fillId="2" borderId="31" xfId="4" applyFill="1" applyBorder="1"/>
    <xf numFmtId="0" fontId="3" fillId="0" borderId="18" xfId="4" applyBorder="1"/>
    <xf numFmtId="49" fontId="27" fillId="0" borderId="0" xfId="4" applyNumberFormat="1" applyFont="1" applyAlignment="1">
      <alignment horizontal="left" vertical="center"/>
    </xf>
    <xf numFmtId="49" fontId="41" fillId="0" borderId="0" xfId="4" applyNumberFormat="1" applyFont="1" applyAlignment="1">
      <alignment vertical="center"/>
    </xf>
    <xf numFmtId="49" fontId="10" fillId="5" borderId="22" xfId="4" applyNumberFormat="1" applyFont="1" applyFill="1" applyBorder="1" applyAlignment="1">
      <alignment vertical="center"/>
    </xf>
    <xf numFmtId="49" fontId="10" fillId="5" borderId="20" xfId="4" applyNumberFormat="1" applyFont="1" applyFill="1" applyBorder="1" applyAlignment="1">
      <alignment vertical="center"/>
    </xf>
    <xf numFmtId="49" fontId="10" fillId="5" borderId="23" xfId="4" applyNumberFormat="1" applyFont="1" applyFill="1" applyBorder="1" applyAlignment="1">
      <alignment horizontal="right" vertical="center"/>
    </xf>
    <xf numFmtId="49" fontId="10" fillId="5" borderId="22" xfId="4" applyNumberFormat="1" applyFont="1" applyFill="1" applyBorder="1" applyAlignment="1">
      <alignment horizontal="center" vertical="center"/>
    </xf>
    <xf numFmtId="0" fontId="10" fillId="5" borderId="20" xfId="4" applyFont="1" applyFill="1" applyBorder="1" applyAlignment="1">
      <alignment horizontal="left" vertical="center"/>
    </xf>
    <xf numFmtId="49" fontId="32" fillId="5" borderId="22" xfId="4" applyNumberFormat="1" applyFont="1" applyFill="1" applyBorder="1" applyAlignment="1">
      <alignment horizontal="center" vertical="center"/>
    </xf>
    <xf numFmtId="49" fontId="37" fillId="5" borderId="20" xfId="4" applyNumberFormat="1" applyFont="1" applyFill="1" applyBorder="1" applyAlignment="1">
      <alignment vertical="center"/>
    </xf>
    <xf numFmtId="49" fontId="10" fillId="5" borderId="23" xfId="4" applyNumberFormat="1" applyFont="1" applyFill="1" applyBorder="1" applyAlignment="1">
      <alignment vertical="center"/>
    </xf>
    <xf numFmtId="49" fontId="27" fillId="5" borderId="22" xfId="4" applyNumberFormat="1" applyFont="1" applyFill="1" applyBorder="1" applyAlignment="1">
      <alignment vertical="center"/>
    </xf>
    <xf numFmtId="0" fontId="3" fillId="5" borderId="20" xfId="4" applyFill="1" applyBorder="1"/>
    <xf numFmtId="0" fontId="3" fillId="5" borderId="7" xfId="4" applyFill="1" applyBorder="1"/>
    <xf numFmtId="49" fontId="27" fillId="0" borderId="0" xfId="4" applyNumberFormat="1" applyFont="1" applyAlignment="1">
      <alignment vertical="center"/>
    </xf>
    <xf numFmtId="49" fontId="37" fillId="0" borderId="0" xfId="4" applyNumberFormat="1" applyFont="1" applyAlignment="1">
      <alignment vertical="center"/>
    </xf>
    <xf numFmtId="49" fontId="10" fillId="5" borderId="21" xfId="4" applyNumberFormat="1" applyFont="1" applyFill="1" applyBorder="1" applyAlignment="1">
      <alignment vertical="center"/>
    </xf>
    <xf numFmtId="49" fontId="10" fillId="5" borderId="19" xfId="4" applyNumberFormat="1" applyFont="1" applyFill="1" applyBorder="1" applyAlignment="1">
      <alignment vertical="center"/>
    </xf>
    <xf numFmtId="49" fontId="10" fillId="5" borderId="8" xfId="4" applyNumberFormat="1" applyFont="1" applyFill="1" applyBorder="1" applyAlignment="1">
      <alignment horizontal="right" vertical="center"/>
    </xf>
    <xf numFmtId="49" fontId="10" fillId="5" borderId="18" xfId="4" applyNumberFormat="1" applyFont="1" applyFill="1" applyBorder="1" applyAlignment="1">
      <alignment horizontal="center" vertical="center"/>
    </xf>
    <xf numFmtId="0" fontId="10" fillId="5" borderId="0" xfId="4" applyFont="1" applyFill="1" applyAlignment="1">
      <alignment horizontal="left" vertical="center"/>
    </xf>
    <xf numFmtId="49" fontId="32" fillId="5" borderId="18" xfId="4" applyNumberFormat="1" applyFont="1" applyFill="1" applyBorder="1" applyAlignment="1">
      <alignment horizontal="center" vertical="center"/>
    </xf>
    <xf numFmtId="49" fontId="10" fillId="5" borderId="0" xfId="4" applyNumberFormat="1" applyFont="1" applyFill="1" applyAlignment="1">
      <alignment vertical="center"/>
    </xf>
    <xf numFmtId="49" fontId="37" fillId="5" borderId="0" xfId="4" applyNumberFormat="1" applyFont="1" applyFill="1" applyAlignment="1">
      <alignment vertical="center"/>
    </xf>
    <xf numFmtId="49" fontId="10" fillId="5" borderId="7" xfId="4" applyNumberFormat="1" applyFont="1" applyFill="1" applyBorder="1" applyAlignment="1">
      <alignment vertical="center"/>
    </xf>
    <xf numFmtId="0" fontId="10" fillId="5" borderId="21" xfId="4" applyFont="1" applyFill="1" applyBorder="1" applyAlignment="1">
      <alignment vertical="center"/>
    </xf>
    <xf numFmtId="0" fontId="3" fillId="5" borderId="8" xfId="4" applyFill="1" applyBorder="1"/>
    <xf numFmtId="49" fontId="10" fillId="0" borderId="0" xfId="4" applyNumberFormat="1" applyFont="1" applyAlignment="1">
      <alignment vertical="center"/>
    </xf>
    <xf numFmtId="49" fontId="10" fillId="2" borderId="22" xfId="4" applyNumberFormat="1" applyFont="1" applyFill="1" applyBorder="1" applyAlignment="1">
      <alignment vertical="center"/>
    </xf>
    <xf numFmtId="49" fontId="10" fillId="2" borderId="20" xfId="4" applyNumberFormat="1" applyFont="1" applyFill="1" applyBorder="1" applyAlignment="1">
      <alignment vertical="center"/>
    </xf>
    <xf numFmtId="49" fontId="10" fillId="2" borderId="23" xfId="4" applyNumberFormat="1" applyFont="1" applyFill="1" applyBorder="1" applyAlignment="1">
      <alignment horizontal="right" vertical="center"/>
    </xf>
    <xf numFmtId="0" fontId="10" fillId="5" borderId="0" xfId="4" applyFont="1" applyFill="1" applyAlignment="1">
      <alignment vertical="center"/>
    </xf>
    <xf numFmtId="0" fontId="3" fillId="5" borderId="23" xfId="4" applyFill="1" applyBorder="1"/>
    <xf numFmtId="0" fontId="10" fillId="2" borderId="18" xfId="4" applyFont="1" applyFill="1" applyBorder="1" applyAlignment="1">
      <alignment vertical="center"/>
    </xf>
    <xf numFmtId="49" fontId="10" fillId="2" borderId="0" xfId="4" applyNumberFormat="1" applyFont="1" applyFill="1" applyAlignment="1">
      <alignment horizontal="right" vertical="center"/>
    </xf>
    <xf numFmtId="49" fontId="10" fillId="2" borderId="7" xfId="4" applyNumberFormat="1" applyFont="1" applyFill="1" applyBorder="1" applyAlignment="1">
      <alignment horizontal="right" vertical="center"/>
    </xf>
    <xf numFmtId="49" fontId="10" fillId="5" borderId="18" xfId="4" applyNumberFormat="1" applyFont="1" applyFill="1" applyBorder="1" applyAlignment="1">
      <alignment vertical="center"/>
    </xf>
    <xf numFmtId="0" fontId="27" fillId="2" borderId="18" xfId="4" applyFont="1" applyFill="1" applyBorder="1" applyAlignment="1">
      <alignment vertical="center"/>
    </xf>
    <xf numFmtId="0" fontId="27" fillId="2" borderId="0" xfId="4" applyFont="1" applyFill="1" applyAlignment="1">
      <alignment vertical="center"/>
    </xf>
    <xf numFmtId="0" fontId="27" fillId="2" borderId="7" xfId="4" applyFont="1" applyFill="1" applyBorder="1" applyAlignment="1">
      <alignment vertical="center"/>
    </xf>
    <xf numFmtId="49" fontId="10" fillId="2" borderId="18" xfId="4" applyNumberFormat="1" applyFont="1" applyFill="1" applyBorder="1" applyAlignment="1">
      <alignment vertical="center"/>
    </xf>
    <xf numFmtId="49" fontId="10" fillId="2" borderId="0" xfId="4" applyNumberFormat="1" applyFont="1" applyFill="1" applyAlignment="1">
      <alignment vertical="center"/>
    </xf>
    <xf numFmtId="0" fontId="10" fillId="2" borderId="7" xfId="4" applyFont="1" applyFill="1" applyBorder="1" applyAlignment="1">
      <alignment horizontal="right" vertical="center"/>
    </xf>
    <xf numFmtId="49" fontId="10" fillId="2" borderId="21" xfId="4" applyNumberFormat="1" applyFont="1" applyFill="1" applyBorder="1" applyAlignment="1">
      <alignment vertical="center"/>
    </xf>
    <xf numFmtId="49" fontId="10" fillId="2" borderId="19" xfId="4" applyNumberFormat="1" applyFont="1" applyFill="1" applyBorder="1" applyAlignment="1">
      <alignment vertical="center"/>
    </xf>
    <xf numFmtId="0" fontId="10" fillId="2" borderId="8" xfId="4" applyFont="1" applyFill="1" applyBorder="1" applyAlignment="1">
      <alignment horizontal="right" vertical="center"/>
    </xf>
    <xf numFmtId="49" fontId="10" fillId="5" borderId="21" xfId="4" applyNumberFormat="1" applyFont="1" applyFill="1" applyBorder="1" applyAlignment="1">
      <alignment horizontal="center" vertical="center"/>
    </xf>
    <xf numFmtId="0" fontId="10" fillId="5" borderId="19" xfId="4" applyFont="1" applyFill="1" applyBorder="1" applyAlignment="1">
      <alignment vertical="center"/>
    </xf>
    <xf numFmtId="49" fontId="32" fillId="5" borderId="21" xfId="4" applyNumberFormat="1" applyFont="1" applyFill="1" applyBorder="1" applyAlignment="1">
      <alignment horizontal="center" vertical="center"/>
    </xf>
    <xf numFmtId="49" fontId="37" fillId="5" borderId="19" xfId="4" applyNumberFormat="1" applyFont="1" applyFill="1" applyBorder="1" applyAlignment="1">
      <alignment vertical="center"/>
    </xf>
    <xf numFmtId="49" fontId="10" fillId="5" borderId="8" xfId="4" applyNumberFormat="1" applyFont="1" applyFill="1" applyBorder="1" applyAlignment="1">
      <alignment vertical="center"/>
    </xf>
    <xf numFmtId="0" fontId="39" fillId="0" borderId="0" xfId="4" applyFont="1" applyAlignment="1">
      <alignment horizontal="right" vertical="center"/>
    </xf>
    <xf numFmtId="49" fontId="64" fillId="0" borderId="0" xfId="4" applyNumberFormat="1" applyFont="1" applyAlignment="1">
      <alignment vertical="top"/>
    </xf>
    <xf numFmtId="0" fontId="30" fillId="0" borderId="0" xfId="4" applyFont="1" applyAlignment="1">
      <alignment horizontal="left"/>
    </xf>
    <xf numFmtId="49" fontId="21" fillId="0" borderId="9" xfId="4" applyNumberFormat="1" applyFont="1" applyBorder="1" applyAlignment="1">
      <alignment horizontal="center" vertical="center" wrapText="1"/>
    </xf>
    <xf numFmtId="0" fontId="15" fillId="5" borderId="0" xfId="4" applyFont="1" applyFill="1" applyAlignment="1">
      <alignment horizontal="left"/>
    </xf>
    <xf numFmtId="0" fontId="51" fillId="5" borderId="0" xfId="4" applyFont="1" applyFill="1" applyAlignment="1">
      <alignment horizontal="center"/>
    </xf>
    <xf numFmtId="0" fontId="3" fillId="7" borderId="0" xfId="4" applyFill="1" applyAlignment="1">
      <alignment horizontal="center"/>
    </xf>
    <xf numFmtId="0" fontId="65" fillId="5" borderId="0" xfId="4" applyFont="1" applyFill="1" applyAlignment="1">
      <alignment horizontal="center"/>
    </xf>
    <xf numFmtId="0" fontId="65" fillId="7" borderId="0" xfId="4" applyFont="1" applyFill="1" applyAlignment="1">
      <alignment horizontal="center"/>
    </xf>
    <xf numFmtId="0" fontId="3" fillId="5" borderId="5" xfId="4" applyFill="1" applyBorder="1"/>
    <xf numFmtId="0" fontId="51" fillId="7" borderId="5" xfId="4" applyFont="1" applyFill="1" applyBorder="1" applyAlignment="1">
      <alignment horizontal="center" vertical="center"/>
    </xf>
    <xf numFmtId="0" fontId="3" fillId="5" borderId="0" xfId="4" applyFill="1" applyAlignment="1">
      <alignment horizontal="center" vertical="center"/>
    </xf>
    <xf numFmtId="0" fontId="3" fillId="5" borderId="19" xfId="4" applyFill="1" applyBorder="1" applyAlignment="1">
      <alignment horizontal="center"/>
    </xf>
    <xf numFmtId="0" fontId="3" fillId="0" borderId="6" xfId="4" applyBorder="1"/>
    <xf numFmtId="0" fontId="3" fillId="5" borderId="19" xfId="4" applyFill="1" applyBorder="1" applyAlignment="1">
      <alignment horizontal="center" vertical="center" shrinkToFit="1"/>
    </xf>
    <xf numFmtId="0" fontId="3" fillId="5" borderId="19" xfId="4" applyFill="1" applyBorder="1" applyAlignment="1">
      <alignment vertical="center" shrinkToFit="1"/>
    </xf>
    <xf numFmtId="0" fontId="3" fillId="5" borderId="19" xfId="4" applyFill="1" applyBorder="1" applyAlignment="1">
      <alignment vertical="center" shrinkToFit="1"/>
    </xf>
    <xf numFmtId="0" fontId="3" fillId="5" borderId="0" xfId="4" applyFill="1" applyAlignment="1">
      <alignment shrinkToFit="1"/>
    </xf>
    <xf numFmtId="49" fontId="24" fillId="0" borderId="0" xfId="4" applyNumberFormat="1" applyFont="1" applyAlignment="1">
      <alignment vertical="top"/>
    </xf>
    <xf numFmtId="0" fontId="3" fillId="5" borderId="0" xfId="4" applyFill="1" applyAlignment="1">
      <alignment horizontal="right" vertical="center" shrinkToFit="1"/>
    </xf>
    <xf numFmtId="0" fontId="51" fillId="5" borderId="0" xfId="4" applyFont="1" applyFill="1" applyAlignment="1">
      <alignment horizontal="center" vertical="center"/>
    </xf>
    <xf numFmtId="49" fontId="67" fillId="5" borderId="0" xfId="4" applyNumberFormat="1" applyFont="1" applyFill="1" applyAlignment="1">
      <alignment vertical="top"/>
    </xf>
    <xf numFmtId="49" fontId="13" fillId="5" borderId="0" xfId="4" applyNumberFormat="1" applyFont="1" applyFill="1" applyAlignment="1">
      <alignment vertical="top"/>
    </xf>
    <xf numFmtId="0" fontId="6" fillId="0" borderId="0" xfId="4" applyFont="1" applyAlignment="1">
      <alignment vertical="top"/>
    </xf>
    <xf numFmtId="0" fontId="6" fillId="5" borderId="0" xfId="4" applyFont="1" applyFill="1" applyAlignment="1">
      <alignment vertical="top"/>
    </xf>
    <xf numFmtId="0" fontId="21" fillId="0" borderId="0" xfId="4" applyFont="1"/>
    <xf numFmtId="0" fontId="21" fillId="5" borderId="0" xfId="4" applyFont="1" applyFill="1"/>
    <xf numFmtId="0" fontId="25" fillId="2" borderId="0" xfId="4" applyFont="1" applyFill="1" applyAlignment="1">
      <alignment vertical="center"/>
    </xf>
    <xf numFmtId="0" fontId="11" fillId="0" borderId="0" xfId="4" applyFont="1" applyAlignment="1">
      <alignment vertical="center"/>
    </xf>
    <xf numFmtId="0" fontId="11" fillId="5" borderId="0" xfId="4" applyFont="1" applyFill="1" applyAlignment="1">
      <alignment vertical="center"/>
    </xf>
    <xf numFmtId="49" fontId="3" fillId="5" borderId="6" xfId="4" applyNumberFormat="1" applyFill="1" applyBorder="1" applyAlignment="1">
      <alignment vertical="center"/>
    </xf>
    <xf numFmtId="0" fontId="20" fillId="5" borderId="6" xfId="4" applyFont="1" applyFill="1" applyBorder="1" applyAlignment="1">
      <alignment horizontal="left" vertical="center"/>
    </xf>
    <xf numFmtId="0" fontId="19" fillId="0" borderId="0" xfId="4" applyFont="1" applyAlignment="1">
      <alignment vertical="center"/>
    </xf>
    <xf numFmtId="0" fontId="19" fillId="5" borderId="0" xfId="4" applyFont="1" applyFill="1" applyAlignment="1">
      <alignment vertical="center"/>
    </xf>
    <xf numFmtId="49" fontId="10" fillId="2" borderId="0" xfId="4" applyNumberFormat="1" applyFont="1" applyFill="1" applyAlignment="1">
      <alignment horizontal="center" vertical="center"/>
    </xf>
    <xf numFmtId="49" fontId="10" fillId="2" borderId="0" xfId="4" applyNumberFormat="1" applyFont="1" applyFill="1" applyAlignment="1">
      <alignment horizontal="center" vertical="center" shrinkToFit="1"/>
    </xf>
    <xf numFmtId="49" fontId="10" fillId="2" borderId="0" xfId="4" applyNumberFormat="1" applyFont="1" applyFill="1" applyAlignment="1">
      <alignment horizontal="left" vertical="center"/>
    </xf>
    <xf numFmtId="49" fontId="37" fillId="2" borderId="0" xfId="4" applyNumberFormat="1" applyFont="1" applyFill="1" applyAlignment="1">
      <alignment horizontal="center" vertical="center"/>
    </xf>
    <xf numFmtId="49" fontId="37" fillId="2" borderId="0" xfId="4" applyNumberFormat="1" applyFont="1" applyFill="1" applyAlignment="1">
      <alignment vertical="center"/>
    </xf>
    <xf numFmtId="0" fontId="11"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horizontal="left" vertical="center"/>
    </xf>
    <xf numFmtId="0" fontId="3" fillId="2" borderId="0" xfId="4" applyFill="1" applyAlignment="1">
      <alignment vertical="center"/>
    </xf>
    <xf numFmtId="0" fontId="68" fillId="2" borderId="0" xfId="4" applyFont="1" applyFill="1" applyAlignment="1">
      <alignment horizontal="center" vertical="center"/>
    </xf>
    <xf numFmtId="0" fontId="68" fillId="2" borderId="0" xfId="4" applyFont="1" applyFill="1" applyAlignment="1">
      <alignment vertical="center"/>
    </xf>
    <xf numFmtId="49" fontId="69" fillId="2" borderId="0" xfId="4" applyNumberFormat="1" applyFont="1" applyFill="1" applyAlignment="1">
      <alignment horizontal="center" vertical="center"/>
    </xf>
    <xf numFmtId="0" fontId="52" fillId="5" borderId="19" xfId="4" applyFont="1" applyFill="1" applyBorder="1" applyAlignment="1">
      <alignment horizontal="center" vertical="center"/>
    </xf>
    <xf numFmtId="0" fontId="70" fillId="5" borderId="19" xfId="4" applyFont="1" applyFill="1" applyBorder="1" applyAlignment="1">
      <alignment horizontal="center" vertical="center"/>
    </xf>
    <xf numFmtId="0" fontId="69" fillId="5" borderId="19" xfId="4" applyFont="1" applyFill="1" applyBorder="1" applyAlignment="1">
      <alignment vertical="center"/>
    </xf>
    <xf numFmtId="0" fontId="71" fillId="5" borderId="19" xfId="4" applyFont="1" applyFill="1" applyBorder="1" applyAlignment="1">
      <alignment horizontal="center" vertical="center"/>
    </xf>
    <xf numFmtId="0" fontId="71" fillId="5" borderId="0" xfId="4" applyFont="1" applyFill="1" applyAlignment="1">
      <alignment vertical="center"/>
    </xf>
    <xf numFmtId="0" fontId="72" fillId="5" borderId="0" xfId="4" applyFont="1" applyFill="1" applyAlignment="1">
      <alignment vertical="center"/>
    </xf>
    <xf numFmtId="0" fontId="73" fillId="5" borderId="0" xfId="4" applyFont="1" applyFill="1" applyAlignment="1">
      <alignment vertical="center"/>
    </xf>
    <xf numFmtId="49" fontId="72" fillId="5" borderId="0" xfId="4" applyNumberFormat="1" applyFont="1" applyFill="1" applyAlignment="1">
      <alignment vertical="center"/>
    </xf>
    <xf numFmtId="49" fontId="73" fillId="5" borderId="0" xfId="4" applyNumberFormat="1" applyFont="1" applyFill="1" applyAlignment="1">
      <alignment vertical="center"/>
    </xf>
    <xf numFmtId="0" fontId="21" fillId="5" borderId="0" xfId="4" applyFont="1" applyFill="1" applyAlignment="1">
      <alignment vertical="center"/>
    </xf>
    <xf numFmtId="0" fontId="21" fillId="5" borderId="41" xfId="4" applyFont="1" applyFill="1" applyBorder="1" applyAlignment="1">
      <alignment vertical="center"/>
    </xf>
    <xf numFmtId="0" fontId="21" fillId="0" borderId="0" xfId="4" applyFont="1" applyAlignment="1">
      <alignment vertical="center"/>
    </xf>
    <xf numFmtId="49" fontId="72" fillId="2" borderId="0" xfId="4" applyNumberFormat="1" applyFont="1" applyFill="1" applyAlignment="1">
      <alignment horizontal="center" vertical="center"/>
    </xf>
    <xf numFmtId="0" fontId="52" fillId="5" borderId="0" xfId="4" applyFont="1" applyFill="1" applyAlignment="1">
      <alignment horizontal="center" vertical="center"/>
    </xf>
    <xf numFmtId="0" fontId="52" fillId="5" borderId="0" xfId="4" applyFont="1" applyFill="1" applyAlignment="1">
      <alignment horizontal="center" vertical="center" shrinkToFit="1"/>
    </xf>
    <xf numFmtId="0" fontId="72" fillId="5" borderId="0" xfId="4" applyFont="1" applyFill="1" applyAlignment="1">
      <alignment horizontal="center" vertical="center"/>
    </xf>
    <xf numFmtId="0" fontId="74" fillId="5" borderId="0" xfId="4" applyFont="1" applyFill="1" applyAlignment="1">
      <alignment vertical="center"/>
    </xf>
    <xf numFmtId="0" fontId="75" fillId="5" borderId="0" xfId="4" applyFont="1" applyFill="1" applyAlignment="1">
      <alignment vertical="center"/>
    </xf>
    <xf numFmtId="0" fontId="76" fillId="5" borderId="0" xfId="4" applyFont="1" applyFill="1" applyAlignment="1">
      <alignment horizontal="right" vertical="center"/>
    </xf>
    <xf numFmtId="0" fontId="39" fillId="14" borderId="23" xfId="4" applyFont="1" applyFill="1" applyBorder="1" applyAlignment="1">
      <alignment horizontal="right" vertical="center"/>
    </xf>
    <xf numFmtId="0" fontId="71" fillId="5" borderId="19" xfId="4" applyFont="1" applyFill="1" applyBorder="1" applyAlignment="1">
      <alignment vertical="center"/>
    </xf>
    <xf numFmtId="0" fontId="21" fillId="5" borderId="42" xfId="4" applyFont="1" applyFill="1" applyBorder="1" applyAlignment="1">
      <alignment vertical="center"/>
    </xf>
    <xf numFmtId="0" fontId="77" fillId="5" borderId="19" xfId="4" applyFont="1" applyFill="1" applyBorder="1" applyAlignment="1">
      <alignment horizontal="center" vertical="center"/>
    </xf>
    <xf numFmtId="0" fontId="71" fillId="5" borderId="8" xfId="4" applyFont="1" applyFill="1" applyBorder="1" applyAlignment="1">
      <alignment horizontal="center" vertical="center"/>
    </xf>
    <xf numFmtId="0" fontId="71" fillId="5" borderId="7" xfId="4" applyFont="1" applyFill="1" applyBorder="1" applyAlignment="1">
      <alignment horizontal="left" vertical="center"/>
    </xf>
    <xf numFmtId="0" fontId="77" fillId="5" borderId="0" xfId="4" applyFont="1" applyFill="1" applyAlignment="1">
      <alignment horizontal="center" vertical="center"/>
    </xf>
    <xf numFmtId="0" fontId="71" fillId="5" borderId="0" xfId="4" applyFont="1" applyFill="1" applyAlignment="1">
      <alignment horizontal="center" vertical="center"/>
    </xf>
    <xf numFmtId="0" fontId="39" fillId="14" borderId="7" xfId="4" applyFont="1" applyFill="1" applyBorder="1" applyAlignment="1">
      <alignment horizontal="right" vertical="center"/>
    </xf>
    <xf numFmtId="49" fontId="71" fillId="5" borderId="19" xfId="4" applyNumberFormat="1" applyFont="1" applyFill="1" applyBorder="1" applyAlignment="1">
      <alignment vertical="center"/>
    </xf>
    <xf numFmtId="49" fontId="71" fillId="5" borderId="0" xfId="4" applyNumberFormat="1" applyFont="1" applyFill="1" applyAlignment="1">
      <alignment vertical="center"/>
    </xf>
    <xf numFmtId="0" fontId="71" fillId="5" borderId="7" xfId="4" applyFont="1" applyFill="1" applyBorder="1" applyAlignment="1">
      <alignment vertical="center"/>
    </xf>
    <xf numFmtId="49" fontId="71" fillId="5" borderId="7" xfId="4" applyNumberFormat="1" applyFont="1" applyFill="1" applyBorder="1" applyAlignment="1">
      <alignment vertical="center"/>
    </xf>
    <xf numFmtId="0" fontId="71" fillId="5" borderId="8" xfId="4" applyFont="1" applyFill="1" applyBorder="1" applyAlignment="1">
      <alignment vertical="center"/>
    </xf>
    <xf numFmtId="0" fontId="78" fillId="5" borderId="8" xfId="4" applyFont="1" applyFill="1" applyBorder="1" applyAlignment="1">
      <alignment horizontal="center" vertical="center"/>
    </xf>
    <xf numFmtId="49" fontId="52" fillId="2" borderId="0" xfId="4" applyNumberFormat="1" applyFont="1" applyFill="1" applyAlignment="1">
      <alignment horizontal="center" vertical="center"/>
    </xf>
    <xf numFmtId="0" fontId="78" fillId="5" borderId="19" xfId="4" applyFont="1" applyFill="1" applyBorder="1" applyAlignment="1">
      <alignment horizontal="center" vertical="center"/>
    </xf>
    <xf numFmtId="0" fontId="21" fillId="5" borderId="43" xfId="4" applyFont="1" applyFill="1" applyBorder="1" applyAlignment="1">
      <alignment vertical="center"/>
    </xf>
    <xf numFmtId="49" fontId="71" fillId="5" borderId="8" xfId="4" applyNumberFormat="1" applyFont="1" applyFill="1" applyBorder="1" applyAlignment="1">
      <alignment vertical="center"/>
    </xf>
    <xf numFmtId="49" fontId="79" fillId="2" borderId="0" xfId="4" applyNumberFormat="1" applyFont="1" applyFill="1" applyAlignment="1">
      <alignment horizontal="center" vertical="center"/>
    </xf>
    <xf numFmtId="0" fontId="79" fillId="5" borderId="19" xfId="4" applyFont="1" applyFill="1" applyBorder="1" applyAlignment="1">
      <alignment vertical="center"/>
    </xf>
    <xf numFmtId="49" fontId="69" fillId="5" borderId="0" xfId="4" applyNumberFormat="1" applyFont="1" applyFill="1" applyAlignment="1">
      <alignment horizontal="center" vertical="center"/>
    </xf>
    <xf numFmtId="49" fontId="72" fillId="5" borderId="0" xfId="4" applyNumberFormat="1" applyFont="1" applyFill="1" applyAlignment="1">
      <alignment horizontal="center" vertical="center"/>
    </xf>
    <xf numFmtId="0" fontId="10" fillId="5" borderId="0" xfId="4" applyFont="1" applyFill="1" applyAlignment="1">
      <alignment horizontal="right" vertical="center"/>
    </xf>
    <xf numFmtId="0" fontId="72" fillId="5" borderId="0" xfId="4" applyFont="1" applyFill="1" applyAlignment="1">
      <alignment horizontal="left" vertical="center"/>
    </xf>
    <xf numFmtId="49" fontId="21" fillId="5" borderId="0" xfId="4" applyNumberFormat="1" applyFont="1" applyFill="1" applyAlignment="1">
      <alignment vertical="center"/>
    </xf>
    <xf numFmtId="0" fontId="3" fillId="5" borderId="0" xfId="4" applyFill="1" applyAlignment="1">
      <alignment vertical="center"/>
    </xf>
    <xf numFmtId="0" fontId="80" fillId="5" borderId="0" xfId="4" applyFont="1" applyFill="1" applyAlignment="1">
      <alignment vertical="center"/>
    </xf>
    <xf numFmtId="0" fontId="81" fillId="5" borderId="0" xfId="4" applyFont="1" applyFill="1" applyAlignment="1">
      <alignment vertical="center"/>
    </xf>
    <xf numFmtId="0" fontId="72" fillId="13" borderId="0" xfId="4" applyFont="1" applyFill="1" applyAlignment="1">
      <alignment vertical="center"/>
    </xf>
    <xf numFmtId="49" fontId="82" fillId="5" borderId="0" xfId="4" applyNumberFormat="1" applyFont="1" applyFill="1" applyAlignment="1">
      <alignment horizontal="center" vertical="center"/>
    </xf>
    <xf numFmtId="49" fontId="83" fillId="13" borderId="0" xfId="4" applyNumberFormat="1" applyFont="1" applyFill="1" applyAlignment="1">
      <alignment vertical="center"/>
    </xf>
    <xf numFmtId="49" fontId="84" fillId="0" borderId="0" xfId="4" applyNumberFormat="1" applyFont="1" applyAlignment="1">
      <alignment horizontal="center" vertical="center"/>
    </xf>
    <xf numFmtId="49" fontId="83" fillId="5" borderId="0" xfId="4" applyNumberFormat="1" applyFont="1" applyFill="1" applyAlignment="1">
      <alignment vertical="center"/>
    </xf>
    <xf numFmtId="49" fontId="84" fillId="5" borderId="0" xfId="4" applyNumberFormat="1" applyFont="1" applyFill="1" applyAlignment="1">
      <alignment vertical="center"/>
    </xf>
    <xf numFmtId="49" fontId="40" fillId="2" borderId="17" xfId="4" applyNumberFormat="1" applyFont="1" applyFill="1" applyBorder="1" applyAlignment="1">
      <alignment horizontal="center" vertical="center"/>
    </xf>
    <xf numFmtId="49" fontId="40" fillId="2" borderId="17" xfId="4" applyNumberFormat="1" applyFont="1" applyFill="1" applyBorder="1" applyAlignment="1">
      <alignment vertical="center"/>
    </xf>
    <xf numFmtId="49" fontId="40" fillId="2" borderId="17" xfId="4" applyNumberFormat="1" applyFont="1" applyFill="1" applyBorder="1" applyAlignment="1">
      <alignment horizontal="centerContinuous" vertical="center"/>
    </xf>
    <xf numFmtId="49" fontId="40" fillId="2" borderId="31" xfId="4" applyNumberFormat="1" applyFont="1" applyFill="1" applyBorder="1" applyAlignment="1">
      <alignment horizontal="centerContinuous" vertical="center"/>
    </xf>
    <xf numFmtId="49" fontId="41" fillId="2" borderId="17" xfId="4" applyNumberFormat="1" applyFont="1" applyFill="1" applyBorder="1" applyAlignment="1">
      <alignment vertical="center"/>
    </xf>
    <xf numFmtId="49" fontId="41" fillId="2" borderId="31" xfId="4" applyNumberFormat="1" applyFont="1" applyFill="1" applyBorder="1" applyAlignment="1">
      <alignment vertical="center"/>
    </xf>
    <xf numFmtId="49" fontId="27" fillId="2" borderId="17" xfId="4" applyNumberFormat="1" applyFont="1" applyFill="1" applyBorder="1" applyAlignment="1">
      <alignment horizontal="left" vertical="center"/>
    </xf>
    <xf numFmtId="49" fontId="27" fillId="0" borderId="17" xfId="4" applyNumberFormat="1" applyFont="1" applyBorder="1" applyAlignment="1">
      <alignment horizontal="left" vertical="center"/>
    </xf>
    <xf numFmtId="49" fontId="41" fillId="5" borderId="31" xfId="4" applyNumberFormat="1" applyFont="1" applyFill="1" applyBorder="1" applyAlignment="1">
      <alignment vertical="center"/>
    </xf>
    <xf numFmtId="0" fontId="10" fillId="0" borderId="0" xfId="4" applyFont="1" applyAlignment="1">
      <alignment vertical="center"/>
    </xf>
    <xf numFmtId="0" fontId="58" fillId="5" borderId="0" xfId="4" applyFont="1" applyFill="1" applyAlignment="1">
      <alignment vertical="center"/>
    </xf>
    <xf numFmtId="49" fontId="10" fillId="5" borderId="20" xfId="4" applyNumberFormat="1" applyFont="1" applyFill="1" applyBorder="1" applyAlignment="1">
      <alignment horizontal="right" vertical="center"/>
    </xf>
    <xf numFmtId="49" fontId="10" fillId="5" borderId="0" xfId="4" applyNumberFormat="1" applyFont="1" applyFill="1" applyAlignment="1">
      <alignment horizontal="center" vertical="center"/>
    </xf>
    <xf numFmtId="49" fontId="32" fillId="5" borderId="0" xfId="4" applyNumberFormat="1" applyFont="1" applyFill="1" applyAlignment="1">
      <alignment horizontal="center" vertical="center"/>
    </xf>
    <xf numFmtId="49" fontId="37" fillId="5" borderId="7" xfId="4" applyNumberFormat="1" applyFont="1" applyFill="1" applyBorder="1" applyAlignment="1">
      <alignment vertical="center"/>
    </xf>
    <xf numFmtId="49" fontId="27" fillId="5" borderId="20" xfId="4" applyNumberFormat="1" applyFont="1" applyFill="1" applyBorder="1" applyAlignment="1">
      <alignment vertical="center"/>
    </xf>
    <xf numFmtId="49" fontId="10" fillId="5" borderId="19" xfId="4" applyNumberFormat="1" applyFont="1" applyFill="1" applyBorder="1" applyAlignment="1">
      <alignment horizontal="right" vertical="center"/>
    </xf>
    <xf numFmtId="49" fontId="37" fillId="5" borderId="8" xfId="4" applyNumberFormat="1" applyFont="1" applyFill="1" applyBorder="1" applyAlignment="1">
      <alignment vertical="center"/>
    </xf>
    <xf numFmtId="49" fontId="10" fillId="2" borderId="20" xfId="4" applyNumberFormat="1" applyFont="1" applyFill="1" applyBorder="1" applyAlignment="1">
      <alignment horizontal="right" vertical="center"/>
    </xf>
    <xf numFmtId="0" fontId="10" fillId="2" borderId="0" xfId="4" applyFont="1" applyFill="1" applyAlignment="1">
      <alignment horizontal="right" vertical="center"/>
    </xf>
    <xf numFmtId="0" fontId="10" fillId="2" borderId="19" xfId="4" applyFont="1" applyFill="1" applyBorder="1" applyAlignment="1">
      <alignment horizontal="right" vertical="center"/>
    </xf>
    <xf numFmtId="49" fontId="10" fillId="5" borderId="19" xfId="4" applyNumberFormat="1" applyFont="1" applyFill="1" applyBorder="1" applyAlignment="1">
      <alignment horizontal="center" vertical="center"/>
    </xf>
    <xf numFmtId="49" fontId="32" fillId="5" borderId="19" xfId="4" applyNumberFormat="1" applyFont="1" applyFill="1" applyBorder="1" applyAlignment="1">
      <alignment horizontal="center" vertical="center"/>
    </xf>
    <xf numFmtId="0" fontId="39" fillId="14" borderId="8" xfId="4" applyFont="1" applyFill="1" applyBorder="1" applyAlignment="1">
      <alignment horizontal="right" vertical="center"/>
    </xf>
    <xf numFmtId="0" fontId="37" fillId="0" borderId="0" xfId="4" applyFont="1"/>
    <xf numFmtId="0" fontId="17" fillId="0" borderId="0" xfId="4" applyFont="1"/>
    <xf numFmtId="49" fontId="67" fillId="0" borderId="0" xfId="4" applyNumberFormat="1" applyFont="1" applyAlignment="1">
      <alignment vertical="top"/>
    </xf>
    <xf numFmtId="49" fontId="44" fillId="0" borderId="0" xfId="4" applyNumberFormat="1" applyFont="1" applyAlignment="1">
      <alignment vertical="top"/>
    </xf>
    <xf numFmtId="0" fontId="30" fillId="0" borderId="0" xfId="4" applyFont="1"/>
    <xf numFmtId="0" fontId="15" fillId="0" borderId="0" xfId="4" applyFont="1" applyAlignment="1">
      <alignment horizontal="left"/>
    </xf>
    <xf numFmtId="49" fontId="30" fillId="0" borderId="0" xfId="4" applyNumberFormat="1" applyFont="1"/>
    <xf numFmtId="14" fontId="19" fillId="0" borderId="6" xfId="4" applyNumberFormat="1" applyFont="1" applyBorder="1" applyAlignment="1">
      <alignment horizontal="left" vertical="center"/>
    </xf>
    <xf numFmtId="49" fontId="19" fillId="0" borderId="6" xfId="4" applyNumberFormat="1" applyFont="1" applyBorder="1" applyAlignment="1">
      <alignment vertical="center"/>
    </xf>
    <xf numFmtId="49" fontId="3" fillId="0" borderId="6" xfId="4" applyNumberFormat="1" applyBorder="1" applyAlignment="1">
      <alignment vertical="center"/>
    </xf>
    <xf numFmtId="49" fontId="38" fillId="0" borderId="6" xfId="4" applyNumberFormat="1" applyFont="1" applyBorder="1" applyAlignment="1">
      <alignment vertical="center"/>
    </xf>
    <xf numFmtId="49" fontId="19" fillId="0" borderId="6" xfId="2" applyNumberFormat="1" applyFont="1" applyBorder="1" applyAlignment="1" applyProtection="1">
      <alignment vertical="center"/>
      <protection locked="0"/>
    </xf>
    <xf numFmtId="0" fontId="20" fillId="0" borderId="6" xfId="4" applyFont="1" applyBorder="1" applyAlignment="1">
      <alignment horizontal="left" vertical="center"/>
    </xf>
    <xf numFmtId="49" fontId="11" fillId="2" borderId="0" xfId="4" applyNumberFormat="1" applyFont="1" applyFill="1" applyAlignment="1">
      <alignment horizontal="right" vertical="center"/>
    </xf>
    <xf numFmtId="0" fontId="52" fillId="0" borderId="19" xfId="4" applyFont="1" applyBorder="1" applyAlignment="1">
      <alignment horizontal="center" vertical="center"/>
    </xf>
    <xf numFmtId="0" fontId="52" fillId="0" borderId="19" xfId="4" applyFont="1" applyBorder="1" applyAlignment="1">
      <alignment horizontal="center" vertical="center" shrinkToFit="1"/>
    </xf>
    <xf numFmtId="0" fontId="70" fillId="15" borderId="19" xfId="4" applyFont="1" applyFill="1" applyBorder="1" applyAlignment="1">
      <alignment horizontal="center" vertical="center"/>
    </xf>
    <xf numFmtId="0" fontId="69" fillId="0" borderId="19" xfId="4" applyFont="1" applyBorder="1" applyAlignment="1">
      <alignment vertical="center"/>
    </xf>
    <xf numFmtId="0" fontId="71" fillId="0" borderId="19" xfId="4" applyFont="1" applyBorder="1" applyAlignment="1">
      <alignment horizontal="center" vertical="center"/>
    </xf>
    <xf numFmtId="0" fontId="71" fillId="0" borderId="0" xfId="4" applyFont="1" applyAlignment="1">
      <alignment vertical="center"/>
    </xf>
    <xf numFmtId="0" fontId="21" fillId="0" borderId="41" xfId="4" applyFont="1" applyBorder="1" applyAlignment="1">
      <alignment vertical="center"/>
    </xf>
    <xf numFmtId="0" fontId="52" fillId="0" borderId="0" xfId="4" applyFont="1" applyAlignment="1">
      <alignment horizontal="center" vertical="center"/>
    </xf>
    <xf numFmtId="0" fontId="52" fillId="0" borderId="0" xfId="4" applyFont="1" applyAlignment="1">
      <alignment horizontal="center" vertical="center" shrinkToFit="1"/>
    </xf>
    <xf numFmtId="0" fontId="72" fillId="0" borderId="0" xfId="4" applyFont="1" applyAlignment="1">
      <alignment horizontal="center" vertical="center"/>
    </xf>
    <xf numFmtId="0" fontId="74" fillId="0" borderId="0" xfId="4" applyFont="1" applyAlignment="1">
      <alignment vertical="center"/>
    </xf>
    <xf numFmtId="0" fontId="75" fillId="0" borderId="0" xfId="4" applyFont="1" applyAlignment="1">
      <alignment vertical="center"/>
    </xf>
    <xf numFmtId="0" fontId="76" fillId="0" borderId="0" xfId="4" applyFont="1" applyAlignment="1">
      <alignment horizontal="right" vertical="center"/>
    </xf>
    <xf numFmtId="0" fontId="71" fillId="0" borderId="19" xfId="4" applyFont="1" applyBorder="1" applyAlignment="1">
      <alignment vertical="center"/>
    </xf>
    <xf numFmtId="0" fontId="21" fillId="0" borderId="42" xfId="4" applyFont="1" applyBorder="1" applyAlignment="1">
      <alignment vertical="center"/>
    </xf>
    <xf numFmtId="0" fontId="72" fillId="0" borderId="19" xfId="4" applyFont="1" applyBorder="1" applyAlignment="1">
      <alignment vertical="center"/>
    </xf>
    <xf numFmtId="0" fontId="71" fillId="0" borderId="8" xfId="4" applyFont="1" applyBorder="1" applyAlignment="1">
      <alignment horizontal="center" vertical="center"/>
    </xf>
    <xf numFmtId="0" fontId="71" fillId="0" borderId="7" xfId="4" applyFont="1" applyBorder="1" applyAlignment="1">
      <alignment horizontal="left" vertical="center"/>
    </xf>
    <xf numFmtId="0" fontId="70" fillId="0" borderId="0" xfId="4" applyFont="1" applyAlignment="1">
      <alignment horizontal="center" vertical="center"/>
    </xf>
    <xf numFmtId="0" fontId="71" fillId="0" borderId="0" xfId="4" applyFont="1" applyAlignment="1">
      <alignment horizontal="center" vertical="center"/>
    </xf>
    <xf numFmtId="0" fontId="37" fillId="0" borderId="0" xfId="4" applyFont="1" applyAlignment="1">
      <alignment horizontal="right" vertical="center"/>
    </xf>
    <xf numFmtId="49" fontId="71" fillId="0" borderId="19" xfId="4" applyNumberFormat="1" applyFont="1" applyBorder="1" applyAlignment="1">
      <alignment vertical="center"/>
    </xf>
    <xf numFmtId="49" fontId="71" fillId="0" borderId="0" xfId="4" applyNumberFormat="1" applyFont="1" applyAlignment="1">
      <alignment vertical="center"/>
    </xf>
    <xf numFmtId="0" fontId="71" fillId="0" borderId="7" xfId="4" applyFont="1" applyBorder="1" applyAlignment="1">
      <alignment vertical="center"/>
    </xf>
    <xf numFmtId="49" fontId="71" fillId="0" borderId="7" xfId="4" applyNumberFormat="1" applyFont="1" applyBorder="1" applyAlignment="1">
      <alignment vertical="center"/>
    </xf>
    <xf numFmtId="0" fontId="71" fillId="0" borderId="8" xfId="4" applyFont="1" applyBorder="1" applyAlignment="1">
      <alignment vertical="center"/>
    </xf>
    <xf numFmtId="0" fontId="78" fillId="0" borderId="8" xfId="4" applyFont="1" applyBorder="1" applyAlignment="1">
      <alignment horizontal="center" vertical="center"/>
    </xf>
    <xf numFmtId="0" fontId="85" fillId="0" borderId="0" xfId="4" applyFont="1" applyAlignment="1">
      <alignment vertical="center"/>
    </xf>
    <xf numFmtId="0" fontId="80" fillId="0" borderId="0" xfId="4" applyFont="1" applyAlignment="1">
      <alignment vertical="center"/>
    </xf>
    <xf numFmtId="0" fontId="78" fillId="0" borderId="19" xfId="4" applyFont="1" applyBorder="1" applyAlignment="1">
      <alignment horizontal="center" vertical="center"/>
    </xf>
    <xf numFmtId="0" fontId="21" fillId="0" borderId="43" xfId="4" applyFont="1" applyBorder="1" applyAlignment="1">
      <alignment vertical="center"/>
    </xf>
    <xf numFmtId="49" fontId="71" fillId="0" borderId="8" xfId="4" applyNumberFormat="1" applyFont="1" applyBorder="1" applyAlignment="1">
      <alignment vertical="center"/>
    </xf>
    <xf numFmtId="0" fontId="81" fillId="0" borderId="0" xfId="4" applyFont="1" applyAlignment="1">
      <alignment vertical="center"/>
    </xf>
    <xf numFmtId="49" fontId="72" fillId="0" borderId="0" xfId="4" applyNumberFormat="1" applyFont="1" applyAlignment="1">
      <alignment horizontal="center" vertical="center"/>
    </xf>
    <xf numFmtId="49" fontId="69" fillId="0" borderId="0" xfId="4" applyNumberFormat="1" applyFont="1" applyAlignment="1">
      <alignment horizontal="center" vertical="center"/>
    </xf>
    <xf numFmtId="0" fontId="72" fillId="0" borderId="0" xfId="4" applyFont="1" applyAlignment="1">
      <alignment vertical="center"/>
    </xf>
    <xf numFmtId="49" fontId="72" fillId="0" borderId="0" xfId="4" applyNumberFormat="1" applyFont="1" applyAlignment="1">
      <alignment vertical="center"/>
    </xf>
    <xf numFmtId="0" fontId="10" fillId="0" borderId="0" xfId="4" applyFont="1" applyAlignment="1">
      <alignment horizontal="right" vertical="center"/>
    </xf>
    <xf numFmtId="0" fontId="72" fillId="0" borderId="0" xfId="4" applyFont="1" applyAlignment="1">
      <alignment horizontal="left" vertical="center"/>
    </xf>
    <xf numFmtId="49" fontId="83" fillId="0" borderId="0" xfId="4" applyNumberFormat="1" applyFont="1" applyAlignment="1">
      <alignment vertical="center"/>
    </xf>
    <xf numFmtId="49" fontId="10" fillId="0" borderId="22" xfId="4" applyNumberFormat="1" applyFont="1" applyBorder="1" applyAlignment="1">
      <alignment vertical="center"/>
    </xf>
    <xf numFmtId="49" fontId="10" fillId="0" borderId="20" xfId="4" applyNumberFormat="1" applyFont="1" applyBorder="1" applyAlignment="1">
      <alignment vertical="center"/>
    </xf>
    <xf numFmtId="49" fontId="10" fillId="0" borderId="20" xfId="4" applyNumberFormat="1" applyFont="1" applyBorder="1" applyAlignment="1">
      <alignment horizontal="right" vertical="center"/>
    </xf>
    <xf numFmtId="49" fontId="10" fillId="0" borderId="23" xfId="4" applyNumberFormat="1" applyFont="1" applyBorder="1" applyAlignment="1">
      <alignment horizontal="right" vertical="center"/>
    </xf>
    <xf numFmtId="49" fontId="10" fillId="0" borderId="0" xfId="4" applyNumberFormat="1" applyFont="1" applyAlignment="1">
      <alignment horizontal="center" vertical="center"/>
    </xf>
    <xf numFmtId="49" fontId="32" fillId="0" borderId="0" xfId="4" applyNumberFormat="1" applyFont="1" applyAlignment="1">
      <alignment horizontal="center" vertical="center"/>
    </xf>
    <xf numFmtId="49" fontId="37" fillId="0" borderId="7" xfId="4" applyNumberFormat="1" applyFont="1" applyBorder="1" applyAlignment="1">
      <alignment vertical="center"/>
    </xf>
    <xf numFmtId="49" fontId="27" fillId="2" borderId="22" xfId="4" applyNumberFormat="1" applyFont="1" applyFill="1" applyBorder="1" applyAlignment="1">
      <alignment vertical="center"/>
    </xf>
    <xf numFmtId="49" fontId="27" fillId="2" borderId="20" xfId="4" applyNumberFormat="1" applyFont="1" applyFill="1" applyBorder="1" applyAlignment="1">
      <alignment vertical="center"/>
    </xf>
    <xf numFmtId="49" fontId="37" fillId="2" borderId="7" xfId="4" applyNumberFormat="1" applyFont="1" applyFill="1" applyBorder="1" applyAlignment="1">
      <alignment vertical="center"/>
    </xf>
    <xf numFmtId="49" fontId="10" fillId="0" borderId="21" xfId="4" applyNumberFormat="1" applyFont="1" applyBorder="1" applyAlignment="1">
      <alignment vertical="center"/>
    </xf>
    <xf numFmtId="49" fontId="10" fillId="0" borderId="19" xfId="4" applyNumberFormat="1" applyFont="1" applyBorder="1" applyAlignment="1">
      <alignment vertical="center"/>
    </xf>
    <xf numFmtId="49" fontId="10" fillId="0" borderId="19" xfId="4" applyNumberFormat="1" applyFont="1" applyBorder="1" applyAlignment="1">
      <alignment horizontal="right" vertical="center"/>
    </xf>
    <xf numFmtId="49" fontId="10" fillId="0" borderId="8" xfId="4" applyNumberFormat="1" applyFont="1" applyBorder="1" applyAlignment="1">
      <alignment horizontal="right" vertical="center"/>
    </xf>
    <xf numFmtId="0" fontId="10" fillId="0" borderId="19" xfId="4" applyFont="1" applyBorder="1" applyAlignment="1">
      <alignment vertical="center"/>
    </xf>
    <xf numFmtId="49" fontId="37" fillId="0" borderId="19" xfId="4" applyNumberFormat="1" applyFont="1" applyBorder="1" applyAlignment="1">
      <alignment vertical="center"/>
    </xf>
    <xf numFmtId="49" fontId="37" fillId="0" borderId="8" xfId="4" applyNumberFormat="1" applyFont="1" applyBorder="1" applyAlignment="1">
      <alignment vertical="center"/>
    </xf>
    <xf numFmtId="49" fontId="10" fillId="0" borderId="19" xfId="4" applyNumberFormat="1" applyFont="1" applyBorder="1" applyAlignment="1">
      <alignment horizontal="center" vertical="center"/>
    </xf>
    <xf numFmtId="49" fontId="32" fillId="0" borderId="19" xfId="4" applyNumberFormat="1" applyFont="1" applyBorder="1" applyAlignment="1">
      <alignment horizontal="center" vertical="center"/>
    </xf>
    <xf numFmtId="0" fontId="15" fillId="0" borderId="0" xfId="4" applyFont="1" applyAlignment="1">
      <alignment horizontal="left" vertical="center"/>
    </xf>
    <xf numFmtId="49" fontId="21" fillId="0" borderId="9" xfId="4" applyNumberFormat="1" applyFont="1" applyBorder="1" applyAlignment="1">
      <alignment horizontal="left" vertical="center"/>
    </xf>
    <xf numFmtId="0" fontId="21" fillId="0" borderId="9" xfId="4" applyFont="1" applyBorder="1" applyAlignment="1">
      <alignment horizontal="left" vertical="center"/>
    </xf>
    <xf numFmtId="0" fontId="51" fillId="7" borderId="0" xfId="4" applyFont="1" applyFill="1" applyAlignment="1">
      <alignment horizontal="center"/>
    </xf>
    <xf numFmtId="0" fontId="51" fillId="5" borderId="19" xfId="4" applyFont="1" applyFill="1" applyBorder="1"/>
    <xf numFmtId="0" fontId="21" fillId="0" borderId="5" xfId="4" applyFont="1" applyBorder="1" applyAlignment="1">
      <alignment horizontal="center" vertical="center"/>
    </xf>
    <xf numFmtId="49" fontId="26" fillId="0" borderId="0" xfId="4" applyNumberFormat="1" applyFont="1" applyAlignment="1">
      <alignment horizontal="right" vertical="center"/>
    </xf>
    <xf numFmtId="0" fontId="86" fillId="0" borderId="0" xfId="3" applyFont="1" applyAlignment="1">
      <alignment horizontal="center" vertical="center"/>
    </xf>
    <xf numFmtId="0" fontId="87" fillId="16" borderId="0" xfId="3" applyFont="1" applyFill="1" applyAlignment="1">
      <alignment horizontal="center" vertical="center" wrapText="1"/>
    </xf>
    <xf numFmtId="0" fontId="87" fillId="0" borderId="0" xfId="3" applyFont="1" applyAlignment="1">
      <alignment horizontal="center" vertical="center" wrapText="1"/>
    </xf>
    <xf numFmtId="49" fontId="88" fillId="0" borderId="0" xfId="3" applyNumberFormat="1" applyFont="1" applyAlignment="1">
      <alignment textRotation="90" wrapText="1"/>
    </xf>
    <xf numFmtId="49" fontId="88" fillId="0" borderId="0" xfId="3" applyNumberFormat="1" applyFont="1" applyAlignment="1">
      <alignment horizontal="right" textRotation="90" wrapText="1"/>
    </xf>
    <xf numFmtId="49" fontId="1" fillId="0" borderId="0" xfId="3" applyNumberFormat="1" applyAlignment="1">
      <alignment horizontal="center" vertical="center"/>
    </xf>
    <xf numFmtId="49" fontId="1" fillId="0" borderId="0" xfId="3" applyNumberFormat="1" applyAlignment="1">
      <alignment horizontal="center"/>
    </xf>
    <xf numFmtId="49" fontId="89" fillId="0" borderId="19" xfId="3" applyNumberFormat="1" applyFont="1" applyBorder="1" applyAlignment="1">
      <alignment horizontal="center"/>
    </xf>
    <xf numFmtId="49" fontId="1" fillId="0" borderId="5" xfId="3" applyNumberFormat="1" applyBorder="1"/>
    <xf numFmtId="49" fontId="60" fillId="0" borderId="5" xfId="3" applyNumberFormat="1" applyFont="1" applyBorder="1"/>
    <xf numFmtId="49" fontId="1" fillId="0" borderId="5" xfId="3" applyNumberFormat="1" applyBorder="1" applyAlignment="1">
      <alignment horizontal="center"/>
    </xf>
    <xf numFmtId="0" fontId="1" fillId="0" borderId="5" xfId="3" applyBorder="1" applyAlignment="1">
      <alignment horizontal="center" vertical="center"/>
    </xf>
    <xf numFmtId="49" fontId="1" fillId="0" borderId="5" xfId="3" applyNumberFormat="1" applyBorder="1" applyAlignment="1">
      <alignment horizontal="center" vertical="center"/>
    </xf>
    <xf numFmtId="49" fontId="90" fillId="0" borderId="5" xfId="3" applyNumberFormat="1" applyFont="1" applyBorder="1"/>
    <xf numFmtId="0" fontId="90" fillId="0" borderId="5" xfId="3" applyFont="1" applyBorder="1" applyAlignment="1">
      <alignment horizontal="center" vertical="center"/>
    </xf>
    <xf numFmtId="49" fontId="91" fillId="0" borderId="16" xfId="3" applyNumberFormat="1" applyFont="1" applyBorder="1" applyAlignment="1">
      <alignment horizontal="center"/>
    </xf>
    <xf numFmtId="49" fontId="91" fillId="0" borderId="17" xfId="3" applyNumberFormat="1" applyFont="1" applyBorder="1" applyAlignment="1">
      <alignment horizontal="center"/>
    </xf>
    <xf numFmtId="49" fontId="91" fillId="0" borderId="31" xfId="3" applyNumberFormat="1" applyFont="1" applyBorder="1" applyAlignment="1">
      <alignment horizontal="center"/>
    </xf>
    <xf numFmtId="49" fontId="1" fillId="0" borderId="0" xfId="3" applyNumberFormat="1"/>
    <xf numFmtId="49" fontId="60" fillId="0" borderId="0" xfId="3" applyNumberFormat="1" applyFont="1"/>
    <xf numFmtId="0" fontId="1" fillId="0" borderId="0" xfId="3" applyAlignment="1">
      <alignment horizontal="center" vertical="center"/>
    </xf>
    <xf numFmtId="0" fontId="90" fillId="0" borderId="0" xfId="3" applyFont="1" applyAlignment="1">
      <alignment horizontal="center" vertical="center"/>
    </xf>
    <xf numFmtId="49" fontId="92" fillId="0" borderId="5" xfId="3" applyNumberFormat="1" applyFont="1" applyBorder="1"/>
    <xf numFmtId="49" fontId="90" fillId="0" borderId="5" xfId="3" applyNumberFormat="1" applyFont="1" applyBorder="1" applyAlignment="1">
      <alignment horizontal="center"/>
    </xf>
    <xf numFmtId="49" fontId="92" fillId="0" borderId="5" xfId="3" applyNumberFormat="1" applyFont="1" applyBorder="1" applyAlignment="1">
      <alignment horizontal="center" vertical="center"/>
    </xf>
    <xf numFmtId="49" fontId="61" fillId="0" borderId="5" xfId="3" applyNumberFormat="1" applyFont="1" applyBorder="1" applyAlignment="1">
      <alignment horizontal="center" vertical="center"/>
    </xf>
    <xf numFmtId="49" fontId="93" fillId="0" borderId="16" xfId="3" applyNumberFormat="1" applyFont="1" applyBorder="1" applyAlignment="1">
      <alignment horizontal="center"/>
    </xf>
    <xf numFmtId="49" fontId="93" fillId="0" borderId="17" xfId="3" applyNumberFormat="1" applyFont="1" applyBorder="1" applyAlignment="1">
      <alignment horizontal="center"/>
    </xf>
    <xf numFmtId="49" fontId="93" fillId="0" borderId="31" xfId="3" applyNumberFormat="1" applyFont="1" applyBorder="1" applyAlignment="1">
      <alignment horizontal="center"/>
    </xf>
    <xf numFmtId="20" fontId="1" fillId="0" borderId="0" xfId="3" applyNumberFormat="1"/>
    <xf numFmtId="49" fontId="95" fillId="0" borderId="16" xfId="3" applyNumberFormat="1" applyFont="1" applyBorder="1" applyAlignment="1">
      <alignment horizontal="center"/>
    </xf>
    <xf numFmtId="49" fontId="96" fillId="0" borderId="17" xfId="3" applyNumberFormat="1" applyFont="1" applyBorder="1" applyAlignment="1">
      <alignment horizontal="center"/>
    </xf>
    <xf numFmtId="49" fontId="96" fillId="0" borderId="31" xfId="3" applyNumberFormat="1" applyFont="1" applyBorder="1" applyAlignment="1">
      <alignment horizontal="center"/>
    </xf>
    <xf numFmtId="166" fontId="1" fillId="0" borderId="0" xfId="3" applyNumberFormat="1" applyAlignment="1">
      <alignment horizontal="center"/>
    </xf>
    <xf numFmtId="49" fontId="95" fillId="0" borderId="17" xfId="3" applyNumberFormat="1" applyFont="1" applyBorder="1" applyAlignment="1">
      <alignment horizontal="center"/>
    </xf>
    <xf numFmtId="49" fontId="95" fillId="0" borderId="31" xfId="3" applyNumberFormat="1" applyFont="1" applyBorder="1" applyAlignment="1">
      <alignment horizontal="center"/>
    </xf>
    <xf numFmtId="49" fontId="1" fillId="0" borderId="16" xfId="3" applyNumberFormat="1" applyBorder="1"/>
    <xf numFmtId="49" fontId="1" fillId="0" borderId="17" xfId="3" applyNumberFormat="1" applyBorder="1"/>
    <xf numFmtId="49" fontId="1" fillId="0" borderId="31" xfId="3" applyNumberFormat="1" applyBorder="1"/>
  </cellXfs>
  <cellStyles count="5">
    <cellStyle name="Hivatkozás" xfId="1" builtinId="8"/>
    <cellStyle name="Normál" xfId="0" builtinId="0"/>
    <cellStyle name="Normál 2" xfId="3" xr:uid="{B4BC0E50-C23A-4AC3-87E6-4AE80EC1D9E5}"/>
    <cellStyle name="Normál 3" xfId="4" xr:uid="{4C474A89-87D0-4752-81DE-815229791812}"/>
    <cellStyle name="Pénznem" xfId="2" builtinId="4"/>
  </cellStyles>
  <dxfs count="449">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i val="0"/>
        <condense val="0"/>
        <extend val="0"/>
        <color indexed="9"/>
      </font>
      <fill>
        <patternFill>
          <bgColor indexed="42"/>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i val="0"/>
        <condense val="0"/>
        <extend val="0"/>
        <color indexed="9"/>
      </font>
      <fill>
        <patternFill>
          <bgColor indexed="42"/>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i val="0"/>
        <condense val="0"/>
        <extend val="0"/>
        <color indexed="9"/>
      </font>
      <fill>
        <patternFill>
          <bgColor indexed="42"/>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i val="0"/>
        <condense val="0"/>
        <extend val="0"/>
        <color indexed="9"/>
      </font>
      <fill>
        <patternFill>
          <bgColor indexed="42"/>
        </patternFill>
      </fill>
    </dxf>
    <dxf>
      <font>
        <b val="0"/>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CE138F09-ECC0-4EB4-94B1-32399A121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71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23969" name="Button 1" hidden="1">
              <a:extLst>
                <a:ext uri="{63B3BB69-23CF-44E3-9099-C40C66FF867C}">
                  <a14:compatExt spid="_x0000_s723969"/>
                </a:ext>
                <a:ext uri="{FF2B5EF4-FFF2-40B4-BE49-F238E27FC236}">
                  <a16:creationId xmlns:a16="http://schemas.microsoft.com/office/drawing/2014/main" id="{87016E49-DEF0-4E15-9F0C-EC365D68DFC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C688AC21-FB1D-491E-95E9-7F7C2A2C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49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26017" name="Button 1" hidden="1">
              <a:extLst>
                <a:ext uri="{63B3BB69-23CF-44E3-9099-C40C66FF867C}">
                  <a14:compatExt spid="_x0000_s726017"/>
                </a:ext>
                <a:ext uri="{FF2B5EF4-FFF2-40B4-BE49-F238E27FC236}">
                  <a16:creationId xmlns:a16="http://schemas.microsoft.com/office/drawing/2014/main" id="{E19965AE-09DE-4DBA-AC39-881274ABFBD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746526" name="Picture 3">
          <a:extLst>
            <a:ext uri="{FF2B5EF4-FFF2-40B4-BE49-F238E27FC236}">
              <a16:creationId xmlns:a16="http://schemas.microsoft.com/office/drawing/2014/main" id="{85C0BA3D-C3A5-79DB-5154-30A10576E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41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859714B3-0790-4C63-AA59-73370D3F3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9DA99A55-DA65-48DD-9572-6EABE5AB7C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654CDD0E-1EF5-480C-9065-71AAEFA3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720A44C9-1BF7-4E0D-9ED0-2C9920876C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5D9C484B-B720-4A35-86B7-9D6A875B7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A58DB922-639E-4BB8-880A-E0BC00FCB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DF5063E5-57E4-4B60-9997-D720B4094B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09225B5B-7FBA-4668-BA94-A038A08D46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34209" name="Button 1" hidden="1">
              <a:extLst>
                <a:ext uri="{63B3BB69-23CF-44E3-9099-C40C66FF867C}">
                  <a14:compatExt spid="_x0000_s734209"/>
                </a:ext>
                <a:ext uri="{FF2B5EF4-FFF2-40B4-BE49-F238E27FC236}">
                  <a16:creationId xmlns:a16="http://schemas.microsoft.com/office/drawing/2014/main" id="{0E314829-BB94-4E6E-BEB0-741D24D5D58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34210" name="Button 2" hidden="1">
              <a:extLst>
                <a:ext uri="{63B3BB69-23CF-44E3-9099-C40C66FF867C}">
                  <a14:compatExt spid="_x0000_s734210"/>
                </a:ext>
                <a:ext uri="{FF2B5EF4-FFF2-40B4-BE49-F238E27FC236}">
                  <a16:creationId xmlns:a16="http://schemas.microsoft.com/office/drawing/2014/main" id="{8497B5EB-BD63-46E1-AA9A-EAFE67E02DE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51D7368A-92F7-49AB-AF0B-1CB6CE463C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42401" name="Button 1" hidden="1">
              <a:extLst>
                <a:ext uri="{63B3BB69-23CF-44E3-9099-C40C66FF867C}">
                  <a14:compatExt spid="_x0000_s742401"/>
                </a:ext>
                <a:ext uri="{FF2B5EF4-FFF2-40B4-BE49-F238E27FC236}">
                  <a16:creationId xmlns:a16="http://schemas.microsoft.com/office/drawing/2014/main" id="{A2560018-C8DF-4BEE-A096-7DFAF64701F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FB2B393B-B651-44AA-B75F-90F20A92B7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33185" name="Button 1" hidden="1">
              <a:extLst>
                <a:ext uri="{63B3BB69-23CF-44E3-9099-C40C66FF867C}">
                  <a14:compatExt spid="_x0000_s733185"/>
                </a:ext>
                <a:ext uri="{FF2B5EF4-FFF2-40B4-BE49-F238E27FC236}">
                  <a16:creationId xmlns:a16="http://schemas.microsoft.com/office/drawing/2014/main" id="{F932E6CB-53C1-4D83-B4B0-8AE81A5650D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33186" name="Button 2" hidden="1">
              <a:extLst>
                <a:ext uri="{63B3BB69-23CF-44E3-9099-C40C66FF867C}">
                  <a14:compatExt spid="_x0000_s733186"/>
                </a:ext>
                <a:ext uri="{FF2B5EF4-FFF2-40B4-BE49-F238E27FC236}">
                  <a16:creationId xmlns:a16="http://schemas.microsoft.com/office/drawing/2014/main" id="{874CF6B4-4714-4960-A17F-8C994DCDA1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659487" name="Picture 3">
          <a:extLst>
            <a:ext uri="{FF2B5EF4-FFF2-40B4-BE49-F238E27FC236}">
              <a16:creationId xmlns:a16="http://schemas.microsoft.com/office/drawing/2014/main" id="{3EDC517C-9D96-F10B-D6EE-8ED3CC1A7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124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583949E0-FCF7-4C1F-B231-31403696D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228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49569" name="Button 1" hidden="1">
              <a:extLst>
                <a:ext uri="{63B3BB69-23CF-44E3-9099-C40C66FF867C}">
                  <a14:compatExt spid="_x0000_s749569"/>
                </a:ext>
                <a:ext uri="{FF2B5EF4-FFF2-40B4-BE49-F238E27FC236}">
                  <a16:creationId xmlns:a16="http://schemas.microsoft.com/office/drawing/2014/main" id="{52A1EA3E-269B-4F08-B745-6D70614D442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49570" name="Button 2" hidden="1">
              <a:extLst>
                <a:ext uri="{63B3BB69-23CF-44E3-9099-C40C66FF867C}">
                  <a14:compatExt spid="_x0000_s749570"/>
                </a:ext>
                <a:ext uri="{FF2B5EF4-FFF2-40B4-BE49-F238E27FC236}">
                  <a16:creationId xmlns:a16="http://schemas.microsoft.com/office/drawing/2014/main" id="{44F637D0-6FD4-4D60-A857-C1D668C2DBC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60A05494-8420-4FB7-A063-EE7A6FACF2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952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50593" name="Button 1" hidden="1">
              <a:extLst>
                <a:ext uri="{63B3BB69-23CF-44E3-9099-C40C66FF867C}">
                  <a14:compatExt spid="_x0000_s750593"/>
                </a:ext>
                <a:ext uri="{FF2B5EF4-FFF2-40B4-BE49-F238E27FC236}">
                  <a16:creationId xmlns:a16="http://schemas.microsoft.com/office/drawing/2014/main" id="{598C9FC6-A47A-4D19-A014-71B93092C0D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50594" name="Button 2" hidden="1">
              <a:extLst>
                <a:ext uri="{63B3BB69-23CF-44E3-9099-C40C66FF867C}">
                  <a14:compatExt spid="_x0000_s750594"/>
                </a:ext>
                <a:ext uri="{FF2B5EF4-FFF2-40B4-BE49-F238E27FC236}">
                  <a16:creationId xmlns:a16="http://schemas.microsoft.com/office/drawing/2014/main" id="{435EEADF-D08F-4B06-B218-13C73358499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D53B4AA3-3218-49E5-935A-4A7E1731B1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516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30113" name="Button 1" hidden="1">
              <a:extLst>
                <a:ext uri="{63B3BB69-23CF-44E3-9099-C40C66FF867C}">
                  <a14:compatExt spid="_x0000_s730113"/>
                </a:ext>
                <a:ext uri="{FF2B5EF4-FFF2-40B4-BE49-F238E27FC236}">
                  <a16:creationId xmlns:a16="http://schemas.microsoft.com/office/drawing/2014/main" id="{A0C38E11-5E1A-447A-A2E9-B8C4ECAEA7A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4FF3CE17-6BBD-45E6-BCEC-1AAFFD9524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030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32161" name="Button 1" hidden="1">
              <a:extLst>
                <a:ext uri="{63B3BB69-23CF-44E3-9099-C40C66FF867C}">
                  <a14:compatExt spid="_x0000_s732161"/>
                </a:ext>
                <a:ext uri="{FF2B5EF4-FFF2-40B4-BE49-F238E27FC236}">
                  <a16:creationId xmlns:a16="http://schemas.microsoft.com/office/drawing/2014/main" id="{94978385-D48F-4F6C-B54D-10D603078B1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C6C113B5-732A-4CB1-9A3B-30A79C46E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35233" name="Button 1" hidden="1">
              <a:extLst>
                <a:ext uri="{63B3BB69-23CF-44E3-9099-C40C66FF867C}">
                  <a14:compatExt spid="_x0000_s735233"/>
                </a:ext>
                <a:ext uri="{FF2B5EF4-FFF2-40B4-BE49-F238E27FC236}">
                  <a16:creationId xmlns:a16="http://schemas.microsoft.com/office/drawing/2014/main" id="{317A84C2-4271-4D9C-B222-493254184F3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1DD3264C-588A-4703-9776-462F86BD6E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9B9DB3D8-4056-49BA-8F42-048938EBE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92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37281" name="Button 1" hidden="1">
              <a:extLst>
                <a:ext uri="{63B3BB69-23CF-44E3-9099-C40C66FF867C}">
                  <a14:compatExt spid="_x0000_s737281"/>
                </a:ext>
                <a:ext uri="{FF2B5EF4-FFF2-40B4-BE49-F238E27FC236}">
                  <a16:creationId xmlns:a16="http://schemas.microsoft.com/office/drawing/2014/main" id="{1A1AFCA6-FC2F-48BF-847E-98BCF0B9128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FAFBE0C2-EF8A-4BB7-BA9D-EE39A48DE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12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C9FE9DDB-9B32-400F-9273-3E099C96D2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48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44449" name="Button 1" hidden="1">
              <a:extLst>
                <a:ext uri="{63B3BB69-23CF-44E3-9099-C40C66FF867C}">
                  <a14:compatExt spid="_x0000_s744449"/>
                </a:ext>
                <a:ext uri="{FF2B5EF4-FFF2-40B4-BE49-F238E27FC236}">
                  <a16:creationId xmlns:a16="http://schemas.microsoft.com/office/drawing/2014/main" id="{AFF4011F-76F6-4BC1-BFFB-FBAAE32E34A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891ED265-E2CF-4613-9FCB-4483E34AE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006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39329" name="Button 1" hidden="1">
              <a:extLst>
                <a:ext uri="{63B3BB69-23CF-44E3-9099-C40C66FF867C}">
                  <a14:compatExt spid="_x0000_s739329"/>
                </a:ext>
                <a:ext uri="{FF2B5EF4-FFF2-40B4-BE49-F238E27FC236}">
                  <a16:creationId xmlns:a16="http://schemas.microsoft.com/office/drawing/2014/main" id="{9EB069BB-2FE6-48F1-8151-F594D6B0AAA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39330" name="Button 2" hidden="1">
              <a:extLst>
                <a:ext uri="{63B3BB69-23CF-44E3-9099-C40C66FF867C}">
                  <a14:compatExt spid="_x0000_s739330"/>
                </a:ext>
                <a:ext uri="{FF2B5EF4-FFF2-40B4-BE49-F238E27FC236}">
                  <a16:creationId xmlns:a16="http://schemas.microsoft.com/office/drawing/2014/main" id="{EF36D169-60F8-4CE6-99C6-4E74F7E8C02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3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B3B478C5-B27C-4FBA-B577-DBB31708ED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38305" name="Button 1" hidden="1">
              <a:extLst>
                <a:ext uri="{63B3BB69-23CF-44E3-9099-C40C66FF867C}">
                  <a14:compatExt spid="_x0000_s738305"/>
                </a:ext>
                <a:ext uri="{FF2B5EF4-FFF2-40B4-BE49-F238E27FC236}">
                  <a16:creationId xmlns:a16="http://schemas.microsoft.com/office/drawing/2014/main" id="{31B6FBDF-163A-4B75-8B6A-446BAB41EB9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38306" name="Button 2" hidden="1">
              <a:extLst>
                <a:ext uri="{63B3BB69-23CF-44E3-9099-C40C66FF867C}">
                  <a14:compatExt spid="_x0000_s738306"/>
                </a:ext>
                <a:ext uri="{FF2B5EF4-FFF2-40B4-BE49-F238E27FC236}">
                  <a16:creationId xmlns:a16="http://schemas.microsoft.com/office/drawing/2014/main" id="{746A219B-D140-45F2-8854-FDA45CE12AA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D81D2EB4-0C93-411F-B7F3-07435982F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01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40353" name="Button 1" hidden="1">
              <a:extLst>
                <a:ext uri="{63B3BB69-23CF-44E3-9099-C40C66FF867C}">
                  <a14:compatExt spid="_x0000_s740353"/>
                </a:ext>
                <a:ext uri="{FF2B5EF4-FFF2-40B4-BE49-F238E27FC236}">
                  <a16:creationId xmlns:a16="http://schemas.microsoft.com/office/drawing/2014/main" id="{C56E7796-0001-472E-99E8-7B01EC100AD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735262" name="Picture 3">
          <a:extLst>
            <a:ext uri="{FF2B5EF4-FFF2-40B4-BE49-F238E27FC236}">
              <a16:creationId xmlns:a16="http://schemas.microsoft.com/office/drawing/2014/main" id="{615C7AC9-4C5C-5686-ED0B-25A9D0F81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4A7958EC-6030-4EAC-BBC2-1AC8C3E740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6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5072F3E6-62FF-48A4-8435-6A1916D80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14785" name="Picture 21">
          <a:extLst>
            <a:ext uri="{FF2B5EF4-FFF2-40B4-BE49-F238E27FC236}">
              <a16:creationId xmlns:a16="http://schemas.microsoft.com/office/drawing/2014/main" id="{1648C3EF-D844-E606-C2E9-C92A7CB85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458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00000000-0008-0000-0100-000001E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74" name="Picture 21">
          <a:extLst>
            <a:ext uri="{FF2B5EF4-FFF2-40B4-BE49-F238E27FC236}">
              <a16:creationId xmlns:a16="http://schemas.microsoft.com/office/drawing/2014/main" id="{13D24561-BEA3-8B12-A67E-71E3EE6F4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2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3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73" name="Picture 21">
          <a:extLst>
            <a:ext uri="{FF2B5EF4-FFF2-40B4-BE49-F238E27FC236}">
              <a16:creationId xmlns:a16="http://schemas.microsoft.com/office/drawing/2014/main" id="{B2715246-EF2B-88FC-1466-05FCCED26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58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5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61" name="Picture 21">
          <a:extLst>
            <a:ext uri="{FF2B5EF4-FFF2-40B4-BE49-F238E27FC236}">
              <a16:creationId xmlns:a16="http://schemas.microsoft.com/office/drawing/2014/main" id="{B46291B3-BE16-689E-1339-C0617E3B6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8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7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387CA990-74DB-4861-A113-AEEF319CA6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53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46497" name="Button 1" hidden="1">
              <a:extLst>
                <a:ext uri="{63B3BB69-23CF-44E3-9099-C40C66FF867C}">
                  <a14:compatExt spid="_x0000_s746497"/>
                </a:ext>
                <a:ext uri="{FF2B5EF4-FFF2-40B4-BE49-F238E27FC236}">
                  <a16:creationId xmlns:a16="http://schemas.microsoft.com/office/drawing/2014/main" id="{33C59D52-D149-468D-9D27-4F1744B5BE9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723998" name="Picture 3">
          <a:extLst>
            <a:ext uri="{FF2B5EF4-FFF2-40B4-BE49-F238E27FC236}">
              <a16:creationId xmlns:a16="http://schemas.microsoft.com/office/drawing/2014/main" id="{90351FD0-58A9-B422-999D-C6953CB4B3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07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D311F86D-814B-4C94-96C4-604111CFA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44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48545" name="Button 1" hidden="1">
              <a:extLst>
                <a:ext uri="{63B3BB69-23CF-44E3-9099-C40C66FF867C}">
                  <a14:compatExt spid="_x0000_s748545"/>
                </a:ext>
                <a:ext uri="{FF2B5EF4-FFF2-40B4-BE49-F238E27FC236}">
                  <a16:creationId xmlns:a16="http://schemas.microsoft.com/office/drawing/2014/main" id="{AE301AE0-F4A5-43E6-8289-48C840301C2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A1FD4AFB-E101-4529-97DB-C0753A522E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91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51617" name="Button 1" hidden="1">
              <a:extLst>
                <a:ext uri="{63B3BB69-23CF-44E3-9099-C40C66FF867C}">
                  <a14:compatExt spid="_x0000_s751617"/>
                </a:ext>
                <a:ext uri="{FF2B5EF4-FFF2-40B4-BE49-F238E27FC236}">
                  <a16:creationId xmlns:a16="http://schemas.microsoft.com/office/drawing/2014/main" id="{9319CBE9-E3E6-409C-8CF7-CF70DDDD63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C2362228-010A-4477-92C8-D95A049888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58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53665" name="Button 1" hidden="1">
              <a:extLst>
                <a:ext uri="{63B3BB69-23CF-44E3-9099-C40C66FF867C}">
                  <a14:compatExt spid="_x0000_s753665"/>
                </a:ext>
                <a:ext uri="{FF2B5EF4-FFF2-40B4-BE49-F238E27FC236}">
                  <a16:creationId xmlns:a16="http://schemas.microsoft.com/office/drawing/2014/main" id="{C6607A12-2BB4-4B39-98AC-BEAFC3714C7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289" name="Picture 13">
          <a:extLst>
            <a:ext uri="{FF2B5EF4-FFF2-40B4-BE49-F238E27FC236}">
              <a16:creationId xmlns:a16="http://schemas.microsoft.com/office/drawing/2014/main" id="{C39C8C35-D499-1E67-B490-B35DB89272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6A3974EF-B289-47EF-98EE-9FB0CFA824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17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unka\Di&#225;kolimpia\2025-2026\V&#225;rmegyei%20d&#246;nt&#337;k\Sorsol&#225;s%20&#233;s%20j&#225;t&#233;krend\Somogy%20v&#225;rmegye%20-%20Pasz&#233;r%20&#201;va\Somogy_v&#225;rmegyei_Tenisz_DO_B_kateg&#243;ria_Fi&#250;.xls" TargetMode="External"/><Relationship Id="rId1" Type="http://schemas.openxmlformats.org/officeDocument/2006/relationships/externalLinkPath" Target="Somogy_v&#225;rmegyei_Tenisz_DO_B_kateg&#243;ria_Fi&#2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mogy_v&#225;rmegyei_Tenisz_DO_B_kateg&#243;ria_Fi&#250;_m&#225;sola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Munka\Di&#225;kolimpia\2025-2026\V&#225;rmegyei%20d&#246;nt&#337;k\Sorsol&#225;s%20&#233;s%20j&#225;t&#233;krend\Somogy%20v&#225;rmegye%20-%20Pasz&#233;r%20&#201;va\Somogy_v&#225;rmegyei_Tenisz_DO_B_kateg&#243;ria_le&#225;ny.xls" TargetMode="External"/><Relationship Id="rId1" Type="http://schemas.openxmlformats.org/officeDocument/2006/relationships/externalLinkPath" Target="Somogy_v&#225;rmegyei_Tenisz_DO_B_kateg&#243;ria_le&#225;n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I.kcs.-U8-P-F elo"/>
      <sheetName val="I.kcs.-U8-P-F"/>
      <sheetName val="II.kcs.-U10-N-F elo"/>
      <sheetName val="II.kcs.-U10-N-F 1.csop."/>
      <sheetName val="II.kcs.-U10-N-F2-3.csop."/>
      <sheetName val="II.kcs.-U10-N-F Döntő"/>
      <sheetName val="III.kcs.-U11-Z-F elo"/>
      <sheetName val="III.kcs-U11-Z-F"/>
      <sheetName val="IV.kcs.-U12-F elo"/>
      <sheetName val="IV.kcs.-U12-F vigasz"/>
      <sheetName val="IV.kcs.-U12-F"/>
      <sheetName val="V.kcs.-U14-F elo"/>
      <sheetName val="V.kcs.-U14-F"/>
      <sheetName val="VI.kcs.-U16-F elo"/>
      <sheetName val="VI.kcs.-U16-F vigasz"/>
      <sheetName val="VI.kcs.-U16-F"/>
      <sheetName val="VII.kcs.-U18-F elo"/>
      <sheetName val="VII.kcs.-U18-F"/>
    </sheetNames>
    <definedNames>
      <definedName name="egyeni_fotabla_sorsolasi_ranglista"/>
      <definedName name="Jun_Hide_CU"/>
      <definedName name="Jun_Show_CU"/>
    </defined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I.kcs.-U8-P-F elo"/>
      <sheetName val="I.kcs.-U8-P-F"/>
      <sheetName val="1E4"/>
      <sheetName val="1E5"/>
      <sheetName val="1E6"/>
      <sheetName val="1E7"/>
      <sheetName val="1E8"/>
      <sheetName val="II.kcs.-U10-N-F elo"/>
      <sheetName val="II.kcs.-U10-N-F 1.csop."/>
      <sheetName val="II.kcs.-U10-N-F2-3.csop."/>
      <sheetName val="II.kcs.-U10-N-F Döntő"/>
      <sheetName val="1E4 (2)"/>
      <sheetName val="1E7 (2)"/>
      <sheetName val="1E8 (2)"/>
      <sheetName val="III.kcs.-U11-Z-F elo"/>
      <sheetName val="1E3 (3)"/>
      <sheetName val="1E4 (3)"/>
      <sheetName val="1E5 (3)"/>
      <sheetName val="1E6 (3)"/>
      <sheetName val="III.kcs-U11-Z-F"/>
      <sheetName val="1E8 (3)"/>
      <sheetName val="1MD 8 (3)"/>
      <sheetName val="1MD 16 (3)"/>
      <sheetName val="1MD 32 (3)"/>
      <sheetName val="1MD 64 (3)"/>
      <sheetName val="IV.kcs.-U12-F elo"/>
      <sheetName val="1E3 (4)"/>
      <sheetName val="1E4 (4)"/>
      <sheetName val="1E5 (4)"/>
      <sheetName val="1E6 (4)"/>
      <sheetName val="1E7 (4)"/>
      <sheetName val="1E8 (4)"/>
      <sheetName val="IV.kcs.-U12-F vigasz"/>
      <sheetName val="IV.kcs.-U12-F"/>
      <sheetName val="V.kcs.-U14-F elo"/>
      <sheetName val="1E3 (5)"/>
      <sheetName val="1E4 (5)"/>
      <sheetName val="1E5 (5)"/>
      <sheetName val="V.kcs.-U14-F"/>
      <sheetName val="1E7 (5)"/>
      <sheetName val="1E8 (5)"/>
      <sheetName val="1MD 8 (5)"/>
      <sheetName val="1MD 16 (5)"/>
      <sheetName val="1MD 32 (5)"/>
      <sheetName val="1MD 64 (5)"/>
      <sheetName val="1D ELO (5)"/>
      <sheetName val="1D 8 (5)"/>
      <sheetName val="1D 16 (5)"/>
      <sheetName val="1D 32 (5)"/>
      <sheetName val="VI.kcs.-U16-F elo"/>
      <sheetName val="1E3 (6)"/>
      <sheetName val="1E4 (6)"/>
      <sheetName val="1E5 (6)"/>
      <sheetName val="1E6 (6)"/>
      <sheetName val="1E7 (6)"/>
      <sheetName val="1E8 (6)"/>
      <sheetName val="VI.kcs.-U16-F vigasz"/>
      <sheetName val="VI.kcs.-U16-F"/>
      <sheetName val="VII.kcs.-U18-F elo"/>
      <sheetName val="1E3 (7)"/>
      <sheetName val="1E4 (7)"/>
      <sheetName val="1E5 (7)"/>
      <sheetName val="VII.kcs.-U18-F"/>
      <sheetName val="1E7 (7)"/>
      <sheetName val="1E8 (7)"/>
      <sheetName val="1MD 8 (7)"/>
      <sheetName val="1MD 16 (7)"/>
    </sheetNames>
    <definedNames>
      <definedName name="egyeni_fotabla_sorsolasi_ranglista"/>
      <definedName name="Jun_Hide_CU"/>
      <definedName name="Jun_Show_CU"/>
    </defined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II.kcs.-U10-N-L elo"/>
      <sheetName val="II.kcs.-U10-N-L"/>
      <sheetName val="III.kcs.-U11-N-L elo"/>
      <sheetName val="III.kcs.-U11-N-L"/>
      <sheetName val="IV.kcs.-U12-L elo"/>
      <sheetName val="IV.kcs-U12-L"/>
      <sheetName val="V.kcs.-U14-L elo"/>
      <sheetName val="V.kcs.-U14-L vigasz"/>
      <sheetName val="V.kcs.-U14-L"/>
      <sheetName val="VI.kcs.-U16-L elo"/>
      <sheetName val="VI.kcs.-U16-L"/>
      <sheetName val="VII.kcs-U18-L elo"/>
      <sheetName val="VII.kcs.-U18-L"/>
    </sheetNames>
    <definedNames>
      <definedName name="egyeni_fotabla_sorsolasi_ranglista"/>
      <definedName name="Jun_Hide_CU"/>
      <definedName name="Jun_Show_CU"/>
    </defined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omments" Target="../comments9.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comments" Target="../comments12.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25.bin"/><Relationship Id="rId5" Type="http://schemas.openxmlformats.org/officeDocument/2006/relationships/comments" Target="../comments13.xml"/><Relationship Id="rId4" Type="http://schemas.openxmlformats.org/officeDocument/2006/relationships/ctrlProp" Target="../ctrlProps/ctrlProp1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26.bin"/><Relationship Id="rId5" Type="http://schemas.openxmlformats.org/officeDocument/2006/relationships/comments" Target="../comments14.xml"/><Relationship Id="rId4" Type="http://schemas.openxmlformats.org/officeDocument/2006/relationships/ctrlProp" Target="../ctrlProps/ctrlProp1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7.bin"/><Relationship Id="rId5" Type="http://schemas.openxmlformats.org/officeDocument/2006/relationships/comments" Target="../comments15.xml"/><Relationship Id="rId4" Type="http://schemas.openxmlformats.org/officeDocument/2006/relationships/ctrlProp" Target="../ctrlProps/ctrlProp19.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8.xml"/><Relationship Id="rId1" Type="http://schemas.openxmlformats.org/officeDocument/2006/relationships/printerSettings" Target="../printerSettings/printerSettings29.bin"/><Relationship Id="rId5" Type="http://schemas.openxmlformats.org/officeDocument/2006/relationships/comments" Target="../comments16.xml"/><Relationship Id="rId4" Type="http://schemas.openxmlformats.org/officeDocument/2006/relationships/ctrlProp" Target="../ctrlProps/ctrlProp2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comments" Target="../comments17.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1.xml"/><Relationship Id="rId1" Type="http://schemas.openxmlformats.org/officeDocument/2006/relationships/printerSettings" Target="../printerSettings/printerSettings32.bin"/><Relationship Id="rId6" Type="http://schemas.openxmlformats.org/officeDocument/2006/relationships/comments" Target="../comments18.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2.xml"/><Relationship Id="rId1" Type="http://schemas.openxmlformats.org/officeDocument/2006/relationships/printerSettings" Target="../printerSettings/printerSettings33.bin"/><Relationship Id="rId5" Type="http://schemas.openxmlformats.org/officeDocument/2006/relationships/comments" Target="../comments19.xml"/><Relationship Id="rId4" Type="http://schemas.openxmlformats.org/officeDocument/2006/relationships/ctrlProp" Target="../ctrlProps/ctrlProp2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6.xml"/><Relationship Id="rId1" Type="http://schemas.openxmlformats.org/officeDocument/2006/relationships/printerSettings" Target="../printerSettings/printerSettings37.bin"/><Relationship Id="rId5" Type="http://schemas.openxmlformats.org/officeDocument/2006/relationships/comments" Target="../comments20.xml"/><Relationship Id="rId4" Type="http://schemas.openxmlformats.org/officeDocument/2006/relationships/ctrlProp" Target="../ctrlProps/ctrlProp26.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7.xml"/><Relationship Id="rId1" Type="http://schemas.openxmlformats.org/officeDocument/2006/relationships/printerSettings" Target="../printerSettings/printerSettings38.bin"/><Relationship Id="rId5" Type="http://schemas.openxmlformats.org/officeDocument/2006/relationships/comments" Target="../comments21.xml"/><Relationship Id="rId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8.xml"/><Relationship Id="rId1" Type="http://schemas.openxmlformats.org/officeDocument/2006/relationships/printerSettings" Target="../printerSettings/printerSettings39.bin"/><Relationship Id="rId5" Type="http://schemas.openxmlformats.org/officeDocument/2006/relationships/comments" Target="../comments22.xml"/><Relationship Id="rId4" Type="http://schemas.openxmlformats.org/officeDocument/2006/relationships/ctrlProp" Target="../ctrlProps/ctrlProp2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9.xml"/><Relationship Id="rId1" Type="http://schemas.openxmlformats.org/officeDocument/2006/relationships/printerSettings" Target="../printerSettings/printerSettings40.bin"/><Relationship Id="rId5" Type="http://schemas.openxmlformats.org/officeDocument/2006/relationships/comments" Target="../comments23.xml"/><Relationship Id="rId4" Type="http://schemas.openxmlformats.org/officeDocument/2006/relationships/ctrlProp" Target="../ctrlProps/ctrlProp29.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5ECF-06E1-46A8-8E06-480AFE3DC39E}">
  <sheetPr codeName="Sheet15">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3" style="279" customWidth="1"/>
    <col min="3" max="3" width="14.33203125" style="279" customWidth="1"/>
    <col min="4" max="4" width="23.77734375" style="355" bestFit="1" customWidth="1"/>
    <col min="5" max="5" width="10.5546875" style="356" customWidth="1"/>
    <col min="6" max="6" width="6.109375" style="357" hidden="1" customWidth="1"/>
    <col min="7" max="7" width="28.664062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3" style="279" customWidth="1"/>
    <col min="259" max="259" width="14.33203125" style="279" customWidth="1"/>
    <col min="260" max="260" width="23.77734375" style="279" bestFit="1" customWidth="1"/>
    <col min="261" max="261" width="10.5546875" style="279" customWidth="1"/>
    <col min="262" max="262" width="0" style="279" hidden="1" customWidth="1"/>
    <col min="263" max="263" width="28.664062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3" style="279" customWidth="1"/>
    <col min="515" max="515" width="14.33203125" style="279" customWidth="1"/>
    <col min="516" max="516" width="23.77734375" style="279" bestFit="1" customWidth="1"/>
    <col min="517" max="517" width="10.5546875" style="279" customWidth="1"/>
    <col min="518" max="518" width="0" style="279" hidden="1" customWidth="1"/>
    <col min="519" max="519" width="28.664062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3" style="279" customWidth="1"/>
    <col min="771" max="771" width="14.33203125" style="279" customWidth="1"/>
    <col min="772" max="772" width="23.77734375" style="279" bestFit="1" customWidth="1"/>
    <col min="773" max="773" width="10.5546875" style="279" customWidth="1"/>
    <col min="774" max="774" width="0" style="279" hidden="1" customWidth="1"/>
    <col min="775" max="775" width="28.664062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3" style="279" customWidth="1"/>
    <col min="1027" max="1027" width="14.33203125" style="279" customWidth="1"/>
    <col min="1028" max="1028" width="23.77734375" style="279" bestFit="1" customWidth="1"/>
    <col min="1029" max="1029" width="10.5546875" style="279" customWidth="1"/>
    <col min="1030" max="1030" width="0" style="279" hidden="1" customWidth="1"/>
    <col min="1031" max="1031" width="28.664062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3" style="279" customWidth="1"/>
    <col min="1283" max="1283" width="14.33203125" style="279" customWidth="1"/>
    <col min="1284" max="1284" width="23.77734375" style="279" bestFit="1" customWidth="1"/>
    <col min="1285" max="1285" width="10.5546875" style="279" customWidth="1"/>
    <col min="1286" max="1286" width="0" style="279" hidden="1" customWidth="1"/>
    <col min="1287" max="1287" width="28.664062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3" style="279" customWidth="1"/>
    <col min="1539" max="1539" width="14.33203125" style="279" customWidth="1"/>
    <col min="1540" max="1540" width="23.77734375" style="279" bestFit="1" customWidth="1"/>
    <col min="1541" max="1541" width="10.5546875" style="279" customWidth="1"/>
    <col min="1542" max="1542" width="0" style="279" hidden="1" customWidth="1"/>
    <col min="1543" max="1543" width="28.664062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3" style="279" customWidth="1"/>
    <col min="1795" max="1795" width="14.33203125" style="279" customWidth="1"/>
    <col min="1796" max="1796" width="23.77734375" style="279" bestFit="1" customWidth="1"/>
    <col min="1797" max="1797" width="10.5546875" style="279" customWidth="1"/>
    <col min="1798" max="1798" width="0" style="279" hidden="1" customWidth="1"/>
    <col min="1799" max="1799" width="28.664062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3" style="279" customWidth="1"/>
    <col min="2051" max="2051" width="14.33203125" style="279" customWidth="1"/>
    <col min="2052" max="2052" width="23.77734375" style="279" bestFit="1" customWidth="1"/>
    <col min="2053" max="2053" width="10.5546875" style="279" customWidth="1"/>
    <col min="2054" max="2054" width="0" style="279" hidden="1" customWidth="1"/>
    <col min="2055" max="2055" width="28.664062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3" style="279" customWidth="1"/>
    <col min="2307" max="2307" width="14.33203125" style="279" customWidth="1"/>
    <col min="2308" max="2308" width="23.77734375" style="279" bestFit="1" customWidth="1"/>
    <col min="2309" max="2309" width="10.5546875" style="279" customWidth="1"/>
    <col min="2310" max="2310" width="0" style="279" hidden="1" customWidth="1"/>
    <col min="2311" max="2311" width="28.664062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3" style="279" customWidth="1"/>
    <col min="2563" max="2563" width="14.33203125" style="279" customWidth="1"/>
    <col min="2564" max="2564" width="23.77734375" style="279" bestFit="1" customWidth="1"/>
    <col min="2565" max="2565" width="10.5546875" style="279" customWidth="1"/>
    <col min="2566" max="2566" width="0" style="279" hidden="1" customWidth="1"/>
    <col min="2567" max="2567" width="28.664062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3" style="279" customWidth="1"/>
    <col min="2819" max="2819" width="14.33203125" style="279" customWidth="1"/>
    <col min="2820" max="2820" width="23.77734375" style="279" bestFit="1" customWidth="1"/>
    <col min="2821" max="2821" width="10.5546875" style="279" customWidth="1"/>
    <col min="2822" max="2822" width="0" style="279" hidden="1" customWidth="1"/>
    <col min="2823" max="2823" width="28.664062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3" style="279" customWidth="1"/>
    <col min="3075" max="3075" width="14.33203125" style="279" customWidth="1"/>
    <col min="3076" max="3076" width="23.77734375" style="279" bestFit="1" customWidth="1"/>
    <col min="3077" max="3077" width="10.5546875" style="279" customWidth="1"/>
    <col min="3078" max="3078" width="0" style="279" hidden="1" customWidth="1"/>
    <col min="3079" max="3079" width="28.664062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3" style="279" customWidth="1"/>
    <col min="3331" max="3331" width="14.33203125" style="279" customWidth="1"/>
    <col min="3332" max="3332" width="23.77734375" style="279" bestFit="1" customWidth="1"/>
    <col min="3333" max="3333" width="10.5546875" style="279" customWidth="1"/>
    <col min="3334" max="3334" width="0" style="279" hidden="1" customWidth="1"/>
    <col min="3335" max="3335" width="28.664062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3" style="279" customWidth="1"/>
    <col min="3587" max="3587" width="14.33203125" style="279" customWidth="1"/>
    <col min="3588" max="3588" width="23.77734375" style="279" bestFit="1" customWidth="1"/>
    <col min="3589" max="3589" width="10.5546875" style="279" customWidth="1"/>
    <col min="3590" max="3590" width="0" style="279" hidden="1" customWidth="1"/>
    <col min="3591" max="3591" width="28.664062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3" style="279" customWidth="1"/>
    <col min="3843" max="3843" width="14.33203125" style="279" customWidth="1"/>
    <col min="3844" max="3844" width="23.77734375" style="279" bestFit="1" customWidth="1"/>
    <col min="3845" max="3845" width="10.5546875" style="279" customWidth="1"/>
    <col min="3846" max="3846" width="0" style="279" hidden="1" customWidth="1"/>
    <col min="3847" max="3847" width="28.664062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3" style="279" customWidth="1"/>
    <col min="4099" max="4099" width="14.33203125" style="279" customWidth="1"/>
    <col min="4100" max="4100" width="23.77734375" style="279" bestFit="1" customWidth="1"/>
    <col min="4101" max="4101" width="10.5546875" style="279" customWidth="1"/>
    <col min="4102" max="4102" width="0" style="279" hidden="1" customWidth="1"/>
    <col min="4103" max="4103" width="28.664062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3" style="279" customWidth="1"/>
    <col min="4355" max="4355" width="14.33203125" style="279" customWidth="1"/>
    <col min="4356" max="4356" width="23.77734375" style="279" bestFit="1" customWidth="1"/>
    <col min="4357" max="4357" width="10.5546875" style="279" customWidth="1"/>
    <col min="4358" max="4358" width="0" style="279" hidden="1" customWidth="1"/>
    <col min="4359" max="4359" width="28.664062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3" style="279" customWidth="1"/>
    <col min="4611" max="4611" width="14.33203125" style="279" customWidth="1"/>
    <col min="4612" max="4612" width="23.77734375" style="279" bestFit="1" customWidth="1"/>
    <col min="4613" max="4613" width="10.5546875" style="279" customWidth="1"/>
    <col min="4614" max="4614" width="0" style="279" hidden="1" customWidth="1"/>
    <col min="4615" max="4615" width="28.664062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3" style="279" customWidth="1"/>
    <col min="4867" max="4867" width="14.33203125" style="279" customWidth="1"/>
    <col min="4868" max="4868" width="23.77734375" style="279" bestFit="1" customWidth="1"/>
    <col min="4869" max="4869" width="10.5546875" style="279" customWidth="1"/>
    <col min="4870" max="4870" width="0" style="279" hidden="1" customWidth="1"/>
    <col min="4871" max="4871" width="28.664062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3" style="279" customWidth="1"/>
    <col min="5123" max="5123" width="14.33203125" style="279" customWidth="1"/>
    <col min="5124" max="5124" width="23.77734375" style="279" bestFit="1" customWidth="1"/>
    <col min="5125" max="5125" width="10.5546875" style="279" customWidth="1"/>
    <col min="5126" max="5126" width="0" style="279" hidden="1" customWidth="1"/>
    <col min="5127" max="5127" width="28.664062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3" style="279" customWidth="1"/>
    <col min="5379" max="5379" width="14.33203125" style="279" customWidth="1"/>
    <col min="5380" max="5380" width="23.77734375" style="279" bestFit="1" customWidth="1"/>
    <col min="5381" max="5381" width="10.5546875" style="279" customWidth="1"/>
    <col min="5382" max="5382" width="0" style="279" hidden="1" customWidth="1"/>
    <col min="5383" max="5383" width="28.664062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3" style="279" customWidth="1"/>
    <col min="5635" max="5635" width="14.33203125" style="279" customWidth="1"/>
    <col min="5636" max="5636" width="23.77734375" style="279" bestFit="1" customWidth="1"/>
    <col min="5637" max="5637" width="10.5546875" style="279" customWidth="1"/>
    <col min="5638" max="5638" width="0" style="279" hidden="1" customWidth="1"/>
    <col min="5639" max="5639" width="28.664062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3" style="279" customWidth="1"/>
    <col min="5891" max="5891" width="14.33203125" style="279" customWidth="1"/>
    <col min="5892" max="5892" width="23.77734375" style="279" bestFit="1" customWidth="1"/>
    <col min="5893" max="5893" width="10.5546875" style="279" customWidth="1"/>
    <col min="5894" max="5894" width="0" style="279" hidden="1" customWidth="1"/>
    <col min="5895" max="5895" width="28.664062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3" style="279" customWidth="1"/>
    <col min="6147" max="6147" width="14.33203125" style="279" customWidth="1"/>
    <col min="6148" max="6148" width="23.77734375" style="279" bestFit="1" customWidth="1"/>
    <col min="6149" max="6149" width="10.5546875" style="279" customWidth="1"/>
    <col min="6150" max="6150" width="0" style="279" hidden="1" customWidth="1"/>
    <col min="6151" max="6151" width="28.664062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3" style="279" customWidth="1"/>
    <col min="6403" max="6403" width="14.33203125" style="279" customWidth="1"/>
    <col min="6404" max="6404" width="23.77734375" style="279" bestFit="1" customWidth="1"/>
    <col min="6405" max="6405" width="10.5546875" style="279" customWidth="1"/>
    <col min="6406" max="6406" width="0" style="279" hidden="1" customWidth="1"/>
    <col min="6407" max="6407" width="28.664062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3" style="279" customWidth="1"/>
    <col min="6659" max="6659" width="14.33203125" style="279" customWidth="1"/>
    <col min="6660" max="6660" width="23.77734375" style="279" bestFit="1" customWidth="1"/>
    <col min="6661" max="6661" width="10.5546875" style="279" customWidth="1"/>
    <col min="6662" max="6662" width="0" style="279" hidden="1" customWidth="1"/>
    <col min="6663" max="6663" width="28.664062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3" style="279" customWidth="1"/>
    <col min="6915" max="6915" width="14.33203125" style="279" customWidth="1"/>
    <col min="6916" max="6916" width="23.77734375" style="279" bestFit="1" customWidth="1"/>
    <col min="6917" max="6917" width="10.5546875" style="279" customWidth="1"/>
    <col min="6918" max="6918" width="0" style="279" hidden="1" customWidth="1"/>
    <col min="6919" max="6919" width="28.664062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3" style="279" customWidth="1"/>
    <col min="7171" max="7171" width="14.33203125" style="279" customWidth="1"/>
    <col min="7172" max="7172" width="23.77734375" style="279" bestFit="1" customWidth="1"/>
    <col min="7173" max="7173" width="10.5546875" style="279" customWidth="1"/>
    <col min="7174" max="7174" width="0" style="279" hidden="1" customWidth="1"/>
    <col min="7175" max="7175" width="28.664062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3" style="279" customWidth="1"/>
    <col min="7427" max="7427" width="14.33203125" style="279" customWidth="1"/>
    <col min="7428" max="7428" width="23.77734375" style="279" bestFit="1" customWidth="1"/>
    <col min="7429" max="7429" width="10.5546875" style="279" customWidth="1"/>
    <col min="7430" max="7430" width="0" style="279" hidden="1" customWidth="1"/>
    <col min="7431" max="7431" width="28.664062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3" style="279" customWidth="1"/>
    <col min="7683" max="7683" width="14.33203125" style="279" customWidth="1"/>
    <col min="7684" max="7684" width="23.77734375" style="279" bestFit="1" customWidth="1"/>
    <col min="7685" max="7685" width="10.5546875" style="279" customWidth="1"/>
    <col min="7686" max="7686" width="0" style="279" hidden="1" customWidth="1"/>
    <col min="7687" max="7687" width="28.664062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3" style="279" customWidth="1"/>
    <col min="7939" max="7939" width="14.33203125" style="279" customWidth="1"/>
    <col min="7940" max="7940" width="23.77734375" style="279" bestFit="1" customWidth="1"/>
    <col min="7941" max="7941" width="10.5546875" style="279" customWidth="1"/>
    <col min="7942" max="7942" width="0" style="279" hidden="1" customWidth="1"/>
    <col min="7943" max="7943" width="28.664062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3" style="279" customWidth="1"/>
    <col min="8195" max="8195" width="14.33203125" style="279" customWidth="1"/>
    <col min="8196" max="8196" width="23.77734375" style="279" bestFit="1" customWidth="1"/>
    <col min="8197" max="8197" width="10.5546875" style="279" customWidth="1"/>
    <col min="8198" max="8198" width="0" style="279" hidden="1" customWidth="1"/>
    <col min="8199" max="8199" width="28.664062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3" style="279" customWidth="1"/>
    <col min="8451" max="8451" width="14.33203125" style="279" customWidth="1"/>
    <col min="8452" max="8452" width="23.77734375" style="279" bestFit="1" customWidth="1"/>
    <col min="8453" max="8453" width="10.5546875" style="279" customWidth="1"/>
    <col min="8454" max="8454" width="0" style="279" hidden="1" customWidth="1"/>
    <col min="8455" max="8455" width="28.664062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3" style="279" customWidth="1"/>
    <col min="8707" max="8707" width="14.33203125" style="279" customWidth="1"/>
    <col min="8708" max="8708" width="23.77734375" style="279" bestFit="1" customWidth="1"/>
    <col min="8709" max="8709" width="10.5546875" style="279" customWidth="1"/>
    <col min="8710" max="8710" width="0" style="279" hidden="1" customWidth="1"/>
    <col min="8711" max="8711" width="28.664062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3" style="279" customWidth="1"/>
    <col min="8963" max="8963" width="14.33203125" style="279" customWidth="1"/>
    <col min="8964" max="8964" width="23.77734375" style="279" bestFit="1" customWidth="1"/>
    <col min="8965" max="8965" width="10.5546875" style="279" customWidth="1"/>
    <col min="8966" max="8966" width="0" style="279" hidden="1" customWidth="1"/>
    <col min="8967" max="8967" width="28.664062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3" style="279" customWidth="1"/>
    <col min="9219" max="9219" width="14.33203125" style="279" customWidth="1"/>
    <col min="9220" max="9220" width="23.77734375" style="279" bestFit="1" customWidth="1"/>
    <col min="9221" max="9221" width="10.5546875" style="279" customWidth="1"/>
    <col min="9222" max="9222" width="0" style="279" hidden="1" customWidth="1"/>
    <col min="9223" max="9223" width="28.664062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3" style="279" customWidth="1"/>
    <col min="9475" max="9475" width="14.33203125" style="279" customWidth="1"/>
    <col min="9476" max="9476" width="23.77734375" style="279" bestFit="1" customWidth="1"/>
    <col min="9477" max="9477" width="10.5546875" style="279" customWidth="1"/>
    <col min="9478" max="9478" width="0" style="279" hidden="1" customWidth="1"/>
    <col min="9479" max="9479" width="28.664062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3" style="279" customWidth="1"/>
    <col min="9731" max="9731" width="14.33203125" style="279" customWidth="1"/>
    <col min="9732" max="9732" width="23.77734375" style="279" bestFit="1" customWidth="1"/>
    <col min="9733" max="9733" width="10.5546875" style="279" customWidth="1"/>
    <col min="9734" max="9734" width="0" style="279" hidden="1" customWidth="1"/>
    <col min="9735" max="9735" width="28.664062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3" style="279" customWidth="1"/>
    <col min="9987" max="9987" width="14.33203125" style="279" customWidth="1"/>
    <col min="9988" max="9988" width="23.77734375" style="279" bestFit="1" customWidth="1"/>
    <col min="9989" max="9989" width="10.5546875" style="279" customWidth="1"/>
    <col min="9990" max="9990" width="0" style="279" hidden="1" customWidth="1"/>
    <col min="9991" max="9991" width="28.664062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3" style="279" customWidth="1"/>
    <col min="10243" max="10243" width="14.33203125" style="279" customWidth="1"/>
    <col min="10244" max="10244" width="23.77734375" style="279" bestFit="1" customWidth="1"/>
    <col min="10245" max="10245" width="10.5546875" style="279" customWidth="1"/>
    <col min="10246" max="10246" width="0" style="279" hidden="1" customWidth="1"/>
    <col min="10247" max="10247" width="28.664062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3" style="279" customWidth="1"/>
    <col min="10499" max="10499" width="14.33203125" style="279" customWidth="1"/>
    <col min="10500" max="10500" width="23.77734375" style="279" bestFit="1" customWidth="1"/>
    <col min="10501" max="10501" width="10.5546875" style="279" customWidth="1"/>
    <col min="10502" max="10502" width="0" style="279" hidden="1" customWidth="1"/>
    <col min="10503" max="10503" width="28.664062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3" style="279" customWidth="1"/>
    <col min="10755" max="10755" width="14.33203125" style="279" customWidth="1"/>
    <col min="10756" max="10756" width="23.77734375" style="279" bestFit="1" customWidth="1"/>
    <col min="10757" max="10757" width="10.5546875" style="279" customWidth="1"/>
    <col min="10758" max="10758" width="0" style="279" hidden="1" customWidth="1"/>
    <col min="10759" max="10759" width="28.664062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3" style="279" customWidth="1"/>
    <col min="11011" max="11011" width="14.33203125" style="279" customWidth="1"/>
    <col min="11012" max="11012" width="23.77734375" style="279" bestFit="1" customWidth="1"/>
    <col min="11013" max="11013" width="10.5546875" style="279" customWidth="1"/>
    <col min="11014" max="11014" width="0" style="279" hidden="1" customWidth="1"/>
    <col min="11015" max="11015" width="28.664062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3" style="279" customWidth="1"/>
    <col min="11267" max="11267" width="14.33203125" style="279" customWidth="1"/>
    <col min="11268" max="11268" width="23.77734375" style="279" bestFit="1" customWidth="1"/>
    <col min="11269" max="11269" width="10.5546875" style="279" customWidth="1"/>
    <col min="11270" max="11270" width="0" style="279" hidden="1" customWidth="1"/>
    <col min="11271" max="11271" width="28.664062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3" style="279" customWidth="1"/>
    <col min="11523" max="11523" width="14.33203125" style="279" customWidth="1"/>
    <col min="11524" max="11524" width="23.77734375" style="279" bestFit="1" customWidth="1"/>
    <col min="11525" max="11525" width="10.5546875" style="279" customWidth="1"/>
    <col min="11526" max="11526" width="0" style="279" hidden="1" customWidth="1"/>
    <col min="11527" max="11527" width="28.664062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3" style="279" customWidth="1"/>
    <col min="11779" max="11779" width="14.33203125" style="279" customWidth="1"/>
    <col min="11780" max="11780" width="23.77734375" style="279" bestFit="1" customWidth="1"/>
    <col min="11781" max="11781" width="10.5546875" style="279" customWidth="1"/>
    <col min="11782" max="11782" width="0" style="279" hidden="1" customWidth="1"/>
    <col min="11783" max="11783" width="28.664062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3" style="279" customWidth="1"/>
    <col min="12035" max="12035" width="14.33203125" style="279" customWidth="1"/>
    <col min="12036" max="12036" width="23.77734375" style="279" bestFit="1" customWidth="1"/>
    <col min="12037" max="12037" width="10.5546875" style="279" customWidth="1"/>
    <col min="12038" max="12038" width="0" style="279" hidden="1" customWidth="1"/>
    <col min="12039" max="12039" width="28.664062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3" style="279" customWidth="1"/>
    <col min="12291" max="12291" width="14.33203125" style="279" customWidth="1"/>
    <col min="12292" max="12292" width="23.77734375" style="279" bestFit="1" customWidth="1"/>
    <col min="12293" max="12293" width="10.5546875" style="279" customWidth="1"/>
    <col min="12294" max="12294" width="0" style="279" hidden="1" customWidth="1"/>
    <col min="12295" max="12295" width="28.664062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3" style="279" customWidth="1"/>
    <col min="12547" max="12547" width="14.33203125" style="279" customWidth="1"/>
    <col min="12548" max="12548" width="23.77734375" style="279" bestFit="1" customWidth="1"/>
    <col min="12549" max="12549" width="10.5546875" style="279" customWidth="1"/>
    <col min="12550" max="12550" width="0" style="279" hidden="1" customWidth="1"/>
    <col min="12551" max="12551" width="28.664062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3" style="279" customWidth="1"/>
    <col min="12803" max="12803" width="14.33203125" style="279" customWidth="1"/>
    <col min="12804" max="12804" width="23.77734375" style="279" bestFit="1" customWidth="1"/>
    <col min="12805" max="12805" width="10.5546875" style="279" customWidth="1"/>
    <col min="12806" max="12806" width="0" style="279" hidden="1" customWidth="1"/>
    <col min="12807" max="12807" width="28.664062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3" style="279" customWidth="1"/>
    <col min="13059" max="13059" width="14.33203125" style="279" customWidth="1"/>
    <col min="13060" max="13060" width="23.77734375" style="279" bestFit="1" customWidth="1"/>
    <col min="13061" max="13061" width="10.5546875" style="279" customWidth="1"/>
    <col min="13062" max="13062" width="0" style="279" hidden="1" customWidth="1"/>
    <col min="13063" max="13063" width="28.664062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3" style="279" customWidth="1"/>
    <col min="13315" max="13315" width="14.33203125" style="279" customWidth="1"/>
    <col min="13316" max="13316" width="23.77734375" style="279" bestFit="1" customWidth="1"/>
    <col min="13317" max="13317" width="10.5546875" style="279" customWidth="1"/>
    <col min="13318" max="13318" width="0" style="279" hidden="1" customWidth="1"/>
    <col min="13319" max="13319" width="28.664062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3" style="279" customWidth="1"/>
    <col min="13571" max="13571" width="14.33203125" style="279" customWidth="1"/>
    <col min="13572" max="13572" width="23.77734375" style="279" bestFit="1" customWidth="1"/>
    <col min="13573" max="13573" width="10.5546875" style="279" customWidth="1"/>
    <col min="13574" max="13574" width="0" style="279" hidden="1" customWidth="1"/>
    <col min="13575" max="13575" width="28.664062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3" style="279" customWidth="1"/>
    <col min="13827" max="13827" width="14.33203125" style="279" customWidth="1"/>
    <col min="13828" max="13828" width="23.77734375" style="279" bestFit="1" customWidth="1"/>
    <col min="13829" max="13829" width="10.5546875" style="279" customWidth="1"/>
    <col min="13830" max="13830" width="0" style="279" hidden="1" customWidth="1"/>
    <col min="13831" max="13831" width="28.664062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3" style="279" customWidth="1"/>
    <col min="14083" max="14083" width="14.33203125" style="279" customWidth="1"/>
    <col min="14084" max="14084" width="23.77734375" style="279" bestFit="1" customWidth="1"/>
    <col min="14085" max="14085" width="10.5546875" style="279" customWidth="1"/>
    <col min="14086" max="14086" width="0" style="279" hidden="1" customWidth="1"/>
    <col min="14087" max="14087" width="28.664062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3" style="279" customWidth="1"/>
    <col min="14339" max="14339" width="14.33203125" style="279" customWidth="1"/>
    <col min="14340" max="14340" width="23.77734375" style="279" bestFit="1" customWidth="1"/>
    <col min="14341" max="14341" width="10.5546875" style="279" customWidth="1"/>
    <col min="14342" max="14342" width="0" style="279" hidden="1" customWidth="1"/>
    <col min="14343" max="14343" width="28.664062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3" style="279" customWidth="1"/>
    <col min="14595" max="14595" width="14.33203125" style="279" customWidth="1"/>
    <col min="14596" max="14596" width="23.77734375" style="279" bestFit="1" customWidth="1"/>
    <col min="14597" max="14597" width="10.5546875" style="279" customWidth="1"/>
    <col min="14598" max="14598" width="0" style="279" hidden="1" customWidth="1"/>
    <col min="14599" max="14599" width="28.664062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3" style="279" customWidth="1"/>
    <col min="14851" max="14851" width="14.33203125" style="279" customWidth="1"/>
    <col min="14852" max="14852" width="23.77734375" style="279" bestFit="1" customWidth="1"/>
    <col min="14853" max="14853" width="10.5546875" style="279" customWidth="1"/>
    <col min="14854" max="14854" width="0" style="279" hidden="1" customWidth="1"/>
    <col min="14855" max="14855" width="28.664062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3" style="279" customWidth="1"/>
    <col min="15107" max="15107" width="14.33203125" style="279" customWidth="1"/>
    <col min="15108" max="15108" width="23.77734375" style="279" bestFit="1" customWidth="1"/>
    <col min="15109" max="15109" width="10.5546875" style="279" customWidth="1"/>
    <col min="15110" max="15110" width="0" style="279" hidden="1" customWidth="1"/>
    <col min="15111" max="15111" width="28.664062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3" style="279" customWidth="1"/>
    <col min="15363" max="15363" width="14.33203125" style="279" customWidth="1"/>
    <col min="15364" max="15364" width="23.77734375" style="279" bestFit="1" customWidth="1"/>
    <col min="15365" max="15365" width="10.5546875" style="279" customWidth="1"/>
    <col min="15366" max="15366" width="0" style="279" hidden="1" customWidth="1"/>
    <col min="15367" max="15367" width="28.664062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3" style="279" customWidth="1"/>
    <col min="15619" max="15619" width="14.33203125" style="279" customWidth="1"/>
    <col min="15620" max="15620" width="23.77734375" style="279" bestFit="1" customWidth="1"/>
    <col min="15621" max="15621" width="10.5546875" style="279" customWidth="1"/>
    <col min="15622" max="15622" width="0" style="279" hidden="1" customWidth="1"/>
    <col min="15623" max="15623" width="28.664062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3" style="279" customWidth="1"/>
    <col min="15875" max="15875" width="14.33203125" style="279" customWidth="1"/>
    <col min="15876" max="15876" width="23.77734375" style="279" bestFit="1" customWidth="1"/>
    <col min="15877" max="15877" width="10.5546875" style="279" customWidth="1"/>
    <col min="15878" max="15878" width="0" style="279" hidden="1" customWidth="1"/>
    <col min="15879" max="15879" width="28.664062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3" style="279" customWidth="1"/>
    <col min="16131" max="16131" width="14.33203125" style="279" customWidth="1"/>
    <col min="16132" max="16132" width="23.77734375" style="279" bestFit="1" customWidth="1"/>
    <col min="16133" max="16133" width="10.5546875" style="279" customWidth="1"/>
    <col min="16134" max="16134" width="0" style="279" hidden="1" customWidth="1"/>
    <col min="16135" max="16135" width="28.664062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[1]Altalanos!$A$6</f>
        <v>Somogy Vármegyei Tenisz DO B kategória - Fiú</v>
      </c>
      <c r="B1" s="271"/>
      <c r="C1" s="271"/>
      <c r="D1" s="272"/>
      <c r="E1" s="273" t="s">
        <v>44</v>
      </c>
      <c r="F1" s="274"/>
      <c r="G1" s="275"/>
      <c r="H1" s="276"/>
      <c r="I1" s="276"/>
      <c r="J1" s="277"/>
      <c r="K1" s="277"/>
      <c r="L1" s="277"/>
      <c r="M1" s="277"/>
      <c r="N1" s="277"/>
      <c r="O1" s="277"/>
      <c r="P1" s="277"/>
      <c r="Q1" s="278"/>
    </row>
    <row r="2" spans="1:17" ht="13.8" thickBot="1" x14ac:dyDescent="0.3">
      <c r="B2" s="280" t="s">
        <v>43</v>
      </c>
      <c r="C2" s="280" t="str">
        <f>[1]Altalanos!$A$8</f>
        <v>I.kcs.-U8-P-F</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26" t="s">
        <v>319</v>
      </c>
      <c r="C7" s="327" t="s">
        <v>320</v>
      </c>
      <c r="D7" s="328" t="s">
        <v>321</v>
      </c>
      <c r="E7" s="329" t="s">
        <v>322</v>
      </c>
      <c r="F7" s="330"/>
      <c r="G7" s="331"/>
      <c r="H7" s="332"/>
      <c r="I7" s="332"/>
      <c r="J7" s="333"/>
      <c r="K7" s="334"/>
      <c r="L7" s="335"/>
      <c r="M7" s="334"/>
      <c r="N7" s="336"/>
      <c r="O7" s="332"/>
      <c r="P7" s="337"/>
      <c r="Q7" s="338"/>
    </row>
    <row r="8" spans="1:17" s="339" customFormat="1" ht="18.899999999999999" customHeight="1" x14ac:dyDescent="0.25">
      <c r="A8" s="325">
        <v>2</v>
      </c>
      <c r="B8" s="340" t="s">
        <v>323</v>
      </c>
      <c r="C8" s="341" t="s">
        <v>324</v>
      </c>
      <c r="D8" s="328" t="s">
        <v>325</v>
      </c>
      <c r="E8" s="329" t="s">
        <v>326</v>
      </c>
      <c r="F8" s="342"/>
      <c r="G8" s="343"/>
      <c r="H8" s="332"/>
      <c r="I8" s="332"/>
      <c r="J8" s="333"/>
      <c r="K8" s="334"/>
      <c r="L8" s="335"/>
      <c r="M8" s="334"/>
      <c r="N8" s="336"/>
      <c r="O8" s="332"/>
      <c r="P8" s="337"/>
      <c r="Q8" s="338"/>
    </row>
    <row r="9" spans="1:17" s="339" customFormat="1" ht="18.899999999999999" customHeight="1" x14ac:dyDescent="0.25">
      <c r="A9" s="325">
        <v>3</v>
      </c>
      <c r="B9" s="340" t="s">
        <v>327</v>
      </c>
      <c r="C9" s="341" t="s">
        <v>328</v>
      </c>
      <c r="D9" s="328" t="s">
        <v>329</v>
      </c>
      <c r="E9" s="329" t="s">
        <v>330</v>
      </c>
      <c r="F9" s="342"/>
      <c r="G9" s="343"/>
      <c r="H9" s="332"/>
      <c r="I9" s="332"/>
      <c r="J9" s="333"/>
      <c r="K9" s="334"/>
      <c r="L9" s="335"/>
      <c r="M9" s="334"/>
      <c r="N9" s="336"/>
      <c r="O9" s="332"/>
      <c r="P9" s="344"/>
      <c r="Q9" s="345"/>
    </row>
    <row r="10" spans="1:17" s="339" customFormat="1" ht="18.899999999999999" customHeight="1" x14ac:dyDescent="0.25">
      <c r="A10" s="325">
        <v>4</v>
      </c>
      <c r="B10" s="346"/>
      <c r="C10" s="346"/>
      <c r="D10" s="332"/>
      <c r="E10" s="329"/>
      <c r="F10" s="342"/>
      <c r="G10" s="343"/>
      <c r="H10" s="332"/>
      <c r="I10" s="332"/>
      <c r="J10" s="333"/>
      <c r="K10" s="334"/>
      <c r="L10" s="335"/>
      <c r="M10" s="334"/>
      <c r="N10" s="336"/>
      <c r="O10" s="332"/>
      <c r="P10" s="347"/>
      <c r="Q10" s="348"/>
    </row>
    <row r="11" spans="1:17" s="339" customFormat="1" ht="18.899999999999999" customHeight="1" x14ac:dyDescent="0.25">
      <c r="A11" s="325">
        <v>5</v>
      </c>
      <c r="B11" s="346"/>
      <c r="C11" s="346"/>
      <c r="D11" s="332"/>
      <c r="E11" s="329"/>
      <c r="F11" s="342"/>
      <c r="G11" s="343"/>
      <c r="H11" s="332"/>
      <c r="I11" s="332"/>
      <c r="J11" s="333"/>
      <c r="K11" s="334"/>
      <c r="L11" s="335"/>
      <c r="M11" s="334"/>
      <c r="N11" s="336"/>
      <c r="O11" s="332"/>
      <c r="P11" s="347"/>
      <c r="Q11" s="348"/>
    </row>
    <row r="12" spans="1:17" s="339" customFormat="1" ht="18.899999999999999" customHeight="1" x14ac:dyDescent="0.25">
      <c r="A12" s="325">
        <v>6</v>
      </c>
      <c r="B12" s="346"/>
      <c r="C12" s="346"/>
      <c r="D12" s="332"/>
      <c r="E12" s="329"/>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thickBot="1" x14ac:dyDescent="0.3">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26"/>
      <c r="C31" s="327"/>
      <c r="D31" s="328"/>
      <c r="E31" s="329"/>
      <c r="F31" s="338"/>
      <c r="G31" s="338"/>
      <c r="H31" s="332"/>
      <c r="I31" s="332"/>
      <c r="J31" s="333"/>
      <c r="K31" s="334"/>
      <c r="L31" s="335"/>
      <c r="M31" s="349"/>
      <c r="N31" s="336"/>
      <c r="O31" s="332"/>
      <c r="P31" s="337"/>
      <c r="Q31" s="338"/>
    </row>
    <row r="32" spans="1:17" s="339" customFormat="1" ht="18.899999999999999" customHeight="1" x14ac:dyDescent="0.25">
      <c r="A32" s="325">
        <v>26</v>
      </c>
      <c r="B32" s="340"/>
      <c r="C32" s="341"/>
      <c r="D32" s="328"/>
      <c r="E32" s="329"/>
      <c r="F32" s="338"/>
      <c r="G32" s="338"/>
      <c r="H32" s="332"/>
      <c r="I32" s="332"/>
      <c r="J32" s="333"/>
      <c r="K32" s="334"/>
      <c r="L32" s="335"/>
      <c r="M32" s="349"/>
      <c r="N32" s="336"/>
      <c r="O32" s="332"/>
      <c r="P32" s="337"/>
      <c r="Q32" s="338"/>
    </row>
    <row r="33" spans="1:17" s="339" customFormat="1" ht="18.899999999999999" customHeight="1" x14ac:dyDescent="0.25">
      <c r="A33" s="325">
        <v>27</v>
      </c>
      <c r="B33" s="340"/>
      <c r="C33" s="341"/>
      <c r="D33" s="328"/>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10:E30 E34:E156">
    <cfRule type="expression" dxfId="380" priority="32" stopIfTrue="1">
      <formula>AND(ROUNDDOWN(($A$4-E10)/365.25,0)&lt;=13,G10&lt;&gt;"OK")</formula>
    </cfRule>
    <cfRule type="expression" dxfId="379" priority="33" stopIfTrue="1">
      <formula>AND(ROUNDDOWN(($A$4-E10)/365.25,0)&lt;=14,G10&lt;&gt;"OK")</formula>
    </cfRule>
    <cfRule type="expression" dxfId="378" priority="34" stopIfTrue="1">
      <formula>AND(ROUNDDOWN(($A$4-E10)/365.25,0)&lt;=17,G10&lt;&gt;"OK")</formula>
    </cfRule>
  </conditionalFormatting>
  <conditionalFormatting sqref="J7:J156">
    <cfRule type="cellIs" dxfId="377" priority="35" stopIfTrue="1" operator="equal">
      <formula>"Z"</formula>
    </cfRule>
  </conditionalFormatting>
  <conditionalFormatting sqref="A10:D30 A34:D156 A31:A33 A7:A9">
    <cfRule type="expression" dxfId="376" priority="36" stopIfTrue="1">
      <formula>$Q7&gt;=1</formula>
    </cfRule>
  </conditionalFormatting>
  <conditionalFormatting sqref="E10:E14">
    <cfRule type="expression" dxfId="375" priority="29" stopIfTrue="1">
      <formula>AND(ROUNDDOWN(($A$4-E10)/365.25,0)&lt;=13,G10&lt;&gt;"OK")</formula>
    </cfRule>
    <cfRule type="expression" dxfId="374" priority="30" stopIfTrue="1">
      <formula>AND(ROUNDDOWN(($A$4-E10)/365.25,0)&lt;=14,G10&lt;&gt;"OK")</formula>
    </cfRule>
    <cfRule type="expression" dxfId="373" priority="31" stopIfTrue="1">
      <formula>AND(ROUNDDOWN(($A$4-E10)/365.25,0)&lt;=17,G10&lt;&gt;"OK")</formula>
    </cfRule>
  </conditionalFormatting>
  <conditionalFormatting sqref="J7:J14">
    <cfRule type="cellIs" dxfId="372" priority="28" stopIfTrue="1" operator="equal">
      <formula>"Z"</formula>
    </cfRule>
  </conditionalFormatting>
  <conditionalFormatting sqref="B10:D14">
    <cfRule type="expression" dxfId="371" priority="27" stopIfTrue="1">
      <formula>$Q10&gt;=1</formula>
    </cfRule>
  </conditionalFormatting>
  <conditionalFormatting sqref="E10:E14">
    <cfRule type="expression" dxfId="370" priority="24" stopIfTrue="1">
      <formula>AND(ROUNDDOWN(($A$4-E10)/365.25,0)&lt;=13,G10&lt;&gt;"OK")</formula>
    </cfRule>
    <cfRule type="expression" dxfId="369" priority="25" stopIfTrue="1">
      <formula>AND(ROUNDDOWN(($A$4-E10)/365.25,0)&lt;=14,G10&lt;&gt;"OK")</formula>
    </cfRule>
    <cfRule type="expression" dxfId="368" priority="26" stopIfTrue="1">
      <formula>AND(ROUNDDOWN(($A$4-E10)/365.25,0)&lt;=17,G10&lt;&gt;"OK")</formula>
    </cfRule>
  </conditionalFormatting>
  <conditionalFormatting sqref="B10:D14">
    <cfRule type="expression" dxfId="367" priority="23" stopIfTrue="1">
      <formula>$Q10&gt;=1</formula>
    </cfRule>
  </conditionalFormatting>
  <conditionalFormatting sqref="E10:E27 E29:E30 E34:E37">
    <cfRule type="expression" dxfId="366" priority="20" stopIfTrue="1">
      <formula>AND(ROUNDDOWN(($A$4-E10)/365.25,0)&lt;=13,G10&lt;&gt;"OK")</formula>
    </cfRule>
    <cfRule type="expression" dxfId="365" priority="21" stopIfTrue="1">
      <formula>AND(ROUNDDOWN(($A$4-E10)/365.25,0)&lt;=14,G10&lt;&gt;"OK")</formula>
    </cfRule>
    <cfRule type="expression" dxfId="364" priority="22" stopIfTrue="1">
      <formula>AND(ROUNDDOWN(($A$4-E10)/365.25,0)&lt;=17,G10&lt;&gt;"OK")</formula>
    </cfRule>
  </conditionalFormatting>
  <conditionalFormatting sqref="B10:D30 B34:D37">
    <cfRule type="expression" dxfId="363" priority="19" stopIfTrue="1">
      <formula>$Q10&gt;=1</formula>
    </cfRule>
  </conditionalFormatting>
  <conditionalFormatting sqref="B31:D33">
    <cfRule type="expression" dxfId="362" priority="15" stopIfTrue="1">
      <formula>$O31&gt;=1</formula>
    </cfRule>
  </conditionalFormatting>
  <conditionalFormatting sqref="B31:D33">
    <cfRule type="expression" dxfId="361" priority="14" stopIfTrue="1">
      <formula>$O31&gt;=1</formula>
    </cfRule>
  </conditionalFormatting>
  <conditionalFormatting sqref="E31:E33">
    <cfRule type="expression" dxfId="360" priority="16" stopIfTrue="1">
      <formula>AND(ROUNDDOWN(($A$4-E31)/365.25,0)&lt;=13,#REF!&lt;&gt;"OK")</formula>
    </cfRule>
    <cfRule type="expression" dxfId="359" priority="17" stopIfTrue="1">
      <formula>AND(ROUNDDOWN(($A$4-E31)/365.25,0)&lt;=14,#REF!&lt;&gt;"OK")</formula>
    </cfRule>
    <cfRule type="expression" dxfId="358" priority="18" stopIfTrue="1">
      <formula>AND(ROUNDDOWN(($A$4-E31)/365.25,0)&lt;=17,#REF!&lt;&gt;"OK")</formula>
    </cfRule>
  </conditionalFormatting>
  <conditionalFormatting sqref="E31:E33">
    <cfRule type="expression" dxfId="357" priority="11" stopIfTrue="1">
      <formula>AND(ROUNDDOWN(($A$4-E31)/365.25,0)&lt;=13,G31&lt;&gt;"OK")</formula>
    </cfRule>
    <cfRule type="expression" dxfId="356" priority="12" stopIfTrue="1">
      <formula>AND(ROUNDDOWN(($A$4-E31)/365.25,0)&lt;=14,G31&lt;&gt;"OK")</formula>
    </cfRule>
    <cfRule type="expression" dxfId="355" priority="13" stopIfTrue="1">
      <formula>AND(ROUNDDOWN(($A$4-E31)/365.25,0)&lt;=17,G31&lt;&gt;"OK")</formula>
    </cfRule>
  </conditionalFormatting>
  <conditionalFormatting sqref="B31:D33">
    <cfRule type="expression" dxfId="354" priority="10" stopIfTrue="1">
      <formula>$Q31&gt;=1</formula>
    </cfRule>
  </conditionalFormatting>
  <conditionalFormatting sqref="B7:D9">
    <cfRule type="expression" dxfId="353" priority="6" stopIfTrue="1">
      <formula>$O7&gt;=1</formula>
    </cfRule>
  </conditionalFormatting>
  <conditionalFormatting sqref="B7:D9">
    <cfRule type="expression" dxfId="352" priority="5" stopIfTrue="1">
      <formula>$O7&gt;=1</formula>
    </cfRule>
  </conditionalFormatting>
  <conditionalFormatting sqref="E7:E9">
    <cfRule type="expression" dxfId="351" priority="7" stopIfTrue="1">
      <formula>AND(ROUNDDOWN(($A$4-E7)/365.25,0)&lt;=13,#REF!&lt;&gt;"OK")</formula>
    </cfRule>
    <cfRule type="expression" dxfId="350" priority="8" stopIfTrue="1">
      <formula>AND(ROUNDDOWN(($A$4-E7)/365.25,0)&lt;=14,#REF!&lt;&gt;"OK")</formula>
    </cfRule>
    <cfRule type="expression" dxfId="349" priority="9" stopIfTrue="1">
      <formula>AND(ROUNDDOWN(($A$4-E7)/365.25,0)&lt;=17,#REF!&lt;&gt;"OK")</formula>
    </cfRule>
  </conditionalFormatting>
  <conditionalFormatting sqref="E7:E9">
    <cfRule type="expression" dxfId="348" priority="2" stopIfTrue="1">
      <formula>AND(ROUNDDOWN(($A$4-E7)/365.25,0)&lt;=13,G7&lt;&gt;"OK")</formula>
    </cfRule>
    <cfRule type="expression" dxfId="347" priority="3" stopIfTrue="1">
      <formula>AND(ROUNDDOWN(($A$4-E7)/365.25,0)&lt;=14,G7&lt;&gt;"OK")</formula>
    </cfRule>
    <cfRule type="expression" dxfId="346" priority="4" stopIfTrue="1">
      <formula>AND(ROUNDDOWN(($A$4-E7)/365.25,0)&lt;=17,G7&lt;&gt;"OK")</formula>
    </cfRule>
  </conditionalFormatting>
  <conditionalFormatting sqref="B7:D9">
    <cfRule type="expression" dxfId="345"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3969"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F1A8-8897-4D19-9607-840296F1B914}">
  <dimension ref="A1:P129"/>
  <sheetViews>
    <sheetView tabSelected="1" workbookViewId="0">
      <selection sqref="A1:G1"/>
    </sheetView>
  </sheetViews>
  <sheetFormatPr defaultRowHeight="14.4" x14ac:dyDescent="0.3"/>
  <cols>
    <col min="1" max="1" width="5.6640625" style="696" customWidth="1"/>
    <col min="2" max="2" width="8.6640625" style="696" customWidth="1"/>
    <col min="3" max="3" width="9.6640625" style="696" bestFit="1" customWidth="1"/>
    <col min="4" max="4" width="6.44140625" style="684" customWidth="1"/>
    <col min="5" max="5" width="28.77734375" style="683" bestFit="1" customWidth="1"/>
    <col min="6" max="6" width="24.6640625" style="683" customWidth="1"/>
    <col min="7" max="7" width="11.6640625" style="683" customWidth="1"/>
    <col min="8" max="10" width="8.88671875" style="269"/>
    <col min="11" max="11" width="12" style="269" customWidth="1"/>
    <col min="12" max="256" width="8.88671875" style="269"/>
    <col min="257" max="257" width="5.6640625" style="269" customWidth="1"/>
    <col min="258" max="258" width="8.6640625" style="269" customWidth="1"/>
    <col min="259" max="259" width="9.6640625" style="269" bestFit="1" customWidth="1"/>
    <col min="260" max="260" width="6.44140625" style="269" customWidth="1"/>
    <col min="261" max="261" width="28.77734375" style="269" bestFit="1" customWidth="1"/>
    <col min="262" max="262" width="24.6640625" style="269" customWidth="1"/>
    <col min="263" max="263" width="11.6640625" style="269" customWidth="1"/>
    <col min="264" max="266" width="8.88671875" style="269"/>
    <col min="267" max="267" width="12" style="269" customWidth="1"/>
    <col min="268" max="512" width="8.88671875" style="269"/>
    <col min="513" max="513" width="5.6640625" style="269" customWidth="1"/>
    <col min="514" max="514" width="8.6640625" style="269" customWidth="1"/>
    <col min="515" max="515" width="9.6640625" style="269" bestFit="1" customWidth="1"/>
    <col min="516" max="516" width="6.44140625" style="269" customWidth="1"/>
    <col min="517" max="517" width="28.77734375" style="269" bestFit="1" customWidth="1"/>
    <col min="518" max="518" width="24.6640625" style="269" customWidth="1"/>
    <col min="519" max="519" width="11.6640625" style="269" customWidth="1"/>
    <col min="520" max="522" width="8.88671875" style="269"/>
    <col min="523" max="523" width="12" style="269" customWidth="1"/>
    <col min="524" max="768" width="8.88671875" style="269"/>
    <col min="769" max="769" width="5.6640625" style="269" customWidth="1"/>
    <col min="770" max="770" width="8.6640625" style="269" customWidth="1"/>
    <col min="771" max="771" width="9.6640625" style="269" bestFit="1" customWidth="1"/>
    <col min="772" max="772" width="6.44140625" style="269" customWidth="1"/>
    <col min="773" max="773" width="28.77734375" style="269" bestFit="1" customWidth="1"/>
    <col min="774" max="774" width="24.6640625" style="269" customWidth="1"/>
    <col min="775" max="775" width="11.6640625" style="269" customWidth="1"/>
    <col min="776" max="778" width="8.88671875" style="269"/>
    <col min="779" max="779" width="12" style="269" customWidth="1"/>
    <col min="780" max="1024" width="8.88671875" style="269"/>
    <col min="1025" max="1025" width="5.6640625" style="269" customWidth="1"/>
    <col min="1026" max="1026" width="8.6640625" style="269" customWidth="1"/>
    <col min="1027" max="1027" width="9.6640625" style="269" bestFit="1" customWidth="1"/>
    <col min="1028" max="1028" width="6.44140625" style="269" customWidth="1"/>
    <col min="1029" max="1029" width="28.77734375" style="269" bestFit="1" customWidth="1"/>
    <col min="1030" max="1030" width="24.6640625" style="269" customWidth="1"/>
    <col min="1031" max="1031" width="11.6640625" style="269" customWidth="1"/>
    <col min="1032" max="1034" width="8.88671875" style="269"/>
    <col min="1035" max="1035" width="12" style="269" customWidth="1"/>
    <col min="1036" max="1280" width="8.88671875" style="269"/>
    <col min="1281" max="1281" width="5.6640625" style="269" customWidth="1"/>
    <col min="1282" max="1282" width="8.6640625" style="269" customWidth="1"/>
    <col min="1283" max="1283" width="9.6640625" style="269" bestFit="1" customWidth="1"/>
    <col min="1284" max="1284" width="6.44140625" style="269" customWidth="1"/>
    <col min="1285" max="1285" width="28.77734375" style="269" bestFit="1" customWidth="1"/>
    <col min="1286" max="1286" width="24.6640625" style="269" customWidth="1"/>
    <col min="1287" max="1287" width="11.6640625" style="269" customWidth="1"/>
    <col min="1288" max="1290" width="8.88671875" style="269"/>
    <col min="1291" max="1291" width="12" style="269" customWidth="1"/>
    <col min="1292" max="1536" width="8.88671875" style="269"/>
    <col min="1537" max="1537" width="5.6640625" style="269" customWidth="1"/>
    <col min="1538" max="1538" width="8.6640625" style="269" customWidth="1"/>
    <col min="1539" max="1539" width="9.6640625" style="269" bestFit="1" customWidth="1"/>
    <col min="1540" max="1540" width="6.44140625" style="269" customWidth="1"/>
    <col min="1541" max="1541" width="28.77734375" style="269" bestFit="1" customWidth="1"/>
    <col min="1542" max="1542" width="24.6640625" style="269" customWidth="1"/>
    <col min="1543" max="1543" width="11.6640625" style="269" customWidth="1"/>
    <col min="1544" max="1546" width="8.88671875" style="269"/>
    <col min="1547" max="1547" width="12" style="269" customWidth="1"/>
    <col min="1548" max="1792" width="8.88671875" style="269"/>
    <col min="1793" max="1793" width="5.6640625" style="269" customWidth="1"/>
    <col min="1794" max="1794" width="8.6640625" style="269" customWidth="1"/>
    <col min="1795" max="1795" width="9.6640625" style="269" bestFit="1" customWidth="1"/>
    <col min="1796" max="1796" width="6.44140625" style="269" customWidth="1"/>
    <col min="1797" max="1797" width="28.77734375" style="269" bestFit="1" customWidth="1"/>
    <col min="1798" max="1798" width="24.6640625" style="269" customWidth="1"/>
    <col min="1799" max="1799" width="11.6640625" style="269" customWidth="1"/>
    <col min="1800" max="1802" width="8.88671875" style="269"/>
    <col min="1803" max="1803" width="12" style="269" customWidth="1"/>
    <col min="1804" max="2048" width="8.88671875" style="269"/>
    <col min="2049" max="2049" width="5.6640625" style="269" customWidth="1"/>
    <col min="2050" max="2050" width="8.6640625" style="269" customWidth="1"/>
    <col min="2051" max="2051" width="9.6640625" style="269" bestFit="1" customWidth="1"/>
    <col min="2052" max="2052" width="6.44140625" style="269" customWidth="1"/>
    <col min="2053" max="2053" width="28.77734375" style="269" bestFit="1" customWidth="1"/>
    <col min="2054" max="2054" width="24.6640625" style="269" customWidth="1"/>
    <col min="2055" max="2055" width="11.6640625" style="269" customWidth="1"/>
    <col min="2056" max="2058" width="8.88671875" style="269"/>
    <col min="2059" max="2059" width="12" style="269" customWidth="1"/>
    <col min="2060" max="2304" width="8.88671875" style="269"/>
    <col min="2305" max="2305" width="5.6640625" style="269" customWidth="1"/>
    <col min="2306" max="2306" width="8.6640625" style="269" customWidth="1"/>
    <col min="2307" max="2307" width="9.6640625" style="269" bestFit="1" customWidth="1"/>
    <col min="2308" max="2308" width="6.44140625" style="269" customWidth="1"/>
    <col min="2309" max="2309" width="28.77734375" style="269" bestFit="1" customWidth="1"/>
    <col min="2310" max="2310" width="24.6640625" style="269" customWidth="1"/>
    <col min="2311" max="2311" width="11.6640625" style="269" customWidth="1"/>
    <col min="2312" max="2314" width="8.88671875" style="269"/>
    <col min="2315" max="2315" width="12" style="269" customWidth="1"/>
    <col min="2316" max="2560" width="8.88671875" style="269"/>
    <col min="2561" max="2561" width="5.6640625" style="269" customWidth="1"/>
    <col min="2562" max="2562" width="8.6640625" style="269" customWidth="1"/>
    <col min="2563" max="2563" width="9.6640625" style="269" bestFit="1" customWidth="1"/>
    <col min="2564" max="2564" width="6.44140625" style="269" customWidth="1"/>
    <col min="2565" max="2565" width="28.77734375" style="269" bestFit="1" customWidth="1"/>
    <col min="2566" max="2566" width="24.6640625" style="269" customWidth="1"/>
    <col min="2567" max="2567" width="11.6640625" style="269" customWidth="1"/>
    <col min="2568" max="2570" width="8.88671875" style="269"/>
    <col min="2571" max="2571" width="12" style="269" customWidth="1"/>
    <col min="2572" max="2816" width="8.88671875" style="269"/>
    <col min="2817" max="2817" width="5.6640625" style="269" customWidth="1"/>
    <col min="2818" max="2818" width="8.6640625" style="269" customWidth="1"/>
    <col min="2819" max="2819" width="9.6640625" style="269" bestFit="1" customWidth="1"/>
    <col min="2820" max="2820" width="6.44140625" style="269" customWidth="1"/>
    <col min="2821" max="2821" width="28.77734375" style="269" bestFit="1" customWidth="1"/>
    <col min="2822" max="2822" width="24.6640625" style="269" customWidth="1"/>
    <col min="2823" max="2823" width="11.6640625" style="269" customWidth="1"/>
    <col min="2824" max="2826" width="8.88671875" style="269"/>
    <col min="2827" max="2827" width="12" style="269" customWidth="1"/>
    <col min="2828" max="3072" width="8.88671875" style="269"/>
    <col min="3073" max="3073" width="5.6640625" style="269" customWidth="1"/>
    <col min="3074" max="3074" width="8.6640625" style="269" customWidth="1"/>
    <col min="3075" max="3075" width="9.6640625" style="269" bestFit="1" customWidth="1"/>
    <col min="3076" max="3076" width="6.44140625" style="269" customWidth="1"/>
    <col min="3077" max="3077" width="28.77734375" style="269" bestFit="1" customWidth="1"/>
    <col min="3078" max="3078" width="24.6640625" style="269" customWidth="1"/>
    <col min="3079" max="3079" width="11.6640625" style="269" customWidth="1"/>
    <col min="3080" max="3082" width="8.88671875" style="269"/>
    <col min="3083" max="3083" width="12" style="269" customWidth="1"/>
    <col min="3084" max="3328" width="8.88671875" style="269"/>
    <col min="3329" max="3329" width="5.6640625" style="269" customWidth="1"/>
    <col min="3330" max="3330" width="8.6640625" style="269" customWidth="1"/>
    <col min="3331" max="3331" width="9.6640625" style="269" bestFit="1" customWidth="1"/>
    <col min="3332" max="3332" width="6.44140625" style="269" customWidth="1"/>
    <col min="3333" max="3333" width="28.77734375" style="269" bestFit="1" customWidth="1"/>
    <col min="3334" max="3334" width="24.6640625" style="269" customWidth="1"/>
    <col min="3335" max="3335" width="11.6640625" style="269" customWidth="1"/>
    <col min="3336" max="3338" width="8.88671875" style="269"/>
    <col min="3339" max="3339" width="12" style="269" customWidth="1"/>
    <col min="3340" max="3584" width="8.88671875" style="269"/>
    <col min="3585" max="3585" width="5.6640625" style="269" customWidth="1"/>
    <col min="3586" max="3586" width="8.6640625" style="269" customWidth="1"/>
    <col min="3587" max="3587" width="9.6640625" style="269" bestFit="1" customWidth="1"/>
    <col min="3588" max="3588" width="6.44140625" style="269" customWidth="1"/>
    <col min="3589" max="3589" width="28.77734375" style="269" bestFit="1" customWidth="1"/>
    <col min="3590" max="3590" width="24.6640625" style="269" customWidth="1"/>
    <col min="3591" max="3591" width="11.6640625" style="269" customWidth="1"/>
    <col min="3592" max="3594" width="8.88671875" style="269"/>
    <col min="3595" max="3595" width="12" style="269" customWidth="1"/>
    <col min="3596" max="3840" width="8.88671875" style="269"/>
    <col min="3841" max="3841" width="5.6640625" style="269" customWidth="1"/>
    <col min="3842" max="3842" width="8.6640625" style="269" customWidth="1"/>
    <col min="3843" max="3843" width="9.6640625" style="269" bestFit="1" customWidth="1"/>
    <col min="3844" max="3844" width="6.44140625" style="269" customWidth="1"/>
    <col min="3845" max="3845" width="28.77734375" style="269" bestFit="1" customWidth="1"/>
    <col min="3846" max="3846" width="24.6640625" style="269" customWidth="1"/>
    <col min="3847" max="3847" width="11.6640625" style="269" customWidth="1"/>
    <col min="3848" max="3850" width="8.88671875" style="269"/>
    <col min="3851" max="3851" width="12" style="269" customWidth="1"/>
    <col min="3852" max="4096" width="8.88671875" style="269"/>
    <col min="4097" max="4097" width="5.6640625" style="269" customWidth="1"/>
    <col min="4098" max="4098" width="8.6640625" style="269" customWidth="1"/>
    <col min="4099" max="4099" width="9.6640625" style="269" bestFit="1" customWidth="1"/>
    <col min="4100" max="4100" width="6.44140625" style="269" customWidth="1"/>
    <col min="4101" max="4101" width="28.77734375" style="269" bestFit="1" customWidth="1"/>
    <col min="4102" max="4102" width="24.6640625" style="269" customWidth="1"/>
    <col min="4103" max="4103" width="11.6640625" style="269" customWidth="1"/>
    <col min="4104" max="4106" width="8.88671875" style="269"/>
    <col min="4107" max="4107" width="12" style="269" customWidth="1"/>
    <col min="4108" max="4352" width="8.88671875" style="269"/>
    <col min="4353" max="4353" width="5.6640625" style="269" customWidth="1"/>
    <col min="4354" max="4354" width="8.6640625" style="269" customWidth="1"/>
    <col min="4355" max="4355" width="9.6640625" style="269" bestFit="1" customWidth="1"/>
    <col min="4356" max="4356" width="6.44140625" style="269" customWidth="1"/>
    <col min="4357" max="4357" width="28.77734375" style="269" bestFit="1" customWidth="1"/>
    <col min="4358" max="4358" width="24.6640625" style="269" customWidth="1"/>
    <col min="4359" max="4359" width="11.6640625" style="269" customWidth="1"/>
    <col min="4360" max="4362" width="8.88671875" style="269"/>
    <col min="4363" max="4363" width="12" style="269" customWidth="1"/>
    <col min="4364" max="4608" width="8.88671875" style="269"/>
    <col min="4609" max="4609" width="5.6640625" style="269" customWidth="1"/>
    <col min="4610" max="4610" width="8.6640625" style="269" customWidth="1"/>
    <col min="4611" max="4611" width="9.6640625" style="269" bestFit="1" customWidth="1"/>
    <col min="4612" max="4612" width="6.44140625" style="269" customWidth="1"/>
    <col min="4613" max="4613" width="28.77734375" style="269" bestFit="1" customWidth="1"/>
    <col min="4614" max="4614" width="24.6640625" style="269" customWidth="1"/>
    <col min="4615" max="4615" width="11.6640625" style="269" customWidth="1"/>
    <col min="4616" max="4618" width="8.88671875" style="269"/>
    <col min="4619" max="4619" width="12" style="269" customWidth="1"/>
    <col min="4620" max="4864" width="8.88671875" style="269"/>
    <col min="4865" max="4865" width="5.6640625" style="269" customWidth="1"/>
    <col min="4866" max="4866" width="8.6640625" style="269" customWidth="1"/>
    <col min="4867" max="4867" width="9.6640625" style="269" bestFit="1" customWidth="1"/>
    <col min="4868" max="4868" width="6.44140625" style="269" customWidth="1"/>
    <col min="4869" max="4869" width="28.77734375" style="269" bestFit="1" customWidth="1"/>
    <col min="4870" max="4870" width="24.6640625" style="269" customWidth="1"/>
    <col min="4871" max="4871" width="11.6640625" style="269" customWidth="1"/>
    <col min="4872" max="4874" width="8.88671875" style="269"/>
    <col min="4875" max="4875" width="12" style="269" customWidth="1"/>
    <col min="4876" max="5120" width="8.88671875" style="269"/>
    <col min="5121" max="5121" width="5.6640625" style="269" customWidth="1"/>
    <col min="5122" max="5122" width="8.6640625" style="269" customWidth="1"/>
    <col min="5123" max="5123" width="9.6640625" style="269" bestFit="1" customWidth="1"/>
    <col min="5124" max="5124" width="6.44140625" style="269" customWidth="1"/>
    <col min="5125" max="5125" width="28.77734375" style="269" bestFit="1" customWidth="1"/>
    <col min="5126" max="5126" width="24.6640625" style="269" customWidth="1"/>
    <col min="5127" max="5127" width="11.6640625" style="269" customWidth="1"/>
    <col min="5128" max="5130" width="8.88671875" style="269"/>
    <col min="5131" max="5131" width="12" style="269" customWidth="1"/>
    <col min="5132" max="5376" width="8.88671875" style="269"/>
    <col min="5377" max="5377" width="5.6640625" style="269" customWidth="1"/>
    <col min="5378" max="5378" width="8.6640625" style="269" customWidth="1"/>
    <col min="5379" max="5379" width="9.6640625" style="269" bestFit="1" customWidth="1"/>
    <col min="5380" max="5380" width="6.44140625" style="269" customWidth="1"/>
    <col min="5381" max="5381" width="28.77734375" style="269" bestFit="1" customWidth="1"/>
    <col min="5382" max="5382" width="24.6640625" style="269" customWidth="1"/>
    <col min="5383" max="5383" width="11.6640625" style="269" customWidth="1"/>
    <col min="5384" max="5386" width="8.88671875" style="269"/>
    <col min="5387" max="5387" width="12" style="269" customWidth="1"/>
    <col min="5388" max="5632" width="8.88671875" style="269"/>
    <col min="5633" max="5633" width="5.6640625" style="269" customWidth="1"/>
    <col min="5634" max="5634" width="8.6640625" style="269" customWidth="1"/>
    <col min="5635" max="5635" width="9.6640625" style="269" bestFit="1" customWidth="1"/>
    <col min="5636" max="5636" width="6.44140625" style="269" customWidth="1"/>
    <col min="5637" max="5637" width="28.77734375" style="269" bestFit="1" customWidth="1"/>
    <col min="5638" max="5638" width="24.6640625" style="269" customWidth="1"/>
    <col min="5639" max="5639" width="11.6640625" style="269" customWidth="1"/>
    <col min="5640" max="5642" width="8.88671875" style="269"/>
    <col min="5643" max="5643" width="12" style="269" customWidth="1"/>
    <col min="5644" max="5888" width="8.88671875" style="269"/>
    <col min="5889" max="5889" width="5.6640625" style="269" customWidth="1"/>
    <col min="5890" max="5890" width="8.6640625" style="269" customWidth="1"/>
    <col min="5891" max="5891" width="9.6640625" style="269" bestFit="1" customWidth="1"/>
    <col min="5892" max="5892" width="6.44140625" style="269" customWidth="1"/>
    <col min="5893" max="5893" width="28.77734375" style="269" bestFit="1" customWidth="1"/>
    <col min="5894" max="5894" width="24.6640625" style="269" customWidth="1"/>
    <col min="5895" max="5895" width="11.6640625" style="269" customWidth="1"/>
    <col min="5896" max="5898" width="8.88671875" style="269"/>
    <col min="5899" max="5899" width="12" style="269" customWidth="1"/>
    <col min="5900" max="6144" width="8.88671875" style="269"/>
    <col min="6145" max="6145" width="5.6640625" style="269" customWidth="1"/>
    <col min="6146" max="6146" width="8.6640625" style="269" customWidth="1"/>
    <col min="6147" max="6147" width="9.6640625" style="269" bestFit="1" customWidth="1"/>
    <col min="6148" max="6148" width="6.44140625" style="269" customWidth="1"/>
    <col min="6149" max="6149" width="28.77734375" style="269" bestFit="1" customWidth="1"/>
    <col min="6150" max="6150" width="24.6640625" style="269" customWidth="1"/>
    <col min="6151" max="6151" width="11.6640625" style="269" customWidth="1"/>
    <col min="6152" max="6154" width="8.88671875" style="269"/>
    <col min="6155" max="6155" width="12" style="269" customWidth="1"/>
    <col min="6156" max="6400" width="8.88671875" style="269"/>
    <col min="6401" max="6401" width="5.6640625" style="269" customWidth="1"/>
    <col min="6402" max="6402" width="8.6640625" style="269" customWidth="1"/>
    <col min="6403" max="6403" width="9.6640625" style="269" bestFit="1" customWidth="1"/>
    <col min="6404" max="6404" width="6.44140625" style="269" customWidth="1"/>
    <col min="6405" max="6405" width="28.77734375" style="269" bestFit="1" customWidth="1"/>
    <col min="6406" max="6406" width="24.6640625" style="269" customWidth="1"/>
    <col min="6407" max="6407" width="11.6640625" style="269" customWidth="1"/>
    <col min="6408" max="6410" width="8.88671875" style="269"/>
    <col min="6411" max="6411" width="12" style="269" customWidth="1"/>
    <col min="6412" max="6656" width="8.88671875" style="269"/>
    <col min="6657" max="6657" width="5.6640625" style="269" customWidth="1"/>
    <col min="6658" max="6658" width="8.6640625" style="269" customWidth="1"/>
    <col min="6659" max="6659" width="9.6640625" style="269" bestFit="1" customWidth="1"/>
    <col min="6660" max="6660" width="6.44140625" style="269" customWidth="1"/>
    <col min="6661" max="6661" width="28.77734375" style="269" bestFit="1" customWidth="1"/>
    <col min="6662" max="6662" width="24.6640625" style="269" customWidth="1"/>
    <col min="6663" max="6663" width="11.6640625" style="269" customWidth="1"/>
    <col min="6664" max="6666" width="8.88671875" style="269"/>
    <col min="6667" max="6667" width="12" style="269" customWidth="1"/>
    <col min="6668" max="6912" width="8.88671875" style="269"/>
    <col min="6913" max="6913" width="5.6640625" style="269" customWidth="1"/>
    <col min="6914" max="6914" width="8.6640625" style="269" customWidth="1"/>
    <col min="6915" max="6915" width="9.6640625" style="269" bestFit="1" customWidth="1"/>
    <col min="6916" max="6916" width="6.44140625" style="269" customWidth="1"/>
    <col min="6917" max="6917" width="28.77734375" style="269" bestFit="1" customWidth="1"/>
    <col min="6918" max="6918" width="24.6640625" style="269" customWidth="1"/>
    <col min="6919" max="6919" width="11.6640625" style="269" customWidth="1"/>
    <col min="6920" max="6922" width="8.88671875" style="269"/>
    <col min="6923" max="6923" width="12" style="269" customWidth="1"/>
    <col min="6924" max="7168" width="8.88671875" style="269"/>
    <col min="7169" max="7169" width="5.6640625" style="269" customWidth="1"/>
    <col min="7170" max="7170" width="8.6640625" style="269" customWidth="1"/>
    <col min="7171" max="7171" width="9.6640625" style="269" bestFit="1" customWidth="1"/>
    <col min="7172" max="7172" width="6.44140625" style="269" customWidth="1"/>
    <col min="7173" max="7173" width="28.77734375" style="269" bestFit="1" customWidth="1"/>
    <col min="7174" max="7174" width="24.6640625" style="269" customWidth="1"/>
    <col min="7175" max="7175" width="11.6640625" style="269" customWidth="1"/>
    <col min="7176" max="7178" width="8.88671875" style="269"/>
    <col min="7179" max="7179" width="12" style="269" customWidth="1"/>
    <col min="7180" max="7424" width="8.88671875" style="269"/>
    <col min="7425" max="7425" width="5.6640625" style="269" customWidth="1"/>
    <col min="7426" max="7426" width="8.6640625" style="269" customWidth="1"/>
    <col min="7427" max="7427" width="9.6640625" style="269" bestFit="1" customWidth="1"/>
    <col min="7428" max="7428" width="6.44140625" style="269" customWidth="1"/>
    <col min="7429" max="7429" width="28.77734375" style="269" bestFit="1" customWidth="1"/>
    <col min="7430" max="7430" width="24.6640625" style="269" customWidth="1"/>
    <col min="7431" max="7431" width="11.6640625" style="269" customWidth="1"/>
    <col min="7432" max="7434" width="8.88671875" style="269"/>
    <col min="7435" max="7435" width="12" style="269" customWidth="1"/>
    <col min="7436" max="7680" width="8.88671875" style="269"/>
    <col min="7681" max="7681" width="5.6640625" style="269" customWidth="1"/>
    <col min="7682" max="7682" width="8.6640625" style="269" customWidth="1"/>
    <col min="7683" max="7683" width="9.6640625" style="269" bestFit="1" customWidth="1"/>
    <col min="7684" max="7684" width="6.44140625" style="269" customWidth="1"/>
    <col min="7685" max="7685" width="28.77734375" style="269" bestFit="1" customWidth="1"/>
    <col min="7686" max="7686" width="24.6640625" style="269" customWidth="1"/>
    <col min="7687" max="7687" width="11.6640625" style="269" customWidth="1"/>
    <col min="7688" max="7690" width="8.88671875" style="269"/>
    <col min="7691" max="7691" width="12" style="269" customWidth="1"/>
    <col min="7692" max="7936" width="8.88671875" style="269"/>
    <col min="7937" max="7937" width="5.6640625" style="269" customWidth="1"/>
    <col min="7938" max="7938" width="8.6640625" style="269" customWidth="1"/>
    <col min="7939" max="7939" width="9.6640625" style="269" bestFit="1" customWidth="1"/>
    <col min="7940" max="7940" width="6.44140625" style="269" customWidth="1"/>
    <col min="7941" max="7941" width="28.77734375" style="269" bestFit="1" customWidth="1"/>
    <col min="7942" max="7942" width="24.6640625" style="269" customWidth="1"/>
    <col min="7943" max="7943" width="11.6640625" style="269" customWidth="1"/>
    <col min="7944" max="7946" width="8.88671875" style="269"/>
    <col min="7947" max="7947" width="12" style="269" customWidth="1"/>
    <col min="7948" max="8192" width="8.88671875" style="269"/>
    <col min="8193" max="8193" width="5.6640625" style="269" customWidth="1"/>
    <col min="8194" max="8194" width="8.6640625" style="269" customWidth="1"/>
    <col min="8195" max="8195" width="9.6640625" style="269" bestFit="1" customWidth="1"/>
    <col min="8196" max="8196" width="6.44140625" style="269" customWidth="1"/>
    <col min="8197" max="8197" width="28.77734375" style="269" bestFit="1" customWidth="1"/>
    <col min="8198" max="8198" width="24.6640625" style="269" customWidth="1"/>
    <col min="8199" max="8199" width="11.6640625" style="269" customWidth="1"/>
    <col min="8200" max="8202" width="8.88671875" style="269"/>
    <col min="8203" max="8203" width="12" style="269" customWidth="1"/>
    <col min="8204" max="8448" width="8.88671875" style="269"/>
    <col min="8449" max="8449" width="5.6640625" style="269" customWidth="1"/>
    <col min="8450" max="8450" width="8.6640625" style="269" customWidth="1"/>
    <col min="8451" max="8451" width="9.6640625" style="269" bestFit="1" customWidth="1"/>
    <col min="8452" max="8452" width="6.44140625" style="269" customWidth="1"/>
    <col min="8453" max="8453" width="28.77734375" style="269" bestFit="1" customWidth="1"/>
    <col min="8454" max="8454" width="24.6640625" style="269" customWidth="1"/>
    <col min="8455" max="8455" width="11.6640625" style="269" customWidth="1"/>
    <col min="8456" max="8458" width="8.88671875" style="269"/>
    <col min="8459" max="8459" width="12" style="269" customWidth="1"/>
    <col min="8460" max="8704" width="8.88671875" style="269"/>
    <col min="8705" max="8705" width="5.6640625" style="269" customWidth="1"/>
    <col min="8706" max="8706" width="8.6640625" style="269" customWidth="1"/>
    <col min="8707" max="8707" width="9.6640625" style="269" bestFit="1" customWidth="1"/>
    <col min="8708" max="8708" width="6.44140625" style="269" customWidth="1"/>
    <col min="8709" max="8709" width="28.77734375" style="269" bestFit="1" customWidth="1"/>
    <col min="8710" max="8710" width="24.6640625" style="269" customWidth="1"/>
    <col min="8711" max="8711" width="11.6640625" style="269" customWidth="1"/>
    <col min="8712" max="8714" width="8.88671875" style="269"/>
    <col min="8715" max="8715" width="12" style="269" customWidth="1"/>
    <col min="8716" max="8960" width="8.88671875" style="269"/>
    <col min="8961" max="8961" width="5.6640625" style="269" customWidth="1"/>
    <col min="8962" max="8962" width="8.6640625" style="269" customWidth="1"/>
    <col min="8963" max="8963" width="9.6640625" style="269" bestFit="1" customWidth="1"/>
    <col min="8964" max="8964" width="6.44140625" style="269" customWidth="1"/>
    <col min="8965" max="8965" width="28.77734375" style="269" bestFit="1" customWidth="1"/>
    <col min="8966" max="8966" width="24.6640625" style="269" customWidth="1"/>
    <col min="8967" max="8967" width="11.6640625" style="269" customWidth="1"/>
    <col min="8968" max="8970" width="8.88671875" style="269"/>
    <col min="8971" max="8971" width="12" style="269" customWidth="1"/>
    <col min="8972" max="9216" width="8.88671875" style="269"/>
    <col min="9217" max="9217" width="5.6640625" style="269" customWidth="1"/>
    <col min="9218" max="9218" width="8.6640625" style="269" customWidth="1"/>
    <col min="9219" max="9219" width="9.6640625" style="269" bestFit="1" customWidth="1"/>
    <col min="9220" max="9220" width="6.44140625" style="269" customWidth="1"/>
    <col min="9221" max="9221" width="28.77734375" style="269" bestFit="1" customWidth="1"/>
    <col min="9222" max="9222" width="24.6640625" style="269" customWidth="1"/>
    <col min="9223" max="9223" width="11.6640625" style="269" customWidth="1"/>
    <col min="9224" max="9226" width="8.88671875" style="269"/>
    <col min="9227" max="9227" width="12" style="269" customWidth="1"/>
    <col min="9228" max="9472" width="8.88671875" style="269"/>
    <col min="9473" max="9473" width="5.6640625" style="269" customWidth="1"/>
    <col min="9474" max="9474" width="8.6640625" style="269" customWidth="1"/>
    <col min="9475" max="9475" width="9.6640625" style="269" bestFit="1" customWidth="1"/>
    <col min="9476" max="9476" width="6.44140625" style="269" customWidth="1"/>
    <col min="9477" max="9477" width="28.77734375" style="269" bestFit="1" customWidth="1"/>
    <col min="9478" max="9478" width="24.6640625" style="269" customWidth="1"/>
    <col min="9479" max="9479" width="11.6640625" style="269" customWidth="1"/>
    <col min="9480" max="9482" width="8.88671875" style="269"/>
    <col min="9483" max="9483" width="12" style="269" customWidth="1"/>
    <col min="9484" max="9728" width="8.88671875" style="269"/>
    <col min="9729" max="9729" width="5.6640625" style="269" customWidth="1"/>
    <col min="9730" max="9730" width="8.6640625" style="269" customWidth="1"/>
    <col min="9731" max="9731" width="9.6640625" style="269" bestFit="1" customWidth="1"/>
    <col min="9732" max="9732" width="6.44140625" style="269" customWidth="1"/>
    <col min="9733" max="9733" width="28.77734375" style="269" bestFit="1" customWidth="1"/>
    <col min="9734" max="9734" width="24.6640625" style="269" customWidth="1"/>
    <col min="9735" max="9735" width="11.6640625" style="269" customWidth="1"/>
    <col min="9736" max="9738" width="8.88671875" style="269"/>
    <col min="9739" max="9739" width="12" style="269" customWidth="1"/>
    <col min="9740" max="9984" width="8.88671875" style="269"/>
    <col min="9985" max="9985" width="5.6640625" style="269" customWidth="1"/>
    <col min="9986" max="9986" width="8.6640625" style="269" customWidth="1"/>
    <col min="9987" max="9987" width="9.6640625" style="269" bestFit="1" customWidth="1"/>
    <col min="9988" max="9988" width="6.44140625" style="269" customWidth="1"/>
    <col min="9989" max="9989" width="28.77734375" style="269" bestFit="1" customWidth="1"/>
    <col min="9990" max="9990" width="24.6640625" style="269" customWidth="1"/>
    <col min="9991" max="9991" width="11.6640625" style="269" customWidth="1"/>
    <col min="9992" max="9994" width="8.88671875" style="269"/>
    <col min="9995" max="9995" width="12" style="269" customWidth="1"/>
    <col min="9996" max="10240" width="8.88671875" style="269"/>
    <col min="10241" max="10241" width="5.6640625" style="269" customWidth="1"/>
    <col min="10242" max="10242" width="8.6640625" style="269" customWidth="1"/>
    <col min="10243" max="10243" width="9.6640625" style="269" bestFit="1" customWidth="1"/>
    <col min="10244" max="10244" width="6.44140625" style="269" customWidth="1"/>
    <col min="10245" max="10245" width="28.77734375" style="269" bestFit="1" customWidth="1"/>
    <col min="10246" max="10246" width="24.6640625" style="269" customWidth="1"/>
    <col min="10247" max="10247" width="11.6640625" style="269" customWidth="1"/>
    <col min="10248" max="10250" width="8.88671875" style="269"/>
    <col min="10251" max="10251" width="12" style="269" customWidth="1"/>
    <col min="10252" max="10496" width="8.88671875" style="269"/>
    <col min="10497" max="10497" width="5.6640625" style="269" customWidth="1"/>
    <col min="10498" max="10498" width="8.6640625" style="269" customWidth="1"/>
    <col min="10499" max="10499" width="9.6640625" style="269" bestFit="1" customWidth="1"/>
    <col min="10500" max="10500" width="6.44140625" style="269" customWidth="1"/>
    <col min="10501" max="10501" width="28.77734375" style="269" bestFit="1" customWidth="1"/>
    <col min="10502" max="10502" width="24.6640625" style="269" customWidth="1"/>
    <col min="10503" max="10503" width="11.6640625" style="269" customWidth="1"/>
    <col min="10504" max="10506" width="8.88671875" style="269"/>
    <col min="10507" max="10507" width="12" style="269" customWidth="1"/>
    <col min="10508" max="10752" width="8.88671875" style="269"/>
    <col min="10753" max="10753" width="5.6640625" style="269" customWidth="1"/>
    <col min="10754" max="10754" width="8.6640625" style="269" customWidth="1"/>
    <col min="10755" max="10755" width="9.6640625" style="269" bestFit="1" customWidth="1"/>
    <col min="10756" max="10756" width="6.44140625" style="269" customWidth="1"/>
    <col min="10757" max="10757" width="28.77734375" style="269" bestFit="1" customWidth="1"/>
    <col min="10758" max="10758" width="24.6640625" style="269" customWidth="1"/>
    <col min="10759" max="10759" width="11.6640625" style="269" customWidth="1"/>
    <col min="10760" max="10762" width="8.88671875" style="269"/>
    <col min="10763" max="10763" width="12" style="269" customWidth="1"/>
    <col min="10764" max="11008" width="8.88671875" style="269"/>
    <col min="11009" max="11009" width="5.6640625" style="269" customWidth="1"/>
    <col min="11010" max="11010" width="8.6640625" style="269" customWidth="1"/>
    <col min="11011" max="11011" width="9.6640625" style="269" bestFit="1" customWidth="1"/>
    <col min="11012" max="11012" width="6.44140625" style="269" customWidth="1"/>
    <col min="11013" max="11013" width="28.77734375" style="269" bestFit="1" customWidth="1"/>
    <col min="11014" max="11014" width="24.6640625" style="269" customWidth="1"/>
    <col min="11015" max="11015" width="11.6640625" style="269" customWidth="1"/>
    <col min="11016" max="11018" width="8.88671875" style="269"/>
    <col min="11019" max="11019" width="12" style="269" customWidth="1"/>
    <col min="11020" max="11264" width="8.88671875" style="269"/>
    <col min="11265" max="11265" width="5.6640625" style="269" customWidth="1"/>
    <col min="11266" max="11266" width="8.6640625" style="269" customWidth="1"/>
    <col min="11267" max="11267" width="9.6640625" style="269" bestFit="1" customWidth="1"/>
    <col min="11268" max="11268" width="6.44140625" style="269" customWidth="1"/>
    <col min="11269" max="11269" width="28.77734375" style="269" bestFit="1" customWidth="1"/>
    <col min="11270" max="11270" width="24.6640625" style="269" customWidth="1"/>
    <col min="11271" max="11271" width="11.6640625" style="269" customWidth="1"/>
    <col min="11272" max="11274" width="8.88671875" style="269"/>
    <col min="11275" max="11275" width="12" style="269" customWidth="1"/>
    <col min="11276" max="11520" width="8.88671875" style="269"/>
    <col min="11521" max="11521" width="5.6640625" style="269" customWidth="1"/>
    <col min="11522" max="11522" width="8.6640625" style="269" customWidth="1"/>
    <col min="11523" max="11523" width="9.6640625" style="269" bestFit="1" customWidth="1"/>
    <col min="11524" max="11524" width="6.44140625" style="269" customWidth="1"/>
    <col min="11525" max="11525" width="28.77734375" style="269" bestFit="1" customWidth="1"/>
    <col min="11526" max="11526" width="24.6640625" style="269" customWidth="1"/>
    <col min="11527" max="11527" width="11.6640625" style="269" customWidth="1"/>
    <col min="11528" max="11530" width="8.88671875" style="269"/>
    <col min="11531" max="11531" width="12" style="269" customWidth="1"/>
    <col min="11532" max="11776" width="8.88671875" style="269"/>
    <col min="11777" max="11777" width="5.6640625" style="269" customWidth="1"/>
    <col min="11778" max="11778" width="8.6640625" style="269" customWidth="1"/>
    <col min="11779" max="11779" width="9.6640625" style="269" bestFit="1" customWidth="1"/>
    <col min="11780" max="11780" width="6.44140625" style="269" customWidth="1"/>
    <col min="11781" max="11781" width="28.77734375" style="269" bestFit="1" customWidth="1"/>
    <col min="11782" max="11782" width="24.6640625" style="269" customWidth="1"/>
    <col min="11783" max="11783" width="11.6640625" style="269" customWidth="1"/>
    <col min="11784" max="11786" width="8.88671875" style="269"/>
    <col min="11787" max="11787" width="12" style="269" customWidth="1"/>
    <col min="11788" max="12032" width="8.88671875" style="269"/>
    <col min="12033" max="12033" width="5.6640625" style="269" customWidth="1"/>
    <col min="12034" max="12034" width="8.6640625" style="269" customWidth="1"/>
    <col min="12035" max="12035" width="9.6640625" style="269" bestFit="1" customWidth="1"/>
    <col min="12036" max="12036" width="6.44140625" style="269" customWidth="1"/>
    <col min="12037" max="12037" width="28.77734375" style="269" bestFit="1" customWidth="1"/>
    <col min="12038" max="12038" width="24.6640625" style="269" customWidth="1"/>
    <col min="12039" max="12039" width="11.6640625" style="269" customWidth="1"/>
    <col min="12040" max="12042" width="8.88671875" style="269"/>
    <col min="12043" max="12043" width="12" style="269" customWidth="1"/>
    <col min="12044" max="12288" width="8.88671875" style="269"/>
    <col min="12289" max="12289" width="5.6640625" style="269" customWidth="1"/>
    <col min="12290" max="12290" width="8.6640625" style="269" customWidth="1"/>
    <col min="12291" max="12291" width="9.6640625" style="269" bestFit="1" customWidth="1"/>
    <col min="12292" max="12292" width="6.44140625" style="269" customWidth="1"/>
    <col min="12293" max="12293" width="28.77734375" style="269" bestFit="1" customWidth="1"/>
    <col min="12294" max="12294" width="24.6640625" style="269" customWidth="1"/>
    <col min="12295" max="12295" width="11.6640625" style="269" customWidth="1"/>
    <col min="12296" max="12298" width="8.88671875" style="269"/>
    <col min="12299" max="12299" width="12" style="269" customWidth="1"/>
    <col min="12300" max="12544" width="8.88671875" style="269"/>
    <col min="12545" max="12545" width="5.6640625" style="269" customWidth="1"/>
    <col min="12546" max="12546" width="8.6640625" style="269" customWidth="1"/>
    <col min="12547" max="12547" width="9.6640625" style="269" bestFit="1" customWidth="1"/>
    <col min="12548" max="12548" width="6.44140625" style="269" customWidth="1"/>
    <col min="12549" max="12549" width="28.77734375" style="269" bestFit="1" customWidth="1"/>
    <col min="12550" max="12550" width="24.6640625" style="269" customWidth="1"/>
    <col min="12551" max="12551" width="11.6640625" style="269" customWidth="1"/>
    <col min="12552" max="12554" width="8.88671875" style="269"/>
    <col min="12555" max="12555" width="12" style="269" customWidth="1"/>
    <col min="12556" max="12800" width="8.88671875" style="269"/>
    <col min="12801" max="12801" width="5.6640625" style="269" customWidth="1"/>
    <col min="12802" max="12802" width="8.6640625" style="269" customWidth="1"/>
    <col min="12803" max="12803" width="9.6640625" style="269" bestFit="1" customWidth="1"/>
    <col min="12804" max="12804" width="6.44140625" style="269" customWidth="1"/>
    <col min="12805" max="12805" width="28.77734375" style="269" bestFit="1" customWidth="1"/>
    <col min="12806" max="12806" width="24.6640625" style="269" customWidth="1"/>
    <col min="12807" max="12807" width="11.6640625" style="269" customWidth="1"/>
    <col min="12808" max="12810" width="8.88671875" style="269"/>
    <col min="12811" max="12811" width="12" style="269" customWidth="1"/>
    <col min="12812" max="13056" width="8.88671875" style="269"/>
    <col min="13057" max="13057" width="5.6640625" style="269" customWidth="1"/>
    <col min="13058" max="13058" width="8.6640625" style="269" customWidth="1"/>
    <col min="13059" max="13059" width="9.6640625" style="269" bestFit="1" customWidth="1"/>
    <col min="13060" max="13060" width="6.44140625" style="269" customWidth="1"/>
    <col min="13061" max="13061" width="28.77734375" style="269" bestFit="1" customWidth="1"/>
    <col min="13062" max="13062" width="24.6640625" style="269" customWidth="1"/>
    <col min="13063" max="13063" width="11.6640625" style="269" customWidth="1"/>
    <col min="13064" max="13066" width="8.88671875" style="269"/>
    <col min="13067" max="13067" width="12" style="269" customWidth="1"/>
    <col min="13068" max="13312" width="8.88671875" style="269"/>
    <col min="13313" max="13313" width="5.6640625" style="269" customWidth="1"/>
    <col min="13314" max="13314" width="8.6640625" style="269" customWidth="1"/>
    <col min="13315" max="13315" width="9.6640625" style="269" bestFit="1" customWidth="1"/>
    <col min="13316" max="13316" width="6.44140625" style="269" customWidth="1"/>
    <col min="13317" max="13317" width="28.77734375" style="269" bestFit="1" customWidth="1"/>
    <col min="13318" max="13318" width="24.6640625" style="269" customWidth="1"/>
    <col min="13319" max="13319" width="11.6640625" style="269" customWidth="1"/>
    <col min="13320" max="13322" width="8.88671875" style="269"/>
    <col min="13323" max="13323" width="12" style="269" customWidth="1"/>
    <col min="13324" max="13568" width="8.88671875" style="269"/>
    <col min="13569" max="13569" width="5.6640625" style="269" customWidth="1"/>
    <col min="13570" max="13570" width="8.6640625" style="269" customWidth="1"/>
    <col min="13571" max="13571" width="9.6640625" style="269" bestFit="1" customWidth="1"/>
    <col min="13572" max="13572" width="6.44140625" style="269" customWidth="1"/>
    <col min="13573" max="13573" width="28.77734375" style="269" bestFit="1" customWidth="1"/>
    <col min="13574" max="13574" width="24.6640625" style="269" customWidth="1"/>
    <col min="13575" max="13575" width="11.6640625" style="269" customWidth="1"/>
    <col min="13576" max="13578" width="8.88671875" style="269"/>
    <col min="13579" max="13579" width="12" style="269" customWidth="1"/>
    <col min="13580" max="13824" width="8.88671875" style="269"/>
    <col min="13825" max="13825" width="5.6640625" style="269" customWidth="1"/>
    <col min="13826" max="13826" width="8.6640625" style="269" customWidth="1"/>
    <col min="13827" max="13827" width="9.6640625" style="269" bestFit="1" customWidth="1"/>
    <col min="13828" max="13828" width="6.44140625" style="269" customWidth="1"/>
    <col min="13829" max="13829" width="28.77734375" style="269" bestFit="1" customWidth="1"/>
    <col min="13830" max="13830" width="24.6640625" style="269" customWidth="1"/>
    <col min="13831" max="13831" width="11.6640625" style="269" customWidth="1"/>
    <col min="13832" max="13834" width="8.88671875" style="269"/>
    <col min="13835" max="13835" width="12" style="269" customWidth="1"/>
    <col min="13836" max="14080" width="8.88671875" style="269"/>
    <col min="14081" max="14081" width="5.6640625" style="269" customWidth="1"/>
    <col min="14082" max="14082" width="8.6640625" style="269" customWidth="1"/>
    <col min="14083" max="14083" width="9.6640625" style="269" bestFit="1" customWidth="1"/>
    <col min="14084" max="14084" width="6.44140625" style="269" customWidth="1"/>
    <col min="14085" max="14085" width="28.77734375" style="269" bestFit="1" customWidth="1"/>
    <col min="14086" max="14086" width="24.6640625" style="269" customWidth="1"/>
    <col min="14087" max="14087" width="11.6640625" style="269" customWidth="1"/>
    <col min="14088" max="14090" width="8.88671875" style="269"/>
    <col min="14091" max="14091" width="12" style="269" customWidth="1"/>
    <col min="14092" max="14336" width="8.88671875" style="269"/>
    <col min="14337" max="14337" width="5.6640625" style="269" customWidth="1"/>
    <col min="14338" max="14338" width="8.6640625" style="269" customWidth="1"/>
    <col min="14339" max="14339" width="9.6640625" style="269" bestFit="1" customWidth="1"/>
    <col min="14340" max="14340" width="6.44140625" style="269" customWidth="1"/>
    <col min="14341" max="14341" width="28.77734375" style="269" bestFit="1" customWidth="1"/>
    <col min="14342" max="14342" width="24.6640625" style="269" customWidth="1"/>
    <col min="14343" max="14343" width="11.6640625" style="269" customWidth="1"/>
    <col min="14344" max="14346" width="8.88671875" style="269"/>
    <col min="14347" max="14347" width="12" style="269" customWidth="1"/>
    <col min="14348" max="14592" width="8.88671875" style="269"/>
    <col min="14593" max="14593" width="5.6640625" style="269" customWidth="1"/>
    <col min="14594" max="14594" width="8.6640625" style="269" customWidth="1"/>
    <col min="14595" max="14595" width="9.6640625" style="269" bestFit="1" customWidth="1"/>
    <col min="14596" max="14596" width="6.44140625" style="269" customWidth="1"/>
    <col min="14597" max="14597" width="28.77734375" style="269" bestFit="1" customWidth="1"/>
    <col min="14598" max="14598" width="24.6640625" style="269" customWidth="1"/>
    <col min="14599" max="14599" width="11.6640625" style="269" customWidth="1"/>
    <col min="14600" max="14602" width="8.88671875" style="269"/>
    <col min="14603" max="14603" width="12" style="269" customWidth="1"/>
    <col min="14604" max="14848" width="8.88671875" style="269"/>
    <col min="14849" max="14849" width="5.6640625" style="269" customWidth="1"/>
    <col min="14850" max="14850" width="8.6640625" style="269" customWidth="1"/>
    <col min="14851" max="14851" width="9.6640625" style="269" bestFit="1" customWidth="1"/>
    <col min="14852" max="14852" width="6.44140625" style="269" customWidth="1"/>
    <col min="14853" max="14853" width="28.77734375" style="269" bestFit="1" customWidth="1"/>
    <col min="14854" max="14854" width="24.6640625" style="269" customWidth="1"/>
    <col min="14855" max="14855" width="11.6640625" style="269" customWidth="1"/>
    <col min="14856" max="14858" width="8.88671875" style="269"/>
    <col min="14859" max="14859" width="12" style="269" customWidth="1"/>
    <col min="14860" max="15104" width="8.88671875" style="269"/>
    <col min="15105" max="15105" width="5.6640625" style="269" customWidth="1"/>
    <col min="15106" max="15106" width="8.6640625" style="269" customWidth="1"/>
    <col min="15107" max="15107" width="9.6640625" style="269" bestFit="1" customWidth="1"/>
    <col min="15108" max="15108" width="6.44140625" style="269" customWidth="1"/>
    <col min="15109" max="15109" width="28.77734375" style="269" bestFit="1" customWidth="1"/>
    <col min="15110" max="15110" width="24.6640625" style="269" customWidth="1"/>
    <col min="15111" max="15111" width="11.6640625" style="269" customWidth="1"/>
    <col min="15112" max="15114" width="8.88671875" style="269"/>
    <col min="15115" max="15115" width="12" style="269" customWidth="1"/>
    <col min="15116" max="15360" width="8.88671875" style="269"/>
    <col min="15361" max="15361" width="5.6640625" style="269" customWidth="1"/>
    <col min="15362" max="15362" width="8.6640625" style="269" customWidth="1"/>
    <col min="15363" max="15363" width="9.6640625" style="269" bestFit="1" customWidth="1"/>
    <col min="15364" max="15364" width="6.44140625" style="269" customWidth="1"/>
    <col min="15365" max="15365" width="28.77734375" style="269" bestFit="1" customWidth="1"/>
    <col min="15366" max="15366" width="24.6640625" style="269" customWidth="1"/>
    <col min="15367" max="15367" width="11.6640625" style="269" customWidth="1"/>
    <col min="15368" max="15370" width="8.88671875" style="269"/>
    <col min="15371" max="15371" width="12" style="269" customWidth="1"/>
    <col min="15372" max="15616" width="8.88671875" style="269"/>
    <col min="15617" max="15617" width="5.6640625" style="269" customWidth="1"/>
    <col min="15618" max="15618" width="8.6640625" style="269" customWidth="1"/>
    <col min="15619" max="15619" width="9.6640625" style="269" bestFit="1" customWidth="1"/>
    <col min="15620" max="15620" width="6.44140625" style="269" customWidth="1"/>
    <col min="15621" max="15621" width="28.77734375" style="269" bestFit="1" customWidth="1"/>
    <col min="15622" max="15622" width="24.6640625" style="269" customWidth="1"/>
    <col min="15623" max="15623" width="11.6640625" style="269" customWidth="1"/>
    <col min="15624" max="15626" width="8.88671875" style="269"/>
    <col min="15627" max="15627" width="12" style="269" customWidth="1"/>
    <col min="15628" max="15872" width="8.88671875" style="269"/>
    <col min="15873" max="15873" width="5.6640625" style="269" customWidth="1"/>
    <col min="15874" max="15874" width="8.6640625" style="269" customWidth="1"/>
    <col min="15875" max="15875" width="9.6640625" style="269" bestFit="1" customWidth="1"/>
    <col min="15876" max="15876" width="6.44140625" style="269" customWidth="1"/>
    <col min="15877" max="15877" width="28.77734375" style="269" bestFit="1" customWidth="1"/>
    <col min="15878" max="15878" width="24.6640625" style="269" customWidth="1"/>
    <col min="15879" max="15879" width="11.6640625" style="269" customWidth="1"/>
    <col min="15880" max="15882" width="8.88671875" style="269"/>
    <col min="15883" max="15883" width="12" style="269" customWidth="1"/>
    <col min="15884" max="16128" width="8.88671875" style="269"/>
    <col min="16129" max="16129" width="5.6640625" style="269" customWidth="1"/>
    <col min="16130" max="16130" width="8.6640625" style="269" customWidth="1"/>
    <col min="16131" max="16131" width="9.6640625" style="269" bestFit="1" customWidth="1"/>
    <col min="16132" max="16132" width="6.44140625" style="269" customWidth="1"/>
    <col min="16133" max="16133" width="28.77734375" style="269" bestFit="1" customWidth="1"/>
    <col min="16134" max="16134" width="24.6640625" style="269" customWidth="1"/>
    <col min="16135" max="16135" width="11.6640625" style="269" customWidth="1"/>
    <col min="16136" max="16138" width="8.88671875" style="269"/>
    <col min="16139" max="16139" width="12" style="269" customWidth="1"/>
    <col min="16140" max="16384" width="8.88671875" style="269"/>
  </cols>
  <sheetData>
    <row r="1" spans="1:7" ht="25.8" x14ac:dyDescent="0.3">
      <c r="A1" s="678" t="s">
        <v>612</v>
      </c>
      <c r="B1" s="678"/>
      <c r="C1" s="678"/>
      <c r="D1" s="678"/>
      <c r="E1" s="678"/>
      <c r="F1" s="678"/>
      <c r="G1" s="678"/>
    </row>
    <row r="2" spans="1:7" ht="46.5" customHeight="1" x14ac:dyDescent="0.3">
      <c r="A2" s="679" t="s">
        <v>613</v>
      </c>
      <c r="B2" s="679"/>
      <c r="C2" s="679"/>
      <c r="D2" s="679"/>
      <c r="E2" s="679"/>
      <c r="F2" s="679"/>
      <c r="G2" s="679"/>
    </row>
    <row r="3" spans="1:7" ht="21" x14ac:dyDescent="0.3">
      <c r="A3" s="680"/>
      <c r="B3" s="680"/>
      <c r="C3" s="680"/>
      <c r="D3" s="680"/>
      <c r="E3" s="680"/>
      <c r="F3" s="680"/>
      <c r="G3" s="680"/>
    </row>
    <row r="4" spans="1:7" ht="66.599999999999994" x14ac:dyDescent="0.3">
      <c r="A4" s="681" t="s">
        <v>614</v>
      </c>
      <c r="B4" s="681" t="s">
        <v>615</v>
      </c>
      <c r="C4" s="681" t="s">
        <v>616</v>
      </c>
      <c r="D4" s="682" t="s">
        <v>617</v>
      </c>
      <c r="G4" s="684" t="s">
        <v>618</v>
      </c>
    </row>
    <row r="5" spans="1:7" ht="14.4" customHeight="1" x14ac:dyDescent="0.35">
      <c r="A5" s="685" t="s">
        <v>619</v>
      </c>
      <c r="B5" s="685"/>
      <c r="C5" s="685"/>
      <c r="D5" s="685"/>
      <c r="E5" s="685"/>
      <c r="F5" s="685"/>
      <c r="G5" s="685"/>
    </row>
    <row r="6" spans="1:7" ht="22.5" customHeight="1" x14ac:dyDescent="0.3">
      <c r="A6" s="686" t="s">
        <v>620</v>
      </c>
      <c r="B6" s="687"/>
      <c r="C6" s="686" t="s">
        <v>621</v>
      </c>
      <c r="D6" s="688" t="s">
        <v>622</v>
      </c>
      <c r="E6" s="689" t="s">
        <v>151</v>
      </c>
      <c r="F6" s="689" t="s">
        <v>147</v>
      </c>
      <c r="G6" s="690"/>
    </row>
    <row r="7" spans="1:7" ht="22.5" customHeight="1" x14ac:dyDescent="0.3">
      <c r="A7" s="686"/>
      <c r="B7" s="687"/>
      <c r="C7" s="686"/>
      <c r="D7" s="688" t="s">
        <v>623</v>
      </c>
      <c r="E7" s="689" t="s">
        <v>158</v>
      </c>
      <c r="F7" s="689" t="s">
        <v>155</v>
      </c>
      <c r="G7" s="690"/>
    </row>
    <row r="8" spans="1:7" ht="22.5" customHeight="1" x14ac:dyDescent="0.3">
      <c r="A8" s="686" t="s">
        <v>624</v>
      </c>
      <c r="B8" s="691"/>
      <c r="C8" s="686"/>
      <c r="D8" s="688" t="s">
        <v>622</v>
      </c>
      <c r="E8" s="692" t="s">
        <v>151</v>
      </c>
      <c r="F8" s="692" t="s">
        <v>158</v>
      </c>
      <c r="G8" s="690"/>
    </row>
    <row r="9" spans="1:7" ht="22.5" customHeight="1" x14ac:dyDescent="0.3">
      <c r="A9" s="686"/>
      <c r="B9" s="687"/>
      <c r="C9" s="686"/>
      <c r="D9" s="688" t="s">
        <v>623</v>
      </c>
      <c r="E9" s="692" t="s">
        <v>147</v>
      </c>
      <c r="F9" s="692" t="s">
        <v>155</v>
      </c>
      <c r="G9" s="690"/>
    </row>
    <row r="10" spans="1:7" ht="22.5" customHeight="1" x14ac:dyDescent="0.3">
      <c r="A10" s="686" t="s">
        <v>624</v>
      </c>
      <c r="B10" s="687"/>
      <c r="C10" s="686"/>
      <c r="D10" s="688" t="s">
        <v>622</v>
      </c>
      <c r="E10" s="692" t="s">
        <v>155</v>
      </c>
      <c r="F10" s="692" t="s">
        <v>151</v>
      </c>
      <c r="G10" s="690"/>
    </row>
    <row r="11" spans="1:7" ht="22.5" customHeight="1" x14ac:dyDescent="0.3">
      <c r="A11" s="686"/>
      <c r="B11" s="687"/>
      <c r="C11" s="686"/>
      <c r="D11" s="688" t="s">
        <v>623</v>
      </c>
      <c r="E11" s="692" t="s">
        <v>147</v>
      </c>
      <c r="F11" s="692" t="s">
        <v>158</v>
      </c>
      <c r="G11" s="690"/>
    </row>
    <row r="12" spans="1:7" ht="22.5" customHeight="1" x14ac:dyDescent="0.35">
      <c r="A12" s="693" t="s">
        <v>625</v>
      </c>
      <c r="B12" s="694"/>
      <c r="C12" s="694"/>
      <c r="D12" s="694"/>
      <c r="E12" s="694"/>
      <c r="F12" s="694"/>
      <c r="G12" s="695"/>
    </row>
    <row r="13" spans="1:7" ht="22.5" customHeight="1" x14ac:dyDescent="0.3">
      <c r="A13" s="686" t="s">
        <v>620</v>
      </c>
      <c r="B13" s="687"/>
      <c r="C13" s="686" t="s">
        <v>626</v>
      </c>
      <c r="D13" s="688" t="s">
        <v>627</v>
      </c>
      <c r="E13" s="692" t="s">
        <v>628</v>
      </c>
      <c r="F13" s="692" t="s">
        <v>181</v>
      </c>
      <c r="G13" s="690"/>
    </row>
    <row r="14" spans="1:7" ht="22.5" customHeight="1" x14ac:dyDescent="0.3">
      <c r="A14" s="686"/>
      <c r="B14" s="687"/>
      <c r="C14" s="686"/>
      <c r="D14" s="688" t="s">
        <v>629</v>
      </c>
      <c r="E14" s="692" t="s">
        <v>172</v>
      </c>
      <c r="F14" s="692" t="s">
        <v>186</v>
      </c>
      <c r="G14" s="690"/>
    </row>
    <row r="15" spans="1:7" ht="22.5" customHeight="1" x14ac:dyDescent="0.3">
      <c r="A15" s="686"/>
      <c r="B15" s="687"/>
      <c r="C15" s="686"/>
      <c r="D15" s="688" t="s">
        <v>630</v>
      </c>
      <c r="E15" s="692" t="s">
        <v>631</v>
      </c>
      <c r="F15" s="692" t="s">
        <v>176</v>
      </c>
      <c r="G15" s="690"/>
    </row>
    <row r="16" spans="1:7" ht="22.5" customHeight="1" x14ac:dyDescent="0.3">
      <c r="A16" s="686" t="s">
        <v>632</v>
      </c>
      <c r="B16" s="687"/>
      <c r="C16" s="686" t="s">
        <v>633</v>
      </c>
      <c r="D16" s="688" t="s">
        <v>627</v>
      </c>
      <c r="E16" s="689" t="s">
        <v>634</v>
      </c>
      <c r="F16" s="689" t="s">
        <v>190</v>
      </c>
      <c r="G16" s="690"/>
    </row>
    <row r="17" spans="1:16" ht="22.5" customHeight="1" x14ac:dyDescent="0.3">
      <c r="A17" s="686"/>
      <c r="B17" s="687"/>
      <c r="C17" s="686"/>
      <c r="D17" s="688" t="s">
        <v>629</v>
      </c>
      <c r="E17" s="689" t="s">
        <v>635</v>
      </c>
      <c r="F17" s="689" t="s">
        <v>195</v>
      </c>
      <c r="G17" s="690"/>
    </row>
    <row r="18" spans="1:16" ht="22.5" customHeight="1" x14ac:dyDescent="0.3">
      <c r="A18" s="686"/>
      <c r="B18" s="687"/>
      <c r="C18" s="686"/>
      <c r="D18" s="688" t="s">
        <v>630</v>
      </c>
      <c r="E18" s="689" t="s">
        <v>194</v>
      </c>
      <c r="F18" s="689" t="s">
        <v>193</v>
      </c>
      <c r="G18" s="690"/>
    </row>
    <row r="19" spans="1:16" ht="22.5" customHeight="1" x14ac:dyDescent="0.3">
      <c r="A19" s="686" t="s">
        <v>636</v>
      </c>
      <c r="B19" s="687"/>
      <c r="C19" s="686" t="s">
        <v>626</v>
      </c>
      <c r="D19" s="688" t="s">
        <v>627</v>
      </c>
      <c r="E19" s="692" t="s">
        <v>181</v>
      </c>
      <c r="F19" s="689" t="s">
        <v>185</v>
      </c>
      <c r="G19" s="690"/>
    </row>
    <row r="20" spans="1:16" ht="22.5" customHeight="1" x14ac:dyDescent="0.3">
      <c r="A20" s="686"/>
      <c r="B20" s="687"/>
      <c r="C20" s="686"/>
      <c r="D20" s="688" t="s">
        <v>629</v>
      </c>
      <c r="E20" s="692" t="s">
        <v>186</v>
      </c>
      <c r="F20" s="689" t="s">
        <v>184</v>
      </c>
      <c r="G20" s="690"/>
      <c r="K20" s="696"/>
      <c r="L20" s="697"/>
      <c r="M20" s="696"/>
      <c r="N20" s="684"/>
      <c r="O20" s="698"/>
      <c r="P20" s="698"/>
    </row>
    <row r="21" spans="1:16" ht="22.5" customHeight="1" x14ac:dyDescent="0.3">
      <c r="A21" s="686"/>
      <c r="B21" s="687"/>
      <c r="C21" s="686"/>
      <c r="D21" s="688" t="s">
        <v>630</v>
      </c>
      <c r="E21" s="692" t="s">
        <v>631</v>
      </c>
      <c r="F21" s="692" t="s">
        <v>183</v>
      </c>
      <c r="G21" s="690"/>
    </row>
    <row r="22" spans="1:16" ht="22.5" customHeight="1" x14ac:dyDescent="0.3">
      <c r="A22" s="686" t="s">
        <v>637</v>
      </c>
      <c r="B22" s="687"/>
      <c r="C22" s="686" t="s">
        <v>633</v>
      </c>
      <c r="D22" s="688" t="s">
        <v>627</v>
      </c>
      <c r="E22" s="689" t="s">
        <v>190</v>
      </c>
      <c r="F22" s="692" t="s">
        <v>192</v>
      </c>
      <c r="G22" s="690"/>
    </row>
    <row r="23" spans="1:16" ht="22.5" customHeight="1" x14ac:dyDescent="0.3">
      <c r="A23" s="686"/>
      <c r="B23" s="687"/>
      <c r="C23" s="686"/>
      <c r="D23" s="688" t="s">
        <v>629</v>
      </c>
      <c r="E23" s="689" t="s">
        <v>195</v>
      </c>
      <c r="F23" s="689" t="s">
        <v>194</v>
      </c>
      <c r="G23" s="690"/>
      <c r="I23" s="699"/>
      <c r="J23" s="698"/>
      <c r="K23" s="696"/>
      <c r="L23" s="697"/>
      <c r="M23" s="696"/>
      <c r="N23" s="684"/>
      <c r="O23" s="698"/>
      <c r="P23" s="698"/>
    </row>
    <row r="24" spans="1:16" ht="22.5" customHeight="1" x14ac:dyDescent="0.3">
      <c r="A24" s="686"/>
      <c r="B24" s="687"/>
      <c r="C24" s="686"/>
      <c r="D24" s="688" t="s">
        <v>630</v>
      </c>
      <c r="E24" s="689" t="s">
        <v>193</v>
      </c>
      <c r="F24" s="689" t="s">
        <v>635</v>
      </c>
      <c r="G24" s="690"/>
      <c r="K24" s="696"/>
      <c r="L24" s="697"/>
      <c r="M24" s="696"/>
      <c r="N24" s="684"/>
      <c r="O24" s="699"/>
      <c r="P24" s="699"/>
    </row>
    <row r="25" spans="1:16" ht="22.5" customHeight="1" x14ac:dyDescent="0.3">
      <c r="A25" s="686" t="s">
        <v>638</v>
      </c>
      <c r="B25" s="687"/>
      <c r="C25" s="686" t="s">
        <v>626</v>
      </c>
      <c r="D25" s="688" t="s">
        <v>627</v>
      </c>
      <c r="E25" s="689" t="s">
        <v>185</v>
      </c>
      <c r="F25" s="692" t="s">
        <v>628</v>
      </c>
      <c r="G25" s="690"/>
      <c r="K25" s="696"/>
      <c r="L25" s="697"/>
      <c r="M25" s="696"/>
      <c r="N25" s="684"/>
      <c r="O25" s="699"/>
      <c r="P25" s="699"/>
    </row>
    <row r="26" spans="1:16" ht="22.5" customHeight="1" x14ac:dyDescent="0.3">
      <c r="A26" s="686"/>
      <c r="B26" s="687"/>
      <c r="C26" s="686"/>
      <c r="D26" s="688" t="s">
        <v>629</v>
      </c>
      <c r="E26" s="689" t="s">
        <v>184</v>
      </c>
      <c r="F26" s="692" t="s">
        <v>186</v>
      </c>
      <c r="G26" s="690"/>
    </row>
    <row r="27" spans="1:16" ht="22.5" customHeight="1" x14ac:dyDescent="0.3">
      <c r="A27" s="686"/>
      <c r="B27" s="687"/>
      <c r="C27" s="686"/>
      <c r="D27" s="688" t="s">
        <v>630</v>
      </c>
      <c r="E27" s="692" t="s">
        <v>183</v>
      </c>
      <c r="F27" s="692" t="s">
        <v>176</v>
      </c>
      <c r="G27" s="690"/>
      <c r="K27" s="696"/>
      <c r="L27" s="697"/>
      <c r="M27" s="696"/>
      <c r="N27" s="684"/>
      <c r="O27" s="698"/>
      <c r="P27" s="698"/>
    </row>
    <row r="28" spans="1:16" ht="22.5" customHeight="1" x14ac:dyDescent="0.3">
      <c r="A28" s="686" t="s">
        <v>639</v>
      </c>
      <c r="B28" s="687"/>
      <c r="C28" s="686" t="s">
        <v>633</v>
      </c>
      <c r="D28" s="688" t="s">
        <v>627</v>
      </c>
      <c r="E28" s="692" t="s">
        <v>192</v>
      </c>
      <c r="F28" s="689" t="s">
        <v>634</v>
      </c>
      <c r="G28" s="690"/>
      <c r="M28" s="684"/>
      <c r="N28" s="683"/>
      <c r="O28" s="683"/>
    </row>
    <row r="29" spans="1:16" ht="22.5" customHeight="1" x14ac:dyDescent="0.3">
      <c r="A29" s="686"/>
      <c r="B29" s="687"/>
      <c r="C29" s="686"/>
      <c r="D29" s="688" t="s">
        <v>629</v>
      </c>
      <c r="E29" s="689" t="s">
        <v>194</v>
      </c>
      <c r="F29" s="689" t="s">
        <v>635</v>
      </c>
      <c r="G29" s="690"/>
    </row>
    <row r="30" spans="1:16" ht="22.5" customHeight="1" x14ac:dyDescent="0.3">
      <c r="A30" s="686"/>
      <c r="B30" s="687"/>
      <c r="C30" s="686"/>
      <c r="D30" s="688" t="s">
        <v>630</v>
      </c>
      <c r="E30" s="689" t="s">
        <v>195</v>
      </c>
      <c r="F30" s="689" t="s">
        <v>193</v>
      </c>
      <c r="G30" s="690"/>
    </row>
    <row r="31" spans="1:16" ht="22.5" customHeight="1" x14ac:dyDescent="0.3">
      <c r="A31" s="686" t="s">
        <v>640</v>
      </c>
      <c r="B31" s="687"/>
      <c r="C31" s="686" t="s">
        <v>626</v>
      </c>
      <c r="D31" s="688" t="s">
        <v>627</v>
      </c>
      <c r="E31" s="690" t="s">
        <v>641</v>
      </c>
      <c r="F31" s="690" t="s">
        <v>642</v>
      </c>
      <c r="G31" s="690"/>
    </row>
    <row r="32" spans="1:16" ht="22.5" customHeight="1" x14ac:dyDescent="0.3">
      <c r="A32" s="686"/>
      <c r="B32" s="687"/>
      <c r="C32" s="686" t="s">
        <v>643</v>
      </c>
      <c r="D32" s="688" t="s">
        <v>629</v>
      </c>
      <c r="E32" s="690" t="s">
        <v>168</v>
      </c>
      <c r="F32" s="690" t="s">
        <v>163</v>
      </c>
      <c r="G32" s="690"/>
    </row>
    <row r="33" spans="1:11" ht="22.5" customHeight="1" x14ac:dyDescent="0.3">
      <c r="A33" s="686" t="s">
        <v>624</v>
      </c>
      <c r="B33" s="687" t="s">
        <v>369</v>
      </c>
      <c r="C33" s="686" t="s">
        <v>633</v>
      </c>
      <c r="D33" s="688" t="s">
        <v>627</v>
      </c>
      <c r="E33" s="690"/>
      <c r="F33" s="690"/>
      <c r="G33" s="690"/>
    </row>
    <row r="34" spans="1:11" ht="22.5" customHeight="1" x14ac:dyDescent="0.3">
      <c r="A34" s="686"/>
      <c r="B34" s="687" t="s">
        <v>644</v>
      </c>
      <c r="C34" s="700"/>
      <c r="D34" s="701" t="s">
        <v>629</v>
      </c>
      <c r="E34" s="702"/>
      <c r="F34" s="690"/>
      <c r="G34" s="690"/>
    </row>
    <row r="35" spans="1:11" ht="22.5" customHeight="1" x14ac:dyDescent="0.3">
      <c r="A35" s="686"/>
      <c r="B35" s="687" t="s">
        <v>645</v>
      </c>
      <c r="C35" s="686"/>
      <c r="D35" s="688" t="s">
        <v>630</v>
      </c>
      <c r="E35" s="690"/>
      <c r="F35" s="703"/>
      <c r="G35" s="690"/>
    </row>
    <row r="36" spans="1:11" ht="22.5" customHeight="1" x14ac:dyDescent="0.3">
      <c r="A36" s="686" t="s">
        <v>624</v>
      </c>
      <c r="B36" s="687"/>
      <c r="C36" s="686" t="s">
        <v>626</v>
      </c>
      <c r="D36" s="688" t="s">
        <v>627</v>
      </c>
      <c r="E36" s="690" t="s">
        <v>646</v>
      </c>
      <c r="F36" s="690" t="s">
        <v>647</v>
      </c>
      <c r="G36" s="690"/>
    </row>
    <row r="37" spans="1:11" ht="22.5" customHeight="1" x14ac:dyDescent="0.3">
      <c r="A37" s="686"/>
      <c r="B37" s="687"/>
      <c r="C37" s="686"/>
      <c r="D37" s="688" t="s">
        <v>629</v>
      </c>
      <c r="E37" s="690" t="s">
        <v>647</v>
      </c>
      <c r="F37" s="690" t="s">
        <v>641</v>
      </c>
      <c r="G37" s="690"/>
    </row>
    <row r="38" spans="1:11" ht="22.5" customHeight="1" x14ac:dyDescent="0.35">
      <c r="A38" s="704" t="s">
        <v>648</v>
      </c>
      <c r="B38" s="705"/>
      <c r="C38" s="705"/>
      <c r="D38" s="705"/>
      <c r="E38" s="705"/>
      <c r="F38" s="705"/>
      <c r="G38" s="706"/>
    </row>
    <row r="39" spans="1:11" ht="22.5" customHeight="1" x14ac:dyDescent="0.3">
      <c r="A39" s="686" t="s">
        <v>620</v>
      </c>
      <c r="B39" s="687"/>
      <c r="C39" s="686" t="s">
        <v>649</v>
      </c>
      <c r="D39" s="688" t="s">
        <v>650</v>
      </c>
      <c r="E39" s="690" t="s">
        <v>202</v>
      </c>
      <c r="F39" s="690" t="s">
        <v>198</v>
      </c>
      <c r="G39" s="690"/>
    </row>
    <row r="40" spans="1:11" ht="22.5" customHeight="1" x14ac:dyDescent="0.3">
      <c r="A40" s="686"/>
      <c r="B40" s="687"/>
      <c r="C40" s="686"/>
      <c r="D40" s="688" t="s">
        <v>651</v>
      </c>
      <c r="E40" s="690" t="s">
        <v>199</v>
      </c>
      <c r="F40" s="690" t="s">
        <v>203</v>
      </c>
      <c r="G40" s="690"/>
      <c r="K40" s="707"/>
    </row>
    <row r="41" spans="1:11" ht="22.5" customHeight="1" x14ac:dyDescent="0.3">
      <c r="A41" s="686"/>
      <c r="B41" s="687"/>
      <c r="C41" s="686"/>
      <c r="D41" s="688" t="s">
        <v>5</v>
      </c>
      <c r="E41" s="690" t="s">
        <v>204</v>
      </c>
      <c r="F41" s="690" t="s">
        <v>201</v>
      </c>
      <c r="G41" s="690"/>
      <c r="K41" s="707"/>
    </row>
    <row r="42" spans="1:11" ht="22.5" customHeight="1" x14ac:dyDescent="0.3">
      <c r="A42" s="686"/>
      <c r="B42" s="687"/>
      <c r="C42" s="686" t="s">
        <v>652</v>
      </c>
      <c r="D42" s="688" t="s">
        <v>6</v>
      </c>
      <c r="E42" s="690" t="s">
        <v>229</v>
      </c>
      <c r="F42" s="690" t="s">
        <v>231</v>
      </c>
      <c r="G42" s="690"/>
    </row>
    <row r="43" spans="1:11" ht="22.5" customHeight="1" x14ac:dyDescent="0.3">
      <c r="A43" s="686" t="s">
        <v>653</v>
      </c>
      <c r="B43" s="687"/>
      <c r="C43" s="686" t="s">
        <v>654</v>
      </c>
      <c r="D43" s="688" t="s">
        <v>650</v>
      </c>
      <c r="E43" s="690" t="s">
        <v>655</v>
      </c>
      <c r="F43" s="690" t="s">
        <v>210</v>
      </c>
      <c r="G43" s="690"/>
      <c r="K43" s="707"/>
    </row>
    <row r="44" spans="1:11" ht="22.5" customHeight="1" x14ac:dyDescent="0.3">
      <c r="A44" s="686"/>
      <c r="B44" s="687"/>
      <c r="C44" s="686"/>
      <c r="D44" s="688" t="s">
        <v>651</v>
      </c>
      <c r="E44" s="690" t="s">
        <v>212</v>
      </c>
      <c r="F44" s="690" t="s">
        <v>214</v>
      </c>
      <c r="G44" s="690"/>
    </row>
    <row r="45" spans="1:11" ht="22.5" customHeight="1" x14ac:dyDescent="0.3">
      <c r="A45" s="686" t="s">
        <v>637</v>
      </c>
      <c r="B45" s="687"/>
      <c r="C45" s="686" t="s">
        <v>649</v>
      </c>
      <c r="D45" s="688" t="s">
        <v>650</v>
      </c>
      <c r="E45" s="690" t="s">
        <v>198</v>
      </c>
      <c r="F45" s="690" t="s">
        <v>203</v>
      </c>
      <c r="G45" s="690"/>
    </row>
    <row r="46" spans="1:11" ht="22.5" customHeight="1" x14ac:dyDescent="0.3">
      <c r="A46" s="686"/>
      <c r="B46" s="687"/>
      <c r="C46" s="686"/>
      <c r="D46" s="688" t="s">
        <v>651</v>
      </c>
      <c r="E46" s="690" t="s">
        <v>199</v>
      </c>
      <c r="F46" s="690" t="s">
        <v>202</v>
      </c>
      <c r="G46" s="690"/>
    </row>
    <row r="47" spans="1:11" ht="22.5" customHeight="1" x14ac:dyDescent="0.3">
      <c r="A47" s="686"/>
      <c r="B47" s="687"/>
      <c r="C47" s="686"/>
      <c r="D47" s="688" t="s">
        <v>5</v>
      </c>
      <c r="E47" s="690" t="s">
        <v>204</v>
      </c>
      <c r="F47" s="690" t="s">
        <v>197</v>
      </c>
      <c r="G47" s="690"/>
    </row>
    <row r="48" spans="1:11" ht="22.5" customHeight="1" x14ac:dyDescent="0.3">
      <c r="A48" s="686"/>
      <c r="B48" s="687"/>
      <c r="C48" s="686" t="s">
        <v>656</v>
      </c>
      <c r="D48" s="688" t="s">
        <v>6</v>
      </c>
      <c r="E48" s="690" t="s">
        <v>311</v>
      </c>
      <c r="F48" s="690" t="s">
        <v>313</v>
      </c>
      <c r="G48" s="690"/>
    </row>
    <row r="49" spans="1:7" ht="22.5" customHeight="1" x14ac:dyDescent="0.3">
      <c r="A49" s="686" t="s">
        <v>657</v>
      </c>
      <c r="B49" s="687"/>
      <c r="C49" s="686" t="s">
        <v>654</v>
      </c>
      <c r="D49" s="688" t="s">
        <v>650</v>
      </c>
      <c r="E49" s="690" t="s">
        <v>210</v>
      </c>
      <c r="F49" s="690" t="s">
        <v>207</v>
      </c>
      <c r="G49" s="690"/>
    </row>
    <row r="50" spans="1:7" ht="22.5" customHeight="1" x14ac:dyDescent="0.3">
      <c r="A50" s="686"/>
      <c r="B50" s="687"/>
      <c r="C50" s="686"/>
      <c r="D50" s="688" t="s">
        <v>651</v>
      </c>
      <c r="E50" s="690" t="s">
        <v>214</v>
      </c>
      <c r="F50" s="690" t="s">
        <v>211</v>
      </c>
      <c r="G50" s="690"/>
    </row>
    <row r="51" spans="1:7" ht="22.5" customHeight="1" x14ac:dyDescent="0.3">
      <c r="A51" s="686" t="s">
        <v>640</v>
      </c>
      <c r="B51" s="687"/>
      <c r="C51" s="686" t="s">
        <v>649</v>
      </c>
      <c r="D51" s="688" t="s">
        <v>650</v>
      </c>
      <c r="E51" s="690" t="s">
        <v>203</v>
      </c>
      <c r="F51" s="690" t="s">
        <v>202</v>
      </c>
      <c r="G51" s="690"/>
    </row>
    <row r="52" spans="1:7" ht="22.5" customHeight="1" x14ac:dyDescent="0.3">
      <c r="A52" s="686"/>
      <c r="B52" s="687"/>
      <c r="C52" s="686"/>
      <c r="D52" s="688" t="s">
        <v>651</v>
      </c>
      <c r="E52" s="690" t="s">
        <v>198</v>
      </c>
      <c r="F52" s="690" t="s">
        <v>199</v>
      </c>
      <c r="G52" s="690"/>
    </row>
    <row r="53" spans="1:7" ht="22.5" customHeight="1" x14ac:dyDescent="0.3">
      <c r="A53" s="686"/>
      <c r="B53" s="687"/>
      <c r="C53" s="686"/>
      <c r="D53" s="688" t="s">
        <v>5</v>
      </c>
      <c r="E53" s="690" t="s">
        <v>197</v>
      </c>
      <c r="F53" s="690" t="s">
        <v>201</v>
      </c>
      <c r="G53" s="690"/>
    </row>
    <row r="54" spans="1:7" ht="22.5" customHeight="1" x14ac:dyDescent="0.3">
      <c r="A54" s="686" t="s">
        <v>658</v>
      </c>
      <c r="B54" s="687"/>
      <c r="C54" s="686" t="s">
        <v>654</v>
      </c>
      <c r="D54" s="688" t="s">
        <v>650</v>
      </c>
      <c r="E54" s="690" t="s">
        <v>207</v>
      </c>
      <c r="F54" s="690" t="s">
        <v>655</v>
      </c>
      <c r="G54" s="690"/>
    </row>
    <row r="55" spans="1:7" ht="22.5" customHeight="1" x14ac:dyDescent="0.3">
      <c r="A55" s="686"/>
      <c r="B55" s="687"/>
      <c r="C55" s="686"/>
      <c r="D55" s="688" t="s">
        <v>651</v>
      </c>
      <c r="E55" s="690" t="s">
        <v>211</v>
      </c>
      <c r="F55" s="690" t="s">
        <v>212</v>
      </c>
      <c r="G55" s="690"/>
    </row>
    <row r="56" spans="1:7" ht="22.5" customHeight="1" x14ac:dyDescent="0.3">
      <c r="A56" s="686" t="s">
        <v>659</v>
      </c>
      <c r="B56" s="687" t="s">
        <v>369</v>
      </c>
      <c r="C56" s="686" t="s">
        <v>649</v>
      </c>
      <c r="D56" s="688" t="s">
        <v>650</v>
      </c>
      <c r="E56" s="690"/>
      <c r="F56" s="690"/>
      <c r="G56" s="690"/>
    </row>
    <row r="57" spans="1:7" ht="22.5" customHeight="1" x14ac:dyDescent="0.3">
      <c r="A57" s="686"/>
      <c r="B57" s="687" t="s">
        <v>371</v>
      </c>
      <c r="C57" s="686"/>
      <c r="D57" s="688" t="s">
        <v>651</v>
      </c>
      <c r="E57" s="690"/>
      <c r="F57" s="690"/>
      <c r="G57" s="690"/>
    </row>
    <row r="58" spans="1:7" ht="22.5" customHeight="1" x14ac:dyDescent="0.3">
      <c r="A58" s="686"/>
      <c r="B58" s="687" t="s">
        <v>372</v>
      </c>
      <c r="C58" s="686"/>
      <c r="D58" s="688" t="s">
        <v>630</v>
      </c>
      <c r="E58" s="690"/>
      <c r="F58" s="690"/>
      <c r="G58" s="690"/>
    </row>
    <row r="59" spans="1:7" ht="22.5" customHeight="1" x14ac:dyDescent="0.3">
      <c r="A59" s="686" t="s">
        <v>660</v>
      </c>
      <c r="B59" s="687" t="s">
        <v>369</v>
      </c>
      <c r="C59" s="686" t="s">
        <v>654</v>
      </c>
      <c r="D59" s="688" t="s">
        <v>650</v>
      </c>
      <c r="E59" s="690"/>
      <c r="F59" s="690"/>
      <c r="G59" s="690"/>
    </row>
    <row r="60" spans="1:7" ht="22.5" customHeight="1" x14ac:dyDescent="0.3">
      <c r="A60" s="686"/>
      <c r="B60" s="687" t="s">
        <v>371</v>
      </c>
      <c r="C60" s="686"/>
      <c r="D60" s="688" t="s">
        <v>651</v>
      </c>
      <c r="E60" s="690"/>
      <c r="F60" s="690"/>
      <c r="G60" s="690"/>
    </row>
    <row r="61" spans="1:7" ht="22.5" customHeight="1" x14ac:dyDescent="0.3">
      <c r="A61" s="686"/>
      <c r="B61" s="687" t="s">
        <v>372</v>
      </c>
      <c r="C61" s="686"/>
      <c r="D61" s="688" t="s">
        <v>630</v>
      </c>
      <c r="E61" s="690"/>
      <c r="F61" s="690"/>
      <c r="G61" s="690"/>
    </row>
    <row r="62" spans="1:7" ht="22.5" customHeight="1" x14ac:dyDescent="0.35">
      <c r="A62" s="708" t="s">
        <v>661</v>
      </c>
      <c r="B62" s="709"/>
      <c r="C62" s="709"/>
      <c r="D62" s="709"/>
      <c r="E62" s="709"/>
      <c r="F62" s="709"/>
      <c r="G62" s="710"/>
    </row>
    <row r="63" spans="1:7" ht="22.5" customHeight="1" x14ac:dyDescent="0.3">
      <c r="A63" s="686" t="s">
        <v>620</v>
      </c>
      <c r="B63" s="686"/>
      <c r="C63" s="686" t="s">
        <v>662</v>
      </c>
      <c r="D63" s="688" t="s">
        <v>3</v>
      </c>
      <c r="E63" s="690" t="s">
        <v>288</v>
      </c>
      <c r="F63" s="690" t="s">
        <v>290</v>
      </c>
      <c r="G63" s="690"/>
    </row>
    <row r="64" spans="1:7" ht="22.5" customHeight="1" x14ac:dyDescent="0.3">
      <c r="A64" s="686"/>
      <c r="B64" s="686"/>
      <c r="C64" s="686"/>
      <c r="D64" s="688" t="s">
        <v>4</v>
      </c>
      <c r="E64" s="690" t="s">
        <v>289</v>
      </c>
      <c r="F64" s="690" t="s">
        <v>286</v>
      </c>
      <c r="G64" s="690"/>
    </row>
    <row r="65" spans="1:16" ht="22.5" customHeight="1" x14ac:dyDescent="0.3">
      <c r="A65" s="686" t="s">
        <v>663</v>
      </c>
      <c r="B65" s="686"/>
      <c r="C65" s="686" t="s">
        <v>664</v>
      </c>
      <c r="D65" s="688" t="s">
        <v>3</v>
      </c>
      <c r="E65" s="690" t="s">
        <v>316</v>
      </c>
      <c r="F65" s="690" t="s">
        <v>318</v>
      </c>
      <c r="G65" s="690"/>
    </row>
    <row r="66" spans="1:16" ht="22.5" customHeight="1" x14ac:dyDescent="0.3">
      <c r="A66" s="686"/>
      <c r="B66" s="686"/>
      <c r="C66" s="686"/>
      <c r="D66" s="688" t="s">
        <v>4</v>
      </c>
      <c r="E66" s="690" t="s">
        <v>317</v>
      </c>
      <c r="F66" s="690" t="s">
        <v>665</v>
      </c>
      <c r="G66" s="690"/>
    </row>
    <row r="67" spans="1:16" ht="22.5" customHeight="1" x14ac:dyDescent="0.3">
      <c r="A67" s="686" t="s">
        <v>657</v>
      </c>
      <c r="B67" s="686"/>
      <c r="C67" s="686" t="s">
        <v>662</v>
      </c>
      <c r="D67" s="688" t="s">
        <v>3</v>
      </c>
      <c r="E67" s="690" t="s">
        <v>286</v>
      </c>
      <c r="F67" s="690" t="s">
        <v>288</v>
      </c>
      <c r="G67" s="690"/>
    </row>
    <row r="68" spans="1:16" ht="22.5" customHeight="1" x14ac:dyDescent="0.3">
      <c r="A68" s="686"/>
      <c r="B68" s="686"/>
      <c r="C68" s="686"/>
      <c r="D68" s="688" t="s">
        <v>4</v>
      </c>
      <c r="E68" s="690" t="s">
        <v>290</v>
      </c>
      <c r="F68" s="690" t="s">
        <v>291</v>
      </c>
      <c r="G68" s="690"/>
    </row>
    <row r="69" spans="1:16" ht="22.5" customHeight="1" x14ac:dyDescent="0.3">
      <c r="A69" s="686" t="s">
        <v>666</v>
      </c>
      <c r="B69" s="686"/>
      <c r="C69" s="686" t="s">
        <v>664</v>
      </c>
      <c r="D69" s="688" t="s">
        <v>3</v>
      </c>
      <c r="E69" s="690" t="s">
        <v>318</v>
      </c>
      <c r="F69" s="690" t="s">
        <v>317</v>
      </c>
      <c r="G69" s="690"/>
    </row>
    <row r="70" spans="1:16" ht="22.5" customHeight="1" x14ac:dyDescent="0.3">
      <c r="A70" s="686"/>
      <c r="B70" s="686"/>
      <c r="C70" s="686"/>
      <c r="D70" s="688" t="s">
        <v>4</v>
      </c>
      <c r="E70" s="690" t="s">
        <v>665</v>
      </c>
      <c r="F70" s="690" t="s">
        <v>316</v>
      </c>
      <c r="G70" s="690"/>
    </row>
    <row r="71" spans="1:16" ht="22.5" customHeight="1" x14ac:dyDescent="0.3">
      <c r="A71" s="686" t="s">
        <v>659</v>
      </c>
      <c r="B71" s="686"/>
      <c r="C71" s="686" t="s">
        <v>662</v>
      </c>
      <c r="D71" s="688" t="s">
        <v>3</v>
      </c>
      <c r="E71" s="690" t="s">
        <v>291</v>
      </c>
      <c r="F71" s="690" t="s">
        <v>286</v>
      </c>
      <c r="G71" s="690"/>
    </row>
    <row r="72" spans="1:16" ht="22.5" customHeight="1" x14ac:dyDescent="0.3">
      <c r="A72" s="686"/>
      <c r="B72" s="686"/>
      <c r="C72" s="686"/>
      <c r="D72" s="688" t="s">
        <v>4</v>
      </c>
      <c r="E72" s="690" t="s">
        <v>288</v>
      </c>
      <c r="F72" s="690" t="s">
        <v>289</v>
      </c>
      <c r="G72" s="690"/>
    </row>
    <row r="73" spans="1:16" ht="22.5" customHeight="1" x14ac:dyDescent="0.3">
      <c r="A73" s="686" t="s">
        <v>667</v>
      </c>
      <c r="B73" s="686"/>
      <c r="C73" s="686" t="s">
        <v>664</v>
      </c>
      <c r="D73" s="688" t="s">
        <v>3</v>
      </c>
      <c r="E73" s="690" t="s">
        <v>317</v>
      </c>
      <c r="F73" s="690" t="s">
        <v>316</v>
      </c>
      <c r="G73" s="690"/>
    </row>
    <row r="74" spans="1:16" ht="22.5" customHeight="1" x14ac:dyDescent="0.3">
      <c r="A74" s="686"/>
      <c r="B74" s="686"/>
      <c r="C74" s="686"/>
      <c r="D74" s="688" t="s">
        <v>4</v>
      </c>
      <c r="E74" s="690" t="s">
        <v>318</v>
      </c>
      <c r="F74" s="690" t="s">
        <v>665</v>
      </c>
      <c r="G74" s="690"/>
    </row>
    <row r="75" spans="1:16" ht="22.5" customHeight="1" x14ac:dyDescent="0.3">
      <c r="A75" s="686" t="s">
        <v>668</v>
      </c>
      <c r="B75" s="686"/>
      <c r="C75" s="686" t="s">
        <v>662</v>
      </c>
      <c r="D75" s="688" t="s">
        <v>3</v>
      </c>
      <c r="E75" s="690" t="s">
        <v>289</v>
      </c>
      <c r="F75" s="690" t="s">
        <v>291</v>
      </c>
      <c r="G75" s="690"/>
      <c r="M75" s="711"/>
    </row>
    <row r="76" spans="1:16" ht="22.5" customHeight="1" x14ac:dyDescent="0.3">
      <c r="A76" s="686"/>
      <c r="B76" s="686"/>
      <c r="C76" s="686"/>
      <c r="D76" s="688" t="s">
        <v>4</v>
      </c>
      <c r="E76" s="690" t="s">
        <v>286</v>
      </c>
      <c r="F76" s="690" t="s">
        <v>290</v>
      </c>
      <c r="G76" s="690"/>
      <c r="M76" s="711"/>
    </row>
    <row r="77" spans="1:16" ht="22.5" customHeight="1" x14ac:dyDescent="0.3">
      <c r="A77" s="686" t="s">
        <v>624</v>
      </c>
      <c r="B77" s="686"/>
      <c r="C77" s="686"/>
      <c r="D77" s="688" t="s">
        <v>3</v>
      </c>
      <c r="E77" s="690" t="s">
        <v>291</v>
      </c>
      <c r="F77" s="690" t="s">
        <v>288</v>
      </c>
      <c r="G77" s="690"/>
    </row>
    <row r="78" spans="1:16" ht="22.5" customHeight="1" x14ac:dyDescent="0.3">
      <c r="A78" s="686"/>
      <c r="B78" s="686"/>
      <c r="C78" s="686"/>
      <c r="D78" s="688" t="s">
        <v>4</v>
      </c>
      <c r="E78" s="690" t="s">
        <v>290</v>
      </c>
      <c r="F78" s="690" t="s">
        <v>289</v>
      </c>
      <c r="G78" s="690"/>
      <c r="O78" s="707">
        <v>0.625</v>
      </c>
      <c r="P78" s="269" t="s">
        <v>669</v>
      </c>
    </row>
    <row r="79" spans="1:16" ht="22.5" customHeight="1" x14ac:dyDescent="0.35">
      <c r="A79" s="708" t="s">
        <v>670</v>
      </c>
      <c r="B79" s="709"/>
      <c r="C79" s="709"/>
      <c r="D79" s="709"/>
      <c r="E79" s="709"/>
      <c r="F79" s="709"/>
      <c r="G79" s="710"/>
    </row>
    <row r="80" spans="1:16" ht="22.5" customHeight="1" x14ac:dyDescent="0.3">
      <c r="A80" s="686" t="s">
        <v>658</v>
      </c>
      <c r="B80" s="686"/>
      <c r="C80" s="686" t="s">
        <v>671</v>
      </c>
      <c r="D80" s="688" t="s">
        <v>5</v>
      </c>
      <c r="E80" s="690" t="s">
        <v>241</v>
      </c>
      <c r="F80" s="690" t="s">
        <v>242</v>
      </c>
      <c r="G80" s="690"/>
    </row>
    <row r="81" spans="1:7" ht="22.5" customHeight="1" x14ac:dyDescent="0.3">
      <c r="A81" s="686" t="s">
        <v>672</v>
      </c>
      <c r="B81" s="686"/>
      <c r="C81" s="686" t="s">
        <v>673</v>
      </c>
      <c r="D81" s="688" t="s">
        <v>5</v>
      </c>
      <c r="E81" s="690" t="s">
        <v>295</v>
      </c>
      <c r="F81" s="690" t="s">
        <v>296</v>
      </c>
      <c r="G81" s="690"/>
    </row>
    <row r="82" spans="1:7" ht="22.5" customHeight="1" x14ac:dyDescent="0.3">
      <c r="A82" s="686" t="s">
        <v>674</v>
      </c>
      <c r="B82" s="686"/>
      <c r="C82" s="686" t="s">
        <v>671</v>
      </c>
      <c r="D82" s="688" t="s">
        <v>5</v>
      </c>
      <c r="E82" s="690" t="s">
        <v>242</v>
      </c>
      <c r="F82" s="690" t="s">
        <v>243</v>
      </c>
      <c r="G82" s="690"/>
    </row>
    <row r="83" spans="1:7" ht="22.5" customHeight="1" x14ac:dyDescent="0.3">
      <c r="A83" s="686" t="s">
        <v>624</v>
      </c>
      <c r="B83" s="686"/>
      <c r="C83" s="686"/>
      <c r="D83" s="688" t="s">
        <v>5</v>
      </c>
      <c r="E83" s="690" t="s">
        <v>243</v>
      </c>
      <c r="F83" s="690" t="s">
        <v>241</v>
      </c>
      <c r="G83" s="690"/>
    </row>
    <row r="84" spans="1:7" ht="22.5" customHeight="1" x14ac:dyDescent="0.35">
      <c r="A84" s="708" t="s">
        <v>675</v>
      </c>
      <c r="B84" s="712"/>
      <c r="C84" s="712"/>
      <c r="D84" s="712"/>
      <c r="E84" s="712"/>
      <c r="F84" s="712"/>
      <c r="G84" s="713"/>
    </row>
    <row r="85" spans="1:7" ht="22.5" customHeight="1" x14ac:dyDescent="0.3">
      <c r="A85" s="686" t="s">
        <v>620</v>
      </c>
      <c r="B85" s="686"/>
      <c r="C85" s="686" t="s">
        <v>676</v>
      </c>
      <c r="D85" s="688" t="s">
        <v>7</v>
      </c>
      <c r="E85" s="690" t="s">
        <v>224</v>
      </c>
      <c r="F85" s="690" t="s">
        <v>226</v>
      </c>
      <c r="G85" s="690"/>
    </row>
    <row r="86" spans="1:7" ht="22.5" customHeight="1" x14ac:dyDescent="0.3">
      <c r="A86" s="686"/>
      <c r="B86" s="686"/>
      <c r="C86" s="686"/>
      <c r="D86" s="688" t="s">
        <v>8</v>
      </c>
      <c r="E86" s="690" t="s">
        <v>217</v>
      </c>
      <c r="F86" s="690" t="s">
        <v>221</v>
      </c>
      <c r="G86" s="690"/>
    </row>
    <row r="87" spans="1:7" ht="22.5" customHeight="1" x14ac:dyDescent="0.3">
      <c r="A87" s="686"/>
      <c r="B87" s="686"/>
      <c r="C87" s="686"/>
      <c r="D87" s="688" t="s">
        <v>9</v>
      </c>
      <c r="E87" s="690" t="s">
        <v>223</v>
      </c>
      <c r="F87" s="690" t="s">
        <v>219</v>
      </c>
      <c r="G87" s="690"/>
    </row>
    <row r="88" spans="1:7" ht="22.5" customHeight="1" x14ac:dyDescent="0.3">
      <c r="A88" s="686"/>
      <c r="B88" s="686"/>
      <c r="C88" s="686"/>
      <c r="D88" s="688" t="s">
        <v>10</v>
      </c>
      <c r="E88" s="690" t="s">
        <v>225</v>
      </c>
      <c r="F88" s="690" t="s">
        <v>222</v>
      </c>
      <c r="G88" s="690"/>
    </row>
    <row r="89" spans="1:7" ht="22.5" customHeight="1" x14ac:dyDescent="0.3">
      <c r="A89" s="686" t="s">
        <v>663</v>
      </c>
      <c r="B89" s="686"/>
      <c r="C89" s="686" t="s">
        <v>677</v>
      </c>
      <c r="D89" s="688" t="s">
        <v>7</v>
      </c>
      <c r="E89" s="690" t="s">
        <v>240</v>
      </c>
      <c r="F89" s="690" t="s">
        <v>233</v>
      </c>
      <c r="G89" s="690"/>
    </row>
    <row r="90" spans="1:7" ht="22.5" customHeight="1" x14ac:dyDescent="0.3">
      <c r="A90" s="686"/>
      <c r="B90" s="686"/>
      <c r="C90" s="686"/>
      <c r="D90" s="688" t="s">
        <v>8</v>
      </c>
      <c r="E90" s="690" t="s">
        <v>678</v>
      </c>
      <c r="F90" s="690" t="s">
        <v>237</v>
      </c>
      <c r="G90" s="690"/>
    </row>
    <row r="91" spans="1:7" ht="22.5" customHeight="1" x14ac:dyDescent="0.3">
      <c r="A91" s="686"/>
      <c r="B91" s="686"/>
      <c r="C91" s="686" t="s">
        <v>679</v>
      </c>
      <c r="D91" s="688" t="s">
        <v>9</v>
      </c>
      <c r="E91" s="690" t="s">
        <v>272</v>
      </c>
      <c r="F91" s="690" t="s">
        <v>266</v>
      </c>
      <c r="G91" s="690"/>
    </row>
    <row r="92" spans="1:7" ht="22.5" customHeight="1" x14ac:dyDescent="0.3">
      <c r="A92" s="686"/>
      <c r="B92" s="686"/>
      <c r="C92" s="686" t="s">
        <v>680</v>
      </c>
      <c r="D92" s="688" t="s">
        <v>10</v>
      </c>
      <c r="E92" s="690" t="s">
        <v>252</v>
      </c>
      <c r="F92" s="690" t="s">
        <v>253</v>
      </c>
      <c r="G92" s="690"/>
    </row>
    <row r="93" spans="1:7" ht="22.5" customHeight="1" x14ac:dyDescent="0.3">
      <c r="A93" s="686" t="s">
        <v>657</v>
      </c>
      <c r="B93" s="687" t="s">
        <v>681</v>
      </c>
      <c r="C93" s="686" t="s">
        <v>676</v>
      </c>
      <c r="D93" s="688" t="s">
        <v>7</v>
      </c>
      <c r="E93" s="690"/>
      <c r="F93" s="690"/>
      <c r="G93" s="690"/>
    </row>
    <row r="94" spans="1:7" ht="22.5" customHeight="1" x14ac:dyDescent="0.3">
      <c r="A94" s="686"/>
      <c r="B94" s="687" t="s">
        <v>681</v>
      </c>
      <c r="C94" s="686"/>
      <c r="D94" s="688" t="s">
        <v>8</v>
      </c>
      <c r="E94" s="690"/>
      <c r="F94" s="690"/>
      <c r="G94" s="690"/>
    </row>
    <row r="95" spans="1:7" ht="22.5" customHeight="1" x14ac:dyDescent="0.3">
      <c r="A95" s="686"/>
      <c r="B95" s="686"/>
      <c r="C95" s="686" t="s">
        <v>677</v>
      </c>
      <c r="D95" s="688" t="s">
        <v>9</v>
      </c>
      <c r="E95" s="690" t="s">
        <v>240</v>
      </c>
      <c r="F95" s="690" t="s">
        <v>238</v>
      </c>
      <c r="G95" s="690"/>
    </row>
    <row r="96" spans="1:7" ht="22.5" customHeight="1" x14ac:dyDescent="0.3">
      <c r="A96" s="686"/>
      <c r="B96" s="686"/>
      <c r="C96" s="686"/>
      <c r="D96" s="688" t="s">
        <v>10</v>
      </c>
      <c r="E96" s="690" t="s">
        <v>678</v>
      </c>
      <c r="F96" s="690" t="s">
        <v>239</v>
      </c>
      <c r="G96" s="690"/>
    </row>
    <row r="97" spans="1:7" ht="22.5" customHeight="1" x14ac:dyDescent="0.3">
      <c r="A97" s="686" t="s">
        <v>666</v>
      </c>
      <c r="B97" s="686"/>
      <c r="C97" s="686" t="s">
        <v>680</v>
      </c>
      <c r="D97" s="688" t="s">
        <v>7</v>
      </c>
      <c r="E97" s="690" t="s">
        <v>682</v>
      </c>
      <c r="F97" s="690" t="s">
        <v>250</v>
      </c>
      <c r="G97" s="690"/>
    </row>
    <row r="98" spans="1:7" ht="22.5" customHeight="1" x14ac:dyDescent="0.3">
      <c r="A98" s="686"/>
      <c r="B98" s="686"/>
      <c r="C98" s="686"/>
      <c r="D98" s="688" t="s">
        <v>8</v>
      </c>
      <c r="E98" s="690" t="s">
        <v>251</v>
      </c>
      <c r="F98" s="690" t="s">
        <v>683</v>
      </c>
      <c r="G98" s="690"/>
    </row>
    <row r="99" spans="1:7" ht="22.5" customHeight="1" x14ac:dyDescent="0.3">
      <c r="A99" s="686"/>
      <c r="B99" s="686"/>
      <c r="C99" s="686"/>
      <c r="D99" s="688" t="s">
        <v>9</v>
      </c>
      <c r="E99" s="690" t="s">
        <v>247</v>
      </c>
      <c r="F99" s="690" t="s">
        <v>684</v>
      </c>
      <c r="G99" s="690"/>
    </row>
    <row r="100" spans="1:7" ht="22.5" customHeight="1" x14ac:dyDescent="0.3">
      <c r="A100" s="686"/>
      <c r="B100" s="686"/>
      <c r="C100" s="686"/>
      <c r="D100" s="688" t="s">
        <v>10</v>
      </c>
      <c r="E100" s="690" t="s">
        <v>249</v>
      </c>
      <c r="F100" s="690" t="s">
        <v>248</v>
      </c>
      <c r="G100" s="690"/>
    </row>
    <row r="101" spans="1:7" ht="22.5" customHeight="1" x14ac:dyDescent="0.3">
      <c r="A101" s="686" t="s">
        <v>659</v>
      </c>
      <c r="B101" s="687" t="s">
        <v>369</v>
      </c>
      <c r="C101" s="686" t="s">
        <v>676</v>
      </c>
      <c r="D101" s="688" t="s">
        <v>7</v>
      </c>
      <c r="E101" s="690"/>
      <c r="F101" s="690"/>
      <c r="G101" s="690"/>
    </row>
    <row r="102" spans="1:7" ht="22.5" customHeight="1" x14ac:dyDescent="0.3">
      <c r="A102" s="686"/>
      <c r="B102" s="686"/>
      <c r="C102" s="686" t="s">
        <v>677</v>
      </c>
      <c r="D102" s="688" t="s">
        <v>8</v>
      </c>
      <c r="E102" s="690" t="s">
        <v>238</v>
      </c>
      <c r="F102" s="690" t="s">
        <v>233</v>
      </c>
      <c r="G102" s="690"/>
    </row>
    <row r="103" spans="1:7" ht="22.5" customHeight="1" x14ac:dyDescent="0.3">
      <c r="A103" s="686"/>
      <c r="B103" s="686"/>
      <c r="C103" s="686"/>
      <c r="D103" s="688" t="s">
        <v>9</v>
      </c>
      <c r="E103" s="690" t="s">
        <v>239</v>
      </c>
      <c r="F103" s="690" t="s">
        <v>237</v>
      </c>
      <c r="G103" s="690"/>
    </row>
    <row r="104" spans="1:7" ht="22.5" customHeight="1" x14ac:dyDescent="0.3">
      <c r="A104" s="686"/>
      <c r="B104" s="686"/>
      <c r="C104" s="686" t="s">
        <v>679</v>
      </c>
      <c r="D104" s="688" t="s">
        <v>10</v>
      </c>
      <c r="E104" s="690" t="s">
        <v>264</v>
      </c>
      <c r="F104" s="690" t="s">
        <v>270</v>
      </c>
      <c r="G104" s="690"/>
    </row>
    <row r="105" spans="1:7" ht="22.5" customHeight="1" x14ac:dyDescent="0.3">
      <c r="A105" s="686"/>
      <c r="B105" s="686"/>
      <c r="C105" s="686"/>
      <c r="D105" s="688" t="s">
        <v>627</v>
      </c>
      <c r="E105" s="690" t="s">
        <v>260</v>
      </c>
      <c r="F105" s="690" t="s">
        <v>275</v>
      </c>
      <c r="G105" s="690"/>
    </row>
    <row r="106" spans="1:7" ht="22.5" customHeight="1" x14ac:dyDescent="0.3">
      <c r="A106" s="686" t="s">
        <v>667</v>
      </c>
      <c r="B106" s="686"/>
      <c r="C106" s="686"/>
      <c r="D106" s="688" t="s">
        <v>7</v>
      </c>
      <c r="E106" s="690" t="s">
        <v>280</v>
      </c>
      <c r="F106" s="690" t="s">
        <v>278</v>
      </c>
      <c r="G106" s="690"/>
    </row>
    <row r="107" spans="1:7" ht="22.5" customHeight="1" x14ac:dyDescent="0.3">
      <c r="A107" s="686"/>
      <c r="B107" s="686"/>
      <c r="C107" s="686"/>
      <c r="D107" s="688" t="s">
        <v>8</v>
      </c>
      <c r="E107" s="690" t="s">
        <v>685</v>
      </c>
      <c r="F107" s="690" t="s">
        <v>277</v>
      </c>
      <c r="G107" s="690"/>
    </row>
    <row r="108" spans="1:7" ht="22.5" customHeight="1" x14ac:dyDescent="0.3">
      <c r="A108" s="686"/>
      <c r="B108" s="687" t="s">
        <v>681</v>
      </c>
      <c r="C108" s="686" t="s">
        <v>680</v>
      </c>
      <c r="D108" s="688"/>
      <c r="E108" s="690"/>
      <c r="F108" s="690"/>
      <c r="G108" s="690"/>
    </row>
    <row r="109" spans="1:7" ht="22.5" customHeight="1" x14ac:dyDescent="0.3">
      <c r="A109" s="686"/>
      <c r="B109" s="687" t="s">
        <v>681</v>
      </c>
      <c r="C109" s="686"/>
      <c r="D109" s="688"/>
      <c r="E109" s="690"/>
      <c r="F109" s="690"/>
      <c r="G109" s="690"/>
    </row>
    <row r="110" spans="1:7" ht="22.5" customHeight="1" x14ac:dyDescent="0.3">
      <c r="A110" s="686" t="s">
        <v>686</v>
      </c>
      <c r="B110" s="687" t="s">
        <v>369</v>
      </c>
      <c r="C110" s="686" t="s">
        <v>677</v>
      </c>
      <c r="D110" s="688"/>
      <c r="E110" s="690"/>
      <c r="F110" s="690"/>
      <c r="G110" s="690"/>
    </row>
    <row r="111" spans="1:7" ht="22.5" customHeight="1" x14ac:dyDescent="0.3">
      <c r="A111" s="686"/>
      <c r="B111" s="687" t="s">
        <v>644</v>
      </c>
      <c r="C111" s="686"/>
      <c r="D111" s="688"/>
      <c r="E111" s="690"/>
      <c r="F111" s="690"/>
      <c r="G111" s="690"/>
    </row>
    <row r="112" spans="1:7" ht="22.5" customHeight="1" x14ac:dyDescent="0.3">
      <c r="A112" s="686"/>
      <c r="B112" s="687" t="s">
        <v>645</v>
      </c>
      <c r="C112" s="686"/>
      <c r="D112" s="688"/>
      <c r="E112" s="690"/>
      <c r="F112" s="690"/>
      <c r="G112" s="690"/>
    </row>
    <row r="113" spans="1:7" ht="22.5" customHeight="1" x14ac:dyDescent="0.3">
      <c r="A113" s="686"/>
      <c r="B113" s="687" t="s">
        <v>681</v>
      </c>
      <c r="C113" s="686" t="s">
        <v>679</v>
      </c>
      <c r="D113" s="688"/>
      <c r="E113" s="690"/>
      <c r="F113" s="690"/>
      <c r="G113" s="690"/>
    </row>
    <row r="114" spans="1:7" ht="22.5" customHeight="1" x14ac:dyDescent="0.3">
      <c r="A114" s="686"/>
      <c r="B114" s="687" t="s">
        <v>681</v>
      </c>
      <c r="C114" s="686"/>
      <c r="D114" s="688"/>
      <c r="E114" s="690"/>
      <c r="F114" s="690"/>
      <c r="G114" s="690"/>
    </row>
    <row r="115" spans="1:7" ht="22.5" customHeight="1" x14ac:dyDescent="0.3">
      <c r="A115" s="686" t="s">
        <v>624</v>
      </c>
      <c r="B115" s="687" t="s">
        <v>369</v>
      </c>
      <c r="C115" s="686"/>
      <c r="D115" s="688"/>
      <c r="E115" s="690"/>
      <c r="F115" s="690"/>
      <c r="G115" s="690"/>
    </row>
    <row r="116" spans="1:7" ht="22.5" customHeight="1" x14ac:dyDescent="0.35">
      <c r="A116" s="708" t="s">
        <v>687</v>
      </c>
      <c r="B116" s="712"/>
      <c r="C116" s="712"/>
      <c r="D116" s="712"/>
      <c r="E116" s="712"/>
      <c r="F116" s="712"/>
      <c r="G116" s="713"/>
    </row>
    <row r="117" spans="1:7" ht="22.5" customHeight="1" x14ac:dyDescent="0.3">
      <c r="A117" s="686" t="s">
        <v>674</v>
      </c>
      <c r="B117" s="687"/>
      <c r="C117" s="686"/>
      <c r="D117" s="688" t="s">
        <v>650</v>
      </c>
      <c r="E117" s="690" t="s">
        <v>307</v>
      </c>
      <c r="F117" s="690" t="s">
        <v>309</v>
      </c>
      <c r="G117" s="690"/>
    </row>
    <row r="118" spans="1:7" ht="22.5" customHeight="1" x14ac:dyDescent="0.3">
      <c r="A118" s="686"/>
      <c r="B118" s="687"/>
      <c r="C118" s="686"/>
      <c r="D118" s="688" t="s">
        <v>651</v>
      </c>
      <c r="E118" s="690" t="s">
        <v>304</v>
      </c>
      <c r="F118" s="690" t="s">
        <v>300</v>
      </c>
      <c r="G118" s="690"/>
    </row>
    <row r="119" spans="1:7" ht="22.5" customHeight="1" x14ac:dyDescent="0.3">
      <c r="A119" s="686" t="s">
        <v>624</v>
      </c>
      <c r="B119" s="687"/>
      <c r="C119" s="686"/>
      <c r="D119" s="688"/>
      <c r="E119" s="690" t="s">
        <v>309</v>
      </c>
      <c r="F119" s="690" t="s">
        <v>302</v>
      </c>
      <c r="G119" s="690"/>
    </row>
    <row r="120" spans="1:7" ht="22.5" customHeight="1" x14ac:dyDescent="0.3">
      <c r="A120" s="686"/>
      <c r="B120" s="687"/>
      <c r="C120" s="686"/>
      <c r="D120" s="688"/>
      <c r="E120" s="690" t="s">
        <v>300</v>
      </c>
      <c r="F120" s="690" t="s">
        <v>688</v>
      </c>
      <c r="G120" s="690"/>
    </row>
    <row r="121" spans="1:7" ht="22.5" customHeight="1" x14ac:dyDescent="0.3">
      <c r="A121" s="686" t="s">
        <v>624</v>
      </c>
      <c r="B121" s="687"/>
      <c r="C121" s="686"/>
      <c r="D121" s="688"/>
      <c r="E121" s="690" t="s">
        <v>302</v>
      </c>
      <c r="F121" s="690" t="s">
        <v>307</v>
      </c>
      <c r="G121" s="690"/>
    </row>
    <row r="122" spans="1:7" ht="22.5" customHeight="1" x14ac:dyDescent="0.3">
      <c r="A122" s="686"/>
      <c r="B122" s="687"/>
      <c r="C122" s="686"/>
      <c r="D122" s="688"/>
      <c r="E122" s="690" t="s">
        <v>688</v>
      </c>
      <c r="F122" s="690" t="s">
        <v>304</v>
      </c>
      <c r="G122" s="690"/>
    </row>
    <row r="123" spans="1:7" ht="22.5" customHeight="1" x14ac:dyDescent="0.3">
      <c r="A123" s="686" t="s">
        <v>624</v>
      </c>
      <c r="B123" s="687" t="s">
        <v>689</v>
      </c>
      <c r="C123" s="686"/>
      <c r="D123" s="688"/>
      <c r="E123" s="690"/>
      <c r="F123" s="690"/>
      <c r="G123" s="690"/>
    </row>
    <row r="124" spans="1:7" ht="22.5" customHeight="1" x14ac:dyDescent="0.3">
      <c r="A124" s="686"/>
      <c r="B124" s="687" t="s">
        <v>690</v>
      </c>
      <c r="C124" s="686"/>
      <c r="D124" s="688"/>
      <c r="E124" s="690"/>
      <c r="F124" s="690"/>
      <c r="G124" s="690"/>
    </row>
    <row r="125" spans="1:7" ht="22.5" customHeight="1" x14ac:dyDescent="0.3">
      <c r="A125" s="686"/>
      <c r="B125" s="687" t="s">
        <v>691</v>
      </c>
      <c r="C125" s="686"/>
      <c r="D125" s="688"/>
      <c r="E125" s="690"/>
      <c r="F125" s="690"/>
      <c r="G125" s="690"/>
    </row>
    <row r="126" spans="1:7" ht="22.5" customHeight="1" x14ac:dyDescent="0.3">
      <c r="A126" s="686"/>
      <c r="B126" s="687"/>
      <c r="C126" s="686"/>
      <c r="D126" s="688"/>
      <c r="E126" s="690"/>
      <c r="F126" s="690"/>
      <c r="G126" s="690"/>
    </row>
    <row r="127" spans="1:7" ht="22.5" customHeight="1" x14ac:dyDescent="0.3">
      <c r="A127" s="714" t="s">
        <v>692</v>
      </c>
      <c r="B127" s="715"/>
      <c r="C127" s="715"/>
      <c r="D127" s="715"/>
      <c r="E127" s="715"/>
      <c r="F127" s="715"/>
      <c r="G127" s="716"/>
    </row>
    <row r="128" spans="1:7" ht="22.5" customHeight="1" x14ac:dyDescent="0.3">
      <c r="A128" s="714" t="s">
        <v>693</v>
      </c>
      <c r="B128" s="715"/>
      <c r="C128" s="715"/>
      <c r="D128" s="715"/>
      <c r="E128" s="715"/>
      <c r="F128" s="715"/>
      <c r="G128" s="716"/>
    </row>
    <row r="129" spans="1:7" ht="22.5" customHeight="1" x14ac:dyDescent="0.3">
      <c r="A129" s="686"/>
      <c r="B129" s="687"/>
      <c r="C129" s="686"/>
      <c r="D129" s="688"/>
      <c r="E129" s="690"/>
      <c r="F129" s="690"/>
      <c r="G129" s="690"/>
    </row>
  </sheetData>
  <mergeCells count="10">
    <mergeCell ref="A62:G62"/>
    <mergeCell ref="A79:G79"/>
    <mergeCell ref="A84:G84"/>
    <mergeCell ref="A116:G116"/>
    <mergeCell ref="A1:G1"/>
    <mergeCell ref="A2:G2"/>
    <mergeCell ref="A3:G3"/>
    <mergeCell ref="A5:G5"/>
    <mergeCell ref="A12:G12"/>
    <mergeCell ref="A38:G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89A9-009D-4929-9882-B0ED0F3E1B3A}">
  <sheetPr codeName="Munka1">
    <tabColor indexed="11"/>
  </sheetPr>
  <dimension ref="A1:AK41"/>
  <sheetViews>
    <sheetView topLeftCell="A16"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10.88671875" style="279" customWidth="1"/>
    <col min="11" max="13" width="8.5546875" style="279" customWidth="1"/>
    <col min="14" max="14" width="8.88671875" style="279"/>
    <col min="15" max="15" width="5.5546875" style="279" customWidth="1"/>
    <col min="16" max="16" width="4.5546875" style="279" customWidth="1"/>
    <col min="17" max="17" width="11.6640625" style="279" customWidth="1"/>
    <col min="18" max="24" width="8.88671875" style="279"/>
    <col min="25" max="25" width="10.33203125" style="279" hidden="1" customWidth="1"/>
    <col min="26"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10.88671875" style="279" customWidth="1"/>
    <col min="267" max="269" width="8.5546875" style="279" customWidth="1"/>
    <col min="270" max="270" width="8.88671875" style="279"/>
    <col min="271" max="271" width="5.5546875" style="279" customWidth="1"/>
    <col min="272" max="272" width="4.5546875" style="279" customWidth="1"/>
    <col min="273" max="273" width="11.6640625" style="279" customWidth="1"/>
    <col min="274"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10.88671875" style="279" customWidth="1"/>
    <col min="523" max="525" width="8.5546875" style="279" customWidth="1"/>
    <col min="526" max="526" width="8.88671875" style="279"/>
    <col min="527" max="527" width="5.5546875" style="279" customWidth="1"/>
    <col min="528" max="528" width="4.5546875" style="279" customWidth="1"/>
    <col min="529" max="529" width="11.6640625" style="279" customWidth="1"/>
    <col min="530"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10.88671875" style="279" customWidth="1"/>
    <col min="779" max="781" width="8.5546875" style="279" customWidth="1"/>
    <col min="782" max="782" width="8.88671875" style="279"/>
    <col min="783" max="783" width="5.5546875" style="279" customWidth="1"/>
    <col min="784" max="784" width="4.5546875" style="279" customWidth="1"/>
    <col min="785" max="785" width="11.6640625" style="279" customWidth="1"/>
    <col min="786"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10.88671875" style="279" customWidth="1"/>
    <col min="1035" max="1037" width="8.5546875" style="279" customWidth="1"/>
    <col min="1038" max="1038" width="8.88671875" style="279"/>
    <col min="1039" max="1039" width="5.5546875" style="279" customWidth="1"/>
    <col min="1040" max="1040" width="4.5546875" style="279" customWidth="1"/>
    <col min="1041" max="1041" width="11.6640625" style="279" customWidth="1"/>
    <col min="1042"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10.88671875" style="279" customWidth="1"/>
    <col min="1291" max="1293" width="8.5546875" style="279" customWidth="1"/>
    <col min="1294" max="1294" width="8.88671875" style="279"/>
    <col min="1295" max="1295" width="5.5546875" style="279" customWidth="1"/>
    <col min="1296" max="1296" width="4.5546875" style="279" customWidth="1"/>
    <col min="1297" max="1297" width="11.6640625" style="279" customWidth="1"/>
    <col min="1298"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10.88671875" style="279" customWidth="1"/>
    <col min="1547" max="1549" width="8.5546875" style="279" customWidth="1"/>
    <col min="1550" max="1550" width="8.88671875" style="279"/>
    <col min="1551" max="1551" width="5.5546875" style="279" customWidth="1"/>
    <col min="1552" max="1552" width="4.5546875" style="279" customWidth="1"/>
    <col min="1553" max="1553" width="11.6640625" style="279" customWidth="1"/>
    <col min="1554"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10.88671875" style="279" customWidth="1"/>
    <col min="1803" max="1805" width="8.5546875" style="279" customWidth="1"/>
    <col min="1806" max="1806" width="8.88671875" style="279"/>
    <col min="1807" max="1807" width="5.5546875" style="279" customWidth="1"/>
    <col min="1808" max="1808" width="4.5546875" style="279" customWidth="1"/>
    <col min="1809" max="1809" width="11.6640625" style="279" customWidth="1"/>
    <col min="1810"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10.88671875" style="279" customWidth="1"/>
    <col min="2059" max="2061" width="8.5546875" style="279" customWidth="1"/>
    <col min="2062" max="2062" width="8.88671875" style="279"/>
    <col min="2063" max="2063" width="5.5546875" style="279" customWidth="1"/>
    <col min="2064" max="2064" width="4.5546875" style="279" customWidth="1"/>
    <col min="2065" max="2065" width="11.6640625" style="279" customWidth="1"/>
    <col min="2066"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10.88671875" style="279" customWidth="1"/>
    <col min="2315" max="2317" width="8.5546875" style="279" customWidth="1"/>
    <col min="2318" max="2318" width="8.88671875" style="279"/>
    <col min="2319" max="2319" width="5.5546875" style="279" customWidth="1"/>
    <col min="2320" max="2320" width="4.5546875" style="279" customWidth="1"/>
    <col min="2321" max="2321" width="11.6640625" style="279" customWidth="1"/>
    <col min="2322"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10.88671875" style="279" customWidth="1"/>
    <col min="2571" max="2573" width="8.5546875" style="279" customWidth="1"/>
    <col min="2574" max="2574" width="8.88671875" style="279"/>
    <col min="2575" max="2575" width="5.5546875" style="279" customWidth="1"/>
    <col min="2576" max="2576" width="4.5546875" style="279" customWidth="1"/>
    <col min="2577" max="2577" width="11.6640625" style="279" customWidth="1"/>
    <col min="2578"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10.88671875" style="279" customWidth="1"/>
    <col min="2827" max="2829" width="8.5546875" style="279" customWidth="1"/>
    <col min="2830" max="2830" width="8.88671875" style="279"/>
    <col min="2831" max="2831" width="5.5546875" style="279" customWidth="1"/>
    <col min="2832" max="2832" width="4.5546875" style="279" customWidth="1"/>
    <col min="2833" max="2833" width="11.6640625" style="279" customWidth="1"/>
    <col min="2834"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10.88671875" style="279" customWidth="1"/>
    <col min="3083" max="3085" width="8.5546875" style="279" customWidth="1"/>
    <col min="3086" max="3086" width="8.88671875" style="279"/>
    <col min="3087" max="3087" width="5.5546875" style="279" customWidth="1"/>
    <col min="3088" max="3088" width="4.5546875" style="279" customWidth="1"/>
    <col min="3089" max="3089" width="11.6640625" style="279" customWidth="1"/>
    <col min="3090"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10.88671875" style="279" customWidth="1"/>
    <col min="3339" max="3341" width="8.5546875" style="279" customWidth="1"/>
    <col min="3342" max="3342" width="8.88671875" style="279"/>
    <col min="3343" max="3343" width="5.5546875" style="279" customWidth="1"/>
    <col min="3344" max="3344" width="4.5546875" style="279" customWidth="1"/>
    <col min="3345" max="3345" width="11.6640625" style="279" customWidth="1"/>
    <col min="3346"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10.88671875" style="279" customWidth="1"/>
    <col min="3595" max="3597" width="8.5546875" style="279" customWidth="1"/>
    <col min="3598" max="3598" width="8.88671875" style="279"/>
    <col min="3599" max="3599" width="5.5546875" style="279" customWidth="1"/>
    <col min="3600" max="3600" width="4.5546875" style="279" customWidth="1"/>
    <col min="3601" max="3601" width="11.6640625" style="279" customWidth="1"/>
    <col min="3602"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10.88671875" style="279" customWidth="1"/>
    <col min="3851" max="3853" width="8.5546875" style="279" customWidth="1"/>
    <col min="3854" max="3854" width="8.88671875" style="279"/>
    <col min="3855" max="3855" width="5.5546875" style="279" customWidth="1"/>
    <col min="3856" max="3856" width="4.5546875" style="279" customWidth="1"/>
    <col min="3857" max="3857" width="11.6640625" style="279" customWidth="1"/>
    <col min="3858"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10.88671875" style="279" customWidth="1"/>
    <col min="4107" max="4109" width="8.5546875" style="279" customWidth="1"/>
    <col min="4110" max="4110" width="8.88671875" style="279"/>
    <col min="4111" max="4111" width="5.5546875" style="279" customWidth="1"/>
    <col min="4112" max="4112" width="4.5546875" style="279" customWidth="1"/>
    <col min="4113" max="4113" width="11.6640625" style="279" customWidth="1"/>
    <col min="4114"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10.88671875" style="279" customWidth="1"/>
    <col min="4363" max="4365" width="8.5546875" style="279" customWidth="1"/>
    <col min="4366" max="4366" width="8.88671875" style="279"/>
    <col min="4367" max="4367" width="5.5546875" style="279" customWidth="1"/>
    <col min="4368" max="4368" width="4.5546875" style="279" customWidth="1"/>
    <col min="4369" max="4369" width="11.6640625" style="279" customWidth="1"/>
    <col min="4370"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10.88671875" style="279" customWidth="1"/>
    <col min="4619" max="4621" width="8.5546875" style="279" customWidth="1"/>
    <col min="4622" max="4622" width="8.88671875" style="279"/>
    <col min="4623" max="4623" width="5.5546875" style="279" customWidth="1"/>
    <col min="4624" max="4624" width="4.5546875" style="279" customWidth="1"/>
    <col min="4625" max="4625" width="11.6640625" style="279" customWidth="1"/>
    <col min="4626"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10.88671875" style="279" customWidth="1"/>
    <col min="4875" max="4877" width="8.5546875" style="279" customWidth="1"/>
    <col min="4878" max="4878" width="8.88671875" style="279"/>
    <col min="4879" max="4879" width="5.5546875" style="279" customWidth="1"/>
    <col min="4880" max="4880" width="4.5546875" style="279" customWidth="1"/>
    <col min="4881" max="4881" width="11.6640625" style="279" customWidth="1"/>
    <col min="4882"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10.88671875" style="279" customWidth="1"/>
    <col min="5131" max="5133" width="8.5546875" style="279" customWidth="1"/>
    <col min="5134" max="5134" width="8.88671875" style="279"/>
    <col min="5135" max="5135" width="5.5546875" style="279" customWidth="1"/>
    <col min="5136" max="5136" width="4.5546875" style="279" customWidth="1"/>
    <col min="5137" max="5137" width="11.6640625" style="279" customWidth="1"/>
    <col min="5138"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10.88671875" style="279" customWidth="1"/>
    <col min="5387" max="5389" width="8.5546875" style="279" customWidth="1"/>
    <col min="5390" max="5390" width="8.88671875" style="279"/>
    <col min="5391" max="5391" width="5.5546875" style="279" customWidth="1"/>
    <col min="5392" max="5392" width="4.5546875" style="279" customWidth="1"/>
    <col min="5393" max="5393" width="11.6640625" style="279" customWidth="1"/>
    <col min="5394"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10.88671875" style="279" customWidth="1"/>
    <col min="5643" max="5645" width="8.5546875" style="279" customWidth="1"/>
    <col min="5646" max="5646" width="8.88671875" style="279"/>
    <col min="5647" max="5647" width="5.5546875" style="279" customWidth="1"/>
    <col min="5648" max="5648" width="4.5546875" style="279" customWidth="1"/>
    <col min="5649" max="5649" width="11.6640625" style="279" customWidth="1"/>
    <col min="5650"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10.88671875" style="279" customWidth="1"/>
    <col min="5899" max="5901" width="8.5546875" style="279" customWidth="1"/>
    <col min="5902" max="5902" width="8.88671875" style="279"/>
    <col min="5903" max="5903" width="5.5546875" style="279" customWidth="1"/>
    <col min="5904" max="5904" width="4.5546875" style="279" customWidth="1"/>
    <col min="5905" max="5905" width="11.6640625" style="279" customWidth="1"/>
    <col min="5906"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10.88671875" style="279" customWidth="1"/>
    <col min="6155" max="6157" width="8.5546875" style="279" customWidth="1"/>
    <col min="6158" max="6158" width="8.88671875" style="279"/>
    <col min="6159" max="6159" width="5.5546875" style="279" customWidth="1"/>
    <col min="6160" max="6160" width="4.5546875" style="279" customWidth="1"/>
    <col min="6161" max="6161" width="11.6640625" style="279" customWidth="1"/>
    <col min="6162"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10.88671875" style="279" customWidth="1"/>
    <col min="6411" max="6413" width="8.5546875" style="279" customWidth="1"/>
    <col min="6414" max="6414" width="8.88671875" style="279"/>
    <col min="6415" max="6415" width="5.5546875" style="279" customWidth="1"/>
    <col min="6416" max="6416" width="4.5546875" style="279" customWidth="1"/>
    <col min="6417" max="6417" width="11.6640625" style="279" customWidth="1"/>
    <col min="6418"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10.88671875" style="279" customWidth="1"/>
    <col min="6667" max="6669" width="8.5546875" style="279" customWidth="1"/>
    <col min="6670" max="6670" width="8.88671875" style="279"/>
    <col min="6671" max="6671" width="5.5546875" style="279" customWidth="1"/>
    <col min="6672" max="6672" width="4.5546875" style="279" customWidth="1"/>
    <col min="6673" max="6673" width="11.6640625" style="279" customWidth="1"/>
    <col min="6674"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10.88671875" style="279" customWidth="1"/>
    <col min="6923" max="6925" width="8.5546875" style="279" customWidth="1"/>
    <col min="6926" max="6926" width="8.88671875" style="279"/>
    <col min="6927" max="6927" width="5.5546875" style="279" customWidth="1"/>
    <col min="6928" max="6928" width="4.5546875" style="279" customWidth="1"/>
    <col min="6929" max="6929" width="11.6640625" style="279" customWidth="1"/>
    <col min="6930"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10.88671875" style="279" customWidth="1"/>
    <col min="7179" max="7181" width="8.5546875" style="279" customWidth="1"/>
    <col min="7182" max="7182" width="8.88671875" style="279"/>
    <col min="7183" max="7183" width="5.5546875" style="279" customWidth="1"/>
    <col min="7184" max="7184" width="4.5546875" style="279" customWidth="1"/>
    <col min="7185" max="7185" width="11.6640625" style="279" customWidth="1"/>
    <col min="7186"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10.88671875" style="279" customWidth="1"/>
    <col min="7435" max="7437" width="8.5546875" style="279" customWidth="1"/>
    <col min="7438" max="7438" width="8.88671875" style="279"/>
    <col min="7439" max="7439" width="5.5546875" style="279" customWidth="1"/>
    <col min="7440" max="7440" width="4.5546875" style="279" customWidth="1"/>
    <col min="7441" max="7441" width="11.6640625" style="279" customWidth="1"/>
    <col min="7442"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10.88671875" style="279" customWidth="1"/>
    <col min="7691" max="7693" width="8.5546875" style="279" customWidth="1"/>
    <col min="7694" max="7694" width="8.88671875" style="279"/>
    <col min="7695" max="7695" width="5.5546875" style="279" customWidth="1"/>
    <col min="7696" max="7696" width="4.5546875" style="279" customWidth="1"/>
    <col min="7697" max="7697" width="11.6640625" style="279" customWidth="1"/>
    <col min="7698"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10.88671875" style="279" customWidth="1"/>
    <col min="7947" max="7949" width="8.5546875" style="279" customWidth="1"/>
    <col min="7950" max="7950" width="8.88671875" style="279"/>
    <col min="7951" max="7951" width="5.5546875" style="279" customWidth="1"/>
    <col min="7952" max="7952" width="4.5546875" style="279" customWidth="1"/>
    <col min="7953" max="7953" width="11.6640625" style="279" customWidth="1"/>
    <col min="7954"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10.88671875" style="279" customWidth="1"/>
    <col min="8203" max="8205" width="8.5546875" style="279" customWidth="1"/>
    <col min="8206" max="8206" width="8.88671875" style="279"/>
    <col min="8207" max="8207" width="5.5546875" style="279" customWidth="1"/>
    <col min="8208" max="8208" width="4.5546875" style="279" customWidth="1"/>
    <col min="8209" max="8209" width="11.6640625" style="279" customWidth="1"/>
    <col min="8210"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10.88671875" style="279" customWidth="1"/>
    <col min="8459" max="8461" width="8.5546875" style="279" customWidth="1"/>
    <col min="8462" max="8462" width="8.88671875" style="279"/>
    <col min="8463" max="8463" width="5.5546875" style="279" customWidth="1"/>
    <col min="8464" max="8464" width="4.5546875" style="279" customWidth="1"/>
    <col min="8465" max="8465" width="11.6640625" style="279" customWidth="1"/>
    <col min="8466"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10.88671875" style="279" customWidth="1"/>
    <col min="8715" max="8717" width="8.5546875" style="279" customWidth="1"/>
    <col min="8718" max="8718" width="8.88671875" style="279"/>
    <col min="8719" max="8719" width="5.5546875" style="279" customWidth="1"/>
    <col min="8720" max="8720" width="4.5546875" style="279" customWidth="1"/>
    <col min="8721" max="8721" width="11.6640625" style="279" customWidth="1"/>
    <col min="8722"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10.88671875" style="279" customWidth="1"/>
    <col min="8971" max="8973" width="8.5546875" style="279" customWidth="1"/>
    <col min="8974" max="8974" width="8.88671875" style="279"/>
    <col min="8975" max="8975" width="5.5546875" style="279" customWidth="1"/>
    <col min="8976" max="8976" width="4.5546875" style="279" customWidth="1"/>
    <col min="8977" max="8977" width="11.6640625" style="279" customWidth="1"/>
    <col min="8978"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10.88671875" style="279" customWidth="1"/>
    <col min="9227" max="9229" width="8.5546875" style="279" customWidth="1"/>
    <col min="9230" max="9230" width="8.88671875" style="279"/>
    <col min="9231" max="9231" width="5.5546875" style="279" customWidth="1"/>
    <col min="9232" max="9232" width="4.5546875" style="279" customWidth="1"/>
    <col min="9233" max="9233" width="11.6640625" style="279" customWidth="1"/>
    <col min="9234"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10.88671875" style="279" customWidth="1"/>
    <col min="9483" max="9485" width="8.5546875" style="279" customWidth="1"/>
    <col min="9486" max="9486" width="8.88671875" style="279"/>
    <col min="9487" max="9487" width="5.5546875" style="279" customWidth="1"/>
    <col min="9488" max="9488" width="4.5546875" style="279" customWidth="1"/>
    <col min="9489" max="9489" width="11.6640625" style="279" customWidth="1"/>
    <col min="9490"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10.88671875" style="279" customWidth="1"/>
    <col min="9739" max="9741" width="8.5546875" style="279" customWidth="1"/>
    <col min="9742" max="9742" width="8.88671875" style="279"/>
    <col min="9743" max="9743" width="5.5546875" style="279" customWidth="1"/>
    <col min="9744" max="9744" width="4.5546875" style="279" customWidth="1"/>
    <col min="9745" max="9745" width="11.6640625" style="279" customWidth="1"/>
    <col min="9746"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10.88671875" style="279" customWidth="1"/>
    <col min="9995" max="9997" width="8.5546875" style="279" customWidth="1"/>
    <col min="9998" max="9998" width="8.88671875" style="279"/>
    <col min="9999" max="9999" width="5.5546875" style="279" customWidth="1"/>
    <col min="10000" max="10000" width="4.5546875" style="279" customWidth="1"/>
    <col min="10001" max="10001" width="11.6640625" style="279" customWidth="1"/>
    <col min="10002"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10.88671875" style="279" customWidth="1"/>
    <col min="10251" max="10253" width="8.5546875" style="279" customWidth="1"/>
    <col min="10254" max="10254" width="8.88671875" style="279"/>
    <col min="10255" max="10255" width="5.5546875" style="279" customWidth="1"/>
    <col min="10256" max="10256" width="4.5546875" style="279" customWidth="1"/>
    <col min="10257" max="10257" width="11.6640625" style="279" customWidth="1"/>
    <col min="10258"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10.88671875" style="279" customWidth="1"/>
    <col min="10507" max="10509" width="8.5546875" style="279" customWidth="1"/>
    <col min="10510" max="10510" width="8.88671875" style="279"/>
    <col min="10511" max="10511" width="5.5546875" style="279" customWidth="1"/>
    <col min="10512" max="10512" width="4.5546875" style="279" customWidth="1"/>
    <col min="10513" max="10513" width="11.6640625" style="279" customWidth="1"/>
    <col min="10514"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10.88671875" style="279" customWidth="1"/>
    <col min="10763" max="10765" width="8.5546875" style="279" customWidth="1"/>
    <col min="10766" max="10766" width="8.88671875" style="279"/>
    <col min="10767" max="10767" width="5.5546875" style="279" customWidth="1"/>
    <col min="10768" max="10768" width="4.5546875" style="279" customWidth="1"/>
    <col min="10769" max="10769" width="11.6640625" style="279" customWidth="1"/>
    <col min="10770"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10.88671875" style="279" customWidth="1"/>
    <col min="11019" max="11021" width="8.5546875" style="279" customWidth="1"/>
    <col min="11022" max="11022" width="8.88671875" style="279"/>
    <col min="11023" max="11023" width="5.5546875" style="279" customWidth="1"/>
    <col min="11024" max="11024" width="4.5546875" style="279" customWidth="1"/>
    <col min="11025" max="11025" width="11.6640625" style="279" customWidth="1"/>
    <col min="11026"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10.88671875" style="279" customWidth="1"/>
    <col min="11275" max="11277" width="8.5546875" style="279" customWidth="1"/>
    <col min="11278" max="11278" width="8.88671875" style="279"/>
    <col min="11279" max="11279" width="5.5546875" style="279" customWidth="1"/>
    <col min="11280" max="11280" width="4.5546875" style="279" customWidth="1"/>
    <col min="11281" max="11281" width="11.6640625" style="279" customWidth="1"/>
    <col min="11282"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10.88671875" style="279" customWidth="1"/>
    <col min="11531" max="11533" width="8.5546875" style="279" customWidth="1"/>
    <col min="11534" max="11534" width="8.88671875" style="279"/>
    <col min="11535" max="11535" width="5.5546875" style="279" customWidth="1"/>
    <col min="11536" max="11536" width="4.5546875" style="279" customWidth="1"/>
    <col min="11537" max="11537" width="11.6640625" style="279" customWidth="1"/>
    <col min="11538"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10.88671875" style="279" customWidth="1"/>
    <col min="11787" max="11789" width="8.5546875" style="279" customWidth="1"/>
    <col min="11790" max="11790" width="8.88671875" style="279"/>
    <col min="11791" max="11791" width="5.5546875" style="279" customWidth="1"/>
    <col min="11792" max="11792" width="4.5546875" style="279" customWidth="1"/>
    <col min="11793" max="11793" width="11.6640625" style="279" customWidth="1"/>
    <col min="11794"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10.88671875" style="279" customWidth="1"/>
    <col min="12043" max="12045" width="8.5546875" style="279" customWidth="1"/>
    <col min="12046" max="12046" width="8.88671875" style="279"/>
    <col min="12047" max="12047" width="5.5546875" style="279" customWidth="1"/>
    <col min="12048" max="12048" width="4.5546875" style="279" customWidth="1"/>
    <col min="12049" max="12049" width="11.6640625" style="279" customWidth="1"/>
    <col min="12050"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10.88671875" style="279" customWidth="1"/>
    <col min="12299" max="12301" width="8.5546875" style="279" customWidth="1"/>
    <col min="12302" max="12302" width="8.88671875" style="279"/>
    <col min="12303" max="12303" width="5.5546875" style="279" customWidth="1"/>
    <col min="12304" max="12304" width="4.5546875" style="279" customWidth="1"/>
    <col min="12305" max="12305" width="11.6640625" style="279" customWidth="1"/>
    <col min="12306"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10.88671875" style="279" customWidth="1"/>
    <col min="12555" max="12557" width="8.5546875" style="279" customWidth="1"/>
    <col min="12558" max="12558" width="8.88671875" style="279"/>
    <col min="12559" max="12559" width="5.5546875" style="279" customWidth="1"/>
    <col min="12560" max="12560" width="4.5546875" style="279" customWidth="1"/>
    <col min="12561" max="12561" width="11.6640625" style="279" customWidth="1"/>
    <col min="12562"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10.88671875" style="279" customWidth="1"/>
    <col min="12811" max="12813" width="8.5546875" style="279" customWidth="1"/>
    <col min="12814" max="12814" width="8.88671875" style="279"/>
    <col min="12815" max="12815" width="5.5546875" style="279" customWidth="1"/>
    <col min="12816" max="12816" width="4.5546875" style="279" customWidth="1"/>
    <col min="12817" max="12817" width="11.6640625" style="279" customWidth="1"/>
    <col min="12818"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10.88671875" style="279" customWidth="1"/>
    <col min="13067" max="13069" width="8.5546875" style="279" customWidth="1"/>
    <col min="13070" max="13070" width="8.88671875" style="279"/>
    <col min="13071" max="13071" width="5.5546875" style="279" customWidth="1"/>
    <col min="13072" max="13072" width="4.5546875" style="279" customWidth="1"/>
    <col min="13073" max="13073" width="11.6640625" style="279" customWidth="1"/>
    <col min="13074"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10.88671875" style="279" customWidth="1"/>
    <col min="13323" max="13325" width="8.5546875" style="279" customWidth="1"/>
    <col min="13326" max="13326" width="8.88671875" style="279"/>
    <col min="13327" max="13327" width="5.5546875" style="279" customWidth="1"/>
    <col min="13328" max="13328" width="4.5546875" style="279" customWidth="1"/>
    <col min="13329" max="13329" width="11.6640625" style="279" customWidth="1"/>
    <col min="13330"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10.88671875" style="279" customWidth="1"/>
    <col min="13579" max="13581" width="8.5546875" style="279" customWidth="1"/>
    <col min="13582" max="13582" width="8.88671875" style="279"/>
    <col min="13583" max="13583" width="5.5546875" style="279" customWidth="1"/>
    <col min="13584" max="13584" width="4.5546875" style="279" customWidth="1"/>
    <col min="13585" max="13585" width="11.6640625" style="279" customWidth="1"/>
    <col min="13586"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10.88671875" style="279" customWidth="1"/>
    <col min="13835" max="13837" width="8.5546875" style="279" customWidth="1"/>
    <col min="13838" max="13838" width="8.88671875" style="279"/>
    <col min="13839" max="13839" width="5.5546875" style="279" customWidth="1"/>
    <col min="13840" max="13840" width="4.5546875" style="279" customWidth="1"/>
    <col min="13841" max="13841" width="11.6640625" style="279" customWidth="1"/>
    <col min="13842"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10.88671875" style="279" customWidth="1"/>
    <col min="14091" max="14093" width="8.5546875" style="279" customWidth="1"/>
    <col min="14094" max="14094" width="8.88671875" style="279"/>
    <col min="14095" max="14095" width="5.5546875" style="279" customWidth="1"/>
    <col min="14096" max="14096" width="4.5546875" style="279" customWidth="1"/>
    <col min="14097" max="14097" width="11.6640625" style="279" customWidth="1"/>
    <col min="14098"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10.88671875" style="279" customWidth="1"/>
    <col min="14347" max="14349" width="8.5546875" style="279" customWidth="1"/>
    <col min="14350" max="14350" width="8.88671875" style="279"/>
    <col min="14351" max="14351" width="5.5546875" style="279" customWidth="1"/>
    <col min="14352" max="14352" width="4.5546875" style="279" customWidth="1"/>
    <col min="14353" max="14353" width="11.6640625" style="279" customWidth="1"/>
    <col min="14354"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10.88671875" style="279" customWidth="1"/>
    <col min="14603" max="14605" width="8.5546875" style="279" customWidth="1"/>
    <col min="14606" max="14606" width="8.88671875" style="279"/>
    <col min="14607" max="14607" width="5.5546875" style="279" customWidth="1"/>
    <col min="14608" max="14608" width="4.5546875" style="279" customWidth="1"/>
    <col min="14609" max="14609" width="11.6640625" style="279" customWidth="1"/>
    <col min="14610"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10.88671875" style="279" customWidth="1"/>
    <col min="14859" max="14861" width="8.5546875" style="279" customWidth="1"/>
    <col min="14862" max="14862" width="8.88671875" style="279"/>
    <col min="14863" max="14863" width="5.5546875" style="279" customWidth="1"/>
    <col min="14864" max="14864" width="4.5546875" style="279" customWidth="1"/>
    <col min="14865" max="14865" width="11.6640625" style="279" customWidth="1"/>
    <col min="14866"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10.88671875" style="279" customWidth="1"/>
    <col min="15115" max="15117" width="8.5546875" style="279" customWidth="1"/>
    <col min="15118" max="15118" width="8.88671875" style="279"/>
    <col min="15119" max="15119" width="5.5546875" style="279" customWidth="1"/>
    <col min="15120" max="15120" width="4.5546875" style="279" customWidth="1"/>
    <col min="15121" max="15121" width="11.6640625" style="279" customWidth="1"/>
    <col min="15122"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10.88671875" style="279" customWidth="1"/>
    <col min="15371" max="15373" width="8.5546875" style="279" customWidth="1"/>
    <col min="15374" max="15374" width="8.88671875" style="279"/>
    <col min="15375" max="15375" width="5.5546875" style="279" customWidth="1"/>
    <col min="15376" max="15376" width="4.5546875" style="279" customWidth="1"/>
    <col min="15377" max="15377" width="11.6640625" style="279" customWidth="1"/>
    <col min="15378"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10.88671875" style="279" customWidth="1"/>
    <col min="15627" max="15629" width="8.5546875" style="279" customWidth="1"/>
    <col min="15630" max="15630" width="8.88671875" style="279"/>
    <col min="15631" max="15631" width="5.5546875" style="279" customWidth="1"/>
    <col min="15632" max="15632" width="4.5546875" style="279" customWidth="1"/>
    <col min="15633" max="15633" width="11.6640625" style="279" customWidth="1"/>
    <col min="15634"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10.88671875" style="279" customWidth="1"/>
    <col min="15883" max="15885" width="8.5546875" style="279" customWidth="1"/>
    <col min="15886" max="15886" width="8.88671875" style="279"/>
    <col min="15887" max="15887" width="5.5546875" style="279" customWidth="1"/>
    <col min="15888" max="15888" width="4.5546875" style="279" customWidth="1"/>
    <col min="15889" max="15889" width="11.6640625" style="279" customWidth="1"/>
    <col min="15890"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10.88671875" style="279" customWidth="1"/>
    <col min="16139" max="16141" width="8.5546875" style="279" customWidth="1"/>
    <col min="16142" max="16142" width="8.88671875" style="279"/>
    <col min="16143" max="16143" width="5.5546875" style="279" customWidth="1"/>
    <col min="16144" max="16144" width="4.5546875" style="279" customWidth="1"/>
    <col min="16145" max="16145" width="11.6640625" style="279" customWidth="1"/>
    <col min="16146"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369" t="str">
        <f>[1]Altalanos!$A$8</f>
        <v>I.kcs.-U8-P-F</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2" t="s">
        <v>59</v>
      </c>
      <c r="R3" s="377" t="s">
        <v>62</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Q4" s="390" t="s">
        <v>63</v>
      </c>
      <c r="R4" s="391" t="s">
        <v>60</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v>2</v>
      </c>
      <c r="C7" s="399" t="str">
        <f>IF($B7="","",VLOOKUP($B7,'I.kcs.-U8-P-F elo'!$A$7:$O$22,5))</f>
        <v>180313</v>
      </c>
      <c r="D7" s="399">
        <f>IF($B7="","",VLOOKUP($B7,'I.kcs.-U8-P-F elo'!$A$7:$O$22,15))</f>
        <v>0</v>
      </c>
      <c r="E7" s="400" t="str">
        <f>UPPER(IF($B7="","",VLOOKUP($B7,'I.kcs.-U8-P-F elo'!$A$7:$O$22,2)))</f>
        <v>LOVÁSZ</v>
      </c>
      <c r="F7" s="401"/>
      <c r="G7" s="400" t="str">
        <f>IF($B7="","",VLOOKUP($B7,'I.kcs.-U8-P-F elo'!$A$7:$O$22,3))</f>
        <v>Dávid</v>
      </c>
      <c r="H7" s="401"/>
      <c r="I7" s="400" t="str">
        <f>IF($B7="","",VLOOKUP($B7,'I.kcs.-U8-P-F elo'!$A$7:$O$22,4))</f>
        <v>B.lelle-Karádi Ált.Isk.és AMI</v>
      </c>
      <c r="J7" s="396"/>
      <c r="K7" s="402"/>
      <c r="L7" s="403" t="str">
        <f>IF(K7="","",CONCATENATE(VLOOKUP($Y$3,$AB$1:$AK$1,K7)," pont"))</f>
        <v/>
      </c>
      <c r="M7" s="404"/>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v>1</v>
      </c>
      <c r="C9" s="399" t="str">
        <f>IF($B9="","",VLOOKUP($B9,'I.kcs.-U8-P-F elo'!$A$7:$O$22,5))</f>
        <v>180725</v>
      </c>
      <c r="D9" s="399">
        <f>IF($B9="","",VLOOKUP($B9,'I.kcs.-U8-P-F elo'!$A$7:$O$22,15))</f>
        <v>0</v>
      </c>
      <c r="E9" s="400" t="str">
        <f>UPPER(IF($B9="","",VLOOKUP($B9,'I.kcs.-U8-P-F elo'!$A$7:$O$22,2)))</f>
        <v>ECSŐDI</v>
      </c>
      <c r="F9" s="401"/>
      <c r="G9" s="400" t="str">
        <f>IF($B9="","",VLOOKUP($B9,'I.kcs.-U8-P-F elo'!$A$7:$O$22,3))</f>
        <v>Zsombor</v>
      </c>
      <c r="H9" s="401"/>
      <c r="I9" s="400" t="str">
        <f>IF($B9="","",VLOOKUP($B9,'I.kcs.-U8-P-F elo'!$A$7:$O$22,4))</f>
        <v>Boglári Ált.Isk.és AMI</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v>3</v>
      </c>
      <c r="C11" s="399" t="str">
        <f>IF($B11="","",VLOOKUP($B11,'I.kcs.-U8-P-F elo'!$A$7:$O$22,5))</f>
        <v>180726</v>
      </c>
      <c r="D11" s="399">
        <f>IF($B11="","",VLOOKUP($B11,'I.kcs.-U8-P-F elo'!$A$7:$O$22,15))</f>
        <v>0</v>
      </c>
      <c r="E11" s="400" t="str">
        <f>UPPER(IF($B11="","",VLOOKUP($B11,'I.kcs.-U8-P-F elo'!$A$7:$O$22,2)))</f>
        <v>MAGYAR</v>
      </c>
      <c r="F11" s="401"/>
      <c r="G11" s="400" t="str">
        <f>IF($B11="","",VLOOKUP($B11,'I.kcs.-U8-P-F elo'!$A$7:$O$22,3))</f>
        <v>Zétény</v>
      </c>
      <c r="H11" s="401"/>
      <c r="I11" s="400" t="str">
        <f>IF($B11="","",VLOOKUP($B11,'I.kcs.-U8-P-F elo'!$A$7:$O$22,4))</f>
        <v>Marcali Mikszáth K. Ált. Isk.</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396"/>
      <c r="C12" s="396"/>
      <c r="D12" s="396"/>
      <c r="E12" s="396"/>
      <c r="F12" s="396"/>
      <c r="G12" s="396"/>
      <c r="H12" s="396"/>
      <c r="I12" s="396"/>
      <c r="J12" s="396"/>
      <c r="K12" s="396"/>
      <c r="L12" s="396"/>
      <c r="M12" s="39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6"/>
      <c r="B13" s="396"/>
      <c r="C13" s="396"/>
      <c r="D13" s="396"/>
      <c r="E13" s="396"/>
      <c r="F13" s="396"/>
      <c r="G13" s="396"/>
      <c r="H13" s="396"/>
      <c r="I13" s="396"/>
      <c r="J13" s="396"/>
      <c r="K13" s="396"/>
      <c r="L13" s="396"/>
      <c r="M13" s="396"/>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6"/>
      <c r="B14" s="396"/>
      <c r="C14" s="396"/>
      <c r="D14" s="396"/>
      <c r="E14" s="396"/>
      <c r="F14" s="396"/>
      <c r="G14" s="396"/>
      <c r="H14" s="396"/>
      <c r="I14" s="396"/>
      <c r="J14" s="396"/>
      <c r="K14" s="396"/>
      <c r="L14" s="396"/>
      <c r="M14" s="396"/>
      <c r="Y14" s="376"/>
      <c r="Z14" s="376"/>
      <c r="AA14" s="376"/>
      <c r="AB14" s="376"/>
      <c r="AC14" s="376"/>
      <c r="AD14" s="376"/>
      <c r="AE14" s="376"/>
      <c r="AF14" s="376"/>
      <c r="AG14" s="376"/>
      <c r="AH14" s="376"/>
      <c r="AI14" s="376"/>
      <c r="AJ14" s="376"/>
      <c r="AK14" s="376"/>
    </row>
    <row r="15" spans="1:37" x14ac:dyDescent="0.25">
      <c r="A15" s="396"/>
      <c r="B15" s="396"/>
      <c r="C15" s="396"/>
      <c r="D15" s="396"/>
      <c r="E15" s="396"/>
      <c r="F15" s="396"/>
      <c r="G15" s="396"/>
      <c r="H15" s="396"/>
      <c r="I15" s="396"/>
      <c r="J15" s="396"/>
      <c r="K15" s="396"/>
      <c r="L15" s="396"/>
      <c r="M15" s="396"/>
      <c r="Y15" s="376"/>
      <c r="Z15" s="376"/>
      <c r="AA15" s="376"/>
      <c r="AB15" s="376"/>
      <c r="AC15" s="376"/>
      <c r="AD15" s="376"/>
      <c r="AE15" s="376"/>
      <c r="AF15" s="376"/>
      <c r="AG15" s="376"/>
      <c r="AH15" s="376"/>
      <c r="AI15" s="376"/>
      <c r="AJ15" s="376"/>
      <c r="AK15" s="376"/>
    </row>
    <row r="16" spans="1:37" x14ac:dyDescent="0.25">
      <c r="A16" s="396"/>
      <c r="B16" s="396"/>
      <c r="C16" s="396"/>
      <c r="D16" s="396"/>
      <c r="E16" s="396"/>
      <c r="F16" s="396"/>
      <c r="G16" s="396"/>
      <c r="H16" s="396"/>
      <c r="I16" s="396"/>
      <c r="J16" s="396"/>
      <c r="K16" s="396"/>
      <c r="L16" s="396"/>
      <c r="M16" s="39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6"/>
      <c r="B17" s="396"/>
      <c r="C17" s="396"/>
      <c r="D17" s="396"/>
      <c r="E17" s="396"/>
      <c r="F17" s="396"/>
      <c r="G17" s="396"/>
      <c r="H17" s="396"/>
      <c r="I17" s="396"/>
      <c r="J17" s="396"/>
      <c r="K17" s="396"/>
      <c r="L17" s="396"/>
      <c r="M17" s="396"/>
      <c r="Y17" s="376"/>
      <c r="Z17" s="376"/>
      <c r="AA17" s="376" t="s">
        <v>65</v>
      </c>
      <c r="AB17" s="376">
        <v>250</v>
      </c>
      <c r="AC17" s="376">
        <v>200</v>
      </c>
      <c r="AD17" s="376">
        <v>160</v>
      </c>
      <c r="AE17" s="376">
        <v>140</v>
      </c>
      <c r="AF17" s="376">
        <v>120</v>
      </c>
      <c r="AG17" s="376">
        <v>110</v>
      </c>
      <c r="AH17" s="376">
        <v>100</v>
      </c>
      <c r="AI17" s="376">
        <v>90</v>
      </c>
      <c r="AJ17" s="376">
        <v>80</v>
      </c>
      <c r="AK17" s="376">
        <v>70</v>
      </c>
    </row>
    <row r="18" spans="1:37" ht="18.75" customHeight="1" x14ac:dyDescent="0.25">
      <c r="A18" s="396"/>
      <c r="B18" s="408"/>
      <c r="C18" s="408"/>
      <c r="D18" s="409" t="str">
        <f>E7</f>
        <v>LOVÁSZ</v>
      </c>
      <c r="E18" s="409"/>
      <c r="F18" s="409" t="str">
        <f>E9</f>
        <v>ECSŐDI</v>
      </c>
      <c r="G18" s="409"/>
      <c r="H18" s="409" t="str">
        <f>E11</f>
        <v>MAGYAR</v>
      </c>
      <c r="I18" s="409"/>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ht="18.75" customHeight="1" x14ac:dyDescent="0.25">
      <c r="A19" s="410" t="s">
        <v>52</v>
      </c>
      <c r="B19" s="411" t="str">
        <f>E7</f>
        <v>LOVÁSZ</v>
      </c>
      <c r="C19" s="411"/>
      <c r="D19" s="412"/>
      <c r="E19" s="412"/>
      <c r="F19" s="413"/>
      <c r="G19" s="413"/>
      <c r="H19" s="413"/>
      <c r="I19" s="413"/>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ht="18.75" customHeight="1" x14ac:dyDescent="0.25">
      <c r="A20" s="410" t="s">
        <v>53</v>
      </c>
      <c r="B20" s="411" t="str">
        <f>E9</f>
        <v>ECSŐDI</v>
      </c>
      <c r="C20" s="411"/>
      <c r="D20" s="413"/>
      <c r="E20" s="413"/>
      <c r="F20" s="412"/>
      <c r="G20" s="412"/>
      <c r="H20" s="413"/>
      <c r="I20" s="413"/>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ht="18.75" customHeight="1" x14ac:dyDescent="0.25">
      <c r="A21" s="410" t="s">
        <v>54</v>
      </c>
      <c r="B21" s="411" t="str">
        <f>E11</f>
        <v>MAGYAR</v>
      </c>
      <c r="C21" s="411"/>
      <c r="D21" s="413"/>
      <c r="E21" s="413"/>
      <c r="F21" s="413"/>
      <c r="G21" s="413"/>
      <c r="H21" s="412"/>
      <c r="I21" s="412"/>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x14ac:dyDescent="0.25">
      <c r="A22" s="396"/>
      <c r="B22" s="396"/>
      <c r="C22" s="396"/>
      <c r="D22" s="396"/>
      <c r="E22" s="396"/>
      <c r="F22" s="396"/>
      <c r="G22" s="396"/>
      <c r="H22" s="396"/>
      <c r="I22" s="396"/>
      <c r="J22" s="396"/>
      <c r="K22" s="396"/>
      <c r="L22" s="396"/>
      <c r="M22" s="396"/>
      <c r="Y22" s="376"/>
      <c r="Z22" s="376"/>
      <c r="AA22" s="376" t="s">
        <v>70</v>
      </c>
      <c r="AB22" s="376">
        <v>60</v>
      </c>
      <c r="AC22" s="376">
        <v>40</v>
      </c>
      <c r="AD22" s="376">
        <v>30</v>
      </c>
      <c r="AE22" s="376">
        <v>20</v>
      </c>
      <c r="AF22" s="376">
        <v>18</v>
      </c>
      <c r="AG22" s="376">
        <v>15</v>
      </c>
      <c r="AH22" s="376">
        <v>12</v>
      </c>
      <c r="AI22" s="376">
        <v>10</v>
      </c>
      <c r="AJ22" s="376">
        <v>8</v>
      </c>
      <c r="AK22" s="376">
        <v>6</v>
      </c>
    </row>
    <row r="23" spans="1:37" x14ac:dyDescent="0.25">
      <c r="A23" s="396"/>
      <c r="B23" s="396"/>
      <c r="C23" s="396"/>
      <c r="D23" s="396"/>
      <c r="E23" s="396"/>
      <c r="F23" s="396"/>
      <c r="G23" s="396"/>
      <c r="H23" s="396"/>
      <c r="I23" s="396"/>
      <c r="J23" s="396"/>
      <c r="K23" s="396"/>
      <c r="L23" s="396"/>
      <c r="M23" s="396"/>
      <c r="Y23" s="376"/>
      <c r="Z23" s="376"/>
      <c r="AA23" s="376" t="s">
        <v>71</v>
      </c>
      <c r="AB23" s="376">
        <v>40</v>
      </c>
      <c r="AC23" s="376">
        <v>25</v>
      </c>
      <c r="AD23" s="376">
        <v>18</v>
      </c>
      <c r="AE23" s="376">
        <v>13</v>
      </c>
      <c r="AF23" s="376">
        <v>8</v>
      </c>
      <c r="AG23" s="376">
        <v>7</v>
      </c>
      <c r="AH23" s="376">
        <v>6</v>
      </c>
      <c r="AI23" s="376">
        <v>5</v>
      </c>
      <c r="AJ23" s="376">
        <v>4</v>
      </c>
      <c r="AK23" s="376">
        <v>3</v>
      </c>
    </row>
    <row r="24" spans="1:37" x14ac:dyDescent="0.25">
      <c r="A24" s="396"/>
      <c r="B24" s="396"/>
      <c r="C24" s="396"/>
      <c r="D24" s="396"/>
      <c r="E24" s="396"/>
      <c r="F24" s="396"/>
      <c r="G24" s="396"/>
      <c r="H24" s="396"/>
      <c r="I24" s="396"/>
      <c r="J24" s="396"/>
      <c r="K24" s="396"/>
      <c r="L24" s="396"/>
      <c r="M24" s="396"/>
      <c r="Y24" s="376"/>
      <c r="Z24" s="376"/>
      <c r="AA24" s="376" t="s">
        <v>72</v>
      </c>
      <c r="AB24" s="376">
        <v>25</v>
      </c>
      <c r="AC24" s="376">
        <v>15</v>
      </c>
      <c r="AD24" s="376">
        <v>13</v>
      </c>
      <c r="AE24" s="376">
        <v>7</v>
      </c>
      <c r="AF24" s="376">
        <v>6</v>
      </c>
      <c r="AG24" s="376">
        <v>5</v>
      </c>
      <c r="AH24" s="376">
        <v>4</v>
      </c>
      <c r="AI24" s="376">
        <v>3</v>
      </c>
      <c r="AJ24" s="376">
        <v>2</v>
      </c>
      <c r="AK24" s="376">
        <v>1</v>
      </c>
    </row>
    <row r="25" spans="1:37" x14ac:dyDescent="0.25">
      <c r="A25" s="396"/>
      <c r="B25" s="396"/>
      <c r="C25" s="396"/>
      <c r="D25" s="396"/>
      <c r="E25" s="396"/>
      <c r="F25" s="396"/>
      <c r="G25" s="396"/>
      <c r="H25" s="396"/>
      <c r="I25" s="396"/>
      <c r="J25" s="396"/>
      <c r="K25" s="396"/>
      <c r="L25" s="396"/>
      <c r="M25" s="396"/>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396"/>
      <c r="Y26" s="376"/>
      <c r="Z26" s="376"/>
      <c r="AA26" s="376" t="s">
        <v>73</v>
      </c>
      <c r="AB26" s="376">
        <v>10</v>
      </c>
      <c r="AC26" s="376">
        <v>6</v>
      </c>
      <c r="AD26" s="376">
        <v>4</v>
      </c>
      <c r="AE26" s="376">
        <v>2</v>
      </c>
      <c r="AF26" s="376">
        <v>1</v>
      </c>
      <c r="AG26" s="376">
        <v>0</v>
      </c>
      <c r="AH26" s="376">
        <v>0</v>
      </c>
      <c r="AI26" s="376">
        <v>0</v>
      </c>
      <c r="AJ26" s="376">
        <v>0</v>
      </c>
      <c r="AK26" s="376">
        <v>0</v>
      </c>
    </row>
    <row r="27" spans="1:37" x14ac:dyDescent="0.25">
      <c r="A27" s="396"/>
      <c r="B27" s="396"/>
      <c r="C27" s="396"/>
      <c r="D27" s="396"/>
      <c r="E27" s="396"/>
      <c r="F27" s="396"/>
      <c r="G27" s="396"/>
      <c r="H27" s="396"/>
      <c r="I27" s="396"/>
      <c r="J27" s="396"/>
      <c r="K27" s="396"/>
      <c r="L27" s="396"/>
      <c r="M27" s="396"/>
      <c r="Y27" s="376"/>
      <c r="Z27" s="376"/>
      <c r="AA27" s="376" t="s">
        <v>74</v>
      </c>
      <c r="AB27" s="376">
        <v>3</v>
      </c>
      <c r="AC27" s="376">
        <v>2</v>
      </c>
      <c r="AD27" s="376">
        <v>1</v>
      </c>
      <c r="AE27" s="376">
        <v>0</v>
      </c>
      <c r="AF27" s="376">
        <v>0</v>
      </c>
      <c r="AG27" s="376">
        <v>0</v>
      </c>
      <c r="AH27" s="376">
        <v>0</v>
      </c>
      <c r="AI27" s="376">
        <v>0</v>
      </c>
      <c r="AJ27" s="376">
        <v>0</v>
      </c>
      <c r="AK27" s="376">
        <v>0</v>
      </c>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396"/>
      <c r="M30" s="396"/>
    </row>
    <row r="31" spans="1:37" x14ac:dyDescent="0.25">
      <c r="A31" s="396"/>
      <c r="B31" s="396"/>
      <c r="C31" s="396"/>
      <c r="D31" s="396"/>
      <c r="E31" s="396"/>
      <c r="F31" s="396"/>
      <c r="G31" s="396"/>
      <c r="H31" s="396"/>
      <c r="I31" s="396"/>
      <c r="J31" s="396"/>
      <c r="K31" s="396"/>
      <c r="L31" s="396"/>
      <c r="M31" s="396"/>
    </row>
    <row r="32" spans="1:37" x14ac:dyDescent="0.25">
      <c r="A32" s="396"/>
      <c r="B32" s="396"/>
      <c r="C32" s="396"/>
      <c r="D32" s="396"/>
      <c r="E32" s="396"/>
      <c r="F32" s="396"/>
      <c r="G32" s="396"/>
      <c r="H32" s="396"/>
      <c r="I32" s="396"/>
      <c r="J32" s="396"/>
      <c r="K32" s="396"/>
      <c r="L32" s="401"/>
      <c r="M32" s="401"/>
    </row>
    <row r="33" spans="1:18" x14ac:dyDescent="0.25">
      <c r="A33" s="414" t="s">
        <v>35</v>
      </c>
      <c r="B33" s="415"/>
      <c r="C33" s="416"/>
      <c r="D33" s="417" t="s">
        <v>2</v>
      </c>
      <c r="E33" s="418" t="s">
        <v>37</v>
      </c>
      <c r="F33" s="419"/>
      <c r="G33" s="417" t="s">
        <v>2</v>
      </c>
      <c r="H33" s="418" t="s">
        <v>46</v>
      </c>
      <c r="I33" s="420"/>
      <c r="J33" s="418" t="s">
        <v>47</v>
      </c>
      <c r="K33" s="421" t="s">
        <v>48</v>
      </c>
      <c r="L33" s="392"/>
      <c r="M33" s="422"/>
      <c r="N33" s="423"/>
      <c r="P33" s="424"/>
      <c r="Q33" s="424"/>
      <c r="R33" s="425"/>
    </row>
    <row r="34" spans="1:18" x14ac:dyDescent="0.25">
      <c r="A34" s="426" t="s">
        <v>36</v>
      </c>
      <c r="B34" s="427"/>
      <c r="C34" s="428"/>
      <c r="D34" s="429"/>
      <c r="E34" s="430"/>
      <c r="F34" s="430"/>
      <c r="G34" s="431" t="s">
        <v>3</v>
      </c>
      <c r="H34" s="427"/>
      <c r="I34" s="432"/>
      <c r="J34" s="433"/>
      <c r="K34" s="434" t="s">
        <v>38</v>
      </c>
      <c r="L34" s="435"/>
      <c r="M34" s="436"/>
      <c r="P34" s="437"/>
      <c r="Q34" s="437"/>
      <c r="R34" s="438"/>
    </row>
    <row r="35" spans="1:18" x14ac:dyDescent="0.25">
      <c r="A35" s="439" t="s">
        <v>45</v>
      </c>
      <c r="B35" s="440"/>
      <c r="C35" s="441"/>
      <c r="D35" s="442"/>
      <c r="E35" s="443"/>
      <c r="F35" s="443"/>
      <c r="G35" s="444" t="s">
        <v>4</v>
      </c>
      <c r="H35" s="445"/>
      <c r="I35" s="446"/>
      <c r="J35" s="447"/>
      <c r="K35" s="448"/>
      <c r="L35" s="401"/>
      <c r="M35" s="449"/>
      <c r="P35" s="438"/>
      <c r="Q35" s="450"/>
      <c r="R35" s="438"/>
    </row>
    <row r="36" spans="1:18" x14ac:dyDescent="0.25">
      <c r="A36" s="451"/>
      <c r="B36" s="452"/>
      <c r="C36" s="453"/>
      <c r="D36" s="442"/>
      <c r="E36" s="454"/>
      <c r="F36" s="396"/>
      <c r="G36" s="444" t="s">
        <v>5</v>
      </c>
      <c r="H36" s="445"/>
      <c r="I36" s="446"/>
      <c r="J36" s="447"/>
      <c r="K36" s="434" t="s">
        <v>39</v>
      </c>
      <c r="L36" s="435"/>
      <c r="M36" s="455"/>
      <c r="P36" s="437"/>
      <c r="Q36" s="437"/>
      <c r="R36" s="438"/>
    </row>
    <row r="37" spans="1:18" x14ac:dyDescent="0.25">
      <c r="A37" s="456"/>
      <c r="B37" s="457"/>
      <c r="C37" s="458"/>
      <c r="D37" s="442"/>
      <c r="E37" s="454"/>
      <c r="F37" s="396"/>
      <c r="G37" s="444" t="s">
        <v>6</v>
      </c>
      <c r="H37" s="445"/>
      <c r="I37" s="446"/>
      <c r="J37" s="447"/>
      <c r="K37" s="459"/>
      <c r="L37" s="396"/>
      <c r="M37" s="436"/>
      <c r="P37" s="438"/>
      <c r="Q37" s="450"/>
      <c r="R37" s="438"/>
    </row>
    <row r="38" spans="1:18" x14ac:dyDescent="0.25">
      <c r="A38" s="460"/>
      <c r="B38" s="461"/>
      <c r="C38" s="462"/>
      <c r="D38" s="442"/>
      <c r="E38" s="454"/>
      <c r="F38" s="396"/>
      <c r="G38" s="444" t="s">
        <v>7</v>
      </c>
      <c r="H38" s="445"/>
      <c r="I38" s="446"/>
      <c r="J38" s="447"/>
      <c r="K38" s="439"/>
      <c r="L38" s="401"/>
      <c r="M38" s="449"/>
      <c r="P38" s="438"/>
      <c r="Q38" s="450"/>
      <c r="R38" s="438"/>
    </row>
    <row r="39" spans="1:18" x14ac:dyDescent="0.25">
      <c r="A39" s="463"/>
      <c r="B39" s="464"/>
      <c r="C39" s="458"/>
      <c r="D39" s="442"/>
      <c r="E39" s="454"/>
      <c r="F39" s="396"/>
      <c r="G39" s="444" t="s">
        <v>8</v>
      </c>
      <c r="H39" s="445"/>
      <c r="I39" s="446"/>
      <c r="J39" s="447"/>
      <c r="K39" s="434" t="s">
        <v>28</v>
      </c>
      <c r="L39" s="435"/>
      <c r="M39" s="455"/>
      <c r="P39" s="437"/>
      <c r="Q39" s="437"/>
      <c r="R39" s="438"/>
    </row>
    <row r="40" spans="1:18" x14ac:dyDescent="0.25">
      <c r="A40" s="463"/>
      <c r="B40" s="464"/>
      <c r="C40" s="465"/>
      <c r="D40" s="442"/>
      <c r="E40" s="454"/>
      <c r="F40" s="396"/>
      <c r="G40" s="444" t="s">
        <v>9</v>
      </c>
      <c r="H40" s="445"/>
      <c r="I40" s="446"/>
      <c r="J40" s="447"/>
      <c r="K40" s="459"/>
      <c r="L40" s="396"/>
      <c r="M40" s="436"/>
      <c r="P40" s="438"/>
      <c r="Q40" s="450"/>
      <c r="R40" s="438"/>
    </row>
    <row r="41" spans="1:18" x14ac:dyDescent="0.25">
      <c r="A41" s="466"/>
      <c r="B41" s="467"/>
      <c r="C41" s="468"/>
      <c r="D41" s="469"/>
      <c r="E41" s="470"/>
      <c r="F41" s="401"/>
      <c r="G41" s="471" t="s">
        <v>10</v>
      </c>
      <c r="H41" s="440"/>
      <c r="I41" s="472"/>
      <c r="J41" s="473"/>
      <c r="K41" s="439" t="str">
        <f>L4</f>
        <v>Nagyistók-Nádasi Judit</v>
      </c>
      <c r="L41" s="401"/>
      <c r="M41" s="449"/>
      <c r="P41" s="438"/>
      <c r="Q41" s="450"/>
      <c r="R41" s="474"/>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344" priority="1" stopIfTrue="1" operator="equal">
      <formula>"Bye"</formula>
    </cfRule>
  </conditionalFormatting>
  <conditionalFormatting sqref="R41">
    <cfRule type="expression" dxfId="343"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CB2F-8E08-44C1-B492-C21F83EAC48C}">
  <sheetPr codeName="Sheet16">
    <tabColor indexed="42"/>
  </sheetPr>
  <dimension ref="A1:S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3.33203125" style="279" customWidth="1"/>
    <col min="3" max="3" width="14.6640625" style="279" bestFit="1" customWidth="1"/>
    <col min="4" max="4" width="30.77734375" style="355" customWidth="1"/>
    <col min="5" max="5" width="10.6640625" style="356" customWidth="1"/>
    <col min="6" max="6" width="6.109375" style="357" hidden="1" customWidth="1"/>
    <col min="7" max="7" width="3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3.33203125" style="279" customWidth="1"/>
    <col min="259" max="259" width="14.6640625" style="279" bestFit="1" customWidth="1"/>
    <col min="260" max="260" width="30.77734375" style="279" customWidth="1"/>
    <col min="261" max="261" width="10.6640625" style="279" customWidth="1"/>
    <col min="262" max="262" width="0" style="279" hidden="1" customWidth="1"/>
    <col min="263" max="263" width="3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3.33203125" style="279" customWidth="1"/>
    <col min="515" max="515" width="14.6640625" style="279" bestFit="1" customWidth="1"/>
    <col min="516" max="516" width="30.77734375" style="279" customWidth="1"/>
    <col min="517" max="517" width="10.6640625" style="279" customWidth="1"/>
    <col min="518" max="518" width="0" style="279" hidden="1" customWidth="1"/>
    <col min="519" max="519" width="3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3.33203125" style="279" customWidth="1"/>
    <col min="771" max="771" width="14.6640625" style="279" bestFit="1" customWidth="1"/>
    <col min="772" max="772" width="30.77734375" style="279" customWidth="1"/>
    <col min="773" max="773" width="10.6640625" style="279" customWidth="1"/>
    <col min="774" max="774" width="0" style="279" hidden="1" customWidth="1"/>
    <col min="775" max="775" width="3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3.33203125" style="279" customWidth="1"/>
    <col min="1027" max="1027" width="14.6640625" style="279" bestFit="1" customWidth="1"/>
    <col min="1028" max="1028" width="30.77734375" style="279" customWidth="1"/>
    <col min="1029" max="1029" width="10.6640625" style="279" customWidth="1"/>
    <col min="1030" max="1030" width="0" style="279" hidden="1" customWidth="1"/>
    <col min="1031" max="1031" width="3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3.33203125" style="279" customWidth="1"/>
    <col min="1283" max="1283" width="14.6640625" style="279" bestFit="1" customWidth="1"/>
    <col min="1284" max="1284" width="30.77734375" style="279" customWidth="1"/>
    <col min="1285" max="1285" width="10.6640625" style="279" customWidth="1"/>
    <col min="1286" max="1286" width="0" style="279" hidden="1" customWidth="1"/>
    <col min="1287" max="1287" width="3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3.33203125" style="279" customWidth="1"/>
    <col min="1539" max="1539" width="14.6640625" style="279" bestFit="1" customWidth="1"/>
    <col min="1540" max="1540" width="30.77734375" style="279" customWidth="1"/>
    <col min="1541" max="1541" width="10.6640625" style="279" customWidth="1"/>
    <col min="1542" max="1542" width="0" style="279" hidden="1" customWidth="1"/>
    <col min="1543" max="1543" width="3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3.33203125" style="279" customWidth="1"/>
    <col min="1795" max="1795" width="14.6640625" style="279" bestFit="1" customWidth="1"/>
    <col min="1796" max="1796" width="30.77734375" style="279" customWidth="1"/>
    <col min="1797" max="1797" width="10.6640625" style="279" customWidth="1"/>
    <col min="1798" max="1798" width="0" style="279" hidden="1" customWidth="1"/>
    <col min="1799" max="1799" width="3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3.33203125" style="279" customWidth="1"/>
    <col min="2051" max="2051" width="14.6640625" style="279" bestFit="1" customWidth="1"/>
    <col min="2052" max="2052" width="30.77734375" style="279" customWidth="1"/>
    <col min="2053" max="2053" width="10.6640625" style="279" customWidth="1"/>
    <col min="2054" max="2054" width="0" style="279" hidden="1" customWidth="1"/>
    <col min="2055" max="2055" width="3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3.33203125" style="279" customWidth="1"/>
    <col min="2307" max="2307" width="14.6640625" style="279" bestFit="1" customWidth="1"/>
    <col min="2308" max="2308" width="30.77734375" style="279" customWidth="1"/>
    <col min="2309" max="2309" width="10.6640625" style="279" customWidth="1"/>
    <col min="2310" max="2310" width="0" style="279" hidden="1" customWidth="1"/>
    <col min="2311" max="2311" width="3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3.33203125" style="279" customWidth="1"/>
    <col min="2563" max="2563" width="14.6640625" style="279" bestFit="1" customWidth="1"/>
    <col min="2564" max="2564" width="30.77734375" style="279" customWidth="1"/>
    <col min="2565" max="2565" width="10.6640625" style="279" customWidth="1"/>
    <col min="2566" max="2566" width="0" style="279" hidden="1" customWidth="1"/>
    <col min="2567" max="2567" width="3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3.33203125" style="279" customWidth="1"/>
    <col min="2819" max="2819" width="14.6640625" style="279" bestFit="1" customWidth="1"/>
    <col min="2820" max="2820" width="30.77734375" style="279" customWidth="1"/>
    <col min="2821" max="2821" width="10.6640625" style="279" customWidth="1"/>
    <col min="2822" max="2822" width="0" style="279" hidden="1" customWidth="1"/>
    <col min="2823" max="2823" width="3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3.33203125" style="279" customWidth="1"/>
    <col min="3075" max="3075" width="14.6640625" style="279" bestFit="1" customWidth="1"/>
    <col min="3076" max="3076" width="30.77734375" style="279" customWidth="1"/>
    <col min="3077" max="3077" width="10.6640625" style="279" customWidth="1"/>
    <col min="3078" max="3078" width="0" style="279" hidden="1" customWidth="1"/>
    <col min="3079" max="3079" width="3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3.33203125" style="279" customWidth="1"/>
    <col min="3331" max="3331" width="14.6640625" style="279" bestFit="1" customWidth="1"/>
    <col min="3332" max="3332" width="30.77734375" style="279" customWidth="1"/>
    <col min="3333" max="3333" width="10.6640625" style="279" customWidth="1"/>
    <col min="3334" max="3334" width="0" style="279" hidden="1" customWidth="1"/>
    <col min="3335" max="3335" width="3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3.33203125" style="279" customWidth="1"/>
    <col min="3587" max="3587" width="14.6640625" style="279" bestFit="1" customWidth="1"/>
    <col min="3588" max="3588" width="30.77734375" style="279" customWidth="1"/>
    <col min="3589" max="3589" width="10.6640625" style="279" customWidth="1"/>
    <col min="3590" max="3590" width="0" style="279" hidden="1" customWidth="1"/>
    <col min="3591" max="3591" width="3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3.33203125" style="279" customWidth="1"/>
    <col min="3843" max="3843" width="14.6640625" style="279" bestFit="1" customWidth="1"/>
    <col min="3844" max="3844" width="30.77734375" style="279" customWidth="1"/>
    <col min="3845" max="3845" width="10.6640625" style="279" customWidth="1"/>
    <col min="3846" max="3846" width="0" style="279" hidden="1" customWidth="1"/>
    <col min="3847" max="3847" width="3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3.33203125" style="279" customWidth="1"/>
    <col min="4099" max="4099" width="14.6640625" style="279" bestFit="1" customWidth="1"/>
    <col min="4100" max="4100" width="30.77734375" style="279" customWidth="1"/>
    <col min="4101" max="4101" width="10.6640625" style="279" customWidth="1"/>
    <col min="4102" max="4102" width="0" style="279" hidden="1" customWidth="1"/>
    <col min="4103" max="4103" width="3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3.33203125" style="279" customWidth="1"/>
    <col min="4355" max="4355" width="14.6640625" style="279" bestFit="1" customWidth="1"/>
    <col min="4356" max="4356" width="30.77734375" style="279" customWidth="1"/>
    <col min="4357" max="4357" width="10.6640625" style="279" customWidth="1"/>
    <col min="4358" max="4358" width="0" style="279" hidden="1" customWidth="1"/>
    <col min="4359" max="4359" width="3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3.33203125" style="279" customWidth="1"/>
    <col min="4611" max="4611" width="14.6640625" style="279" bestFit="1" customWidth="1"/>
    <col min="4612" max="4612" width="30.77734375" style="279" customWidth="1"/>
    <col min="4613" max="4613" width="10.6640625" style="279" customWidth="1"/>
    <col min="4614" max="4614" width="0" style="279" hidden="1" customWidth="1"/>
    <col min="4615" max="4615" width="3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3.33203125" style="279" customWidth="1"/>
    <col min="4867" max="4867" width="14.6640625" style="279" bestFit="1" customWidth="1"/>
    <col min="4868" max="4868" width="30.77734375" style="279" customWidth="1"/>
    <col min="4869" max="4869" width="10.6640625" style="279" customWidth="1"/>
    <col min="4870" max="4870" width="0" style="279" hidden="1" customWidth="1"/>
    <col min="4871" max="4871" width="3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3.33203125" style="279" customWidth="1"/>
    <col min="5123" max="5123" width="14.6640625" style="279" bestFit="1" customWidth="1"/>
    <col min="5124" max="5124" width="30.77734375" style="279" customWidth="1"/>
    <col min="5125" max="5125" width="10.6640625" style="279" customWidth="1"/>
    <col min="5126" max="5126" width="0" style="279" hidden="1" customWidth="1"/>
    <col min="5127" max="5127" width="3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3.33203125" style="279" customWidth="1"/>
    <col min="5379" max="5379" width="14.6640625" style="279" bestFit="1" customWidth="1"/>
    <col min="5380" max="5380" width="30.77734375" style="279" customWidth="1"/>
    <col min="5381" max="5381" width="10.6640625" style="279" customWidth="1"/>
    <col min="5382" max="5382" width="0" style="279" hidden="1" customWidth="1"/>
    <col min="5383" max="5383" width="3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3.33203125" style="279" customWidth="1"/>
    <col min="5635" max="5635" width="14.6640625" style="279" bestFit="1" customWidth="1"/>
    <col min="5636" max="5636" width="30.77734375" style="279" customWidth="1"/>
    <col min="5637" max="5637" width="10.6640625" style="279" customWidth="1"/>
    <col min="5638" max="5638" width="0" style="279" hidden="1" customWidth="1"/>
    <col min="5639" max="5639" width="3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3.33203125" style="279" customWidth="1"/>
    <col min="5891" max="5891" width="14.6640625" style="279" bestFit="1" customWidth="1"/>
    <col min="5892" max="5892" width="30.77734375" style="279" customWidth="1"/>
    <col min="5893" max="5893" width="10.6640625" style="279" customWidth="1"/>
    <col min="5894" max="5894" width="0" style="279" hidden="1" customWidth="1"/>
    <col min="5895" max="5895" width="3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3.33203125" style="279" customWidth="1"/>
    <col min="6147" max="6147" width="14.6640625" style="279" bestFit="1" customWidth="1"/>
    <col min="6148" max="6148" width="30.77734375" style="279" customWidth="1"/>
    <col min="6149" max="6149" width="10.6640625" style="279" customWidth="1"/>
    <col min="6150" max="6150" width="0" style="279" hidden="1" customWidth="1"/>
    <col min="6151" max="6151" width="3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3.33203125" style="279" customWidth="1"/>
    <col min="6403" max="6403" width="14.6640625" style="279" bestFit="1" customWidth="1"/>
    <col min="6404" max="6404" width="30.77734375" style="279" customWidth="1"/>
    <col min="6405" max="6405" width="10.6640625" style="279" customWidth="1"/>
    <col min="6406" max="6406" width="0" style="279" hidden="1" customWidth="1"/>
    <col min="6407" max="6407" width="3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3.33203125" style="279" customWidth="1"/>
    <col min="6659" max="6659" width="14.6640625" style="279" bestFit="1" customWidth="1"/>
    <col min="6660" max="6660" width="30.77734375" style="279" customWidth="1"/>
    <col min="6661" max="6661" width="10.6640625" style="279" customWidth="1"/>
    <col min="6662" max="6662" width="0" style="279" hidden="1" customWidth="1"/>
    <col min="6663" max="6663" width="3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3.33203125" style="279" customWidth="1"/>
    <col min="6915" max="6915" width="14.6640625" style="279" bestFit="1" customWidth="1"/>
    <col min="6916" max="6916" width="30.77734375" style="279" customWidth="1"/>
    <col min="6917" max="6917" width="10.6640625" style="279" customWidth="1"/>
    <col min="6918" max="6918" width="0" style="279" hidden="1" customWidth="1"/>
    <col min="6919" max="6919" width="3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3.33203125" style="279" customWidth="1"/>
    <col min="7171" max="7171" width="14.6640625" style="279" bestFit="1" customWidth="1"/>
    <col min="7172" max="7172" width="30.77734375" style="279" customWidth="1"/>
    <col min="7173" max="7173" width="10.6640625" style="279" customWidth="1"/>
    <col min="7174" max="7174" width="0" style="279" hidden="1" customWidth="1"/>
    <col min="7175" max="7175" width="3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3.33203125" style="279" customWidth="1"/>
    <col min="7427" max="7427" width="14.6640625" style="279" bestFit="1" customWidth="1"/>
    <col min="7428" max="7428" width="30.77734375" style="279" customWidth="1"/>
    <col min="7429" max="7429" width="10.6640625" style="279" customWidth="1"/>
    <col min="7430" max="7430" width="0" style="279" hidden="1" customWidth="1"/>
    <col min="7431" max="7431" width="3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3.33203125" style="279" customWidth="1"/>
    <col min="7683" max="7683" width="14.6640625" style="279" bestFit="1" customWidth="1"/>
    <col min="7684" max="7684" width="30.77734375" style="279" customWidth="1"/>
    <col min="7685" max="7685" width="10.6640625" style="279" customWidth="1"/>
    <col min="7686" max="7686" width="0" style="279" hidden="1" customWidth="1"/>
    <col min="7687" max="7687" width="3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3.33203125" style="279" customWidth="1"/>
    <col min="7939" max="7939" width="14.6640625" style="279" bestFit="1" customWidth="1"/>
    <col min="7940" max="7940" width="30.77734375" style="279" customWidth="1"/>
    <col min="7941" max="7941" width="10.6640625" style="279" customWidth="1"/>
    <col min="7942" max="7942" width="0" style="279" hidden="1" customWidth="1"/>
    <col min="7943" max="7943" width="3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3.33203125" style="279" customWidth="1"/>
    <col min="8195" max="8195" width="14.6640625" style="279" bestFit="1" customWidth="1"/>
    <col min="8196" max="8196" width="30.77734375" style="279" customWidth="1"/>
    <col min="8197" max="8197" width="10.6640625" style="279" customWidth="1"/>
    <col min="8198" max="8198" width="0" style="279" hidden="1" customWidth="1"/>
    <col min="8199" max="8199" width="3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3.33203125" style="279" customWidth="1"/>
    <col min="8451" max="8451" width="14.6640625" style="279" bestFit="1" customWidth="1"/>
    <col min="8452" max="8452" width="30.77734375" style="279" customWidth="1"/>
    <col min="8453" max="8453" width="10.6640625" style="279" customWidth="1"/>
    <col min="8454" max="8454" width="0" style="279" hidden="1" customWidth="1"/>
    <col min="8455" max="8455" width="3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3.33203125" style="279" customWidth="1"/>
    <col min="8707" max="8707" width="14.6640625" style="279" bestFit="1" customWidth="1"/>
    <col min="8708" max="8708" width="30.77734375" style="279" customWidth="1"/>
    <col min="8709" max="8709" width="10.6640625" style="279" customWidth="1"/>
    <col min="8710" max="8710" width="0" style="279" hidden="1" customWidth="1"/>
    <col min="8711" max="8711" width="3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3.33203125" style="279" customWidth="1"/>
    <col min="8963" max="8963" width="14.6640625" style="279" bestFit="1" customWidth="1"/>
    <col min="8964" max="8964" width="30.77734375" style="279" customWidth="1"/>
    <col min="8965" max="8965" width="10.6640625" style="279" customWidth="1"/>
    <col min="8966" max="8966" width="0" style="279" hidden="1" customWidth="1"/>
    <col min="8967" max="8967" width="3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3.33203125" style="279" customWidth="1"/>
    <col min="9219" max="9219" width="14.6640625" style="279" bestFit="1" customWidth="1"/>
    <col min="9220" max="9220" width="30.77734375" style="279" customWidth="1"/>
    <col min="9221" max="9221" width="10.6640625" style="279" customWidth="1"/>
    <col min="9222" max="9222" width="0" style="279" hidden="1" customWidth="1"/>
    <col min="9223" max="9223" width="3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3.33203125" style="279" customWidth="1"/>
    <col min="9475" max="9475" width="14.6640625" style="279" bestFit="1" customWidth="1"/>
    <col min="9476" max="9476" width="30.77734375" style="279" customWidth="1"/>
    <col min="9477" max="9477" width="10.6640625" style="279" customWidth="1"/>
    <col min="9478" max="9478" width="0" style="279" hidden="1" customWidth="1"/>
    <col min="9479" max="9479" width="3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3.33203125" style="279" customWidth="1"/>
    <col min="9731" max="9731" width="14.6640625" style="279" bestFit="1" customWidth="1"/>
    <col min="9732" max="9732" width="30.77734375" style="279" customWidth="1"/>
    <col min="9733" max="9733" width="10.6640625" style="279" customWidth="1"/>
    <col min="9734" max="9734" width="0" style="279" hidden="1" customWidth="1"/>
    <col min="9735" max="9735" width="3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3.33203125" style="279" customWidth="1"/>
    <col min="9987" max="9987" width="14.6640625" style="279" bestFit="1" customWidth="1"/>
    <col min="9988" max="9988" width="30.77734375" style="279" customWidth="1"/>
    <col min="9989" max="9989" width="10.6640625" style="279" customWidth="1"/>
    <col min="9990" max="9990" width="0" style="279" hidden="1" customWidth="1"/>
    <col min="9991" max="9991" width="3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3.33203125" style="279" customWidth="1"/>
    <col min="10243" max="10243" width="14.6640625" style="279" bestFit="1" customWidth="1"/>
    <col min="10244" max="10244" width="30.77734375" style="279" customWidth="1"/>
    <col min="10245" max="10245" width="10.6640625" style="279" customWidth="1"/>
    <col min="10246" max="10246" width="0" style="279" hidden="1" customWidth="1"/>
    <col min="10247" max="10247" width="3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3.33203125" style="279" customWidth="1"/>
    <col min="10499" max="10499" width="14.6640625" style="279" bestFit="1" customWidth="1"/>
    <col min="10500" max="10500" width="30.77734375" style="279" customWidth="1"/>
    <col min="10501" max="10501" width="10.6640625" style="279" customWidth="1"/>
    <col min="10502" max="10502" width="0" style="279" hidden="1" customWidth="1"/>
    <col min="10503" max="10503" width="3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3.33203125" style="279" customWidth="1"/>
    <col min="10755" max="10755" width="14.6640625" style="279" bestFit="1" customWidth="1"/>
    <col min="10756" max="10756" width="30.77734375" style="279" customWidth="1"/>
    <col min="10757" max="10757" width="10.6640625" style="279" customWidth="1"/>
    <col min="10758" max="10758" width="0" style="279" hidden="1" customWidth="1"/>
    <col min="10759" max="10759" width="3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3.33203125" style="279" customWidth="1"/>
    <col min="11011" max="11011" width="14.6640625" style="279" bestFit="1" customWidth="1"/>
    <col min="11012" max="11012" width="30.77734375" style="279" customWidth="1"/>
    <col min="11013" max="11013" width="10.6640625" style="279" customWidth="1"/>
    <col min="11014" max="11014" width="0" style="279" hidden="1" customWidth="1"/>
    <col min="11015" max="11015" width="3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3.33203125" style="279" customWidth="1"/>
    <col min="11267" max="11267" width="14.6640625" style="279" bestFit="1" customWidth="1"/>
    <col min="11268" max="11268" width="30.77734375" style="279" customWidth="1"/>
    <col min="11269" max="11269" width="10.6640625" style="279" customWidth="1"/>
    <col min="11270" max="11270" width="0" style="279" hidden="1" customWidth="1"/>
    <col min="11271" max="11271" width="3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3.33203125" style="279" customWidth="1"/>
    <col min="11523" max="11523" width="14.6640625" style="279" bestFit="1" customWidth="1"/>
    <col min="11524" max="11524" width="30.77734375" style="279" customWidth="1"/>
    <col min="11525" max="11525" width="10.6640625" style="279" customWidth="1"/>
    <col min="11526" max="11526" width="0" style="279" hidden="1" customWidth="1"/>
    <col min="11527" max="11527" width="3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3.33203125" style="279" customWidth="1"/>
    <col min="11779" max="11779" width="14.6640625" style="279" bestFit="1" customWidth="1"/>
    <col min="11780" max="11780" width="30.77734375" style="279" customWidth="1"/>
    <col min="11781" max="11781" width="10.6640625" style="279" customWidth="1"/>
    <col min="11782" max="11782" width="0" style="279" hidden="1" customWidth="1"/>
    <col min="11783" max="11783" width="3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3.33203125" style="279" customWidth="1"/>
    <col min="12035" max="12035" width="14.6640625" style="279" bestFit="1" customWidth="1"/>
    <col min="12036" max="12036" width="30.77734375" style="279" customWidth="1"/>
    <col min="12037" max="12037" width="10.6640625" style="279" customWidth="1"/>
    <col min="12038" max="12038" width="0" style="279" hidden="1" customWidth="1"/>
    <col min="12039" max="12039" width="3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3.33203125" style="279" customWidth="1"/>
    <col min="12291" max="12291" width="14.6640625" style="279" bestFit="1" customWidth="1"/>
    <col min="12292" max="12292" width="30.77734375" style="279" customWidth="1"/>
    <col min="12293" max="12293" width="10.6640625" style="279" customWidth="1"/>
    <col min="12294" max="12294" width="0" style="279" hidden="1" customWidth="1"/>
    <col min="12295" max="12295" width="3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3.33203125" style="279" customWidth="1"/>
    <col min="12547" max="12547" width="14.6640625" style="279" bestFit="1" customWidth="1"/>
    <col min="12548" max="12548" width="30.77734375" style="279" customWidth="1"/>
    <col min="12549" max="12549" width="10.6640625" style="279" customWidth="1"/>
    <col min="12550" max="12550" width="0" style="279" hidden="1" customWidth="1"/>
    <col min="12551" max="12551" width="3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3.33203125" style="279" customWidth="1"/>
    <col min="12803" max="12803" width="14.6640625" style="279" bestFit="1" customWidth="1"/>
    <col min="12804" max="12804" width="30.77734375" style="279" customWidth="1"/>
    <col min="12805" max="12805" width="10.6640625" style="279" customWidth="1"/>
    <col min="12806" max="12806" width="0" style="279" hidden="1" customWidth="1"/>
    <col min="12807" max="12807" width="3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3.33203125" style="279" customWidth="1"/>
    <col min="13059" max="13059" width="14.6640625" style="279" bestFit="1" customWidth="1"/>
    <col min="13060" max="13060" width="30.77734375" style="279" customWidth="1"/>
    <col min="13061" max="13061" width="10.6640625" style="279" customWidth="1"/>
    <col min="13062" max="13062" width="0" style="279" hidden="1" customWidth="1"/>
    <col min="13063" max="13063" width="3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3.33203125" style="279" customWidth="1"/>
    <col min="13315" max="13315" width="14.6640625" style="279" bestFit="1" customWidth="1"/>
    <col min="13316" max="13316" width="30.77734375" style="279" customWidth="1"/>
    <col min="13317" max="13317" width="10.6640625" style="279" customWidth="1"/>
    <col min="13318" max="13318" width="0" style="279" hidden="1" customWidth="1"/>
    <col min="13319" max="13319" width="3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3.33203125" style="279" customWidth="1"/>
    <col min="13571" max="13571" width="14.6640625" style="279" bestFit="1" customWidth="1"/>
    <col min="13572" max="13572" width="30.77734375" style="279" customWidth="1"/>
    <col min="13573" max="13573" width="10.6640625" style="279" customWidth="1"/>
    <col min="13574" max="13574" width="0" style="279" hidden="1" customWidth="1"/>
    <col min="13575" max="13575" width="3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3.33203125" style="279" customWidth="1"/>
    <col min="13827" max="13827" width="14.6640625" style="279" bestFit="1" customWidth="1"/>
    <col min="13828" max="13828" width="30.77734375" style="279" customWidth="1"/>
    <col min="13829" max="13829" width="10.6640625" style="279" customWidth="1"/>
    <col min="13830" max="13830" width="0" style="279" hidden="1" customWidth="1"/>
    <col min="13831" max="13831" width="3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3.33203125" style="279" customWidth="1"/>
    <col min="14083" max="14083" width="14.6640625" style="279" bestFit="1" customWidth="1"/>
    <col min="14084" max="14084" width="30.77734375" style="279" customWidth="1"/>
    <col min="14085" max="14085" width="10.6640625" style="279" customWidth="1"/>
    <col min="14086" max="14086" width="0" style="279" hidden="1" customWidth="1"/>
    <col min="14087" max="14087" width="3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3.33203125" style="279" customWidth="1"/>
    <col min="14339" max="14339" width="14.6640625" style="279" bestFit="1" customWidth="1"/>
    <col min="14340" max="14340" width="30.77734375" style="279" customWidth="1"/>
    <col min="14341" max="14341" width="10.6640625" style="279" customWidth="1"/>
    <col min="14342" max="14342" width="0" style="279" hidden="1" customWidth="1"/>
    <col min="14343" max="14343" width="3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3.33203125" style="279" customWidth="1"/>
    <col min="14595" max="14595" width="14.6640625" style="279" bestFit="1" customWidth="1"/>
    <col min="14596" max="14596" width="30.77734375" style="279" customWidth="1"/>
    <col min="14597" max="14597" width="10.6640625" style="279" customWidth="1"/>
    <col min="14598" max="14598" width="0" style="279" hidden="1" customWidth="1"/>
    <col min="14599" max="14599" width="3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3.33203125" style="279" customWidth="1"/>
    <col min="14851" max="14851" width="14.6640625" style="279" bestFit="1" customWidth="1"/>
    <col min="14852" max="14852" width="30.77734375" style="279" customWidth="1"/>
    <col min="14853" max="14853" width="10.6640625" style="279" customWidth="1"/>
    <col min="14854" max="14854" width="0" style="279" hidden="1" customWidth="1"/>
    <col min="14855" max="14855" width="3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3.33203125" style="279" customWidth="1"/>
    <col min="15107" max="15107" width="14.6640625" style="279" bestFit="1" customWidth="1"/>
    <col min="15108" max="15108" width="30.77734375" style="279" customWidth="1"/>
    <col min="15109" max="15109" width="10.6640625" style="279" customWidth="1"/>
    <col min="15110" max="15110" width="0" style="279" hidden="1" customWidth="1"/>
    <col min="15111" max="15111" width="3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3.33203125" style="279" customWidth="1"/>
    <col min="15363" max="15363" width="14.6640625" style="279" bestFit="1" customWidth="1"/>
    <col min="15364" max="15364" width="30.77734375" style="279" customWidth="1"/>
    <col min="15365" max="15365" width="10.6640625" style="279" customWidth="1"/>
    <col min="15366" max="15366" width="0" style="279" hidden="1" customWidth="1"/>
    <col min="15367" max="15367" width="3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3.33203125" style="279" customWidth="1"/>
    <col min="15619" max="15619" width="14.6640625" style="279" bestFit="1" customWidth="1"/>
    <col min="15620" max="15620" width="30.77734375" style="279" customWidth="1"/>
    <col min="15621" max="15621" width="10.6640625" style="279" customWidth="1"/>
    <col min="15622" max="15622" width="0" style="279" hidden="1" customWidth="1"/>
    <col min="15623" max="15623" width="3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3.33203125" style="279" customWidth="1"/>
    <col min="15875" max="15875" width="14.6640625" style="279" bestFit="1" customWidth="1"/>
    <col min="15876" max="15876" width="30.77734375" style="279" customWidth="1"/>
    <col min="15877" max="15877" width="10.6640625" style="279" customWidth="1"/>
    <col min="15878" max="15878" width="0" style="279" hidden="1" customWidth="1"/>
    <col min="15879" max="15879" width="3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3.33203125" style="279" customWidth="1"/>
    <col min="16131" max="16131" width="14.6640625" style="279" bestFit="1" customWidth="1"/>
    <col min="16132" max="16132" width="30.77734375" style="279" customWidth="1"/>
    <col min="16133" max="16133" width="10.6640625" style="279" customWidth="1"/>
    <col min="16134" max="16134" width="0" style="279" hidden="1" customWidth="1"/>
    <col min="16135" max="16135" width="3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9" ht="24.6" x14ac:dyDescent="0.4">
      <c r="A1" s="475" t="str">
        <f>[1]Altalanos!$A$6</f>
        <v>Somogy Vármegyei Tenisz DO B kategória - Fiú</v>
      </c>
      <c r="B1" s="271"/>
      <c r="C1" s="271"/>
      <c r="D1" s="272"/>
      <c r="E1" s="273" t="s">
        <v>44</v>
      </c>
      <c r="F1" s="274"/>
      <c r="G1" s="275"/>
      <c r="H1" s="276"/>
      <c r="I1" s="276"/>
      <c r="J1" s="277"/>
      <c r="K1" s="277"/>
      <c r="L1" s="277"/>
      <c r="M1" s="277"/>
      <c r="N1" s="277"/>
      <c r="O1" s="277"/>
      <c r="P1" s="277"/>
      <c r="Q1" s="278"/>
    </row>
    <row r="2" spans="1:19" ht="13.8" thickBot="1" x14ac:dyDescent="0.3">
      <c r="B2" s="280" t="s">
        <v>43</v>
      </c>
      <c r="C2" s="476" t="str">
        <f>[1]Altalanos!$B$8</f>
        <v>II.kcs.-U10-N-F</v>
      </c>
      <c r="D2" s="274"/>
      <c r="E2" s="273" t="s">
        <v>29</v>
      </c>
      <c r="F2" s="281"/>
      <c r="G2" s="281"/>
      <c r="H2" s="282"/>
      <c r="I2" s="282"/>
      <c r="J2" s="276"/>
      <c r="K2" s="276"/>
      <c r="L2" s="276"/>
      <c r="M2" s="276"/>
      <c r="N2" s="283"/>
      <c r="O2" s="284"/>
      <c r="P2" s="284"/>
      <c r="Q2" s="283"/>
    </row>
    <row r="3" spans="1:19" s="294" customFormat="1" ht="13.8" thickBot="1" x14ac:dyDescent="0.3">
      <c r="A3" s="285" t="s">
        <v>42</v>
      </c>
      <c r="B3" s="286"/>
      <c r="C3" s="286"/>
      <c r="D3" s="286"/>
      <c r="E3" s="286"/>
      <c r="F3" s="286"/>
      <c r="G3" s="286"/>
      <c r="H3" s="286"/>
      <c r="I3" s="287"/>
      <c r="J3" s="288"/>
      <c r="K3" s="289"/>
      <c r="L3" s="289"/>
      <c r="M3" s="289"/>
      <c r="N3" s="290" t="s">
        <v>28</v>
      </c>
      <c r="O3" s="291"/>
      <c r="P3" s="292"/>
      <c r="Q3" s="293"/>
    </row>
    <row r="4" spans="1:19" s="294" customFormat="1" x14ac:dyDescent="0.25">
      <c r="A4" s="295" t="s">
        <v>21</v>
      </c>
      <c r="B4" s="295"/>
      <c r="C4" s="296" t="s">
        <v>19</v>
      </c>
      <c r="D4" s="295" t="s">
        <v>24</v>
      </c>
      <c r="E4" s="297"/>
      <c r="G4" s="298"/>
      <c r="H4" s="299" t="s">
        <v>25</v>
      </c>
      <c r="I4" s="300"/>
      <c r="J4" s="301"/>
      <c r="K4" s="302"/>
      <c r="L4" s="302"/>
      <c r="M4" s="302"/>
      <c r="N4" s="301"/>
      <c r="O4" s="303"/>
      <c r="P4" s="303"/>
      <c r="Q4" s="304"/>
    </row>
    <row r="5" spans="1:19"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9"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9" s="339" customFormat="1" ht="18.899999999999999" customHeight="1" x14ac:dyDescent="0.25">
      <c r="A7" s="325">
        <v>1</v>
      </c>
      <c r="B7" s="346" t="s">
        <v>91</v>
      </c>
      <c r="C7" s="346" t="s">
        <v>331</v>
      </c>
      <c r="D7" s="328" t="s">
        <v>332</v>
      </c>
      <c r="E7" s="329" t="s">
        <v>333</v>
      </c>
      <c r="F7" s="330"/>
      <c r="G7" s="331"/>
      <c r="H7" s="332"/>
      <c r="I7" s="332"/>
      <c r="J7" s="333"/>
      <c r="K7" s="334"/>
      <c r="L7" s="335"/>
      <c r="M7" s="334"/>
      <c r="N7" s="336"/>
      <c r="O7" s="332"/>
      <c r="P7" s="337"/>
      <c r="Q7" s="338"/>
    </row>
    <row r="8" spans="1:19" s="339" customFormat="1" ht="18.899999999999999" customHeight="1" x14ac:dyDescent="0.25">
      <c r="A8" s="325">
        <v>2</v>
      </c>
      <c r="B8" s="346" t="s">
        <v>334</v>
      </c>
      <c r="C8" s="346" t="s">
        <v>335</v>
      </c>
      <c r="D8" s="328" t="s">
        <v>336</v>
      </c>
      <c r="E8" s="329" t="s">
        <v>337</v>
      </c>
      <c r="F8" s="342"/>
      <c r="G8" s="343"/>
      <c r="H8" s="332"/>
      <c r="I8" s="332"/>
      <c r="J8" s="333"/>
      <c r="K8" s="334"/>
      <c r="L8" s="335"/>
      <c r="M8" s="334"/>
      <c r="N8" s="336"/>
      <c r="O8" s="332"/>
      <c r="P8" s="337"/>
      <c r="Q8" s="338"/>
    </row>
    <row r="9" spans="1:19" s="339" customFormat="1" ht="18.899999999999999" customHeight="1" x14ac:dyDescent="0.25">
      <c r="A9" s="325">
        <v>3</v>
      </c>
      <c r="B9" s="346" t="s">
        <v>338</v>
      </c>
      <c r="C9" s="346" t="s">
        <v>339</v>
      </c>
      <c r="D9" s="328" t="s">
        <v>340</v>
      </c>
      <c r="E9" s="329" t="s">
        <v>341</v>
      </c>
      <c r="F9" s="342"/>
      <c r="G9" s="343"/>
      <c r="H9" s="332"/>
      <c r="I9" s="332"/>
      <c r="J9" s="333"/>
      <c r="K9" s="334"/>
      <c r="L9" s="335"/>
      <c r="M9" s="334"/>
      <c r="N9" s="336"/>
      <c r="O9" s="332"/>
      <c r="P9" s="344"/>
      <c r="Q9" s="345"/>
      <c r="S9" s="279" t="s">
        <v>150</v>
      </c>
    </row>
    <row r="10" spans="1:19" s="339" customFormat="1" ht="18.899999999999999" customHeight="1" x14ac:dyDescent="0.25">
      <c r="A10" s="325">
        <v>4</v>
      </c>
      <c r="B10" s="346" t="s">
        <v>342</v>
      </c>
      <c r="C10" s="346" t="s">
        <v>320</v>
      </c>
      <c r="D10" s="328" t="s">
        <v>340</v>
      </c>
      <c r="E10" s="329" t="s">
        <v>343</v>
      </c>
      <c r="F10" s="342"/>
      <c r="G10" s="343"/>
      <c r="H10" s="332"/>
      <c r="I10" s="332"/>
      <c r="J10" s="333"/>
      <c r="K10" s="334"/>
      <c r="L10" s="335"/>
      <c r="M10" s="334"/>
      <c r="N10" s="336"/>
      <c r="O10" s="332"/>
      <c r="P10" s="347"/>
      <c r="Q10" s="348"/>
      <c r="S10" s="279" t="s">
        <v>175</v>
      </c>
    </row>
    <row r="11" spans="1:19" s="339" customFormat="1" ht="18.899999999999999" customHeight="1" x14ac:dyDescent="0.25">
      <c r="A11" s="325">
        <v>5</v>
      </c>
      <c r="B11" s="346" t="s">
        <v>344</v>
      </c>
      <c r="C11" s="346" t="s">
        <v>345</v>
      </c>
      <c r="D11" s="328" t="s">
        <v>329</v>
      </c>
      <c r="E11" s="329" t="s">
        <v>346</v>
      </c>
      <c r="F11" s="342"/>
      <c r="G11" s="343"/>
      <c r="H11" s="332"/>
      <c r="I11" s="332"/>
      <c r="J11" s="333"/>
      <c r="K11" s="334"/>
      <c r="L11" s="335"/>
      <c r="M11" s="334"/>
      <c r="N11" s="336"/>
      <c r="O11" s="332"/>
      <c r="P11" s="347"/>
      <c r="Q11" s="348"/>
      <c r="S11" s="279" t="s">
        <v>347</v>
      </c>
    </row>
    <row r="12" spans="1:19" s="339" customFormat="1" ht="18.899999999999999" customHeight="1" x14ac:dyDescent="0.25">
      <c r="A12" s="325">
        <v>6</v>
      </c>
      <c r="B12" s="346" t="s">
        <v>348</v>
      </c>
      <c r="C12" s="346" t="s">
        <v>349</v>
      </c>
      <c r="D12" s="328" t="s">
        <v>350</v>
      </c>
      <c r="E12" s="329" t="s">
        <v>351</v>
      </c>
      <c r="F12" s="342"/>
      <c r="G12" s="343"/>
      <c r="H12" s="332"/>
      <c r="I12" s="332"/>
      <c r="J12" s="333"/>
      <c r="K12" s="334"/>
      <c r="L12" s="335"/>
      <c r="M12" s="334"/>
      <c r="N12" s="336"/>
      <c r="O12" s="332"/>
      <c r="P12" s="347"/>
      <c r="Q12" s="348"/>
      <c r="S12" s="279"/>
    </row>
    <row r="13" spans="1:19" s="339" customFormat="1" ht="18.899999999999999" customHeight="1" x14ac:dyDescent="0.25">
      <c r="A13" s="325">
        <v>7</v>
      </c>
      <c r="B13" s="346" t="s">
        <v>352</v>
      </c>
      <c r="C13" s="346" t="s">
        <v>353</v>
      </c>
      <c r="D13" s="328" t="s">
        <v>354</v>
      </c>
      <c r="E13" s="329" t="s">
        <v>355</v>
      </c>
      <c r="F13" s="342"/>
      <c r="G13" s="343"/>
      <c r="H13" s="332"/>
      <c r="I13" s="332"/>
      <c r="J13" s="333"/>
      <c r="K13" s="334"/>
      <c r="L13" s="335"/>
      <c r="M13" s="334"/>
      <c r="N13" s="336"/>
      <c r="O13" s="332"/>
      <c r="P13" s="347"/>
      <c r="Q13" s="348"/>
      <c r="S13" s="279"/>
    </row>
    <row r="14" spans="1:19" s="339" customFormat="1" ht="18.899999999999999" customHeight="1" x14ac:dyDescent="0.25">
      <c r="A14" s="325">
        <v>8</v>
      </c>
      <c r="B14" s="346" t="s">
        <v>356</v>
      </c>
      <c r="C14" s="346" t="s">
        <v>357</v>
      </c>
      <c r="D14" s="328" t="s">
        <v>350</v>
      </c>
      <c r="E14" s="329" t="s">
        <v>358</v>
      </c>
      <c r="F14" s="342"/>
      <c r="G14" s="343"/>
      <c r="H14" s="332"/>
      <c r="I14" s="332"/>
      <c r="J14" s="333"/>
      <c r="K14" s="334"/>
      <c r="L14" s="335"/>
      <c r="M14" s="334"/>
      <c r="N14" s="336"/>
      <c r="O14" s="332"/>
      <c r="P14" s="347"/>
      <c r="Q14" s="348"/>
      <c r="S14" s="279"/>
    </row>
    <row r="15" spans="1:19" s="339" customFormat="1" ht="18.899999999999999" customHeight="1" x14ac:dyDescent="0.25">
      <c r="A15" s="325">
        <v>9</v>
      </c>
      <c r="B15" s="346" t="s">
        <v>359</v>
      </c>
      <c r="C15" s="346" t="s">
        <v>360</v>
      </c>
      <c r="D15" s="328" t="s">
        <v>350</v>
      </c>
      <c r="E15" s="329" t="s">
        <v>361</v>
      </c>
      <c r="F15" s="338"/>
      <c r="G15" s="338"/>
      <c r="H15" s="332"/>
      <c r="I15" s="332"/>
      <c r="J15" s="333"/>
      <c r="K15" s="334"/>
      <c r="L15" s="335"/>
      <c r="M15" s="349"/>
      <c r="N15" s="336"/>
      <c r="O15" s="332"/>
      <c r="P15" s="338"/>
      <c r="Q15" s="338"/>
      <c r="S15" s="279"/>
    </row>
    <row r="16" spans="1:19"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c r="S16" s="279"/>
    </row>
    <row r="17" spans="1:19"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c r="S17" s="279"/>
    </row>
    <row r="18" spans="1:19" s="339" customFormat="1" ht="18.899999999999999" customHeight="1" x14ac:dyDescent="0.25">
      <c r="A18" s="325">
        <v>12</v>
      </c>
      <c r="B18" s="346"/>
      <c r="C18" s="346"/>
      <c r="D18" s="328" t="s">
        <v>362</v>
      </c>
      <c r="E18" s="329"/>
      <c r="F18" s="338"/>
      <c r="G18" s="338"/>
      <c r="H18" s="332"/>
      <c r="I18" s="332"/>
      <c r="J18" s="333"/>
      <c r="K18" s="334"/>
      <c r="L18" s="335"/>
      <c r="M18" s="349"/>
      <c r="N18" s="336"/>
      <c r="O18" s="332"/>
      <c r="P18" s="337"/>
      <c r="Q18" s="338"/>
    </row>
    <row r="19" spans="1:19"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9"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9"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9"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9"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9"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9"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9"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9"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9"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9"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9"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9"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9"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342" priority="20" stopIfTrue="1">
      <formula>AND(ROUNDDOWN(($A$4-E7)/365.25,0)&lt;=13,G7&lt;&gt;"OK")</formula>
    </cfRule>
    <cfRule type="expression" dxfId="341" priority="21" stopIfTrue="1">
      <formula>AND(ROUNDDOWN(($A$4-E7)/365.25,0)&lt;=14,G7&lt;&gt;"OK")</formula>
    </cfRule>
    <cfRule type="expression" dxfId="340" priority="22" stopIfTrue="1">
      <formula>AND(ROUNDDOWN(($A$4-E7)/365.25,0)&lt;=17,G7&lt;&gt;"OK")</formula>
    </cfRule>
  </conditionalFormatting>
  <conditionalFormatting sqref="J7:J156">
    <cfRule type="cellIs" dxfId="339" priority="19" stopIfTrue="1" operator="equal">
      <formula>"Z"</formula>
    </cfRule>
  </conditionalFormatting>
  <conditionalFormatting sqref="A7:D156">
    <cfRule type="expression" dxfId="338" priority="18" stopIfTrue="1">
      <formula>$Q7&gt;=1</formula>
    </cfRule>
  </conditionalFormatting>
  <conditionalFormatting sqref="E7:E14">
    <cfRule type="expression" dxfId="337" priority="15" stopIfTrue="1">
      <formula>AND(ROUNDDOWN(($A$4-E7)/365.25,0)&lt;=13,G7&lt;&gt;"OK")</formula>
    </cfRule>
    <cfRule type="expression" dxfId="336" priority="16" stopIfTrue="1">
      <formula>AND(ROUNDDOWN(($A$4-E7)/365.25,0)&lt;=14,G7&lt;&gt;"OK")</formula>
    </cfRule>
    <cfRule type="expression" dxfId="335" priority="17" stopIfTrue="1">
      <formula>AND(ROUNDDOWN(($A$4-E7)/365.25,0)&lt;=17,G7&lt;&gt;"OK")</formula>
    </cfRule>
  </conditionalFormatting>
  <conditionalFormatting sqref="J7:J14">
    <cfRule type="cellIs" dxfId="334" priority="14" stopIfTrue="1" operator="equal">
      <formula>"Z"</formula>
    </cfRule>
  </conditionalFormatting>
  <conditionalFormatting sqref="B7:D14">
    <cfRule type="expression" dxfId="333" priority="13" stopIfTrue="1">
      <formula>$Q7&gt;=1</formula>
    </cfRule>
  </conditionalFormatting>
  <conditionalFormatting sqref="E7:E14">
    <cfRule type="expression" dxfId="332" priority="10" stopIfTrue="1">
      <formula>AND(ROUNDDOWN(($A$4-E7)/365.25,0)&lt;=13,G7&lt;&gt;"OK")</formula>
    </cfRule>
    <cfRule type="expression" dxfId="331" priority="11" stopIfTrue="1">
      <formula>AND(ROUNDDOWN(($A$4-E7)/365.25,0)&lt;=14,G7&lt;&gt;"OK")</formula>
    </cfRule>
    <cfRule type="expression" dxfId="330" priority="12" stopIfTrue="1">
      <formula>AND(ROUNDDOWN(($A$4-E7)/365.25,0)&lt;=17,G7&lt;&gt;"OK")</formula>
    </cfRule>
  </conditionalFormatting>
  <conditionalFormatting sqref="B7:D14">
    <cfRule type="expression" dxfId="329" priority="9" stopIfTrue="1">
      <formula>$Q7&gt;=1</formula>
    </cfRule>
  </conditionalFormatting>
  <conditionalFormatting sqref="E7:E27 E29:E37">
    <cfRule type="expression" dxfId="328" priority="6" stopIfTrue="1">
      <formula>AND(ROUNDDOWN(($A$4-E7)/365.25,0)&lt;=13,G7&lt;&gt;"OK")</formula>
    </cfRule>
    <cfRule type="expression" dxfId="327" priority="7" stopIfTrue="1">
      <formula>AND(ROUNDDOWN(($A$4-E7)/365.25,0)&lt;=14,G7&lt;&gt;"OK")</formula>
    </cfRule>
    <cfRule type="expression" dxfId="326" priority="8" stopIfTrue="1">
      <formula>AND(ROUNDDOWN(($A$4-E7)/365.25,0)&lt;=17,G7&lt;&gt;"OK")</formula>
    </cfRule>
  </conditionalFormatting>
  <conditionalFormatting sqref="B7:D37">
    <cfRule type="expression" dxfId="325" priority="5" stopIfTrue="1">
      <formula>$Q7&gt;=1</formula>
    </cfRule>
  </conditionalFormatting>
  <conditionalFormatting sqref="D15">
    <cfRule type="expression" dxfId="324" priority="4" stopIfTrue="1">
      <formula>$Q15&gt;=1</formula>
    </cfRule>
  </conditionalFormatting>
  <conditionalFormatting sqref="D15">
    <cfRule type="expression" dxfId="323" priority="3" stopIfTrue="1">
      <formula>$Q15&gt;=1</formula>
    </cfRule>
  </conditionalFormatting>
  <conditionalFormatting sqref="D18">
    <cfRule type="expression" dxfId="322" priority="2" stopIfTrue="1">
      <formula>$Q18&gt;=1</formula>
    </cfRule>
  </conditionalFormatting>
  <conditionalFormatting sqref="D18">
    <cfRule type="expression" dxfId="321" priority="1" stopIfTrue="1">
      <formula>$Q18&gt;=1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6017"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9FBB-CB41-4CEE-8627-52E24583EBE7}">
  <sheetPr codeName="Munka45">
    <tabColor indexed="11"/>
  </sheetPr>
  <dimension ref="A1:AK41"/>
  <sheetViews>
    <sheetView workbookViewId="0">
      <selection activeCell="AJ28" sqref="AJ2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20.10937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264" t="str">
        <f>Altalanos!$A$6</f>
        <v>Somogy Vármegyei Tenisz DO A kategória</v>
      </c>
      <c r="B1" s="264"/>
      <c r="C1" s="264"/>
      <c r="D1" s="264"/>
      <c r="E1" s="264"/>
      <c r="F1" s="264"/>
      <c r="G1" s="129"/>
      <c r="H1" s="132" t="s">
        <v>44</v>
      </c>
      <c r="I1" s="130"/>
      <c r="J1" s="131"/>
      <c r="L1" s="133"/>
      <c r="M1" s="157"/>
      <c r="N1" s="158"/>
      <c r="O1" s="158" t="s">
        <v>11</v>
      </c>
      <c r="P1" s="158"/>
      <c r="Q1" s="159"/>
      <c r="R1" s="158"/>
      <c r="AB1" s="211" t="e">
        <f>IF(Y5=1,CONCATENATE(VLOOKUP(Y3,AA16:AH27,2)),CONCATENATE(VLOOKUP(Y3,AA2:AK13,2)))</f>
        <v>#N/A</v>
      </c>
      <c r="AC1" s="211" t="e">
        <f>IF(Y5=1,CONCATENATE(VLOOKUP(Y3,AA16:AK27,3)),CONCATENATE(VLOOKUP(Y3,AA2:AK13,3)))</f>
        <v>#N/A</v>
      </c>
      <c r="AD1" s="211" t="e">
        <f>IF(Y5=1,CONCATENATE(VLOOKUP(Y3,AA16:AK27,4)),CONCATENATE(VLOOKUP(Y3,AA2:AK13,4)))</f>
        <v>#N/A</v>
      </c>
      <c r="AE1" s="211" t="e">
        <f>IF(Y5=1,CONCATENATE(VLOOKUP(Y3,AA16:AK27,5)),CONCATENATE(VLOOKUP(Y3,AA2:AK13,5)))</f>
        <v>#N/A</v>
      </c>
      <c r="AF1" s="211" t="e">
        <f>IF(Y5=1,CONCATENATE(VLOOKUP(Y3,AA16:AK27,6)),CONCATENATE(VLOOKUP(Y3,AA2:AK13,6)))</f>
        <v>#N/A</v>
      </c>
      <c r="AG1" s="211" t="e">
        <f>IF(Y5=1,CONCATENATE(VLOOKUP(Y3,AA16:AK27,7)),CONCATENATE(VLOOKUP(Y3,AA2:AK13,7)))</f>
        <v>#N/A</v>
      </c>
      <c r="AH1" s="211" t="e">
        <f>IF(Y5=1,CONCATENATE(VLOOKUP(Y3,AA16:AK27,8)),CONCATENATE(VLOOKUP(Y3,AA2:AK13,8)))</f>
        <v>#N/A</v>
      </c>
      <c r="AI1" s="211" t="e">
        <f>IF(Y5=1,CONCATENATE(VLOOKUP(Y3,AA16:AK27,9)),CONCATENATE(VLOOKUP(Y3,AA2:AK13,9)))</f>
        <v>#N/A</v>
      </c>
      <c r="AJ1" s="211" t="e">
        <f>IF(Y5=1,CONCATENATE(VLOOKUP(Y3,AA16:AK27,10)),CONCATENATE(VLOOKUP(Y3,AA2:AK13,10)))</f>
        <v>#N/A</v>
      </c>
      <c r="AK1" s="211" t="e">
        <f>IF(Y5=1,CONCATENATE(VLOOKUP(Y3,AA16:AK27,11)),CONCATENATE(VLOOKUP(Y3,AA2:AK13,11)))</f>
        <v>#N/A</v>
      </c>
    </row>
    <row r="2" spans="1:37" x14ac:dyDescent="0.25">
      <c r="A2" s="134" t="s">
        <v>43</v>
      </c>
      <c r="B2" s="135"/>
      <c r="C2" s="135"/>
      <c r="D2" s="135"/>
      <c r="E2" s="121" t="str">
        <f>Altalanos!$E$8</f>
        <v>A-II.kcs-U10-N-F</v>
      </c>
      <c r="F2" s="135"/>
      <c r="G2" s="136"/>
      <c r="H2" s="137"/>
      <c r="I2" s="137"/>
      <c r="J2" s="138"/>
      <c r="K2" s="133"/>
      <c r="L2" s="133"/>
      <c r="M2" s="133"/>
      <c r="N2" s="160"/>
      <c r="O2" s="161"/>
      <c r="P2" s="160"/>
      <c r="Q2" s="161"/>
      <c r="R2" s="160"/>
      <c r="Y2" s="207"/>
      <c r="Z2" s="206"/>
      <c r="AA2" s="206" t="s">
        <v>52</v>
      </c>
      <c r="AB2" s="200">
        <v>150</v>
      </c>
      <c r="AC2" s="200">
        <v>120</v>
      </c>
      <c r="AD2" s="200">
        <v>100</v>
      </c>
      <c r="AE2" s="200">
        <v>80</v>
      </c>
      <c r="AF2" s="200">
        <v>70</v>
      </c>
      <c r="AG2" s="200">
        <v>60</v>
      </c>
      <c r="AH2" s="200">
        <v>55</v>
      </c>
      <c r="AI2" s="200">
        <v>50</v>
      </c>
      <c r="AJ2" s="200">
        <v>45</v>
      </c>
      <c r="AK2" s="200">
        <v>40</v>
      </c>
    </row>
    <row r="3" spans="1:37" x14ac:dyDescent="0.25">
      <c r="A3" s="36" t="s">
        <v>21</v>
      </c>
      <c r="B3" s="36"/>
      <c r="C3" s="36"/>
      <c r="D3" s="36"/>
      <c r="E3" s="36" t="s">
        <v>19</v>
      </c>
      <c r="F3" s="36"/>
      <c r="G3" s="36"/>
      <c r="H3" s="36" t="s">
        <v>24</v>
      </c>
      <c r="I3" s="36"/>
      <c r="J3" s="67"/>
      <c r="K3" s="36"/>
      <c r="L3" s="37" t="s">
        <v>25</v>
      </c>
      <c r="M3" s="36"/>
      <c r="N3" s="163"/>
      <c r="O3" s="162"/>
      <c r="P3" s="163"/>
      <c r="Q3" s="199" t="s">
        <v>59</v>
      </c>
      <c r="R3" s="200" t="s">
        <v>62</v>
      </c>
      <c r="Y3" s="206">
        <f>IF(H4="OB","A",IF(H4="IX","W",H4))</f>
        <v>0</v>
      </c>
      <c r="Z3" s="206"/>
      <c r="AA3" s="206" t="s">
        <v>65</v>
      </c>
      <c r="AB3" s="200">
        <v>120</v>
      </c>
      <c r="AC3" s="200">
        <v>90</v>
      </c>
      <c r="AD3" s="200">
        <v>65</v>
      </c>
      <c r="AE3" s="200">
        <v>55</v>
      </c>
      <c r="AF3" s="200">
        <v>50</v>
      </c>
      <c r="AG3" s="200">
        <v>45</v>
      </c>
      <c r="AH3" s="200">
        <v>40</v>
      </c>
      <c r="AI3" s="200">
        <v>35</v>
      </c>
      <c r="AJ3" s="200">
        <v>25</v>
      </c>
      <c r="AK3" s="200">
        <v>20</v>
      </c>
    </row>
    <row r="4" spans="1:37" ht="13.8" thickBot="1" x14ac:dyDescent="0.3">
      <c r="A4" s="265">
        <f>Altalanos!$A$10</f>
        <v>46135</v>
      </c>
      <c r="B4" s="265"/>
      <c r="C4" s="265"/>
      <c r="D4" s="139"/>
      <c r="E4" s="140" t="str">
        <f>Altalanos!$C$10</f>
        <v>Balatonboglár</v>
      </c>
      <c r="F4" s="140"/>
      <c r="G4" s="140"/>
      <c r="H4" s="142"/>
      <c r="I4" s="140"/>
      <c r="J4" s="141"/>
      <c r="K4" s="142"/>
      <c r="L4" s="143" t="str">
        <f>Altalanos!$E$10</f>
        <v>Nagyistók-Nádasi Judit</v>
      </c>
      <c r="M4" s="142"/>
      <c r="N4" s="164"/>
      <c r="O4" s="165"/>
      <c r="P4" s="164"/>
      <c r="Q4" s="201" t="s">
        <v>63</v>
      </c>
      <c r="R4" s="202" t="s">
        <v>60</v>
      </c>
      <c r="Y4" s="206"/>
      <c r="Z4" s="206"/>
      <c r="AA4" s="206" t="s">
        <v>66</v>
      </c>
      <c r="AB4" s="200">
        <v>90</v>
      </c>
      <c r="AC4" s="200">
        <v>60</v>
      </c>
      <c r="AD4" s="200">
        <v>45</v>
      </c>
      <c r="AE4" s="200">
        <v>34</v>
      </c>
      <c r="AF4" s="200">
        <v>27</v>
      </c>
      <c r="AG4" s="200">
        <v>22</v>
      </c>
      <c r="AH4" s="200">
        <v>18</v>
      </c>
      <c r="AI4" s="200">
        <v>15</v>
      </c>
      <c r="AJ4" s="200">
        <v>12</v>
      </c>
      <c r="AK4" s="200">
        <v>9</v>
      </c>
    </row>
    <row r="5" spans="1:37" x14ac:dyDescent="0.25">
      <c r="A5" s="30"/>
      <c r="B5" s="30" t="s">
        <v>41</v>
      </c>
      <c r="C5" s="154" t="s">
        <v>50</v>
      </c>
      <c r="D5" s="30" t="s">
        <v>35</v>
      </c>
      <c r="E5" s="30" t="s">
        <v>55</v>
      </c>
      <c r="F5" s="30"/>
      <c r="G5" s="30" t="s">
        <v>23</v>
      </c>
      <c r="H5" s="30"/>
      <c r="I5" s="30" t="s">
        <v>26</v>
      </c>
      <c r="J5" s="30"/>
      <c r="K5" s="195" t="s">
        <v>56</v>
      </c>
      <c r="L5" s="195" t="s">
        <v>57</v>
      </c>
      <c r="M5" s="195" t="s">
        <v>58</v>
      </c>
      <c r="Q5" s="203" t="s">
        <v>64</v>
      </c>
      <c r="R5" s="204" t="s">
        <v>61</v>
      </c>
      <c r="Y5" s="206">
        <f>IF(OR(Altalanos!$A$8="F1",Altalanos!$A$8="F2",Altalanos!$A$8="N1",Altalanos!$A$8="N2"),1,2)</f>
        <v>2</v>
      </c>
      <c r="Z5" s="206"/>
      <c r="AA5" s="206" t="s">
        <v>67</v>
      </c>
      <c r="AB5" s="200">
        <v>60</v>
      </c>
      <c r="AC5" s="200">
        <v>40</v>
      </c>
      <c r="AD5" s="200">
        <v>30</v>
      </c>
      <c r="AE5" s="200">
        <v>20</v>
      </c>
      <c r="AF5" s="200">
        <v>18</v>
      </c>
      <c r="AG5" s="200">
        <v>15</v>
      </c>
      <c r="AH5" s="200">
        <v>12</v>
      </c>
      <c r="AI5" s="200">
        <v>10</v>
      </c>
      <c r="AJ5" s="200">
        <v>8</v>
      </c>
      <c r="AK5" s="200">
        <v>6</v>
      </c>
    </row>
    <row r="6" spans="1:37" x14ac:dyDescent="0.25">
      <c r="A6" s="145"/>
      <c r="B6" s="145"/>
      <c r="C6" s="194"/>
      <c r="D6" s="145"/>
      <c r="E6" s="145"/>
      <c r="F6" s="145"/>
      <c r="G6" s="145"/>
      <c r="H6" s="145"/>
      <c r="I6" s="145"/>
      <c r="J6" s="145"/>
      <c r="K6" s="145"/>
      <c r="L6" s="145"/>
      <c r="M6" s="145"/>
      <c r="Y6" s="206"/>
      <c r="Z6" s="206"/>
      <c r="AA6" s="206" t="s">
        <v>68</v>
      </c>
      <c r="AB6" s="200">
        <v>40</v>
      </c>
      <c r="AC6" s="200">
        <v>25</v>
      </c>
      <c r="AD6" s="200">
        <v>18</v>
      </c>
      <c r="AE6" s="200">
        <v>13</v>
      </c>
      <c r="AF6" s="200">
        <v>10</v>
      </c>
      <c r="AG6" s="200">
        <v>8</v>
      </c>
      <c r="AH6" s="200">
        <v>6</v>
      </c>
      <c r="AI6" s="200">
        <v>5</v>
      </c>
      <c r="AJ6" s="200">
        <v>4</v>
      </c>
      <c r="AK6" s="200">
        <v>3</v>
      </c>
    </row>
    <row r="7" spans="1:37" x14ac:dyDescent="0.25">
      <c r="A7" s="166" t="s">
        <v>52</v>
      </c>
      <c r="B7" s="196">
        <v>1</v>
      </c>
      <c r="C7" s="155" t="str">
        <f>IF($B7="","",VLOOKUP($B7,'A-II.kcs-U10-N-F elo'!$A$7:$O$22,5))</f>
        <v>170213</v>
      </c>
      <c r="D7" s="155">
        <f>IF($B7="","",VLOOKUP($B7,'A-II.kcs-U10-N-F elo'!$A$7:$O$22,15))</f>
        <v>0</v>
      </c>
      <c r="E7" s="153" t="str">
        <f>UPPER(IF($B7="","",VLOOKUP($B7,'A-II.kcs-U10-N-F elo'!$A$7:$O$22,2)))</f>
        <v>ILLÉS-MARÓTHY</v>
      </c>
      <c r="F7" s="156"/>
      <c r="G7" s="153" t="str">
        <f>IF($B7="","",VLOOKUP($B7,'A-II.kcs-U10-N-F elo'!$A$7:$O$22,3))</f>
        <v>Bence</v>
      </c>
      <c r="H7" s="156"/>
      <c r="I7" s="153" t="str">
        <f>IF($B7="","",VLOOKUP($B7,'A-II.kcs-U10-N-F elo'!$A$7:$O$22,4))</f>
        <v>B.földvári Gróf Széchenyi I. Ált.Isk.és AMI</v>
      </c>
      <c r="J7" s="145"/>
      <c r="K7" s="212"/>
      <c r="L7" s="208" t="str">
        <f>IF(K7="","",CONCATENATE(VLOOKUP($Y$3,$AB$1:$AK$1,K7)," pont"))</f>
        <v/>
      </c>
      <c r="M7" s="213"/>
      <c r="Y7" s="206"/>
      <c r="Z7" s="206"/>
      <c r="AA7" s="206" t="s">
        <v>69</v>
      </c>
      <c r="AB7" s="200">
        <v>25</v>
      </c>
      <c r="AC7" s="200">
        <v>15</v>
      </c>
      <c r="AD7" s="200">
        <v>13</v>
      </c>
      <c r="AE7" s="200">
        <v>8</v>
      </c>
      <c r="AF7" s="200">
        <v>6</v>
      </c>
      <c r="AG7" s="200">
        <v>4</v>
      </c>
      <c r="AH7" s="200">
        <v>3</v>
      </c>
      <c r="AI7" s="200">
        <v>2</v>
      </c>
      <c r="AJ7" s="200">
        <v>1</v>
      </c>
      <c r="AK7" s="200">
        <v>0</v>
      </c>
    </row>
    <row r="8" spans="1:37" x14ac:dyDescent="0.25">
      <c r="A8" s="166"/>
      <c r="B8" s="197"/>
      <c r="C8" s="167"/>
      <c r="D8" s="167"/>
      <c r="E8" s="167"/>
      <c r="F8" s="167"/>
      <c r="G8" s="167"/>
      <c r="H8" s="167"/>
      <c r="I8" s="167"/>
      <c r="J8" s="145"/>
      <c r="K8" s="166"/>
      <c r="L8" s="166"/>
      <c r="M8" s="214"/>
      <c r="Y8" s="206"/>
      <c r="Z8" s="206"/>
      <c r="AA8" s="206" t="s">
        <v>70</v>
      </c>
      <c r="AB8" s="200">
        <v>15</v>
      </c>
      <c r="AC8" s="200">
        <v>10</v>
      </c>
      <c r="AD8" s="200">
        <v>7</v>
      </c>
      <c r="AE8" s="200">
        <v>5</v>
      </c>
      <c r="AF8" s="200">
        <v>4</v>
      </c>
      <c r="AG8" s="200">
        <v>3</v>
      </c>
      <c r="AH8" s="200">
        <v>2</v>
      </c>
      <c r="AI8" s="200">
        <v>1</v>
      </c>
      <c r="AJ8" s="200">
        <v>0</v>
      </c>
      <c r="AK8" s="200">
        <v>0</v>
      </c>
    </row>
    <row r="9" spans="1:37" x14ac:dyDescent="0.25">
      <c r="A9" s="166" t="s">
        <v>53</v>
      </c>
      <c r="B9" s="196">
        <v>2</v>
      </c>
      <c r="C9" s="155" t="str">
        <f>IF($B9="","",VLOOKUP($B9,'A-II.kcs-U10-N-F elo'!$A$7:$O$22,5))</f>
        <v>160921</v>
      </c>
      <c r="D9" s="155">
        <f>IF($B9="","",VLOOKUP($B9,'A-II.kcs-U10-N-F elo'!$A$7:$O$22,15))</f>
        <v>0</v>
      </c>
      <c r="E9" s="153" t="str">
        <f>UPPER(IF($B9="","",VLOOKUP($B9,'A-II.kcs-U10-N-F elo'!$A$7:$O$22,2)))</f>
        <v>JOHANCSIK</v>
      </c>
      <c r="F9" s="156"/>
      <c r="G9" s="153" t="str">
        <f>IF($B9="","",VLOOKUP($B9,'A-II.kcs-U10-N-F elo'!$A$7:$O$22,3))</f>
        <v>Nimród</v>
      </c>
      <c r="H9" s="156"/>
      <c r="I9" s="153" t="str">
        <f>IF($B9="","",VLOOKUP($B9,'A-II.kcs-U10-N-F elo'!$A$7:$O$22,4))</f>
        <v>Siófoki Vak Bottyán János Ált.Isk.és AMI</v>
      </c>
      <c r="J9" s="145"/>
      <c r="K9" s="212"/>
      <c r="L9" s="208" t="str">
        <f>IF(K9="","",CONCATENATE(VLOOKUP($Y$3,$AB$1:$AK$1,K9)," pont"))</f>
        <v/>
      </c>
      <c r="M9" s="213"/>
      <c r="Y9" s="206"/>
      <c r="Z9" s="206"/>
      <c r="AA9" s="206" t="s">
        <v>71</v>
      </c>
      <c r="AB9" s="200">
        <v>10</v>
      </c>
      <c r="AC9" s="200">
        <v>6</v>
      </c>
      <c r="AD9" s="200">
        <v>4</v>
      </c>
      <c r="AE9" s="200">
        <v>2</v>
      </c>
      <c r="AF9" s="200">
        <v>1</v>
      </c>
      <c r="AG9" s="200">
        <v>0</v>
      </c>
      <c r="AH9" s="200">
        <v>0</v>
      </c>
      <c r="AI9" s="200">
        <v>0</v>
      </c>
      <c r="AJ9" s="200">
        <v>0</v>
      </c>
      <c r="AK9" s="200">
        <v>0</v>
      </c>
    </row>
    <row r="10" spans="1:37" x14ac:dyDescent="0.25">
      <c r="A10" s="166"/>
      <c r="B10" s="197"/>
      <c r="C10" s="167"/>
      <c r="D10" s="167"/>
      <c r="E10" s="167"/>
      <c r="F10" s="167"/>
      <c r="G10" s="167"/>
      <c r="H10" s="167"/>
      <c r="I10" s="167"/>
      <c r="J10" s="145"/>
      <c r="K10" s="166"/>
      <c r="L10" s="166"/>
      <c r="M10" s="214"/>
      <c r="Y10" s="206"/>
      <c r="Z10" s="206"/>
      <c r="AA10" s="206" t="s">
        <v>72</v>
      </c>
      <c r="AB10" s="200">
        <v>6</v>
      </c>
      <c r="AC10" s="200">
        <v>3</v>
      </c>
      <c r="AD10" s="200">
        <v>2</v>
      </c>
      <c r="AE10" s="200">
        <v>1</v>
      </c>
      <c r="AF10" s="200">
        <v>0</v>
      </c>
      <c r="AG10" s="200">
        <v>0</v>
      </c>
      <c r="AH10" s="200">
        <v>0</v>
      </c>
      <c r="AI10" s="200">
        <v>0</v>
      </c>
      <c r="AJ10" s="200">
        <v>0</v>
      </c>
      <c r="AK10" s="200">
        <v>0</v>
      </c>
    </row>
    <row r="11" spans="1:37" x14ac:dyDescent="0.25">
      <c r="A11" s="166" t="s">
        <v>54</v>
      </c>
      <c r="B11" s="196"/>
      <c r="C11" s="155" t="str">
        <f>IF($B11="","",VLOOKUP($B11,'A-II.kcs-U10-N-F elo'!$A$7:$O$22,5))</f>
        <v/>
      </c>
      <c r="D11" s="155" t="str">
        <f>IF($B11="","",VLOOKUP($B11,'A-II.kcs-U10-N-F elo'!$A$7:$O$22,15))</f>
        <v/>
      </c>
      <c r="E11" s="153" t="str">
        <f>UPPER(IF($B11="","",VLOOKUP($B11,'A-II.kcs-U10-N-F elo'!$A$7:$O$22,2)))</f>
        <v/>
      </c>
      <c r="F11" s="156"/>
      <c r="G11" s="153" t="str">
        <f>IF($B11="","",VLOOKUP($B11,'A-II.kcs-U10-N-F elo'!$A$7:$O$22,3))</f>
        <v/>
      </c>
      <c r="H11" s="156"/>
      <c r="I11" s="153" t="str">
        <f>IF($B11="","",VLOOKUP($B11,'A-II.kcs-U10-N-F elo'!$A$7:$O$22,4))</f>
        <v/>
      </c>
      <c r="J11" s="145"/>
      <c r="K11" s="212"/>
      <c r="L11" s="208" t="str">
        <f>IF(K11="","",CONCATENATE(VLOOKUP($Y$3,$AB$1:$AK$1,K11)," pont"))</f>
        <v/>
      </c>
      <c r="M11" s="213"/>
      <c r="Y11" s="206"/>
      <c r="Z11" s="206"/>
      <c r="AA11" s="206" t="s">
        <v>77</v>
      </c>
      <c r="AB11" s="200">
        <v>3</v>
      </c>
      <c r="AC11" s="200">
        <v>2</v>
      </c>
      <c r="AD11" s="200">
        <v>1</v>
      </c>
      <c r="AE11" s="200">
        <v>0</v>
      </c>
      <c r="AF11" s="200">
        <v>0</v>
      </c>
      <c r="AG11" s="200">
        <v>0</v>
      </c>
      <c r="AH11" s="200">
        <v>0</v>
      </c>
      <c r="AI11" s="200">
        <v>0</v>
      </c>
      <c r="AJ11" s="200">
        <v>0</v>
      </c>
      <c r="AK11" s="200">
        <v>0</v>
      </c>
    </row>
    <row r="12" spans="1:37" x14ac:dyDescent="0.25">
      <c r="A12" s="145"/>
      <c r="B12" s="145"/>
      <c r="C12" s="145"/>
      <c r="D12" s="145"/>
      <c r="E12" s="145"/>
      <c r="F12" s="145"/>
      <c r="G12" s="145"/>
      <c r="H12" s="145"/>
      <c r="I12" s="145"/>
      <c r="J12" s="145"/>
      <c r="K12" s="145"/>
      <c r="L12" s="145"/>
      <c r="M12" s="145"/>
      <c r="Y12" s="206"/>
      <c r="Z12" s="206"/>
      <c r="AA12" s="206" t="s">
        <v>73</v>
      </c>
      <c r="AB12" s="210">
        <v>0</v>
      </c>
      <c r="AC12" s="210">
        <v>0</v>
      </c>
      <c r="AD12" s="210">
        <v>0</v>
      </c>
      <c r="AE12" s="210">
        <v>0</v>
      </c>
      <c r="AF12" s="210">
        <v>0</v>
      </c>
      <c r="AG12" s="210">
        <v>0</v>
      </c>
      <c r="AH12" s="210">
        <v>0</v>
      </c>
      <c r="AI12" s="210">
        <v>0</v>
      </c>
      <c r="AJ12" s="210">
        <v>0</v>
      </c>
      <c r="AK12" s="210">
        <v>0</v>
      </c>
    </row>
    <row r="13" spans="1:37" x14ac:dyDescent="0.25">
      <c r="A13" s="145"/>
      <c r="B13" s="145"/>
      <c r="C13" s="145"/>
      <c r="D13" s="145"/>
      <c r="E13" s="145"/>
      <c r="F13" s="145"/>
      <c r="G13" s="145"/>
      <c r="H13" s="145"/>
      <c r="I13" s="145"/>
      <c r="J13" s="145"/>
      <c r="K13" s="145"/>
      <c r="L13" s="145"/>
      <c r="M13" s="145"/>
      <c r="Y13" s="206"/>
      <c r="Z13" s="206"/>
      <c r="AA13" s="206" t="s">
        <v>74</v>
      </c>
      <c r="AB13" s="210">
        <v>0</v>
      </c>
      <c r="AC13" s="210">
        <v>0</v>
      </c>
      <c r="AD13" s="210">
        <v>0</v>
      </c>
      <c r="AE13" s="210">
        <v>0</v>
      </c>
      <c r="AF13" s="210">
        <v>0</v>
      </c>
      <c r="AG13" s="210">
        <v>0</v>
      </c>
      <c r="AH13" s="210">
        <v>0</v>
      </c>
      <c r="AI13" s="210">
        <v>0</v>
      </c>
      <c r="AJ13" s="210">
        <v>0</v>
      </c>
      <c r="AK13" s="210">
        <v>0</v>
      </c>
    </row>
    <row r="14" spans="1:37" x14ac:dyDescent="0.25">
      <c r="A14" s="145"/>
      <c r="B14" s="145"/>
      <c r="C14" s="145"/>
      <c r="D14" s="145"/>
      <c r="E14" s="145"/>
      <c r="F14" s="145"/>
      <c r="G14" s="145"/>
      <c r="H14" s="145"/>
      <c r="I14" s="145"/>
      <c r="J14" s="145"/>
      <c r="K14" s="145"/>
      <c r="L14" s="145"/>
      <c r="M14" s="145"/>
      <c r="Y14" s="206"/>
      <c r="Z14" s="206"/>
      <c r="AA14" s="206"/>
      <c r="AB14" s="206"/>
      <c r="AC14" s="206"/>
      <c r="AD14" s="206"/>
      <c r="AE14" s="206"/>
      <c r="AF14" s="206"/>
      <c r="AG14" s="206"/>
      <c r="AH14" s="206"/>
      <c r="AI14" s="206"/>
      <c r="AJ14" s="206"/>
      <c r="AK14" s="206"/>
    </row>
    <row r="15" spans="1:37" x14ac:dyDescent="0.25">
      <c r="A15" s="145"/>
      <c r="B15" s="145"/>
      <c r="C15" s="145"/>
      <c r="D15" s="145"/>
      <c r="E15" s="145"/>
      <c r="F15" s="145"/>
      <c r="G15" s="145"/>
      <c r="H15" s="145"/>
      <c r="I15" s="145"/>
      <c r="J15" s="145"/>
      <c r="K15" s="145"/>
      <c r="L15" s="145"/>
      <c r="M15" s="145"/>
      <c r="Y15" s="206"/>
      <c r="Z15" s="206"/>
      <c r="AA15" s="206"/>
      <c r="AB15" s="206"/>
      <c r="AC15" s="206"/>
      <c r="AD15" s="206"/>
      <c r="AE15" s="206"/>
      <c r="AF15" s="206"/>
      <c r="AG15" s="206"/>
      <c r="AH15" s="206"/>
      <c r="AI15" s="206"/>
      <c r="AJ15" s="206"/>
      <c r="AK15" s="206"/>
    </row>
    <row r="16" spans="1:37" x14ac:dyDescent="0.25">
      <c r="A16" s="145"/>
      <c r="B16" s="145"/>
      <c r="C16" s="145"/>
      <c r="D16" s="145"/>
      <c r="E16" s="145"/>
      <c r="F16" s="145"/>
      <c r="G16" s="145"/>
      <c r="H16" s="145"/>
      <c r="I16" s="145"/>
      <c r="J16" s="145"/>
      <c r="K16" s="145"/>
      <c r="L16" s="145"/>
      <c r="M16" s="145"/>
      <c r="Y16" s="206"/>
      <c r="Z16" s="206"/>
      <c r="AA16" s="206" t="s">
        <v>52</v>
      </c>
      <c r="AB16" s="206">
        <v>300</v>
      </c>
      <c r="AC16" s="206">
        <v>250</v>
      </c>
      <c r="AD16" s="206">
        <v>220</v>
      </c>
      <c r="AE16" s="206">
        <v>180</v>
      </c>
      <c r="AF16" s="206">
        <v>160</v>
      </c>
      <c r="AG16" s="206">
        <v>150</v>
      </c>
      <c r="AH16" s="206">
        <v>140</v>
      </c>
      <c r="AI16" s="206">
        <v>130</v>
      </c>
      <c r="AJ16" s="206">
        <v>120</v>
      </c>
      <c r="AK16" s="206">
        <v>110</v>
      </c>
    </row>
    <row r="17" spans="1:37" x14ac:dyDescent="0.25">
      <c r="A17" s="145"/>
      <c r="B17" s="145"/>
      <c r="C17" s="145"/>
      <c r="D17" s="145"/>
      <c r="E17" s="145"/>
      <c r="F17" s="145"/>
      <c r="G17" s="145"/>
      <c r="H17" s="145"/>
      <c r="I17" s="145"/>
      <c r="J17" s="145"/>
      <c r="K17" s="145"/>
      <c r="L17" s="145"/>
      <c r="M17" s="145"/>
      <c r="Y17" s="206"/>
      <c r="Z17" s="206"/>
      <c r="AA17" s="206" t="s">
        <v>65</v>
      </c>
      <c r="AB17" s="206">
        <v>250</v>
      </c>
      <c r="AC17" s="206">
        <v>200</v>
      </c>
      <c r="AD17" s="206">
        <v>160</v>
      </c>
      <c r="AE17" s="206">
        <v>140</v>
      </c>
      <c r="AF17" s="206">
        <v>120</v>
      </c>
      <c r="AG17" s="206">
        <v>110</v>
      </c>
      <c r="AH17" s="206">
        <v>100</v>
      </c>
      <c r="AI17" s="206">
        <v>90</v>
      </c>
      <c r="AJ17" s="206">
        <v>80</v>
      </c>
      <c r="AK17" s="206">
        <v>70</v>
      </c>
    </row>
    <row r="18" spans="1:37" ht="18.75" customHeight="1" x14ac:dyDescent="0.25">
      <c r="A18" s="145"/>
      <c r="B18" s="266"/>
      <c r="C18" s="266"/>
      <c r="D18" s="267" t="str">
        <f>E7</f>
        <v>ILLÉS-MARÓTHY</v>
      </c>
      <c r="E18" s="267"/>
      <c r="F18" s="267" t="str">
        <f>E9</f>
        <v>JOHANCSIK</v>
      </c>
      <c r="G18" s="267"/>
      <c r="H18" s="267" t="str">
        <f>E11</f>
        <v/>
      </c>
      <c r="I18" s="267"/>
      <c r="J18" s="145"/>
      <c r="K18" s="145"/>
      <c r="L18" s="145"/>
      <c r="M18" s="145"/>
      <c r="Y18" s="206"/>
      <c r="Z18" s="206"/>
      <c r="AA18" s="206" t="s">
        <v>66</v>
      </c>
      <c r="AB18" s="206">
        <v>200</v>
      </c>
      <c r="AC18" s="206">
        <v>150</v>
      </c>
      <c r="AD18" s="206">
        <v>130</v>
      </c>
      <c r="AE18" s="206">
        <v>110</v>
      </c>
      <c r="AF18" s="206">
        <v>95</v>
      </c>
      <c r="AG18" s="206">
        <v>80</v>
      </c>
      <c r="AH18" s="206">
        <v>70</v>
      </c>
      <c r="AI18" s="206">
        <v>60</v>
      </c>
      <c r="AJ18" s="206">
        <v>55</v>
      </c>
      <c r="AK18" s="206">
        <v>50</v>
      </c>
    </row>
    <row r="19" spans="1:37" ht="18.75" customHeight="1" x14ac:dyDescent="0.25">
      <c r="A19" s="198" t="s">
        <v>52</v>
      </c>
      <c r="B19" s="259" t="str">
        <f>E7</f>
        <v>ILLÉS-MARÓTHY</v>
      </c>
      <c r="C19" s="259"/>
      <c r="D19" s="261"/>
      <c r="E19" s="261"/>
      <c r="F19" s="260"/>
      <c r="G19" s="260"/>
      <c r="H19" s="260"/>
      <c r="I19" s="260"/>
      <c r="J19" s="145"/>
      <c r="K19" s="145"/>
      <c r="L19" s="145"/>
      <c r="M19" s="145"/>
      <c r="Y19" s="206"/>
      <c r="Z19" s="206"/>
      <c r="AA19" s="206" t="s">
        <v>67</v>
      </c>
      <c r="AB19" s="206">
        <v>150</v>
      </c>
      <c r="AC19" s="206">
        <v>120</v>
      </c>
      <c r="AD19" s="206">
        <v>100</v>
      </c>
      <c r="AE19" s="206">
        <v>80</v>
      </c>
      <c r="AF19" s="206">
        <v>70</v>
      </c>
      <c r="AG19" s="206">
        <v>60</v>
      </c>
      <c r="AH19" s="206">
        <v>55</v>
      </c>
      <c r="AI19" s="206">
        <v>50</v>
      </c>
      <c r="AJ19" s="206">
        <v>45</v>
      </c>
      <c r="AK19" s="206">
        <v>40</v>
      </c>
    </row>
    <row r="20" spans="1:37" ht="18.75" customHeight="1" x14ac:dyDescent="0.25">
      <c r="A20" s="198" t="s">
        <v>53</v>
      </c>
      <c r="B20" s="259" t="str">
        <f>E9</f>
        <v>JOHANCSIK</v>
      </c>
      <c r="C20" s="259"/>
      <c r="D20" s="260"/>
      <c r="E20" s="260"/>
      <c r="F20" s="261"/>
      <c r="G20" s="261"/>
      <c r="H20" s="260"/>
      <c r="I20" s="260"/>
      <c r="J20" s="145"/>
      <c r="K20" s="145"/>
      <c r="L20" s="145"/>
      <c r="M20" s="145"/>
      <c r="Y20" s="206"/>
      <c r="Z20" s="206"/>
      <c r="AA20" s="206" t="s">
        <v>68</v>
      </c>
      <c r="AB20" s="206">
        <v>120</v>
      </c>
      <c r="AC20" s="206">
        <v>90</v>
      </c>
      <c r="AD20" s="206">
        <v>65</v>
      </c>
      <c r="AE20" s="206">
        <v>55</v>
      </c>
      <c r="AF20" s="206">
        <v>50</v>
      </c>
      <c r="AG20" s="206">
        <v>45</v>
      </c>
      <c r="AH20" s="206">
        <v>40</v>
      </c>
      <c r="AI20" s="206">
        <v>35</v>
      </c>
      <c r="AJ20" s="206">
        <v>25</v>
      </c>
      <c r="AK20" s="206">
        <v>20</v>
      </c>
    </row>
    <row r="21" spans="1:37" ht="18.75" customHeight="1" x14ac:dyDescent="0.25">
      <c r="A21" s="198" t="s">
        <v>54</v>
      </c>
      <c r="B21" s="259" t="str">
        <f>E11</f>
        <v/>
      </c>
      <c r="C21" s="259"/>
      <c r="D21" s="260"/>
      <c r="E21" s="260"/>
      <c r="F21" s="260"/>
      <c r="G21" s="260"/>
      <c r="H21" s="261"/>
      <c r="I21" s="261"/>
      <c r="J21" s="145"/>
      <c r="K21" s="145"/>
      <c r="L21" s="145"/>
      <c r="M21" s="145"/>
      <c r="Y21" s="206"/>
      <c r="Z21" s="206"/>
      <c r="AA21" s="206" t="s">
        <v>69</v>
      </c>
      <c r="AB21" s="206">
        <v>90</v>
      </c>
      <c r="AC21" s="206">
        <v>60</v>
      </c>
      <c r="AD21" s="206">
        <v>45</v>
      </c>
      <c r="AE21" s="206">
        <v>34</v>
      </c>
      <c r="AF21" s="206">
        <v>27</v>
      </c>
      <c r="AG21" s="206">
        <v>22</v>
      </c>
      <c r="AH21" s="206">
        <v>18</v>
      </c>
      <c r="AI21" s="206">
        <v>15</v>
      </c>
      <c r="AJ21" s="206">
        <v>12</v>
      </c>
      <c r="AK21" s="206">
        <v>9</v>
      </c>
    </row>
    <row r="22" spans="1:37" x14ac:dyDescent="0.25">
      <c r="A22" s="145"/>
      <c r="B22" s="145"/>
      <c r="C22" s="145"/>
      <c r="D22" s="145"/>
      <c r="E22" s="145"/>
      <c r="F22" s="145"/>
      <c r="G22" s="145"/>
      <c r="H22" s="145"/>
      <c r="I22" s="145"/>
      <c r="J22" s="145"/>
      <c r="K22" s="145"/>
      <c r="L22" s="145"/>
      <c r="M22" s="145"/>
      <c r="Y22" s="206"/>
      <c r="Z22" s="206"/>
      <c r="AA22" s="206" t="s">
        <v>70</v>
      </c>
      <c r="AB22" s="206">
        <v>60</v>
      </c>
      <c r="AC22" s="206">
        <v>40</v>
      </c>
      <c r="AD22" s="206">
        <v>30</v>
      </c>
      <c r="AE22" s="206">
        <v>20</v>
      </c>
      <c r="AF22" s="206">
        <v>18</v>
      </c>
      <c r="AG22" s="206">
        <v>15</v>
      </c>
      <c r="AH22" s="206">
        <v>12</v>
      </c>
      <c r="AI22" s="206">
        <v>10</v>
      </c>
      <c r="AJ22" s="206">
        <v>8</v>
      </c>
      <c r="AK22" s="206">
        <v>6</v>
      </c>
    </row>
    <row r="23" spans="1:37" x14ac:dyDescent="0.25">
      <c r="A23" s="145"/>
      <c r="B23" s="145"/>
      <c r="C23" s="145"/>
      <c r="D23" s="145"/>
      <c r="E23" s="145"/>
      <c r="F23" s="145"/>
      <c r="G23" s="145"/>
      <c r="H23" s="145"/>
      <c r="I23" s="145"/>
      <c r="J23" s="145"/>
      <c r="K23" s="145"/>
      <c r="L23" s="145"/>
      <c r="M23" s="145"/>
      <c r="Y23" s="206"/>
      <c r="Z23" s="206"/>
      <c r="AA23" s="206" t="s">
        <v>71</v>
      </c>
      <c r="AB23" s="206">
        <v>40</v>
      </c>
      <c r="AC23" s="206">
        <v>25</v>
      </c>
      <c r="AD23" s="206">
        <v>18</v>
      </c>
      <c r="AE23" s="206">
        <v>13</v>
      </c>
      <c r="AF23" s="206">
        <v>8</v>
      </c>
      <c r="AG23" s="206">
        <v>7</v>
      </c>
      <c r="AH23" s="206">
        <v>6</v>
      </c>
      <c r="AI23" s="206">
        <v>5</v>
      </c>
      <c r="AJ23" s="206">
        <v>4</v>
      </c>
      <c r="AK23" s="206">
        <v>3</v>
      </c>
    </row>
    <row r="24" spans="1:37" x14ac:dyDescent="0.25">
      <c r="A24" s="145"/>
      <c r="B24" s="145"/>
      <c r="C24" s="145"/>
      <c r="D24" s="145"/>
      <c r="E24" s="145"/>
      <c r="F24" s="145"/>
      <c r="G24" s="145"/>
      <c r="H24" s="145"/>
      <c r="I24" s="145"/>
      <c r="J24" s="145"/>
      <c r="K24" s="145"/>
      <c r="L24" s="145"/>
      <c r="M24" s="145"/>
      <c r="Y24" s="206"/>
      <c r="Z24" s="206"/>
      <c r="AA24" s="206" t="s">
        <v>72</v>
      </c>
      <c r="AB24" s="206">
        <v>25</v>
      </c>
      <c r="AC24" s="206">
        <v>15</v>
      </c>
      <c r="AD24" s="206">
        <v>13</v>
      </c>
      <c r="AE24" s="206">
        <v>7</v>
      </c>
      <c r="AF24" s="206">
        <v>6</v>
      </c>
      <c r="AG24" s="206">
        <v>5</v>
      </c>
      <c r="AH24" s="206">
        <v>4</v>
      </c>
      <c r="AI24" s="206">
        <v>3</v>
      </c>
      <c r="AJ24" s="206">
        <v>2</v>
      </c>
      <c r="AK24" s="206">
        <v>1</v>
      </c>
    </row>
    <row r="25" spans="1:37" x14ac:dyDescent="0.25">
      <c r="A25" s="145"/>
      <c r="B25" s="145"/>
      <c r="C25" s="145"/>
      <c r="D25" s="145"/>
      <c r="E25" s="145"/>
      <c r="F25" s="145"/>
      <c r="G25" s="145"/>
      <c r="H25" s="145"/>
      <c r="I25" s="145"/>
      <c r="J25" s="145"/>
      <c r="K25" s="145"/>
      <c r="L25" s="145"/>
      <c r="M25" s="145"/>
      <c r="Y25" s="206"/>
      <c r="Z25" s="206"/>
      <c r="AA25" s="206" t="s">
        <v>77</v>
      </c>
      <c r="AB25" s="206">
        <v>15</v>
      </c>
      <c r="AC25" s="206">
        <v>10</v>
      </c>
      <c r="AD25" s="206">
        <v>8</v>
      </c>
      <c r="AE25" s="206">
        <v>4</v>
      </c>
      <c r="AF25" s="206">
        <v>3</v>
      </c>
      <c r="AG25" s="206">
        <v>2</v>
      </c>
      <c r="AH25" s="206">
        <v>1</v>
      </c>
      <c r="AI25" s="206">
        <v>0</v>
      </c>
      <c r="AJ25" s="206">
        <v>0</v>
      </c>
      <c r="AK25" s="206">
        <v>0</v>
      </c>
    </row>
    <row r="26" spans="1:37" x14ac:dyDescent="0.25">
      <c r="A26" s="145"/>
      <c r="B26" s="145"/>
      <c r="C26" s="145"/>
      <c r="D26" s="145"/>
      <c r="E26" s="145"/>
      <c r="F26" s="145"/>
      <c r="G26" s="145"/>
      <c r="H26" s="145"/>
      <c r="I26" s="145"/>
      <c r="J26" s="145"/>
      <c r="K26" s="145"/>
      <c r="L26" s="145"/>
      <c r="M26" s="145"/>
      <c r="Y26" s="206"/>
      <c r="Z26" s="206"/>
      <c r="AA26" s="206" t="s">
        <v>73</v>
      </c>
      <c r="AB26" s="206">
        <v>10</v>
      </c>
      <c r="AC26" s="206">
        <v>6</v>
      </c>
      <c r="AD26" s="206">
        <v>4</v>
      </c>
      <c r="AE26" s="206">
        <v>2</v>
      </c>
      <c r="AF26" s="206">
        <v>1</v>
      </c>
      <c r="AG26" s="206">
        <v>0</v>
      </c>
      <c r="AH26" s="206">
        <v>0</v>
      </c>
      <c r="AI26" s="206">
        <v>0</v>
      </c>
      <c r="AJ26" s="206">
        <v>0</v>
      </c>
      <c r="AK26" s="206">
        <v>0</v>
      </c>
    </row>
    <row r="27" spans="1:37" x14ac:dyDescent="0.25">
      <c r="A27" s="145"/>
      <c r="B27" s="145"/>
      <c r="C27" s="145"/>
      <c r="D27" s="145"/>
      <c r="E27" s="145"/>
      <c r="F27" s="145"/>
      <c r="G27" s="145"/>
      <c r="H27" s="145"/>
      <c r="I27" s="145"/>
      <c r="J27" s="145"/>
      <c r="K27" s="145"/>
      <c r="L27" s="145"/>
      <c r="M27" s="145"/>
      <c r="Y27" s="206"/>
      <c r="Z27" s="206"/>
      <c r="AA27" s="206" t="s">
        <v>74</v>
      </c>
      <c r="AB27" s="206">
        <v>3</v>
      </c>
      <c r="AC27" s="206">
        <v>2</v>
      </c>
      <c r="AD27" s="206">
        <v>1</v>
      </c>
      <c r="AE27" s="206">
        <v>0</v>
      </c>
      <c r="AF27" s="206">
        <v>0</v>
      </c>
      <c r="AG27" s="206">
        <v>0</v>
      </c>
      <c r="AH27" s="206">
        <v>0</v>
      </c>
      <c r="AI27" s="206">
        <v>0</v>
      </c>
      <c r="AJ27" s="206">
        <v>0</v>
      </c>
      <c r="AK27" s="206">
        <v>0</v>
      </c>
    </row>
    <row r="28" spans="1:37" x14ac:dyDescent="0.25">
      <c r="A28" s="145"/>
      <c r="B28" s="145"/>
      <c r="C28" s="145"/>
      <c r="D28" s="145"/>
      <c r="E28" s="145"/>
      <c r="F28" s="145"/>
      <c r="G28" s="145"/>
      <c r="H28" s="145"/>
      <c r="I28" s="145"/>
      <c r="J28" s="145"/>
      <c r="K28" s="145"/>
      <c r="L28" s="145"/>
      <c r="M28" s="145"/>
    </row>
    <row r="29" spans="1:37" x14ac:dyDescent="0.25">
      <c r="A29" s="145"/>
      <c r="B29" s="145"/>
      <c r="C29" s="145"/>
      <c r="D29" s="145"/>
      <c r="E29" s="145"/>
      <c r="F29" s="145"/>
      <c r="G29" s="145"/>
      <c r="H29" s="145"/>
      <c r="I29" s="145"/>
      <c r="J29" s="145"/>
      <c r="K29" s="145"/>
      <c r="L29" s="145"/>
      <c r="M29" s="145"/>
    </row>
    <row r="30" spans="1:37" x14ac:dyDescent="0.25">
      <c r="A30" s="145"/>
      <c r="B30" s="145"/>
      <c r="C30" s="145"/>
      <c r="D30" s="145"/>
      <c r="E30" s="145"/>
      <c r="F30" s="145"/>
      <c r="G30" s="145"/>
      <c r="H30" s="145"/>
      <c r="I30" s="145"/>
      <c r="J30" s="145"/>
      <c r="K30" s="145"/>
      <c r="L30" s="145"/>
      <c r="M30" s="145"/>
    </row>
    <row r="31" spans="1:37" x14ac:dyDescent="0.25">
      <c r="A31" s="145"/>
      <c r="B31" s="145"/>
      <c r="C31" s="145"/>
      <c r="D31" s="145"/>
      <c r="E31" s="145"/>
      <c r="F31" s="145"/>
      <c r="G31" s="145"/>
      <c r="H31" s="145"/>
      <c r="I31" s="145"/>
      <c r="J31" s="145"/>
      <c r="K31" s="145"/>
      <c r="L31" s="145"/>
      <c r="M31" s="145"/>
    </row>
    <row r="32" spans="1:37" x14ac:dyDescent="0.25">
      <c r="A32" s="145"/>
      <c r="B32" s="145"/>
      <c r="C32" s="145"/>
      <c r="D32" s="145"/>
      <c r="E32" s="145"/>
      <c r="F32" s="145"/>
      <c r="G32" s="145"/>
      <c r="H32" s="145"/>
      <c r="I32" s="145"/>
      <c r="J32" s="145"/>
      <c r="K32" s="145"/>
      <c r="L32" s="144"/>
      <c r="M32" s="144"/>
    </row>
    <row r="33" spans="1:18" x14ac:dyDescent="0.25">
      <c r="A33" s="68" t="s">
        <v>35</v>
      </c>
      <c r="B33" s="69"/>
      <c r="C33" s="117"/>
      <c r="D33" s="174" t="s">
        <v>2</v>
      </c>
      <c r="E33" s="175" t="s">
        <v>37</v>
      </c>
      <c r="F33" s="192"/>
      <c r="G33" s="174" t="s">
        <v>2</v>
      </c>
      <c r="H33" s="175" t="s">
        <v>46</v>
      </c>
      <c r="I33" s="78"/>
      <c r="J33" s="175" t="s">
        <v>47</v>
      </c>
      <c r="K33" s="77" t="s">
        <v>48</v>
      </c>
      <c r="L33" s="30"/>
      <c r="M33" s="237"/>
      <c r="N33" s="236"/>
      <c r="P33" s="168"/>
      <c r="Q33" s="168"/>
      <c r="R33" s="169"/>
    </row>
    <row r="34" spans="1:18" x14ac:dyDescent="0.25">
      <c r="A34" s="148" t="s">
        <v>36</v>
      </c>
      <c r="B34" s="149"/>
      <c r="C34" s="150"/>
      <c r="D34" s="176"/>
      <c r="E34" s="262"/>
      <c r="F34" s="262"/>
      <c r="G34" s="186" t="s">
        <v>3</v>
      </c>
      <c r="H34" s="149"/>
      <c r="I34" s="177"/>
      <c r="J34" s="187"/>
      <c r="K34" s="146" t="s">
        <v>38</v>
      </c>
      <c r="L34" s="193"/>
      <c r="M34" s="182"/>
      <c r="P34" s="170"/>
      <c r="Q34" s="170"/>
      <c r="R34" s="171"/>
    </row>
    <row r="35" spans="1:18" x14ac:dyDescent="0.25">
      <c r="A35" s="151" t="s">
        <v>45</v>
      </c>
      <c r="B35" s="76"/>
      <c r="C35" s="152"/>
      <c r="D35" s="179"/>
      <c r="E35" s="263"/>
      <c r="F35" s="263"/>
      <c r="G35" s="188" t="s">
        <v>4</v>
      </c>
      <c r="H35" s="180"/>
      <c r="I35" s="181"/>
      <c r="J35" s="41"/>
      <c r="K35" s="190"/>
      <c r="L35" s="144"/>
      <c r="M35" s="185"/>
      <c r="P35" s="171"/>
      <c r="Q35" s="172"/>
      <c r="R35" s="171"/>
    </row>
    <row r="36" spans="1:18" x14ac:dyDescent="0.25">
      <c r="A36" s="89"/>
      <c r="B36" s="90"/>
      <c r="C36" s="91"/>
      <c r="D36" s="179"/>
      <c r="E36" s="183"/>
      <c r="F36" s="145"/>
      <c r="G36" s="188" t="s">
        <v>5</v>
      </c>
      <c r="H36" s="180"/>
      <c r="I36" s="181"/>
      <c r="J36" s="41"/>
      <c r="K36" s="146" t="s">
        <v>39</v>
      </c>
      <c r="L36" s="193"/>
      <c r="M36" s="178"/>
      <c r="P36" s="170"/>
      <c r="Q36" s="170"/>
      <c r="R36" s="171"/>
    </row>
    <row r="37" spans="1:18" x14ac:dyDescent="0.25">
      <c r="A37" s="70"/>
      <c r="B37" s="115"/>
      <c r="C37" s="71"/>
      <c r="D37" s="179"/>
      <c r="E37" s="183"/>
      <c r="F37" s="145"/>
      <c r="G37" s="188" t="s">
        <v>6</v>
      </c>
      <c r="H37" s="180"/>
      <c r="I37" s="181"/>
      <c r="J37" s="41"/>
      <c r="K37" s="191"/>
      <c r="L37" s="145"/>
      <c r="M37" s="182"/>
      <c r="P37" s="171"/>
      <c r="Q37" s="172"/>
      <c r="R37" s="171"/>
    </row>
    <row r="38" spans="1:18" x14ac:dyDescent="0.25">
      <c r="A38" s="80"/>
      <c r="B38" s="92"/>
      <c r="C38" s="116"/>
      <c r="D38" s="179"/>
      <c r="E38" s="183"/>
      <c r="F38" s="145"/>
      <c r="G38" s="188" t="s">
        <v>7</v>
      </c>
      <c r="H38" s="180"/>
      <c r="I38" s="181"/>
      <c r="J38" s="41"/>
      <c r="K38" s="151"/>
      <c r="L38" s="144"/>
      <c r="M38" s="185"/>
      <c r="P38" s="171"/>
      <c r="Q38" s="172"/>
      <c r="R38" s="171"/>
    </row>
    <row r="39" spans="1:18" x14ac:dyDescent="0.25">
      <c r="A39" s="81"/>
      <c r="B39" s="21"/>
      <c r="C39" s="71"/>
      <c r="D39" s="179"/>
      <c r="E39" s="183"/>
      <c r="F39" s="145"/>
      <c r="G39" s="188" t="s">
        <v>8</v>
      </c>
      <c r="H39" s="180"/>
      <c r="I39" s="181"/>
      <c r="J39" s="41"/>
      <c r="K39" s="146" t="s">
        <v>28</v>
      </c>
      <c r="L39" s="193"/>
      <c r="M39" s="178"/>
      <c r="P39" s="170"/>
      <c r="Q39" s="170"/>
      <c r="R39" s="171"/>
    </row>
    <row r="40" spans="1:18" x14ac:dyDescent="0.25">
      <c r="A40" s="81"/>
      <c r="B40" s="21"/>
      <c r="C40" s="87"/>
      <c r="D40" s="179"/>
      <c r="E40" s="183"/>
      <c r="F40" s="145"/>
      <c r="G40" s="188" t="s">
        <v>9</v>
      </c>
      <c r="H40" s="180"/>
      <c r="I40" s="181"/>
      <c r="J40" s="41"/>
      <c r="K40" s="191"/>
      <c r="L40" s="145"/>
      <c r="M40" s="182"/>
      <c r="P40" s="171"/>
      <c r="Q40" s="172"/>
      <c r="R40" s="171"/>
    </row>
    <row r="41" spans="1:18" x14ac:dyDescent="0.25">
      <c r="A41" s="82"/>
      <c r="B41" s="79"/>
      <c r="C41" s="88"/>
      <c r="D41" s="184"/>
      <c r="E41" s="72"/>
      <c r="F41" s="144"/>
      <c r="G41" s="189" t="s">
        <v>10</v>
      </c>
      <c r="H41" s="76"/>
      <c r="I41" s="147"/>
      <c r="J41" s="73"/>
      <c r="K41" s="151" t="str">
        <f>L4</f>
        <v>Nagyistók-Nádasi Judit</v>
      </c>
      <c r="L41" s="144"/>
      <c r="M41" s="185"/>
      <c r="P41" s="171"/>
      <c r="Q41" s="172"/>
      <c r="R41" s="173"/>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433" priority="2" stopIfTrue="1" operator="equal">
      <formula>"Bye"</formula>
    </cfRule>
  </conditionalFormatting>
  <conditionalFormatting sqref="R41">
    <cfRule type="expression" dxfId="432"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7EE9-24C7-409C-AD61-B0C77EB9DD6B}">
  <sheetPr codeName="Munka5">
    <tabColor indexed="11"/>
  </sheetPr>
  <dimension ref="A1:AK49"/>
  <sheetViews>
    <sheetView topLeftCell="A19"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7.88671875" style="279" customWidth="1"/>
    <col min="11" max="13" width="8.5546875" style="279" customWidth="1"/>
    <col min="14" max="14" width="8.88671875" style="279"/>
    <col min="15" max="16" width="5.33203125" style="279" customWidth="1"/>
    <col min="17" max="17" width="11.5546875" style="279" customWidth="1"/>
    <col min="18" max="24" width="8.88671875" style="279"/>
    <col min="25" max="25" width="10.33203125" style="279" hidden="1" customWidth="1"/>
    <col min="26" max="37" width="9.109375"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7.88671875" style="279" customWidth="1"/>
    <col min="267" max="269" width="8.5546875" style="279" customWidth="1"/>
    <col min="270" max="270" width="8.88671875" style="279"/>
    <col min="271" max="272" width="5.33203125" style="279" customWidth="1"/>
    <col min="273" max="273" width="11.5546875" style="279" customWidth="1"/>
    <col min="274"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7.88671875" style="279" customWidth="1"/>
    <col min="523" max="525" width="8.5546875" style="279" customWidth="1"/>
    <col min="526" max="526" width="8.88671875" style="279"/>
    <col min="527" max="528" width="5.33203125" style="279" customWidth="1"/>
    <col min="529" max="529" width="11.5546875" style="279" customWidth="1"/>
    <col min="530"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7.88671875" style="279" customWidth="1"/>
    <col min="779" max="781" width="8.5546875" style="279" customWidth="1"/>
    <col min="782" max="782" width="8.88671875" style="279"/>
    <col min="783" max="784" width="5.33203125" style="279" customWidth="1"/>
    <col min="785" max="785" width="11.5546875" style="279" customWidth="1"/>
    <col min="786"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7.88671875" style="279" customWidth="1"/>
    <col min="1035" max="1037" width="8.5546875" style="279" customWidth="1"/>
    <col min="1038" max="1038" width="8.88671875" style="279"/>
    <col min="1039" max="1040" width="5.33203125" style="279" customWidth="1"/>
    <col min="1041" max="1041" width="11.5546875" style="279" customWidth="1"/>
    <col min="1042"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7.88671875" style="279" customWidth="1"/>
    <col min="1291" max="1293" width="8.5546875" style="279" customWidth="1"/>
    <col min="1294" max="1294" width="8.88671875" style="279"/>
    <col min="1295" max="1296" width="5.33203125" style="279" customWidth="1"/>
    <col min="1297" max="1297" width="11.5546875" style="279" customWidth="1"/>
    <col min="1298"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7.88671875" style="279" customWidth="1"/>
    <col min="1547" max="1549" width="8.5546875" style="279" customWidth="1"/>
    <col min="1550" max="1550" width="8.88671875" style="279"/>
    <col min="1551" max="1552" width="5.33203125" style="279" customWidth="1"/>
    <col min="1553" max="1553" width="11.5546875" style="279" customWidth="1"/>
    <col min="1554"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7.88671875" style="279" customWidth="1"/>
    <col min="1803" max="1805" width="8.5546875" style="279" customWidth="1"/>
    <col min="1806" max="1806" width="8.88671875" style="279"/>
    <col min="1807" max="1808" width="5.33203125" style="279" customWidth="1"/>
    <col min="1809" max="1809" width="11.5546875" style="279" customWidth="1"/>
    <col min="1810"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7.88671875" style="279" customWidth="1"/>
    <col min="2059" max="2061" width="8.5546875" style="279" customWidth="1"/>
    <col min="2062" max="2062" width="8.88671875" style="279"/>
    <col min="2063" max="2064" width="5.33203125" style="279" customWidth="1"/>
    <col min="2065" max="2065" width="11.5546875" style="279" customWidth="1"/>
    <col min="2066"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7.88671875" style="279" customWidth="1"/>
    <col min="2315" max="2317" width="8.5546875" style="279" customWidth="1"/>
    <col min="2318" max="2318" width="8.88671875" style="279"/>
    <col min="2319" max="2320" width="5.33203125" style="279" customWidth="1"/>
    <col min="2321" max="2321" width="11.5546875" style="279" customWidth="1"/>
    <col min="2322"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7.88671875" style="279" customWidth="1"/>
    <col min="2571" max="2573" width="8.5546875" style="279" customWidth="1"/>
    <col min="2574" max="2574" width="8.88671875" style="279"/>
    <col min="2575" max="2576" width="5.33203125" style="279" customWidth="1"/>
    <col min="2577" max="2577" width="11.5546875" style="279" customWidth="1"/>
    <col min="2578"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7.88671875" style="279" customWidth="1"/>
    <col min="2827" max="2829" width="8.5546875" style="279" customWidth="1"/>
    <col min="2830" max="2830" width="8.88671875" style="279"/>
    <col min="2831" max="2832" width="5.33203125" style="279" customWidth="1"/>
    <col min="2833" max="2833" width="11.5546875" style="279" customWidth="1"/>
    <col min="2834"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7.88671875" style="279" customWidth="1"/>
    <col min="3083" max="3085" width="8.5546875" style="279" customWidth="1"/>
    <col min="3086" max="3086" width="8.88671875" style="279"/>
    <col min="3087" max="3088" width="5.33203125" style="279" customWidth="1"/>
    <col min="3089" max="3089" width="11.5546875" style="279" customWidth="1"/>
    <col min="3090"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7.88671875" style="279" customWidth="1"/>
    <col min="3339" max="3341" width="8.5546875" style="279" customWidth="1"/>
    <col min="3342" max="3342" width="8.88671875" style="279"/>
    <col min="3343" max="3344" width="5.33203125" style="279" customWidth="1"/>
    <col min="3345" max="3345" width="11.5546875" style="279" customWidth="1"/>
    <col min="3346"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7.88671875" style="279" customWidth="1"/>
    <col min="3595" max="3597" width="8.5546875" style="279" customWidth="1"/>
    <col min="3598" max="3598" width="8.88671875" style="279"/>
    <col min="3599" max="3600" width="5.33203125" style="279" customWidth="1"/>
    <col min="3601" max="3601" width="11.5546875" style="279" customWidth="1"/>
    <col min="3602"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7.88671875" style="279" customWidth="1"/>
    <col min="3851" max="3853" width="8.5546875" style="279" customWidth="1"/>
    <col min="3854" max="3854" width="8.88671875" style="279"/>
    <col min="3855" max="3856" width="5.33203125" style="279" customWidth="1"/>
    <col min="3857" max="3857" width="11.5546875" style="279" customWidth="1"/>
    <col min="3858"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7.88671875" style="279" customWidth="1"/>
    <col min="4107" max="4109" width="8.5546875" style="279" customWidth="1"/>
    <col min="4110" max="4110" width="8.88671875" style="279"/>
    <col min="4111" max="4112" width="5.33203125" style="279" customWidth="1"/>
    <col min="4113" max="4113" width="11.5546875" style="279" customWidth="1"/>
    <col min="4114"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7.88671875" style="279" customWidth="1"/>
    <col min="4363" max="4365" width="8.5546875" style="279" customWidth="1"/>
    <col min="4366" max="4366" width="8.88671875" style="279"/>
    <col min="4367" max="4368" width="5.33203125" style="279" customWidth="1"/>
    <col min="4369" max="4369" width="11.5546875" style="279" customWidth="1"/>
    <col min="4370"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7.88671875" style="279" customWidth="1"/>
    <col min="4619" max="4621" width="8.5546875" style="279" customWidth="1"/>
    <col min="4622" max="4622" width="8.88671875" style="279"/>
    <col min="4623" max="4624" width="5.33203125" style="279" customWidth="1"/>
    <col min="4625" max="4625" width="11.5546875" style="279" customWidth="1"/>
    <col min="4626"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7.88671875" style="279" customWidth="1"/>
    <col min="4875" max="4877" width="8.5546875" style="279" customWidth="1"/>
    <col min="4878" max="4878" width="8.88671875" style="279"/>
    <col min="4879" max="4880" width="5.33203125" style="279" customWidth="1"/>
    <col min="4881" max="4881" width="11.5546875" style="279" customWidth="1"/>
    <col min="4882"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7.88671875" style="279" customWidth="1"/>
    <col min="5131" max="5133" width="8.5546875" style="279" customWidth="1"/>
    <col min="5134" max="5134" width="8.88671875" style="279"/>
    <col min="5135" max="5136" width="5.33203125" style="279" customWidth="1"/>
    <col min="5137" max="5137" width="11.5546875" style="279" customWidth="1"/>
    <col min="5138"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7.88671875" style="279" customWidth="1"/>
    <col min="5387" max="5389" width="8.5546875" style="279" customWidth="1"/>
    <col min="5390" max="5390" width="8.88671875" style="279"/>
    <col min="5391" max="5392" width="5.33203125" style="279" customWidth="1"/>
    <col min="5393" max="5393" width="11.5546875" style="279" customWidth="1"/>
    <col min="5394"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7.88671875" style="279" customWidth="1"/>
    <col min="5643" max="5645" width="8.5546875" style="279" customWidth="1"/>
    <col min="5646" max="5646" width="8.88671875" style="279"/>
    <col min="5647" max="5648" width="5.33203125" style="279" customWidth="1"/>
    <col min="5649" max="5649" width="11.5546875" style="279" customWidth="1"/>
    <col min="5650"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7.88671875" style="279" customWidth="1"/>
    <col min="5899" max="5901" width="8.5546875" style="279" customWidth="1"/>
    <col min="5902" max="5902" width="8.88671875" style="279"/>
    <col min="5903" max="5904" width="5.33203125" style="279" customWidth="1"/>
    <col min="5905" max="5905" width="11.5546875" style="279" customWidth="1"/>
    <col min="5906"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7.88671875" style="279" customWidth="1"/>
    <col min="6155" max="6157" width="8.5546875" style="279" customWidth="1"/>
    <col min="6158" max="6158" width="8.88671875" style="279"/>
    <col min="6159" max="6160" width="5.33203125" style="279" customWidth="1"/>
    <col min="6161" max="6161" width="11.5546875" style="279" customWidth="1"/>
    <col min="6162"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7.88671875" style="279" customWidth="1"/>
    <col min="6411" max="6413" width="8.5546875" style="279" customWidth="1"/>
    <col min="6414" max="6414" width="8.88671875" style="279"/>
    <col min="6415" max="6416" width="5.33203125" style="279" customWidth="1"/>
    <col min="6417" max="6417" width="11.5546875" style="279" customWidth="1"/>
    <col min="6418"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7.88671875" style="279" customWidth="1"/>
    <col min="6667" max="6669" width="8.5546875" style="279" customWidth="1"/>
    <col min="6670" max="6670" width="8.88671875" style="279"/>
    <col min="6671" max="6672" width="5.33203125" style="279" customWidth="1"/>
    <col min="6673" max="6673" width="11.5546875" style="279" customWidth="1"/>
    <col min="6674"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7.88671875" style="279" customWidth="1"/>
    <col min="6923" max="6925" width="8.5546875" style="279" customWidth="1"/>
    <col min="6926" max="6926" width="8.88671875" style="279"/>
    <col min="6927" max="6928" width="5.33203125" style="279" customWidth="1"/>
    <col min="6929" max="6929" width="11.5546875" style="279" customWidth="1"/>
    <col min="6930"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7.88671875" style="279" customWidth="1"/>
    <col min="7179" max="7181" width="8.5546875" style="279" customWidth="1"/>
    <col min="7182" max="7182" width="8.88671875" style="279"/>
    <col min="7183" max="7184" width="5.33203125" style="279" customWidth="1"/>
    <col min="7185" max="7185" width="11.5546875" style="279" customWidth="1"/>
    <col min="7186"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7.88671875" style="279" customWidth="1"/>
    <col min="7435" max="7437" width="8.5546875" style="279" customWidth="1"/>
    <col min="7438" max="7438" width="8.88671875" style="279"/>
    <col min="7439" max="7440" width="5.33203125" style="279" customWidth="1"/>
    <col min="7441" max="7441" width="11.5546875" style="279" customWidth="1"/>
    <col min="7442"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7.88671875" style="279" customWidth="1"/>
    <col min="7691" max="7693" width="8.5546875" style="279" customWidth="1"/>
    <col min="7694" max="7694" width="8.88671875" style="279"/>
    <col min="7695" max="7696" width="5.33203125" style="279" customWidth="1"/>
    <col min="7697" max="7697" width="11.5546875" style="279" customWidth="1"/>
    <col min="7698"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7.88671875" style="279" customWidth="1"/>
    <col min="7947" max="7949" width="8.5546875" style="279" customWidth="1"/>
    <col min="7950" max="7950" width="8.88671875" style="279"/>
    <col min="7951" max="7952" width="5.33203125" style="279" customWidth="1"/>
    <col min="7953" max="7953" width="11.5546875" style="279" customWidth="1"/>
    <col min="7954"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7.88671875" style="279" customWidth="1"/>
    <col min="8203" max="8205" width="8.5546875" style="279" customWidth="1"/>
    <col min="8206" max="8206" width="8.88671875" style="279"/>
    <col min="8207" max="8208" width="5.33203125" style="279" customWidth="1"/>
    <col min="8209" max="8209" width="11.5546875" style="279" customWidth="1"/>
    <col min="8210"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7.88671875" style="279" customWidth="1"/>
    <col min="8459" max="8461" width="8.5546875" style="279" customWidth="1"/>
    <col min="8462" max="8462" width="8.88671875" style="279"/>
    <col min="8463" max="8464" width="5.33203125" style="279" customWidth="1"/>
    <col min="8465" max="8465" width="11.5546875" style="279" customWidth="1"/>
    <col min="8466"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7.88671875" style="279" customWidth="1"/>
    <col min="8715" max="8717" width="8.5546875" style="279" customWidth="1"/>
    <col min="8718" max="8718" width="8.88671875" style="279"/>
    <col min="8719" max="8720" width="5.33203125" style="279" customWidth="1"/>
    <col min="8721" max="8721" width="11.5546875" style="279" customWidth="1"/>
    <col min="8722"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7.88671875" style="279" customWidth="1"/>
    <col min="8971" max="8973" width="8.5546875" style="279" customWidth="1"/>
    <col min="8974" max="8974" width="8.88671875" style="279"/>
    <col min="8975" max="8976" width="5.33203125" style="279" customWidth="1"/>
    <col min="8977" max="8977" width="11.5546875" style="279" customWidth="1"/>
    <col min="8978"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7.88671875" style="279" customWidth="1"/>
    <col min="9227" max="9229" width="8.5546875" style="279" customWidth="1"/>
    <col min="9230" max="9230" width="8.88671875" style="279"/>
    <col min="9231" max="9232" width="5.33203125" style="279" customWidth="1"/>
    <col min="9233" max="9233" width="11.5546875" style="279" customWidth="1"/>
    <col min="9234"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7.88671875" style="279" customWidth="1"/>
    <col min="9483" max="9485" width="8.5546875" style="279" customWidth="1"/>
    <col min="9486" max="9486" width="8.88671875" style="279"/>
    <col min="9487" max="9488" width="5.33203125" style="279" customWidth="1"/>
    <col min="9489" max="9489" width="11.5546875" style="279" customWidth="1"/>
    <col min="9490"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7.88671875" style="279" customWidth="1"/>
    <col min="9739" max="9741" width="8.5546875" style="279" customWidth="1"/>
    <col min="9742" max="9742" width="8.88671875" style="279"/>
    <col min="9743" max="9744" width="5.33203125" style="279" customWidth="1"/>
    <col min="9745" max="9745" width="11.5546875" style="279" customWidth="1"/>
    <col min="9746"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7.88671875" style="279" customWidth="1"/>
    <col min="9995" max="9997" width="8.5546875" style="279" customWidth="1"/>
    <col min="9998" max="9998" width="8.88671875" style="279"/>
    <col min="9999" max="10000" width="5.33203125" style="279" customWidth="1"/>
    <col min="10001" max="10001" width="11.5546875" style="279" customWidth="1"/>
    <col min="10002"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7.88671875" style="279" customWidth="1"/>
    <col min="10251" max="10253" width="8.5546875" style="279" customWidth="1"/>
    <col min="10254" max="10254" width="8.88671875" style="279"/>
    <col min="10255" max="10256" width="5.33203125" style="279" customWidth="1"/>
    <col min="10257" max="10257" width="11.5546875" style="279" customWidth="1"/>
    <col min="10258"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7.88671875" style="279" customWidth="1"/>
    <col min="10507" max="10509" width="8.5546875" style="279" customWidth="1"/>
    <col min="10510" max="10510" width="8.88671875" style="279"/>
    <col min="10511" max="10512" width="5.33203125" style="279" customWidth="1"/>
    <col min="10513" max="10513" width="11.5546875" style="279" customWidth="1"/>
    <col min="10514"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7.88671875" style="279" customWidth="1"/>
    <col min="10763" max="10765" width="8.5546875" style="279" customWidth="1"/>
    <col min="10766" max="10766" width="8.88671875" style="279"/>
    <col min="10767" max="10768" width="5.33203125" style="279" customWidth="1"/>
    <col min="10769" max="10769" width="11.5546875" style="279" customWidth="1"/>
    <col min="10770"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7.88671875" style="279" customWidth="1"/>
    <col min="11019" max="11021" width="8.5546875" style="279" customWidth="1"/>
    <col min="11022" max="11022" width="8.88671875" style="279"/>
    <col min="11023" max="11024" width="5.33203125" style="279" customWidth="1"/>
    <col min="11025" max="11025" width="11.5546875" style="279" customWidth="1"/>
    <col min="11026"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7.88671875" style="279" customWidth="1"/>
    <col min="11275" max="11277" width="8.5546875" style="279" customWidth="1"/>
    <col min="11278" max="11278" width="8.88671875" style="279"/>
    <col min="11279" max="11280" width="5.33203125" style="279" customWidth="1"/>
    <col min="11281" max="11281" width="11.5546875" style="279" customWidth="1"/>
    <col min="11282"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7.88671875" style="279" customWidth="1"/>
    <col min="11531" max="11533" width="8.5546875" style="279" customWidth="1"/>
    <col min="11534" max="11534" width="8.88671875" style="279"/>
    <col min="11535" max="11536" width="5.33203125" style="279" customWidth="1"/>
    <col min="11537" max="11537" width="11.5546875" style="279" customWidth="1"/>
    <col min="11538"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7.88671875" style="279" customWidth="1"/>
    <col min="11787" max="11789" width="8.5546875" style="279" customWidth="1"/>
    <col min="11790" max="11790" width="8.88671875" style="279"/>
    <col min="11791" max="11792" width="5.33203125" style="279" customWidth="1"/>
    <col min="11793" max="11793" width="11.5546875" style="279" customWidth="1"/>
    <col min="11794"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7.88671875" style="279" customWidth="1"/>
    <col min="12043" max="12045" width="8.5546875" style="279" customWidth="1"/>
    <col min="12046" max="12046" width="8.88671875" style="279"/>
    <col min="12047" max="12048" width="5.33203125" style="279" customWidth="1"/>
    <col min="12049" max="12049" width="11.5546875" style="279" customWidth="1"/>
    <col min="12050"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7.88671875" style="279" customWidth="1"/>
    <col min="12299" max="12301" width="8.5546875" style="279" customWidth="1"/>
    <col min="12302" max="12302" width="8.88671875" style="279"/>
    <col min="12303" max="12304" width="5.33203125" style="279" customWidth="1"/>
    <col min="12305" max="12305" width="11.5546875" style="279" customWidth="1"/>
    <col min="12306"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7.88671875" style="279" customWidth="1"/>
    <col min="12555" max="12557" width="8.5546875" style="279" customWidth="1"/>
    <col min="12558" max="12558" width="8.88671875" style="279"/>
    <col min="12559" max="12560" width="5.33203125" style="279" customWidth="1"/>
    <col min="12561" max="12561" width="11.5546875" style="279" customWidth="1"/>
    <col min="12562"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7.88671875" style="279" customWidth="1"/>
    <col min="12811" max="12813" width="8.5546875" style="279" customWidth="1"/>
    <col min="12814" max="12814" width="8.88671875" style="279"/>
    <col min="12815" max="12816" width="5.33203125" style="279" customWidth="1"/>
    <col min="12817" max="12817" width="11.5546875" style="279" customWidth="1"/>
    <col min="12818"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7.88671875" style="279" customWidth="1"/>
    <col min="13067" max="13069" width="8.5546875" style="279" customWidth="1"/>
    <col min="13070" max="13070" width="8.88671875" style="279"/>
    <col min="13071" max="13072" width="5.33203125" style="279" customWidth="1"/>
    <col min="13073" max="13073" width="11.5546875" style="279" customWidth="1"/>
    <col min="13074"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7.88671875" style="279" customWidth="1"/>
    <col min="13323" max="13325" width="8.5546875" style="279" customWidth="1"/>
    <col min="13326" max="13326" width="8.88671875" style="279"/>
    <col min="13327" max="13328" width="5.33203125" style="279" customWidth="1"/>
    <col min="13329" max="13329" width="11.5546875" style="279" customWidth="1"/>
    <col min="13330"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7.88671875" style="279" customWidth="1"/>
    <col min="13579" max="13581" width="8.5546875" style="279" customWidth="1"/>
    <col min="13582" max="13582" width="8.88671875" style="279"/>
    <col min="13583" max="13584" width="5.33203125" style="279" customWidth="1"/>
    <col min="13585" max="13585" width="11.5546875" style="279" customWidth="1"/>
    <col min="13586"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7.88671875" style="279" customWidth="1"/>
    <col min="13835" max="13837" width="8.5546875" style="279" customWidth="1"/>
    <col min="13838" max="13838" width="8.88671875" style="279"/>
    <col min="13839" max="13840" width="5.33203125" style="279" customWidth="1"/>
    <col min="13841" max="13841" width="11.5546875" style="279" customWidth="1"/>
    <col min="13842"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7.88671875" style="279" customWidth="1"/>
    <col min="14091" max="14093" width="8.5546875" style="279" customWidth="1"/>
    <col min="14094" max="14094" width="8.88671875" style="279"/>
    <col min="14095" max="14096" width="5.33203125" style="279" customWidth="1"/>
    <col min="14097" max="14097" width="11.5546875" style="279" customWidth="1"/>
    <col min="14098"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7.88671875" style="279" customWidth="1"/>
    <col min="14347" max="14349" width="8.5546875" style="279" customWidth="1"/>
    <col min="14350" max="14350" width="8.88671875" style="279"/>
    <col min="14351" max="14352" width="5.33203125" style="279" customWidth="1"/>
    <col min="14353" max="14353" width="11.5546875" style="279" customWidth="1"/>
    <col min="14354"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7.88671875" style="279" customWidth="1"/>
    <col min="14603" max="14605" width="8.5546875" style="279" customWidth="1"/>
    <col min="14606" max="14606" width="8.88671875" style="279"/>
    <col min="14607" max="14608" width="5.33203125" style="279" customWidth="1"/>
    <col min="14609" max="14609" width="11.5546875" style="279" customWidth="1"/>
    <col min="14610"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7.88671875" style="279" customWidth="1"/>
    <col min="14859" max="14861" width="8.5546875" style="279" customWidth="1"/>
    <col min="14862" max="14862" width="8.88671875" style="279"/>
    <col min="14863" max="14864" width="5.33203125" style="279" customWidth="1"/>
    <col min="14865" max="14865" width="11.5546875" style="279" customWidth="1"/>
    <col min="14866"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7.88671875" style="279" customWidth="1"/>
    <col min="15115" max="15117" width="8.5546875" style="279" customWidth="1"/>
    <col min="15118" max="15118" width="8.88671875" style="279"/>
    <col min="15119" max="15120" width="5.33203125" style="279" customWidth="1"/>
    <col min="15121" max="15121" width="11.5546875" style="279" customWidth="1"/>
    <col min="15122"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7.88671875" style="279" customWidth="1"/>
    <col min="15371" max="15373" width="8.5546875" style="279" customWidth="1"/>
    <col min="15374" max="15374" width="8.88671875" style="279"/>
    <col min="15375" max="15376" width="5.33203125" style="279" customWidth="1"/>
    <col min="15377" max="15377" width="11.5546875" style="279" customWidth="1"/>
    <col min="15378"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7.88671875" style="279" customWidth="1"/>
    <col min="15627" max="15629" width="8.5546875" style="279" customWidth="1"/>
    <col min="15630" max="15630" width="8.88671875" style="279"/>
    <col min="15631" max="15632" width="5.33203125" style="279" customWidth="1"/>
    <col min="15633" max="15633" width="11.5546875" style="279" customWidth="1"/>
    <col min="15634"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7.88671875" style="279" customWidth="1"/>
    <col min="15883" max="15885" width="8.5546875" style="279" customWidth="1"/>
    <col min="15886" max="15886" width="8.88671875" style="279"/>
    <col min="15887" max="15888" width="5.33203125" style="279" customWidth="1"/>
    <col min="15889" max="15889" width="11.5546875" style="279" customWidth="1"/>
    <col min="15890"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7.88671875" style="279" customWidth="1"/>
    <col min="16139" max="16141" width="8.5546875" style="279" customWidth="1"/>
    <col min="16142" max="16142" width="8.88671875" style="279"/>
    <col min="16143" max="16144" width="5.33203125" style="279" customWidth="1"/>
    <col min="16145" max="16145" width="11.5546875" style="279" customWidth="1"/>
    <col min="16146" max="16152" width="8.88671875" style="279"/>
    <col min="16153" max="16165" width="0" style="279" hidden="1" customWidth="1"/>
    <col min="16166" max="16384" width="8.88671875" style="279"/>
  </cols>
  <sheetData>
    <row r="1" spans="1:37" ht="24.6" x14ac:dyDescent="0.25">
      <c r="A1" s="358" t="str">
        <f>[3]Altalanos!$A$6</f>
        <v>Somogy Vármegyei Tenisz DO B kategória - Leány</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369" t="str">
        <f>[3]Altalanos!$A$8</f>
        <v>II.kcs.-U10-N-L</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2" t="s">
        <v>59</v>
      </c>
      <c r="R3" s="377" t="s">
        <v>62</v>
      </c>
      <c r="S3" s="377" t="s">
        <v>373</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[3]Altalanos!$A$10</f>
        <v>46135</v>
      </c>
      <c r="B4" s="383"/>
      <c r="C4" s="383"/>
      <c r="D4" s="384"/>
      <c r="E4" s="385" t="str">
        <f>[3]Altalanos!$C$10</f>
        <v>Balatonboglár</v>
      </c>
      <c r="F4" s="385"/>
      <c r="G4" s="385"/>
      <c r="H4" s="142"/>
      <c r="I4" s="385"/>
      <c r="J4" s="386"/>
      <c r="K4" s="142"/>
      <c r="L4" s="387" t="str">
        <f>[3]Altalanos!$E$10</f>
        <v>Nagyistók-Nádasi Judit</v>
      </c>
      <c r="M4" s="142"/>
      <c r="N4" s="388"/>
      <c r="O4" s="389"/>
      <c r="P4" s="388"/>
      <c r="Q4" s="390" t="s">
        <v>63</v>
      </c>
      <c r="R4" s="391" t="s">
        <v>60</v>
      </c>
      <c r="S4" s="391" t="s">
        <v>374</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S5" s="395" t="s">
        <v>375</v>
      </c>
      <c r="Y5" s="376">
        <f>IF(OR([3]Altalanos!$A$8="F1",[3]Altalanos!$A$8="F2",[3]Altalanos!$A$8="N1",[3]Altalanos!$A$8="N2"),1,2)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674">
        <v>2</v>
      </c>
      <c r="C7" s="399" t="str">
        <f>IF($B7="","",VLOOKUP($B7,'II.kcs.-U10-N-L elo'!$A$7:$O$22,5))</f>
        <v>160117</v>
      </c>
      <c r="D7" s="399">
        <f>IF($B7="","",VLOOKUP($B7,'II.kcs.-U10-N-L elo'!$A$7:$O$22,15))</f>
        <v>0</v>
      </c>
      <c r="E7" s="400" t="str">
        <f>UPPER(IF($B7="","",VLOOKUP($B7,'II.kcs.-U10-N-L elo'!$A$7:$O$22,2)))</f>
        <v>KÖNNYID-KOVÁCS</v>
      </c>
      <c r="F7" s="401"/>
      <c r="G7" s="400" t="str">
        <f>IF($B7="","",VLOOKUP($B7,'II.kcs.-U10-N-L elo'!$A$7:$O$22,3))</f>
        <v>Judit</v>
      </c>
      <c r="H7" s="401"/>
      <c r="I7" s="400" t="str">
        <f>IF($B7="","",VLOOKUP($B7,'II.kcs.-U10-N-L elo'!$A$7:$O$22,4))</f>
        <v>B.lelle-Karádi Ált.Isk. és AMI</v>
      </c>
      <c r="J7" s="396"/>
      <c r="K7" s="402"/>
      <c r="L7" s="403" t="str">
        <f>IF(K7="","",CONCATENATE(VLOOKUP($Y$3,$AB$1:$AK$1,K7)," pont"))</f>
        <v/>
      </c>
      <c r="M7" s="404"/>
      <c r="Q7" s="382" t="s">
        <v>59</v>
      </c>
      <c r="R7" s="377" t="s">
        <v>365</v>
      </c>
      <c r="S7" s="377" t="s">
        <v>400</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Q8" s="390" t="s">
        <v>63</v>
      </c>
      <c r="R8" s="391" t="s">
        <v>366</v>
      </c>
      <c r="S8" s="391" t="s">
        <v>401</v>
      </c>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1</v>
      </c>
      <c r="C9" s="399" t="str">
        <f>IF($B9="","",VLOOKUP($B9,'II.kcs.-U10-N-L elo'!$A$7:$O$22,5))</f>
        <v>170604</v>
      </c>
      <c r="D9" s="399">
        <f>IF($B9="","",VLOOKUP($B9,'II.kcs.-U10-N-L elo'!$A$7:$O$22,15))</f>
        <v>0</v>
      </c>
      <c r="E9" s="400" t="str">
        <f>UPPER(IF($B9="","",VLOOKUP($B9,'II.kcs.-U10-N-L elo'!$A$7:$O$22,2)))</f>
        <v>CZENE</v>
      </c>
      <c r="F9" s="401"/>
      <c r="G9" s="400" t="str">
        <f>IF($B9="","",VLOOKUP($B9,'II.kcs.-U10-N-L elo'!$A$7:$O$22,3))</f>
        <v>Lara</v>
      </c>
      <c r="H9" s="401"/>
      <c r="I9" s="400" t="str">
        <f>IF($B9="","",VLOOKUP($B9,'II.kcs.-U10-N-L elo'!$A$7:$O$22,4))</f>
        <v>Boglári Ált. Isk. és AMI</v>
      </c>
      <c r="J9" s="396"/>
      <c r="K9" s="402"/>
      <c r="L9" s="403" t="str">
        <f>IF(K9="","",CONCATENATE(VLOOKUP($Y$3,$AB$1:$AK$1,K9)," pont"))</f>
        <v/>
      </c>
      <c r="M9" s="404"/>
      <c r="Q9" s="394" t="s">
        <v>64</v>
      </c>
      <c r="R9" s="395" t="s">
        <v>367</v>
      </c>
      <c r="S9" s="395" t="s">
        <v>402</v>
      </c>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4</v>
      </c>
      <c r="C11" s="399" t="str">
        <f>IF($B11="","",VLOOKUP($B11,'II.kcs.-U10-N-L elo'!$A$7:$O$22,5))</f>
        <v>170313</v>
      </c>
      <c r="D11" s="399">
        <f>IF($B11="","",VLOOKUP($B11,'II.kcs.-U10-N-L elo'!$A$7:$O$22,15))</f>
        <v>0</v>
      </c>
      <c r="E11" s="400" t="str">
        <f>UPPER(IF($B11="","",VLOOKUP($B11,'II.kcs.-U10-N-L elo'!$A$7:$O$22,2)))</f>
        <v>STEINER</v>
      </c>
      <c r="F11" s="401"/>
      <c r="G11" s="400" t="str">
        <f>IF($B11="","",VLOOKUP($B11,'II.kcs.-U10-N-L elo'!$A$7:$O$22,3))</f>
        <v>Luca Gréta</v>
      </c>
      <c r="H11" s="401"/>
      <c r="I11" s="400" t="str">
        <f>IF($B11="","",VLOOKUP($B11,'II.kcs.-U10-N-L elo'!$A$7:$O$22,4))</f>
        <v>Boglári Ált. Isk. és AMI</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674">
        <v>3</v>
      </c>
      <c r="C13" s="399" t="str">
        <f>IF($B13="","",VLOOKUP($B13,'II.kcs.-U10-N-L elo'!$A$7:$O$22,5))</f>
        <v>170329</v>
      </c>
      <c r="D13" s="399">
        <f>IF($B13="","",VLOOKUP($B13,'II.kcs.-U10-N-L elo'!$A$7:$O$22,15))</f>
        <v>0</v>
      </c>
      <c r="E13" s="400" t="str">
        <f>UPPER(IF($B13="","",VLOOKUP($B13,'II.kcs.-U10-N-L elo'!$A$7:$O$22,2)))</f>
        <v>MÁTYÁS</v>
      </c>
      <c r="F13" s="401"/>
      <c r="G13" s="400" t="str">
        <f>IF($B13="","",VLOOKUP($B13,'II.kcs.-U10-N-L elo'!$A$7:$O$22,3))</f>
        <v>Emma</v>
      </c>
      <c r="H13" s="401"/>
      <c r="I13" s="400" t="str">
        <f>IF($B13="","",VLOOKUP($B13,'II.kcs.-U10-N-L elo'!$A$7:$O$22,4))</f>
        <v>B.lelle-Karádi Ált.Isk. és AMI</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5</v>
      </c>
      <c r="C15" s="399" t="str">
        <f>IF($B15="","",VLOOKUP($B15,'II.kcs.-U10-N-L elo'!$A$7:$O$22,5))</f>
        <v>161130</v>
      </c>
      <c r="D15" s="399">
        <f>IF($B15="","",VLOOKUP($B15,'II.kcs.-U10-N-L elo'!$A$7:$O$22,15))</f>
        <v>0</v>
      </c>
      <c r="E15" s="400" t="str">
        <f>UPPER(IF($B15="","",VLOOKUP($B15,'II.kcs.-U10-N-L elo'!$A$7:$O$22,2)))</f>
        <v>SZÉKELY</v>
      </c>
      <c r="F15" s="401"/>
      <c r="G15" s="400" t="str">
        <f>IF($B15="","",VLOOKUP($B15,'II.kcs.-U10-N-L elo'!$A$7:$O$22,3))</f>
        <v>Lulu Sára</v>
      </c>
      <c r="H15" s="401"/>
      <c r="I15" s="400" t="str">
        <f>IF($B15="","",VLOOKUP($B15,'II.kcs.-U10-N-L elo'!$A$7:$O$22,4))</f>
        <v>Boglári Ált. Isk. és AMI</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6</v>
      </c>
      <c r="C17" s="399" t="str">
        <f>IF($B17="","",VLOOKUP($B17,'II.kcs.-U10-N-L elo'!$A$7:$O$22,5))</f>
        <v>170405</v>
      </c>
      <c r="D17" s="399">
        <f>IF($B17="","",VLOOKUP($B17,'II.kcs.-U10-N-L elo'!$A$7:$O$22,15))</f>
        <v>0</v>
      </c>
      <c r="E17" s="400" t="str">
        <f>UPPER(IF($B17="","",VLOOKUP($B17,'II.kcs.-U10-N-L elo'!$A$7:$O$22,2)))</f>
        <v>SZITA</v>
      </c>
      <c r="F17" s="401"/>
      <c r="G17" s="400" t="str">
        <f>IF($B17="","",VLOOKUP($B17,'II.kcs.-U10-N-L elo'!$A$7:$O$22,3))</f>
        <v>Róza Genovéva</v>
      </c>
      <c r="H17" s="401"/>
      <c r="I17" s="400" t="str">
        <f>IF($B17="","",VLOOKUP($B17,'II.kcs.-U10-N-L elo'!$A$7:$O$22,4))</f>
        <v>B.lelle-Karádi Ált.Isk. és AMI</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7"/>
      <c r="B18" s="481"/>
      <c r="C18" s="396"/>
      <c r="D18" s="396"/>
      <c r="E18" s="396"/>
      <c r="F18" s="396"/>
      <c r="G18" s="396"/>
      <c r="H18" s="396"/>
      <c r="I18" s="396"/>
      <c r="J18" s="396"/>
      <c r="K18" s="397"/>
      <c r="L18" s="397"/>
      <c r="M18" s="40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7" t="s">
        <v>403</v>
      </c>
      <c r="B19" s="482">
        <v>7</v>
      </c>
      <c r="C19" s="399" t="str">
        <f>IF($B19="","",VLOOKUP($B19,'II.kcs.-U10-N-L elo'!$A$7:$O$22,5))</f>
        <v>160711</v>
      </c>
      <c r="D19" s="399">
        <f>IF($B19="","",VLOOKUP($B19,'II.kcs.-U10-N-L elo'!$A$7:$O$22,15))</f>
        <v>0</v>
      </c>
      <c r="E19" s="400" t="str">
        <f>UPPER(IF($B19="","",VLOOKUP($B19,'II.kcs.-U10-N-L elo'!$A$7:$O$22,2)))</f>
        <v>TORMA</v>
      </c>
      <c r="F19" s="401"/>
      <c r="G19" s="400" t="str">
        <f>IF($B19="","",VLOOKUP($B19,'II.kcs.-U10-N-L elo'!$A$7:$O$22,3))</f>
        <v>Tamara</v>
      </c>
      <c r="H19" s="401"/>
      <c r="I19" s="400" t="str">
        <f>IF($B19="","",VLOOKUP($B19,'II.kcs.-U10-N-L elo'!$A$7:$O$22,4))</f>
        <v>B.lelle-Karádi Ált.Isk. és AMI</v>
      </c>
      <c r="J19" s="396"/>
      <c r="K19" s="402"/>
      <c r="L19" s="403" t="str">
        <f>IF(K19="","",CONCATENATE(VLOOKUP($Y$3,$AB$1:$AK$1,K19)," pont"))</f>
        <v/>
      </c>
      <c r="M19" s="404"/>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KÖNNYID-KOVÁCS</v>
      </c>
      <c r="E22" s="409"/>
      <c r="F22" s="409" t="str">
        <f>E9</f>
        <v>CZENE</v>
      </c>
      <c r="G22" s="409"/>
      <c r="H22" s="409" t="str">
        <f>E11</f>
        <v>STEINER</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KÖNNYID-KOVÁCS</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CZENE</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STEINER</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MÁTYÁS</v>
      </c>
      <c r="E27" s="409"/>
      <c r="F27" s="409" t="str">
        <f>E15</f>
        <v>SZÉKELY</v>
      </c>
      <c r="G27" s="409"/>
      <c r="H27" s="409" t="str">
        <f>E17</f>
        <v>SZITA</v>
      </c>
      <c r="I27" s="409"/>
      <c r="J27" s="409" t="str">
        <f>E19</f>
        <v>TORMA</v>
      </c>
      <c r="K27" s="409"/>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MÁTYÁS</v>
      </c>
      <c r="C28" s="411"/>
      <c r="D28" s="412"/>
      <c r="E28" s="412"/>
      <c r="F28" s="413"/>
      <c r="G28" s="413"/>
      <c r="H28" s="413"/>
      <c r="I28" s="413"/>
      <c r="J28" s="409"/>
      <c r="K28" s="409"/>
      <c r="L28" s="396"/>
      <c r="M28" s="484"/>
    </row>
    <row r="29" spans="1:37" ht="18.75" customHeight="1" x14ac:dyDescent="0.25">
      <c r="A29" s="410" t="s">
        <v>144</v>
      </c>
      <c r="B29" s="411" t="str">
        <f>E15</f>
        <v>SZÉKELY</v>
      </c>
      <c r="C29" s="411"/>
      <c r="D29" s="413"/>
      <c r="E29" s="413"/>
      <c r="F29" s="412"/>
      <c r="G29" s="412"/>
      <c r="H29" s="413"/>
      <c r="I29" s="413"/>
      <c r="J29" s="413"/>
      <c r="K29" s="413"/>
      <c r="L29" s="396"/>
      <c r="M29" s="484"/>
    </row>
    <row r="30" spans="1:37" ht="18.75" customHeight="1" x14ac:dyDescent="0.25">
      <c r="A30" s="410" t="s">
        <v>143</v>
      </c>
      <c r="B30" s="411" t="str">
        <f>E17</f>
        <v>SZITA</v>
      </c>
      <c r="C30" s="411"/>
      <c r="D30" s="413"/>
      <c r="E30" s="413"/>
      <c r="F30" s="413"/>
      <c r="G30" s="413"/>
      <c r="H30" s="412"/>
      <c r="I30" s="412"/>
      <c r="J30" s="413"/>
      <c r="K30" s="413"/>
      <c r="L30" s="396"/>
      <c r="M30" s="484"/>
    </row>
    <row r="31" spans="1:37" ht="18.75" customHeight="1" x14ac:dyDescent="0.25">
      <c r="A31" s="410" t="s">
        <v>403</v>
      </c>
      <c r="B31" s="411" t="str">
        <f>E19</f>
        <v>TORMA</v>
      </c>
      <c r="C31" s="411"/>
      <c r="D31" s="413"/>
      <c r="E31" s="413"/>
      <c r="F31" s="413"/>
      <c r="G31" s="413"/>
      <c r="H31" s="409"/>
      <c r="I31" s="409"/>
      <c r="J31" s="412"/>
      <c r="K31" s="412"/>
      <c r="L31" s="396"/>
      <c r="M31" s="484"/>
    </row>
    <row r="32" spans="1:37" ht="18.75" customHeight="1" x14ac:dyDescent="0.25">
      <c r="A32" s="485"/>
      <c r="B32" s="493"/>
      <c r="C32" s="493"/>
      <c r="D32" s="485"/>
      <c r="E32" s="485"/>
      <c r="F32" s="485"/>
      <c r="G32" s="485"/>
      <c r="H32" s="485"/>
      <c r="I32" s="485"/>
      <c r="J32" s="396"/>
      <c r="K32" s="396"/>
      <c r="L32" s="396"/>
      <c r="M32" s="494"/>
    </row>
    <row r="33" spans="1:18" x14ac:dyDescent="0.25">
      <c r="A33" s="396"/>
      <c r="B33" s="396"/>
      <c r="C33" s="396"/>
      <c r="D33" s="396"/>
      <c r="E33" s="396"/>
      <c r="F33" s="396"/>
      <c r="G33" s="396"/>
      <c r="H33" s="396"/>
      <c r="I33" s="396"/>
      <c r="J33" s="396"/>
      <c r="K33" s="396"/>
      <c r="L33" s="396"/>
      <c r="M33" s="396"/>
    </row>
    <row r="34" spans="1:18" x14ac:dyDescent="0.25">
      <c r="A34" s="396" t="s">
        <v>369</v>
      </c>
      <c r="B34" s="396"/>
      <c r="C34" s="486" t="str">
        <f>IF(M23=1,B23,IF(M24=1,B24,IF(M25=1,B25,"")))</f>
        <v/>
      </c>
      <c r="D34" s="486"/>
      <c r="E34" s="397" t="s">
        <v>370</v>
      </c>
      <c r="F34" s="486" t="str">
        <f>IF(M28=1,B28,IF(M29=1,B29,IF(M30=1,B30,IF(M31=1,B31,""))))</f>
        <v/>
      </c>
      <c r="G34" s="486"/>
      <c r="H34" s="396"/>
      <c r="I34" s="401"/>
      <c r="J34" s="396"/>
      <c r="K34" s="396"/>
      <c r="L34" s="396"/>
      <c r="M34" s="396"/>
    </row>
    <row r="35" spans="1:18" x14ac:dyDescent="0.25">
      <c r="A35" s="396"/>
      <c r="B35" s="396"/>
      <c r="C35" s="396"/>
      <c r="D35" s="396"/>
      <c r="E35" s="396"/>
      <c r="F35" s="397"/>
      <c r="G35" s="397"/>
      <c r="H35" s="396"/>
      <c r="I35" s="396"/>
      <c r="J35" s="396"/>
      <c r="K35" s="396"/>
      <c r="L35" s="396"/>
      <c r="M35" s="396"/>
    </row>
    <row r="36" spans="1:18" x14ac:dyDescent="0.25">
      <c r="A36" s="396" t="s">
        <v>371</v>
      </c>
      <c r="B36" s="396"/>
      <c r="C36" s="486" t="str">
        <f>IF(M23=2,B23,IF(M24=2,B24,IF(M25=2,B25,"")))</f>
        <v/>
      </c>
      <c r="D36" s="486"/>
      <c r="E36" s="397" t="s">
        <v>370</v>
      </c>
      <c r="F36" s="486" t="str">
        <f>IF(M28=2,B28,IF(M29=2,B29,IF(M30=2,B30,IF(M31=2,B31,""))))</f>
        <v/>
      </c>
      <c r="G36" s="486"/>
      <c r="H36" s="396"/>
      <c r="I36" s="401"/>
      <c r="J36" s="396"/>
      <c r="K36" s="396"/>
      <c r="L36" s="396"/>
      <c r="M36" s="396"/>
    </row>
    <row r="37" spans="1:18" x14ac:dyDescent="0.25">
      <c r="A37" s="396"/>
      <c r="B37" s="396"/>
      <c r="C37" s="397"/>
      <c r="D37" s="397"/>
      <c r="E37" s="397"/>
      <c r="F37" s="397"/>
      <c r="G37" s="397"/>
      <c r="H37" s="396"/>
      <c r="I37" s="396"/>
      <c r="J37" s="396"/>
      <c r="K37" s="396"/>
      <c r="L37" s="396"/>
      <c r="M37" s="396"/>
    </row>
    <row r="38" spans="1:18" x14ac:dyDescent="0.25">
      <c r="A38" s="396" t="s">
        <v>372</v>
      </c>
      <c r="B38" s="396"/>
      <c r="C38" s="486" t="str">
        <f>IF(M23=3,B23,IF(M24=3,B24,IF(M25=3,B25,"")))</f>
        <v/>
      </c>
      <c r="D38" s="486"/>
      <c r="E38" s="397" t="s">
        <v>370</v>
      </c>
      <c r="F38" s="486" t="str">
        <f>IF(M28=3,B28,IF(M29=3,B29,IF(M30=3,B30,IF(M31=3,B31,""))))</f>
        <v/>
      </c>
      <c r="G38" s="486"/>
      <c r="H38" s="396"/>
      <c r="I38" s="401"/>
      <c r="J38" s="396"/>
      <c r="K38" s="396"/>
      <c r="L38" s="396"/>
      <c r="M38" s="396"/>
    </row>
    <row r="39" spans="1:18" x14ac:dyDescent="0.25">
      <c r="A39" s="396"/>
      <c r="B39" s="396"/>
      <c r="C39" s="396"/>
      <c r="D39" s="396"/>
      <c r="E39" s="396"/>
      <c r="F39" s="396"/>
      <c r="G39" s="396"/>
      <c r="H39" s="396"/>
      <c r="I39" s="396"/>
      <c r="J39" s="396"/>
      <c r="K39" s="396"/>
      <c r="L39" s="396"/>
      <c r="M39" s="396"/>
    </row>
    <row r="40" spans="1:18" x14ac:dyDescent="0.25">
      <c r="A40" s="396"/>
      <c r="B40" s="396"/>
      <c r="C40" s="396"/>
      <c r="D40" s="396"/>
      <c r="E40" s="396"/>
      <c r="F40" s="396"/>
      <c r="G40" s="396"/>
      <c r="H40" s="396"/>
      <c r="I40" s="396"/>
      <c r="J40" s="396"/>
      <c r="K40" s="396"/>
      <c r="L40" s="401"/>
      <c r="M40" s="396"/>
    </row>
    <row r="41" spans="1:18" x14ac:dyDescent="0.25">
      <c r="A41" s="414" t="s">
        <v>35</v>
      </c>
      <c r="B41" s="415"/>
      <c r="C41" s="416"/>
      <c r="D41" s="417" t="s">
        <v>2</v>
      </c>
      <c r="E41" s="418" t="s">
        <v>37</v>
      </c>
      <c r="F41" s="419"/>
      <c r="G41" s="417" t="s">
        <v>2</v>
      </c>
      <c r="H41" s="418" t="s">
        <v>46</v>
      </c>
      <c r="I41" s="420"/>
      <c r="J41" s="418" t="s">
        <v>47</v>
      </c>
      <c r="K41" s="421" t="s">
        <v>48</v>
      </c>
      <c r="L41" s="392"/>
      <c r="M41" s="419"/>
      <c r="P41" s="424"/>
      <c r="Q41" s="424"/>
      <c r="R41" s="425"/>
    </row>
    <row r="42" spans="1:18" x14ac:dyDescent="0.25">
      <c r="A42" s="426" t="s">
        <v>36</v>
      </c>
      <c r="B42" s="427"/>
      <c r="C42" s="428"/>
      <c r="D42" s="429"/>
      <c r="E42" s="430"/>
      <c r="F42" s="430"/>
      <c r="G42" s="431" t="s">
        <v>3</v>
      </c>
      <c r="H42" s="427"/>
      <c r="I42" s="432"/>
      <c r="J42" s="433"/>
      <c r="K42" s="434" t="s">
        <v>38</v>
      </c>
      <c r="L42" s="435"/>
      <c r="M42" s="455"/>
      <c r="P42" s="437"/>
      <c r="Q42" s="437"/>
      <c r="R42" s="438"/>
    </row>
    <row r="43" spans="1:18" x14ac:dyDescent="0.25">
      <c r="A43" s="439" t="s">
        <v>45</v>
      </c>
      <c r="B43" s="440"/>
      <c r="C43" s="441"/>
      <c r="D43" s="442"/>
      <c r="E43" s="443"/>
      <c r="F43" s="443"/>
      <c r="G43" s="444" t="s">
        <v>4</v>
      </c>
      <c r="H43" s="445"/>
      <c r="I43" s="446"/>
      <c r="J43" s="447"/>
      <c r="K43" s="448"/>
      <c r="L43" s="401"/>
      <c r="M43" s="449"/>
      <c r="P43" s="438"/>
      <c r="Q43" s="450"/>
      <c r="R43" s="438"/>
    </row>
    <row r="44" spans="1:18" x14ac:dyDescent="0.25">
      <c r="A44" s="451"/>
      <c r="B44" s="452"/>
      <c r="C44" s="453"/>
      <c r="D44" s="442"/>
      <c r="E44" s="454"/>
      <c r="F44" s="396"/>
      <c r="G44" s="444" t="s">
        <v>5</v>
      </c>
      <c r="H44" s="445"/>
      <c r="I44" s="446"/>
      <c r="J44" s="447"/>
      <c r="K44" s="434" t="s">
        <v>39</v>
      </c>
      <c r="L44" s="435"/>
      <c r="M44" s="455"/>
      <c r="P44" s="437"/>
      <c r="Q44" s="437"/>
      <c r="R44" s="474">
        <f>MIN(4,'II.kcs.-U10-N-L elo'!Q2)</f>
        <v>4</v>
      </c>
    </row>
    <row r="45" spans="1:18" x14ac:dyDescent="0.25">
      <c r="A45" s="456"/>
      <c r="B45" s="457"/>
      <c r="C45" s="458"/>
      <c r="D45" s="442"/>
      <c r="E45" s="454"/>
      <c r="F45" s="396"/>
      <c r="G45" s="444" t="s">
        <v>6</v>
      </c>
      <c r="H45" s="445"/>
      <c r="I45" s="446"/>
      <c r="J45" s="447"/>
      <c r="K45" s="459"/>
      <c r="L45" s="396"/>
      <c r="M45" s="436"/>
      <c r="P45" s="438"/>
      <c r="Q45" s="450"/>
      <c r="R45" s="438"/>
    </row>
    <row r="46" spans="1:18" x14ac:dyDescent="0.25">
      <c r="A46" s="460"/>
      <c r="B46" s="461"/>
      <c r="C46" s="462"/>
      <c r="D46" s="442"/>
      <c r="E46" s="454"/>
      <c r="F46" s="396"/>
      <c r="G46" s="444" t="s">
        <v>7</v>
      </c>
      <c r="H46" s="445"/>
      <c r="I46" s="446"/>
      <c r="J46" s="447"/>
      <c r="K46" s="439"/>
      <c r="L46" s="401"/>
      <c r="M46" s="449"/>
      <c r="P46" s="438"/>
      <c r="Q46" s="450"/>
      <c r="R46" s="438"/>
    </row>
    <row r="47" spans="1:18" x14ac:dyDescent="0.25">
      <c r="A47" s="463"/>
      <c r="B47" s="464"/>
      <c r="C47" s="458"/>
      <c r="D47" s="442"/>
      <c r="E47" s="454"/>
      <c r="F47" s="396"/>
      <c r="G47" s="444" t="s">
        <v>8</v>
      </c>
      <c r="H47" s="445"/>
      <c r="I47" s="446"/>
      <c r="J47" s="447"/>
      <c r="K47" s="434" t="s">
        <v>28</v>
      </c>
      <c r="L47" s="435"/>
      <c r="M47" s="455"/>
      <c r="P47" s="437"/>
      <c r="Q47" s="437"/>
      <c r="R47" s="438"/>
    </row>
    <row r="48" spans="1:18" x14ac:dyDescent="0.25">
      <c r="A48" s="463"/>
      <c r="B48" s="464"/>
      <c r="C48" s="465"/>
      <c r="D48" s="442"/>
      <c r="E48" s="454"/>
      <c r="F48" s="396"/>
      <c r="G48" s="444" t="s">
        <v>9</v>
      </c>
      <c r="H48" s="445"/>
      <c r="I48" s="446"/>
      <c r="J48" s="447"/>
      <c r="K48" s="459"/>
      <c r="L48" s="396"/>
      <c r="M48" s="436"/>
      <c r="P48" s="438"/>
      <c r="Q48" s="450"/>
      <c r="R48" s="438"/>
    </row>
    <row r="49" spans="1:18" x14ac:dyDescent="0.25">
      <c r="A49" s="466"/>
      <c r="B49" s="467"/>
      <c r="C49" s="468"/>
      <c r="D49" s="469"/>
      <c r="E49" s="470"/>
      <c r="F49" s="401"/>
      <c r="G49" s="471" t="s">
        <v>10</v>
      </c>
      <c r="H49" s="440"/>
      <c r="I49" s="472"/>
      <c r="J49" s="473"/>
      <c r="K49" s="439" t="str">
        <f>L4</f>
        <v>Nagyistók-Nádasi Judit</v>
      </c>
      <c r="L49" s="401"/>
      <c r="M49" s="449"/>
      <c r="P49" s="438"/>
      <c r="Q49" s="450"/>
      <c r="R49" s="474"/>
    </row>
  </sheetData>
  <mergeCells count="51">
    <mergeCell ref="C36:D36"/>
    <mergeCell ref="F36:G36"/>
    <mergeCell ref="C38:D38"/>
    <mergeCell ref="F38:G38"/>
    <mergeCell ref="E42:F42"/>
    <mergeCell ref="E43:F43"/>
    <mergeCell ref="B31:C31"/>
    <mergeCell ref="D31:E31"/>
    <mergeCell ref="F31:G31"/>
    <mergeCell ref="H31:I31"/>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9 R44">
    <cfRule type="expression" dxfId="132" priority="1" stopIfTrue="1">
      <formula>$O$1="CU"</formula>
    </cfRule>
  </conditionalFormatting>
  <conditionalFormatting sqref="E7 E9 E11 E13 E15 E17 E19">
    <cfRule type="cellIs" dxfId="131" priority="2"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AB41-6546-44D5-BC4F-39CCFEBD1689}">
  <sheetPr codeName="Munka12">
    <tabColor indexed="11"/>
  </sheetPr>
  <dimension ref="A1:AK41"/>
  <sheetViews>
    <sheetView topLeftCell="A10"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11.21875" style="279" customWidth="1"/>
    <col min="11" max="13" width="8.5546875" style="279" customWidth="1"/>
    <col min="14" max="14" width="8.88671875" style="279"/>
    <col min="15" max="15" width="5.5546875" style="279" customWidth="1"/>
    <col min="16" max="16" width="4.5546875" style="279" customWidth="1"/>
    <col min="17" max="17" width="11.6640625" style="279" customWidth="1"/>
    <col min="18" max="24" width="8.88671875" style="279"/>
    <col min="25" max="25" width="10.33203125" style="279" hidden="1" customWidth="1"/>
    <col min="26"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11.21875" style="279" customWidth="1"/>
    <col min="267" max="269" width="8.5546875" style="279" customWidth="1"/>
    <col min="270" max="270" width="8.88671875" style="279"/>
    <col min="271" max="271" width="5.5546875" style="279" customWidth="1"/>
    <col min="272" max="272" width="4.5546875" style="279" customWidth="1"/>
    <col min="273" max="273" width="11.6640625" style="279" customWidth="1"/>
    <col min="274"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11.21875" style="279" customWidth="1"/>
    <col min="523" max="525" width="8.5546875" style="279" customWidth="1"/>
    <col min="526" max="526" width="8.88671875" style="279"/>
    <col min="527" max="527" width="5.5546875" style="279" customWidth="1"/>
    <col min="528" max="528" width="4.5546875" style="279" customWidth="1"/>
    <col min="529" max="529" width="11.6640625" style="279" customWidth="1"/>
    <col min="530"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11.21875" style="279" customWidth="1"/>
    <col min="779" max="781" width="8.5546875" style="279" customWidth="1"/>
    <col min="782" max="782" width="8.88671875" style="279"/>
    <col min="783" max="783" width="5.5546875" style="279" customWidth="1"/>
    <col min="784" max="784" width="4.5546875" style="279" customWidth="1"/>
    <col min="785" max="785" width="11.6640625" style="279" customWidth="1"/>
    <col min="786"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11.21875" style="279" customWidth="1"/>
    <col min="1035" max="1037" width="8.5546875" style="279" customWidth="1"/>
    <col min="1038" max="1038" width="8.88671875" style="279"/>
    <col min="1039" max="1039" width="5.5546875" style="279" customWidth="1"/>
    <col min="1040" max="1040" width="4.5546875" style="279" customWidth="1"/>
    <col min="1041" max="1041" width="11.6640625" style="279" customWidth="1"/>
    <col min="1042"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11.21875" style="279" customWidth="1"/>
    <col min="1291" max="1293" width="8.5546875" style="279" customWidth="1"/>
    <col min="1294" max="1294" width="8.88671875" style="279"/>
    <col min="1295" max="1295" width="5.5546875" style="279" customWidth="1"/>
    <col min="1296" max="1296" width="4.5546875" style="279" customWidth="1"/>
    <col min="1297" max="1297" width="11.6640625" style="279" customWidth="1"/>
    <col min="1298"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11.21875" style="279" customWidth="1"/>
    <col min="1547" max="1549" width="8.5546875" style="279" customWidth="1"/>
    <col min="1550" max="1550" width="8.88671875" style="279"/>
    <col min="1551" max="1551" width="5.5546875" style="279" customWidth="1"/>
    <col min="1552" max="1552" width="4.5546875" style="279" customWidth="1"/>
    <col min="1553" max="1553" width="11.6640625" style="279" customWidth="1"/>
    <col min="1554"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11.21875" style="279" customWidth="1"/>
    <col min="1803" max="1805" width="8.5546875" style="279" customWidth="1"/>
    <col min="1806" max="1806" width="8.88671875" style="279"/>
    <col min="1807" max="1807" width="5.5546875" style="279" customWidth="1"/>
    <col min="1808" max="1808" width="4.5546875" style="279" customWidth="1"/>
    <col min="1809" max="1809" width="11.6640625" style="279" customWidth="1"/>
    <col min="1810"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11.21875" style="279" customWidth="1"/>
    <col min="2059" max="2061" width="8.5546875" style="279" customWidth="1"/>
    <col min="2062" max="2062" width="8.88671875" style="279"/>
    <col min="2063" max="2063" width="5.5546875" style="279" customWidth="1"/>
    <col min="2064" max="2064" width="4.5546875" style="279" customWidth="1"/>
    <col min="2065" max="2065" width="11.6640625" style="279" customWidth="1"/>
    <col min="2066"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11.21875" style="279" customWidth="1"/>
    <col min="2315" max="2317" width="8.5546875" style="279" customWidth="1"/>
    <col min="2318" max="2318" width="8.88671875" style="279"/>
    <col min="2319" max="2319" width="5.5546875" style="279" customWidth="1"/>
    <col min="2320" max="2320" width="4.5546875" style="279" customWidth="1"/>
    <col min="2321" max="2321" width="11.6640625" style="279" customWidth="1"/>
    <col min="2322"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11.21875" style="279" customWidth="1"/>
    <col min="2571" max="2573" width="8.5546875" style="279" customWidth="1"/>
    <col min="2574" max="2574" width="8.88671875" style="279"/>
    <col min="2575" max="2575" width="5.5546875" style="279" customWidth="1"/>
    <col min="2576" max="2576" width="4.5546875" style="279" customWidth="1"/>
    <col min="2577" max="2577" width="11.6640625" style="279" customWidth="1"/>
    <col min="2578"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11.21875" style="279" customWidth="1"/>
    <col min="2827" max="2829" width="8.5546875" style="279" customWidth="1"/>
    <col min="2830" max="2830" width="8.88671875" style="279"/>
    <col min="2831" max="2831" width="5.5546875" style="279" customWidth="1"/>
    <col min="2832" max="2832" width="4.5546875" style="279" customWidth="1"/>
    <col min="2833" max="2833" width="11.6640625" style="279" customWidth="1"/>
    <col min="2834"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11.21875" style="279" customWidth="1"/>
    <col min="3083" max="3085" width="8.5546875" style="279" customWidth="1"/>
    <col min="3086" max="3086" width="8.88671875" style="279"/>
    <col min="3087" max="3087" width="5.5546875" style="279" customWidth="1"/>
    <col min="3088" max="3088" width="4.5546875" style="279" customWidth="1"/>
    <col min="3089" max="3089" width="11.6640625" style="279" customWidth="1"/>
    <col min="3090"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11.21875" style="279" customWidth="1"/>
    <col min="3339" max="3341" width="8.5546875" style="279" customWidth="1"/>
    <col min="3342" max="3342" width="8.88671875" style="279"/>
    <col min="3343" max="3343" width="5.5546875" style="279" customWidth="1"/>
    <col min="3344" max="3344" width="4.5546875" style="279" customWidth="1"/>
    <col min="3345" max="3345" width="11.6640625" style="279" customWidth="1"/>
    <col min="3346"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11.21875" style="279" customWidth="1"/>
    <col min="3595" max="3597" width="8.5546875" style="279" customWidth="1"/>
    <col min="3598" max="3598" width="8.88671875" style="279"/>
    <col min="3599" max="3599" width="5.5546875" style="279" customWidth="1"/>
    <col min="3600" max="3600" width="4.5546875" style="279" customWidth="1"/>
    <col min="3601" max="3601" width="11.6640625" style="279" customWidth="1"/>
    <col min="3602"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11.21875" style="279" customWidth="1"/>
    <col min="3851" max="3853" width="8.5546875" style="279" customWidth="1"/>
    <col min="3854" max="3854" width="8.88671875" style="279"/>
    <col min="3855" max="3855" width="5.5546875" style="279" customWidth="1"/>
    <col min="3856" max="3856" width="4.5546875" style="279" customWidth="1"/>
    <col min="3857" max="3857" width="11.6640625" style="279" customWidth="1"/>
    <col min="3858"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11.21875" style="279" customWidth="1"/>
    <col min="4107" max="4109" width="8.5546875" style="279" customWidth="1"/>
    <col min="4110" max="4110" width="8.88671875" style="279"/>
    <col min="4111" max="4111" width="5.5546875" style="279" customWidth="1"/>
    <col min="4112" max="4112" width="4.5546875" style="279" customWidth="1"/>
    <col min="4113" max="4113" width="11.6640625" style="279" customWidth="1"/>
    <col min="4114"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11.21875" style="279" customWidth="1"/>
    <col min="4363" max="4365" width="8.5546875" style="279" customWidth="1"/>
    <col min="4366" max="4366" width="8.88671875" style="279"/>
    <col min="4367" max="4367" width="5.5546875" style="279" customWidth="1"/>
    <col min="4368" max="4368" width="4.5546875" style="279" customWidth="1"/>
    <col min="4369" max="4369" width="11.6640625" style="279" customWidth="1"/>
    <col min="4370"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11.21875" style="279" customWidth="1"/>
    <col min="4619" max="4621" width="8.5546875" style="279" customWidth="1"/>
    <col min="4622" max="4622" width="8.88671875" style="279"/>
    <col min="4623" max="4623" width="5.5546875" style="279" customWidth="1"/>
    <col min="4624" max="4624" width="4.5546875" style="279" customWidth="1"/>
    <col min="4625" max="4625" width="11.6640625" style="279" customWidth="1"/>
    <col min="4626"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11.21875" style="279" customWidth="1"/>
    <col min="4875" max="4877" width="8.5546875" style="279" customWidth="1"/>
    <col min="4878" max="4878" width="8.88671875" style="279"/>
    <col min="4879" max="4879" width="5.5546875" style="279" customWidth="1"/>
    <col min="4880" max="4880" width="4.5546875" style="279" customWidth="1"/>
    <col min="4881" max="4881" width="11.6640625" style="279" customWidth="1"/>
    <col min="4882"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11.21875" style="279" customWidth="1"/>
    <col min="5131" max="5133" width="8.5546875" style="279" customWidth="1"/>
    <col min="5134" max="5134" width="8.88671875" style="279"/>
    <col min="5135" max="5135" width="5.5546875" style="279" customWidth="1"/>
    <col min="5136" max="5136" width="4.5546875" style="279" customWidth="1"/>
    <col min="5137" max="5137" width="11.6640625" style="279" customWidth="1"/>
    <col min="5138"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11.21875" style="279" customWidth="1"/>
    <col min="5387" max="5389" width="8.5546875" style="279" customWidth="1"/>
    <col min="5390" max="5390" width="8.88671875" style="279"/>
    <col min="5391" max="5391" width="5.5546875" style="279" customWidth="1"/>
    <col min="5392" max="5392" width="4.5546875" style="279" customWidth="1"/>
    <col min="5393" max="5393" width="11.6640625" style="279" customWidth="1"/>
    <col min="5394"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11.21875" style="279" customWidth="1"/>
    <col min="5643" max="5645" width="8.5546875" style="279" customWidth="1"/>
    <col min="5646" max="5646" width="8.88671875" style="279"/>
    <col min="5647" max="5647" width="5.5546875" style="279" customWidth="1"/>
    <col min="5648" max="5648" width="4.5546875" style="279" customWidth="1"/>
    <col min="5649" max="5649" width="11.6640625" style="279" customWidth="1"/>
    <col min="5650"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11.21875" style="279" customWidth="1"/>
    <col min="5899" max="5901" width="8.5546875" style="279" customWidth="1"/>
    <col min="5902" max="5902" width="8.88671875" style="279"/>
    <col min="5903" max="5903" width="5.5546875" style="279" customWidth="1"/>
    <col min="5904" max="5904" width="4.5546875" style="279" customWidth="1"/>
    <col min="5905" max="5905" width="11.6640625" style="279" customWidth="1"/>
    <col min="5906"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11.21875" style="279" customWidth="1"/>
    <col min="6155" max="6157" width="8.5546875" style="279" customWidth="1"/>
    <col min="6158" max="6158" width="8.88671875" style="279"/>
    <col min="6159" max="6159" width="5.5546875" style="279" customWidth="1"/>
    <col min="6160" max="6160" width="4.5546875" style="279" customWidth="1"/>
    <col min="6161" max="6161" width="11.6640625" style="279" customWidth="1"/>
    <col min="6162"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11.21875" style="279" customWidth="1"/>
    <col min="6411" max="6413" width="8.5546875" style="279" customWidth="1"/>
    <col min="6414" max="6414" width="8.88671875" style="279"/>
    <col min="6415" max="6415" width="5.5546875" style="279" customWidth="1"/>
    <col min="6416" max="6416" width="4.5546875" style="279" customWidth="1"/>
    <col min="6417" max="6417" width="11.6640625" style="279" customWidth="1"/>
    <col min="6418"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11.21875" style="279" customWidth="1"/>
    <col min="6667" max="6669" width="8.5546875" style="279" customWidth="1"/>
    <col min="6670" max="6670" width="8.88671875" style="279"/>
    <col min="6671" max="6671" width="5.5546875" style="279" customWidth="1"/>
    <col min="6672" max="6672" width="4.5546875" style="279" customWidth="1"/>
    <col min="6673" max="6673" width="11.6640625" style="279" customWidth="1"/>
    <col min="6674"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11.21875" style="279" customWidth="1"/>
    <col min="6923" max="6925" width="8.5546875" style="279" customWidth="1"/>
    <col min="6926" max="6926" width="8.88671875" style="279"/>
    <col min="6927" max="6927" width="5.5546875" style="279" customWidth="1"/>
    <col min="6928" max="6928" width="4.5546875" style="279" customWidth="1"/>
    <col min="6929" max="6929" width="11.6640625" style="279" customWidth="1"/>
    <col min="6930"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11.21875" style="279" customWidth="1"/>
    <col min="7179" max="7181" width="8.5546875" style="279" customWidth="1"/>
    <col min="7182" max="7182" width="8.88671875" style="279"/>
    <col min="7183" max="7183" width="5.5546875" style="279" customWidth="1"/>
    <col min="7184" max="7184" width="4.5546875" style="279" customWidth="1"/>
    <col min="7185" max="7185" width="11.6640625" style="279" customWidth="1"/>
    <col min="7186"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11.21875" style="279" customWidth="1"/>
    <col min="7435" max="7437" width="8.5546875" style="279" customWidth="1"/>
    <col min="7438" max="7438" width="8.88671875" style="279"/>
    <col min="7439" max="7439" width="5.5546875" style="279" customWidth="1"/>
    <col min="7440" max="7440" width="4.5546875" style="279" customWidth="1"/>
    <col min="7441" max="7441" width="11.6640625" style="279" customWidth="1"/>
    <col min="7442"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11.21875" style="279" customWidth="1"/>
    <col min="7691" max="7693" width="8.5546875" style="279" customWidth="1"/>
    <col min="7694" max="7694" width="8.88671875" style="279"/>
    <col min="7695" max="7695" width="5.5546875" style="279" customWidth="1"/>
    <col min="7696" max="7696" width="4.5546875" style="279" customWidth="1"/>
    <col min="7697" max="7697" width="11.6640625" style="279" customWidth="1"/>
    <col min="7698"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11.21875" style="279" customWidth="1"/>
    <col min="7947" max="7949" width="8.5546875" style="279" customWidth="1"/>
    <col min="7950" max="7950" width="8.88671875" style="279"/>
    <col min="7951" max="7951" width="5.5546875" style="279" customWidth="1"/>
    <col min="7952" max="7952" width="4.5546875" style="279" customWidth="1"/>
    <col min="7953" max="7953" width="11.6640625" style="279" customWidth="1"/>
    <col min="7954"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11.21875" style="279" customWidth="1"/>
    <col min="8203" max="8205" width="8.5546875" style="279" customWidth="1"/>
    <col min="8206" max="8206" width="8.88671875" style="279"/>
    <col min="8207" max="8207" width="5.5546875" style="279" customWidth="1"/>
    <col min="8208" max="8208" width="4.5546875" style="279" customWidth="1"/>
    <col min="8209" max="8209" width="11.6640625" style="279" customWidth="1"/>
    <col min="8210"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11.21875" style="279" customWidth="1"/>
    <col min="8459" max="8461" width="8.5546875" style="279" customWidth="1"/>
    <col min="8462" max="8462" width="8.88671875" style="279"/>
    <col min="8463" max="8463" width="5.5546875" style="279" customWidth="1"/>
    <col min="8464" max="8464" width="4.5546875" style="279" customWidth="1"/>
    <col min="8465" max="8465" width="11.6640625" style="279" customWidth="1"/>
    <col min="8466"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11.21875" style="279" customWidth="1"/>
    <col min="8715" max="8717" width="8.5546875" style="279" customWidth="1"/>
    <col min="8718" max="8718" width="8.88671875" style="279"/>
    <col min="8719" max="8719" width="5.5546875" style="279" customWidth="1"/>
    <col min="8720" max="8720" width="4.5546875" style="279" customWidth="1"/>
    <col min="8721" max="8721" width="11.6640625" style="279" customWidth="1"/>
    <col min="8722"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11.21875" style="279" customWidth="1"/>
    <col min="8971" max="8973" width="8.5546875" style="279" customWidth="1"/>
    <col min="8974" max="8974" width="8.88671875" style="279"/>
    <col min="8975" max="8975" width="5.5546875" style="279" customWidth="1"/>
    <col min="8976" max="8976" width="4.5546875" style="279" customWidth="1"/>
    <col min="8977" max="8977" width="11.6640625" style="279" customWidth="1"/>
    <col min="8978"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11.21875" style="279" customWidth="1"/>
    <col min="9227" max="9229" width="8.5546875" style="279" customWidth="1"/>
    <col min="9230" max="9230" width="8.88671875" style="279"/>
    <col min="9231" max="9231" width="5.5546875" style="279" customWidth="1"/>
    <col min="9232" max="9232" width="4.5546875" style="279" customWidth="1"/>
    <col min="9233" max="9233" width="11.6640625" style="279" customWidth="1"/>
    <col min="9234"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11.21875" style="279" customWidth="1"/>
    <col min="9483" max="9485" width="8.5546875" style="279" customWidth="1"/>
    <col min="9486" max="9486" width="8.88671875" style="279"/>
    <col min="9487" max="9487" width="5.5546875" style="279" customWidth="1"/>
    <col min="9488" max="9488" width="4.5546875" style="279" customWidth="1"/>
    <col min="9489" max="9489" width="11.6640625" style="279" customWidth="1"/>
    <col min="9490"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11.21875" style="279" customWidth="1"/>
    <col min="9739" max="9741" width="8.5546875" style="279" customWidth="1"/>
    <col min="9742" max="9742" width="8.88671875" style="279"/>
    <col min="9743" max="9743" width="5.5546875" style="279" customWidth="1"/>
    <col min="9744" max="9744" width="4.5546875" style="279" customWidth="1"/>
    <col min="9745" max="9745" width="11.6640625" style="279" customWidth="1"/>
    <col min="9746"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11.21875" style="279" customWidth="1"/>
    <col min="9995" max="9997" width="8.5546875" style="279" customWidth="1"/>
    <col min="9998" max="9998" width="8.88671875" style="279"/>
    <col min="9999" max="9999" width="5.5546875" style="279" customWidth="1"/>
    <col min="10000" max="10000" width="4.5546875" style="279" customWidth="1"/>
    <col min="10001" max="10001" width="11.6640625" style="279" customWidth="1"/>
    <col min="10002"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11.21875" style="279" customWidth="1"/>
    <col min="10251" max="10253" width="8.5546875" style="279" customWidth="1"/>
    <col min="10254" max="10254" width="8.88671875" style="279"/>
    <col min="10255" max="10255" width="5.5546875" style="279" customWidth="1"/>
    <col min="10256" max="10256" width="4.5546875" style="279" customWidth="1"/>
    <col min="10257" max="10257" width="11.6640625" style="279" customWidth="1"/>
    <col min="10258"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11.21875" style="279" customWidth="1"/>
    <col min="10507" max="10509" width="8.5546875" style="279" customWidth="1"/>
    <col min="10510" max="10510" width="8.88671875" style="279"/>
    <col min="10511" max="10511" width="5.5546875" style="279" customWidth="1"/>
    <col min="10512" max="10512" width="4.5546875" style="279" customWidth="1"/>
    <col min="10513" max="10513" width="11.6640625" style="279" customWidth="1"/>
    <col min="10514"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11.21875" style="279" customWidth="1"/>
    <col min="10763" max="10765" width="8.5546875" style="279" customWidth="1"/>
    <col min="10766" max="10766" width="8.88671875" style="279"/>
    <col min="10767" max="10767" width="5.5546875" style="279" customWidth="1"/>
    <col min="10768" max="10768" width="4.5546875" style="279" customWidth="1"/>
    <col min="10769" max="10769" width="11.6640625" style="279" customWidth="1"/>
    <col min="10770"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11.21875" style="279" customWidth="1"/>
    <col min="11019" max="11021" width="8.5546875" style="279" customWidth="1"/>
    <col min="11022" max="11022" width="8.88671875" style="279"/>
    <col min="11023" max="11023" width="5.5546875" style="279" customWidth="1"/>
    <col min="11024" max="11024" width="4.5546875" style="279" customWidth="1"/>
    <col min="11025" max="11025" width="11.6640625" style="279" customWidth="1"/>
    <col min="11026"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11.21875" style="279" customWidth="1"/>
    <col min="11275" max="11277" width="8.5546875" style="279" customWidth="1"/>
    <col min="11278" max="11278" width="8.88671875" style="279"/>
    <col min="11279" max="11279" width="5.5546875" style="279" customWidth="1"/>
    <col min="11280" max="11280" width="4.5546875" style="279" customWidth="1"/>
    <col min="11281" max="11281" width="11.6640625" style="279" customWidth="1"/>
    <col min="11282"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11.21875" style="279" customWidth="1"/>
    <col min="11531" max="11533" width="8.5546875" style="279" customWidth="1"/>
    <col min="11534" max="11534" width="8.88671875" style="279"/>
    <col min="11535" max="11535" width="5.5546875" style="279" customWidth="1"/>
    <col min="11536" max="11536" width="4.5546875" style="279" customWidth="1"/>
    <col min="11537" max="11537" width="11.6640625" style="279" customWidth="1"/>
    <col min="11538"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11.21875" style="279" customWidth="1"/>
    <col min="11787" max="11789" width="8.5546875" style="279" customWidth="1"/>
    <col min="11790" max="11790" width="8.88671875" style="279"/>
    <col min="11791" max="11791" width="5.5546875" style="279" customWidth="1"/>
    <col min="11792" max="11792" width="4.5546875" style="279" customWidth="1"/>
    <col min="11793" max="11793" width="11.6640625" style="279" customWidth="1"/>
    <col min="11794"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11.21875" style="279" customWidth="1"/>
    <col min="12043" max="12045" width="8.5546875" style="279" customWidth="1"/>
    <col min="12046" max="12046" width="8.88671875" style="279"/>
    <col min="12047" max="12047" width="5.5546875" style="279" customWidth="1"/>
    <col min="12048" max="12048" width="4.5546875" style="279" customWidth="1"/>
    <col min="12049" max="12049" width="11.6640625" style="279" customWidth="1"/>
    <col min="12050"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11.21875" style="279" customWidth="1"/>
    <col min="12299" max="12301" width="8.5546875" style="279" customWidth="1"/>
    <col min="12302" max="12302" width="8.88671875" style="279"/>
    <col min="12303" max="12303" width="5.5546875" style="279" customWidth="1"/>
    <col min="12304" max="12304" width="4.5546875" style="279" customWidth="1"/>
    <col min="12305" max="12305" width="11.6640625" style="279" customWidth="1"/>
    <col min="12306"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11.21875" style="279" customWidth="1"/>
    <col min="12555" max="12557" width="8.5546875" style="279" customWidth="1"/>
    <col min="12558" max="12558" width="8.88671875" style="279"/>
    <col min="12559" max="12559" width="5.5546875" style="279" customWidth="1"/>
    <col min="12560" max="12560" width="4.5546875" style="279" customWidth="1"/>
    <col min="12561" max="12561" width="11.6640625" style="279" customWidth="1"/>
    <col min="12562"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11.21875" style="279" customWidth="1"/>
    <col min="12811" max="12813" width="8.5546875" style="279" customWidth="1"/>
    <col min="12814" max="12814" width="8.88671875" style="279"/>
    <col min="12815" max="12815" width="5.5546875" style="279" customWidth="1"/>
    <col min="12816" max="12816" width="4.5546875" style="279" customWidth="1"/>
    <col min="12817" max="12817" width="11.6640625" style="279" customWidth="1"/>
    <col min="12818"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11.21875" style="279" customWidth="1"/>
    <col min="13067" max="13069" width="8.5546875" style="279" customWidth="1"/>
    <col min="13070" max="13070" width="8.88671875" style="279"/>
    <col min="13071" max="13071" width="5.5546875" style="279" customWidth="1"/>
    <col min="13072" max="13072" width="4.5546875" style="279" customWidth="1"/>
    <col min="13073" max="13073" width="11.6640625" style="279" customWidth="1"/>
    <col min="13074"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11.21875" style="279" customWidth="1"/>
    <col min="13323" max="13325" width="8.5546875" style="279" customWidth="1"/>
    <col min="13326" max="13326" width="8.88671875" style="279"/>
    <col min="13327" max="13327" width="5.5546875" style="279" customWidth="1"/>
    <col min="13328" max="13328" width="4.5546875" style="279" customWidth="1"/>
    <col min="13329" max="13329" width="11.6640625" style="279" customWidth="1"/>
    <col min="13330"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11.21875" style="279" customWidth="1"/>
    <col min="13579" max="13581" width="8.5546875" style="279" customWidth="1"/>
    <col min="13582" max="13582" width="8.88671875" style="279"/>
    <col min="13583" max="13583" width="5.5546875" style="279" customWidth="1"/>
    <col min="13584" max="13584" width="4.5546875" style="279" customWidth="1"/>
    <col min="13585" max="13585" width="11.6640625" style="279" customWidth="1"/>
    <col min="13586"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11.21875" style="279" customWidth="1"/>
    <col min="13835" max="13837" width="8.5546875" style="279" customWidth="1"/>
    <col min="13838" max="13838" width="8.88671875" style="279"/>
    <col min="13839" max="13839" width="5.5546875" style="279" customWidth="1"/>
    <col min="13840" max="13840" width="4.5546875" style="279" customWidth="1"/>
    <col min="13841" max="13841" width="11.6640625" style="279" customWidth="1"/>
    <col min="13842"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11.21875" style="279" customWidth="1"/>
    <col min="14091" max="14093" width="8.5546875" style="279" customWidth="1"/>
    <col min="14094" max="14094" width="8.88671875" style="279"/>
    <col min="14095" max="14095" width="5.5546875" style="279" customWidth="1"/>
    <col min="14096" max="14096" width="4.5546875" style="279" customWidth="1"/>
    <col min="14097" max="14097" width="11.6640625" style="279" customWidth="1"/>
    <col min="14098"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11.21875" style="279" customWidth="1"/>
    <col min="14347" max="14349" width="8.5546875" style="279" customWidth="1"/>
    <col min="14350" max="14350" width="8.88671875" style="279"/>
    <col min="14351" max="14351" width="5.5546875" style="279" customWidth="1"/>
    <col min="14352" max="14352" width="4.5546875" style="279" customWidth="1"/>
    <col min="14353" max="14353" width="11.6640625" style="279" customWidth="1"/>
    <col min="14354"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11.21875" style="279" customWidth="1"/>
    <col min="14603" max="14605" width="8.5546875" style="279" customWidth="1"/>
    <col min="14606" max="14606" width="8.88671875" style="279"/>
    <col min="14607" max="14607" width="5.5546875" style="279" customWidth="1"/>
    <col min="14608" max="14608" width="4.5546875" style="279" customWidth="1"/>
    <col min="14609" max="14609" width="11.6640625" style="279" customWidth="1"/>
    <col min="14610"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11.21875" style="279" customWidth="1"/>
    <col min="14859" max="14861" width="8.5546875" style="279" customWidth="1"/>
    <col min="14862" max="14862" width="8.88671875" style="279"/>
    <col min="14863" max="14863" width="5.5546875" style="279" customWidth="1"/>
    <col min="14864" max="14864" width="4.5546875" style="279" customWidth="1"/>
    <col min="14865" max="14865" width="11.6640625" style="279" customWidth="1"/>
    <col min="14866"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11.21875" style="279" customWidth="1"/>
    <col min="15115" max="15117" width="8.5546875" style="279" customWidth="1"/>
    <col min="15118" max="15118" width="8.88671875" style="279"/>
    <col min="15119" max="15119" width="5.5546875" style="279" customWidth="1"/>
    <col min="15120" max="15120" width="4.5546875" style="279" customWidth="1"/>
    <col min="15121" max="15121" width="11.6640625" style="279" customWidth="1"/>
    <col min="15122"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11.21875" style="279" customWidth="1"/>
    <col min="15371" max="15373" width="8.5546875" style="279" customWidth="1"/>
    <col min="15374" max="15374" width="8.88671875" style="279"/>
    <col min="15375" max="15375" width="5.5546875" style="279" customWidth="1"/>
    <col min="15376" max="15376" width="4.5546875" style="279" customWidth="1"/>
    <col min="15377" max="15377" width="11.6640625" style="279" customWidth="1"/>
    <col min="15378"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11.21875" style="279" customWidth="1"/>
    <col min="15627" max="15629" width="8.5546875" style="279" customWidth="1"/>
    <col min="15630" max="15630" width="8.88671875" style="279"/>
    <col min="15631" max="15631" width="5.5546875" style="279" customWidth="1"/>
    <col min="15632" max="15632" width="4.5546875" style="279" customWidth="1"/>
    <col min="15633" max="15633" width="11.6640625" style="279" customWidth="1"/>
    <col min="15634"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11.21875" style="279" customWidth="1"/>
    <col min="15883" max="15885" width="8.5546875" style="279" customWidth="1"/>
    <col min="15886" max="15886" width="8.88671875" style="279"/>
    <col min="15887" max="15887" width="5.5546875" style="279" customWidth="1"/>
    <col min="15888" max="15888" width="4.5546875" style="279" customWidth="1"/>
    <col min="15889" max="15889" width="11.6640625" style="279" customWidth="1"/>
    <col min="15890"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11.21875" style="279" customWidth="1"/>
    <col min="16139" max="16141" width="8.5546875" style="279" customWidth="1"/>
    <col min="16142" max="16142" width="8.88671875" style="279"/>
    <col min="16143" max="16143" width="5.5546875" style="279" customWidth="1"/>
    <col min="16144" max="16144" width="4.5546875" style="279" customWidth="1"/>
    <col min="16145" max="16145" width="11.6640625" style="279" customWidth="1"/>
    <col min="16146"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478" t="str">
        <f>[1]Altalanos!$B$8</f>
        <v>II.kcs.-U10-N-F</v>
      </c>
      <c r="F2" s="369"/>
      <c r="G2" s="370" t="s">
        <v>363</v>
      </c>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2" t="s">
        <v>59</v>
      </c>
      <c r="R3" s="377" t="s">
        <v>62</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Q4" s="390" t="s">
        <v>63</v>
      </c>
      <c r="R4" s="391" t="s">
        <v>60</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v>6</v>
      </c>
      <c r="C7" s="399" t="str">
        <f>IF($B7="","",VLOOKUP($B7,'II.kcs.-U10-N-F elo'!$A$7:$O$22,5))</f>
        <v>160814</v>
      </c>
      <c r="D7" s="399">
        <f>IF($B7="","",VLOOKUP($B7,'II.kcs.-U10-N-F elo'!$A$7:$O$22,15))</f>
        <v>0</v>
      </c>
      <c r="E7" s="400" t="str">
        <f>UPPER(IF($B7="","",VLOOKUP($B7,'II.kcs.-U10-N-F elo'!$A$7:$O$22,2)))</f>
        <v>SZABÓ</v>
      </c>
      <c r="F7" s="401"/>
      <c r="G7" s="400" t="str">
        <f>IF($B7="","",VLOOKUP($B7,'II.kcs.-U10-N-F elo'!$A$7:$O$22,3))</f>
        <v>Péter Benedek</v>
      </c>
      <c r="H7" s="401"/>
      <c r="I7" s="400" t="str">
        <f>IF($B7="","",VLOOKUP($B7,'II.kcs.-U10-N-F elo'!$A$7:$O$22,4))</f>
        <v>B.lelle-Karádi Ált. Isk. és AMI</v>
      </c>
      <c r="J7" s="396"/>
      <c r="K7" s="402"/>
      <c r="L7" s="403" t="str">
        <f>IF(K7="","",CONCATENATE(VLOOKUP($Y$3,$AB$1:$AK$1,K7)," pont"))</f>
        <v/>
      </c>
      <c r="M7" s="404"/>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v>1</v>
      </c>
      <c r="C9" s="399" t="str">
        <f>IF($B9="","",VLOOKUP($B9,'II.kcs.-U10-N-F elo'!$A$7:$O$22,5))</f>
        <v>171011</v>
      </c>
      <c r="D9" s="399">
        <f>IF($B9="","",VLOOKUP($B9,'II.kcs.-U10-N-F elo'!$A$7:$O$22,15))</f>
        <v>0</v>
      </c>
      <c r="E9" s="400" t="str">
        <f>UPPER(IF($B9="","",VLOOKUP($B9,'II.kcs.-U10-N-F elo'!$A$7:$O$22,2)))</f>
        <v>BALOGH</v>
      </c>
      <c r="F9" s="401"/>
      <c r="G9" s="400" t="str">
        <f>IF($B9="","",VLOOKUP($B9,'II.kcs.-U10-N-F elo'!$A$7:$O$22,3))</f>
        <v>Benett Áron</v>
      </c>
      <c r="H9" s="401"/>
      <c r="I9" s="400" t="str">
        <f>IF($B9="","",VLOOKUP($B9,'II.kcs.-U10-N-F elo'!$A$7:$O$22,4))</f>
        <v>Boglári Ált. Isk.és AMI</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v>7</v>
      </c>
      <c r="C11" s="399" t="str">
        <f>IF($B11="","",VLOOKUP($B11,'II.kcs.-U10-N-F elo'!$A$7:$O$22,5))</f>
        <v>170729</v>
      </c>
      <c r="D11" s="399">
        <f>IF($B11="","",VLOOKUP($B11,'II.kcs.-U10-N-F elo'!$A$7:$O$22,15))</f>
        <v>0</v>
      </c>
      <c r="E11" s="400" t="str">
        <f>UPPER(IF($B11="","",VLOOKUP($B11,'II.kcs.-U10-N-F elo'!$A$7:$O$22,2)))</f>
        <v>SZALAI-SZOLLÁR</v>
      </c>
      <c r="F11" s="401"/>
      <c r="G11" s="400" t="str">
        <f>IF($B11="","",VLOOKUP($B11,'II.kcs.-U10-N-F elo'!$A$7:$O$22,3))</f>
        <v>Máté</v>
      </c>
      <c r="H11" s="401"/>
      <c r="I11" s="400" t="str">
        <f>IF($B11="","",VLOOKUP($B11,'II.kcs.-U10-N-F elo'!$A$7:$O$22,4))</f>
        <v>B.szemesi Reich Károly Ált. Isk.</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396"/>
      <c r="C12" s="396"/>
      <c r="D12" s="396"/>
      <c r="E12" s="396"/>
      <c r="F12" s="396"/>
      <c r="G12" s="396"/>
      <c r="H12" s="396"/>
      <c r="I12" s="396"/>
      <c r="J12" s="396"/>
      <c r="K12" s="396"/>
      <c r="L12" s="396"/>
      <c r="M12" s="39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6"/>
      <c r="B13" s="396"/>
      <c r="C13" s="396"/>
      <c r="D13" s="396"/>
      <c r="E13" s="396"/>
      <c r="F13" s="396"/>
      <c r="G13" s="396"/>
      <c r="H13" s="396"/>
      <c r="I13" s="396"/>
      <c r="J13" s="396"/>
      <c r="K13" s="396"/>
      <c r="L13" s="396"/>
      <c r="M13" s="396"/>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6"/>
      <c r="B14" s="396"/>
      <c r="C14" s="396"/>
      <c r="D14" s="396"/>
      <c r="E14" s="396"/>
      <c r="F14" s="396"/>
      <c r="G14" s="396"/>
      <c r="H14" s="396"/>
      <c r="I14" s="396"/>
      <c r="J14" s="396"/>
      <c r="K14" s="396"/>
      <c r="L14" s="396"/>
      <c r="M14" s="396"/>
      <c r="Y14" s="376"/>
      <c r="Z14" s="376"/>
      <c r="AA14" s="376"/>
      <c r="AB14" s="376"/>
      <c r="AC14" s="376"/>
      <c r="AD14" s="376"/>
      <c r="AE14" s="376"/>
      <c r="AF14" s="376"/>
      <c r="AG14" s="376"/>
      <c r="AH14" s="376"/>
      <c r="AI14" s="376"/>
      <c r="AJ14" s="376"/>
      <c r="AK14" s="376"/>
    </row>
    <row r="15" spans="1:37" x14ac:dyDescent="0.25">
      <c r="A15" s="396"/>
      <c r="B15" s="396"/>
      <c r="C15" s="396"/>
      <c r="D15" s="396"/>
      <c r="E15" s="396"/>
      <c r="F15" s="396"/>
      <c r="G15" s="396"/>
      <c r="H15" s="396"/>
      <c r="I15" s="396"/>
      <c r="J15" s="396"/>
      <c r="K15" s="396"/>
      <c r="L15" s="396"/>
      <c r="M15" s="396"/>
      <c r="Y15" s="376"/>
      <c r="Z15" s="376"/>
      <c r="AA15" s="376"/>
      <c r="AB15" s="376"/>
      <c r="AC15" s="376"/>
      <c r="AD15" s="376"/>
      <c r="AE15" s="376"/>
      <c r="AF15" s="376"/>
      <c r="AG15" s="376"/>
      <c r="AH15" s="376"/>
      <c r="AI15" s="376"/>
      <c r="AJ15" s="376"/>
      <c r="AK15" s="376"/>
    </row>
    <row r="16" spans="1:37" x14ac:dyDescent="0.25">
      <c r="A16" s="396"/>
      <c r="B16" s="396"/>
      <c r="C16" s="396"/>
      <c r="D16" s="396"/>
      <c r="E16" s="396"/>
      <c r="F16" s="396"/>
      <c r="G16" s="396"/>
      <c r="H16" s="396"/>
      <c r="I16" s="396"/>
      <c r="J16" s="396"/>
      <c r="K16" s="396"/>
      <c r="L16" s="396"/>
      <c r="M16" s="39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6"/>
      <c r="B17" s="396"/>
      <c r="C17" s="396"/>
      <c r="D17" s="396"/>
      <c r="E17" s="396"/>
      <c r="F17" s="396"/>
      <c r="G17" s="396"/>
      <c r="H17" s="396"/>
      <c r="I17" s="396"/>
      <c r="J17" s="396"/>
      <c r="K17" s="396"/>
      <c r="L17" s="396"/>
      <c r="M17" s="396"/>
      <c r="Y17" s="376"/>
      <c r="Z17" s="376"/>
      <c r="AA17" s="376" t="s">
        <v>65</v>
      </c>
      <c r="AB17" s="376">
        <v>250</v>
      </c>
      <c r="AC17" s="376">
        <v>200</v>
      </c>
      <c r="AD17" s="376">
        <v>160</v>
      </c>
      <c r="AE17" s="376">
        <v>140</v>
      </c>
      <c r="AF17" s="376">
        <v>120</v>
      </c>
      <c r="AG17" s="376">
        <v>110</v>
      </c>
      <c r="AH17" s="376">
        <v>100</v>
      </c>
      <c r="AI17" s="376">
        <v>90</v>
      </c>
      <c r="AJ17" s="376">
        <v>80</v>
      </c>
      <c r="AK17" s="376">
        <v>70</v>
      </c>
    </row>
    <row r="18" spans="1:37" ht="18.75" customHeight="1" x14ac:dyDescent="0.25">
      <c r="A18" s="396"/>
      <c r="B18" s="408"/>
      <c r="C18" s="408"/>
      <c r="D18" s="409" t="str">
        <f>E7</f>
        <v>SZABÓ</v>
      </c>
      <c r="E18" s="409"/>
      <c r="F18" s="409" t="str">
        <f>E9</f>
        <v>BALOGH</v>
      </c>
      <c r="G18" s="409"/>
      <c r="H18" s="409" t="str">
        <f>E11</f>
        <v>SZALAI-SZOLLÁR</v>
      </c>
      <c r="I18" s="409"/>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ht="18.75" customHeight="1" x14ac:dyDescent="0.25">
      <c r="A19" s="410" t="s">
        <v>52</v>
      </c>
      <c r="B19" s="411" t="str">
        <f>E7</f>
        <v>SZABÓ</v>
      </c>
      <c r="C19" s="411"/>
      <c r="D19" s="412"/>
      <c r="E19" s="412"/>
      <c r="F19" s="413"/>
      <c r="G19" s="413"/>
      <c r="H19" s="413"/>
      <c r="I19" s="413"/>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ht="18.75" customHeight="1" x14ac:dyDescent="0.25">
      <c r="A20" s="410" t="s">
        <v>53</v>
      </c>
      <c r="B20" s="411" t="str">
        <f>E9</f>
        <v>BALOGH</v>
      </c>
      <c r="C20" s="411"/>
      <c r="D20" s="413"/>
      <c r="E20" s="413"/>
      <c r="F20" s="412"/>
      <c r="G20" s="412"/>
      <c r="H20" s="413"/>
      <c r="I20" s="413"/>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ht="18.75" customHeight="1" x14ac:dyDescent="0.25">
      <c r="A21" s="410" t="s">
        <v>54</v>
      </c>
      <c r="B21" s="411" t="str">
        <f>E11</f>
        <v>SZALAI-SZOLLÁR</v>
      </c>
      <c r="C21" s="411"/>
      <c r="D21" s="413"/>
      <c r="E21" s="413"/>
      <c r="F21" s="413"/>
      <c r="G21" s="413"/>
      <c r="H21" s="412"/>
      <c r="I21" s="412"/>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x14ac:dyDescent="0.25">
      <c r="A22" s="396"/>
      <c r="B22" s="396"/>
      <c r="C22" s="396"/>
      <c r="D22" s="396"/>
      <c r="E22" s="396"/>
      <c r="F22" s="396"/>
      <c r="G22" s="396"/>
      <c r="H22" s="396"/>
      <c r="I22" s="396"/>
      <c r="J22" s="396"/>
      <c r="K22" s="396"/>
      <c r="L22" s="396"/>
      <c r="M22" s="396"/>
      <c r="Y22" s="376"/>
      <c r="Z22" s="376"/>
      <c r="AA22" s="376" t="s">
        <v>70</v>
      </c>
      <c r="AB22" s="376">
        <v>60</v>
      </c>
      <c r="AC22" s="376">
        <v>40</v>
      </c>
      <c r="AD22" s="376">
        <v>30</v>
      </c>
      <c r="AE22" s="376">
        <v>20</v>
      </c>
      <c r="AF22" s="376">
        <v>18</v>
      </c>
      <c r="AG22" s="376">
        <v>15</v>
      </c>
      <c r="AH22" s="376">
        <v>12</v>
      </c>
      <c r="AI22" s="376">
        <v>10</v>
      </c>
      <c r="AJ22" s="376">
        <v>8</v>
      </c>
      <c r="AK22" s="376">
        <v>6</v>
      </c>
    </row>
    <row r="23" spans="1:37" x14ac:dyDescent="0.25">
      <c r="A23" s="396"/>
      <c r="B23" s="396"/>
      <c r="C23" s="396"/>
      <c r="D23" s="396"/>
      <c r="E23" s="396"/>
      <c r="F23" s="396"/>
      <c r="G23" s="396"/>
      <c r="H23" s="396"/>
      <c r="I23" s="396"/>
      <c r="J23" s="396"/>
      <c r="K23" s="396"/>
      <c r="L23" s="396"/>
      <c r="M23" s="396"/>
      <c r="Y23" s="376"/>
      <c r="Z23" s="376"/>
      <c r="AA23" s="376" t="s">
        <v>71</v>
      </c>
      <c r="AB23" s="376">
        <v>40</v>
      </c>
      <c r="AC23" s="376">
        <v>25</v>
      </c>
      <c r="AD23" s="376">
        <v>18</v>
      </c>
      <c r="AE23" s="376">
        <v>13</v>
      </c>
      <c r="AF23" s="376">
        <v>8</v>
      </c>
      <c r="AG23" s="376">
        <v>7</v>
      </c>
      <c r="AH23" s="376">
        <v>6</v>
      </c>
      <c r="AI23" s="376">
        <v>5</v>
      </c>
      <c r="AJ23" s="376">
        <v>4</v>
      </c>
      <c r="AK23" s="376">
        <v>3</v>
      </c>
    </row>
    <row r="24" spans="1:37" x14ac:dyDescent="0.25">
      <c r="A24" s="396"/>
      <c r="B24" s="396"/>
      <c r="C24" s="396"/>
      <c r="D24" s="396"/>
      <c r="E24" s="396"/>
      <c r="F24" s="396"/>
      <c r="G24" s="396"/>
      <c r="H24" s="396"/>
      <c r="I24" s="396"/>
      <c r="J24" s="396"/>
      <c r="K24" s="396"/>
      <c r="L24" s="396"/>
      <c r="M24" s="396"/>
      <c r="Y24" s="376"/>
      <c r="Z24" s="376"/>
      <c r="AA24" s="376" t="s">
        <v>72</v>
      </c>
      <c r="AB24" s="376">
        <v>25</v>
      </c>
      <c r="AC24" s="376">
        <v>15</v>
      </c>
      <c r="AD24" s="376">
        <v>13</v>
      </c>
      <c r="AE24" s="376">
        <v>7</v>
      </c>
      <c r="AF24" s="376">
        <v>6</v>
      </c>
      <c r="AG24" s="376">
        <v>5</v>
      </c>
      <c r="AH24" s="376">
        <v>4</v>
      </c>
      <c r="AI24" s="376">
        <v>3</v>
      </c>
      <c r="AJ24" s="376">
        <v>2</v>
      </c>
      <c r="AK24" s="376">
        <v>1</v>
      </c>
    </row>
    <row r="25" spans="1:37" x14ac:dyDescent="0.25">
      <c r="A25" s="396"/>
      <c r="B25" s="396"/>
      <c r="C25" s="396"/>
      <c r="D25" s="396"/>
      <c r="E25" s="396"/>
      <c r="F25" s="396"/>
      <c r="G25" s="396"/>
      <c r="H25" s="396"/>
      <c r="I25" s="396"/>
      <c r="J25" s="396"/>
      <c r="K25" s="396"/>
      <c r="L25" s="396"/>
      <c r="M25" s="396"/>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396"/>
      <c r="Y26" s="376"/>
      <c r="Z26" s="376"/>
      <c r="AA26" s="376" t="s">
        <v>73</v>
      </c>
      <c r="AB26" s="376">
        <v>10</v>
      </c>
      <c r="AC26" s="376">
        <v>6</v>
      </c>
      <c r="AD26" s="376">
        <v>4</v>
      </c>
      <c r="AE26" s="376">
        <v>2</v>
      </c>
      <c r="AF26" s="376">
        <v>1</v>
      </c>
      <c r="AG26" s="376">
        <v>0</v>
      </c>
      <c r="AH26" s="376">
        <v>0</v>
      </c>
      <c r="AI26" s="376">
        <v>0</v>
      </c>
      <c r="AJ26" s="376">
        <v>0</v>
      </c>
      <c r="AK26" s="376">
        <v>0</v>
      </c>
    </row>
    <row r="27" spans="1:37" x14ac:dyDescent="0.25">
      <c r="A27" s="396"/>
      <c r="B27" s="396"/>
      <c r="C27" s="396"/>
      <c r="D27" s="396"/>
      <c r="E27" s="396"/>
      <c r="F27" s="396"/>
      <c r="G27" s="396"/>
      <c r="H27" s="396"/>
      <c r="I27" s="396"/>
      <c r="J27" s="396"/>
      <c r="K27" s="396"/>
      <c r="L27" s="396"/>
      <c r="M27" s="396"/>
      <c r="Y27" s="376"/>
      <c r="Z27" s="376"/>
      <c r="AA27" s="376" t="s">
        <v>74</v>
      </c>
      <c r="AB27" s="376">
        <v>3</v>
      </c>
      <c r="AC27" s="376">
        <v>2</v>
      </c>
      <c r="AD27" s="376">
        <v>1</v>
      </c>
      <c r="AE27" s="376">
        <v>0</v>
      </c>
      <c r="AF27" s="376">
        <v>0</v>
      </c>
      <c r="AG27" s="376">
        <v>0</v>
      </c>
      <c r="AH27" s="376">
        <v>0</v>
      </c>
      <c r="AI27" s="376">
        <v>0</v>
      </c>
      <c r="AJ27" s="376">
        <v>0</v>
      </c>
      <c r="AK27" s="376">
        <v>0</v>
      </c>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396"/>
      <c r="M30" s="396"/>
    </row>
    <row r="31" spans="1:37" x14ac:dyDescent="0.25">
      <c r="A31" s="396"/>
      <c r="B31" s="396"/>
      <c r="C31" s="396"/>
      <c r="D31" s="396"/>
      <c r="E31" s="396"/>
      <c r="F31" s="396"/>
      <c r="G31" s="396"/>
      <c r="H31" s="396"/>
      <c r="I31" s="396"/>
      <c r="J31" s="396"/>
      <c r="K31" s="396"/>
      <c r="L31" s="396"/>
      <c r="M31" s="396"/>
    </row>
    <row r="32" spans="1:37" x14ac:dyDescent="0.25">
      <c r="A32" s="396"/>
      <c r="B32" s="396"/>
      <c r="C32" s="396"/>
      <c r="D32" s="396"/>
      <c r="E32" s="396"/>
      <c r="F32" s="396"/>
      <c r="G32" s="396"/>
      <c r="H32" s="396"/>
      <c r="I32" s="396"/>
      <c r="J32" s="396"/>
      <c r="K32" s="396"/>
      <c r="L32" s="401"/>
      <c r="M32" s="401"/>
    </row>
    <row r="33" spans="1:18" x14ac:dyDescent="0.25">
      <c r="A33" s="414" t="s">
        <v>35</v>
      </c>
      <c r="B33" s="415"/>
      <c r="C33" s="416"/>
      <c r="D33" s="417" t="s">
        <v>2</v>
      </c>
      <c r="E33" s="418" t="s">
        <v>37</v>
      </c>
      <c r="F33" s="419"/>
      <c r="G33" s="417" t="s">
        <v>2</v>
      </c>
      <c r="H33" s="418" t="s">
        <v>46</v>
      </c>
      <c r="I33" s="420"/>
      <c r="J33" s="418" t="s">
        <v>47</v>
      </c>
      <c r="K33" s="421" t="s">
        <v>48</v>
      </c>
      <c r="L33" s="392"/>
      <c r="M33" s="422"/>
      <c r="N33" s="423"/>
      <c r="P33" s="424"/>
      <c r="Q33" s="424"/>
      <c r="R33" s="425"/>
    </row>
    <row r="34" spans="1:18" x14ac:dyDescent="0.25">
      <c r="A34" s="426" t="s">
        <v>36</v>
      </c>
      <c r="B34" s="427"/>
      <c r="C34" s="428"/>
      <c r="D34" s="429"/>
      <c r="E34" s="430"/>
      <c r="F34" s="430"/>
      <c r="G34" s="431" t="s">
        <v>3</v>
      </c>
      <c r="H34" s="427"/>
      <c r="I34" s="432"/>
      <c r="J34" s="433"/>
      <c r="K34" s="434" t="s">
        <v>38</v>
      </c>
      <c r="L34" s="435"/>
      <c r="M34" s="436"/>
      <c r="P34" s="437"/>
      <c r="Q34" s="437"/>
      <c r="R34" s="438"/>
    </row>
    <row r="35" spans="1:18" x14ac:dyDescent="0.25">
      <c r="A35" s="439" t="s">
        <v>45</v>
      </c>
      <c r="B35" s="440"/>
      <c r="C35" s="441"/>
      <c r="D35" s="442"/>
      <c r="E35" s="443"/>
      <c r="F35" s="443"/>
      <c r="G35" s="444" t="s">
        <v>4</v>
      </c>
      <c r="H35" s="445"/>
      <c r="I35" s="446"/>
      <c r="J35" s="447"/>
      <c r="K35" s="448"/>
      <c r="L35" s="401"/>
      <c r="M35" s="449"/>
      <c r="P35" s="438"/>
      <c r="Q35" s="450"/>
      <c r="R35" s="438"/>
    </row>
    <row r="36" spans="1:18" x14ac:dyDescent="0.25">
      <c r="A36" s="451"/>
      <c r="B36" s="452"/>
      <c r="C36" s="453"/>
      <c r="D36" s="442"/>
      <c r="E36" s="454"/>
      <c r="F36" s="396"/>
      <c r="G36" s="444" t="s">
        <v>5</v>
      </c>
      <c r="H36" s="445"/>
      <c r="I36" s="446"/>
      <c r="J36" s="447"/>
      <c r="K36" s="434" t="s">
        <v>39</v>
      </c>
      <c r="L36" s="435"/>
      <c r="M36" s="455"/>
      <c r="P36" s="437"/>
      <c r="Q36" s="437"/>
      <c r="R36" s="438"/>
    </row>
    <row r="37" spans="1:18" x14ac:dyDescent="0.25">
      <c r="A37" s="456"/>
      <c r="B37" s="457"/>
      <c r="C37" s="458"/>
      <c r="D37" s="442"/>
      <c r="E37" s="454"/>
      <c r="F37" s="396"/>
      <c r="G37" s="444" t="s">
        <v>6</v>
      </c>
      <c r="H37" s="445"/>
      <c r="I37" s="446"/>
      <c r="J37" s="447"/>
      <c r="K37" s="459"/>
      <c r="L37" s="396"/>
      <c r="M37" s="436"/>
      <c r="P37" s="438"/>
      <c r="Q37" s="450"/>
      <c r="R37" s="438"/>
    </row>
    <row r="38" spans="1:18" x14ac:dyDescent="0.25">
      <c r="A38" s="460"/>
      <c r="B38" s="461"/>
      <c r="C38" s="462"/>
      <c r="D38" s="442"/>
      <c r="E38" s="454"/>
      <c r="F38" s="396"/>
      <c r="G38" s="444" t="s">
        <v>7</v>
      </c>
      <c r="H38" s="445"/>
      <c r="I38" s="446"/>
      <c r="J38" s="447"/>
      <c r="K38" s="439"/>
      <c r="L38" s="401"/>
      <c r="M38" s="449"/>
      <c r="P38" s="438"/>
      <c r="Q38" s="450"/>
      <c r="R38" s="438"/>
    </row>
    <row r="39" spans="1:18" x14ac:dyDescent="0.25">
      <c r="A39" s="463"/>
      <c r="B39" s="464"/>
      <c r="C39" s="458"/>
      <c r="D39" s="442"/>
      <c r="E39" s="454"/>
      <c r="F39" s="396"/>
      <c r="G39" s="444" t="s">
        <v>8</v>
      </c>
      <c r="H39" s="445"/>
      <c r="I39" s="446"/>
      <c r="J39" s="447"/>
      <c r="K39" s="434" t="s">
        <v>28</v>
      </c>
      <c r="L39" s="435"/>
      <c r="M39" s="455"/>
      <c r="P39" s="437"/>
      <c r="Q39" s="437"/>
      <c r="R39" s="438"/>
    </row>
    <row r="40" spans="1:18" x14ac:dyDescent="0.25">
      <c r="A40" s="463"/>
      <c r="B40" s="464"/>
      <c r="C40" s="465"/>
      <c r="D40" s="442"/>
      <c r="E40" s="454"/>
      <c r="F40" s="396"/>
      <c r="G40" s="444" t="s">
        <v>9</v>
      </c>
      <c r="H40" s="445"/>
      <c r="I40" s="446"/>
      <c r="J40" s="447"/>
      <c r="K40" s="459"/>
      <c r="L40" s="396"/>
      <c r="M40" s="436"/>
      <c r="P40" s="438"/>
      <c r="Q40" s="450"/>
      <c r="R40" s="438"/>
    </row>
    <row r="41" spans="1:18" x14ac:dyDescent="0.25">
      <c r="A41" s="466"/>
      <c r="B41" s="467"/>
      <c r="C41" s="468"/>
      <c r="D41" s="469"/>
      <c r="E41" s="470"/>
      <c r="F41" s="401"/>
      <c r="G41" s="471" t="s">
        <v>10</v>
      </c>
      <c r="H41" s="440"/>
      <c r="I41" s="472"/>
      <c r="J41" s="473"/>
      <c r="K41" s="439" t="str">
        <f>L4</f>
        <v>Nagyistók-Nádasi Judit</v>
      </c>
      <c r="L41" s="401"/>
      <c r="M41" s="449"/>
      <c r="P41" s="438"/>
      <c r="Q41" s="450"/>
      <c r="R41" s="474"/>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320" priority="2" stopIfTrue="1" operator="equal">
      <formula>"Bye"</formula>
    </cfRule>
  </conditionalFormatting>
  <conditionalFormatting sqref="R41">
    <cfRule type="expression" dxfId="31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0D49-BB30-4F12-A07F-4F555A67C740}">
  <sheetPr codeName="Munka15">
    <tabColor indexed="11"/>
  </sheetPr>
  <dimension ref="A1:AK47"/>
  <sheetViews>
    <sheetView topLeftCell="A22"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13.5546875" style="279" customWidth="1"/>
    <col min="11" max="13" width="8.5546875" style="279" customWidth="1"/>
    <col min="14" max="14" width="8.88671875" style="279"/>
    <col min="15" max="15" width="11.44140625" style="279" customWidth="1"/>
    <col min="16" max="17" width="8.44140625" style="279" customWidth="1"/>
    <col min="18" max="18" width="10.88671875" style="279" customWidth="1"/>
    <col min="19" max="21" width="8.44140625" style="279" customWidth="1"/>
    <col min="22" max="24" width="8.88671875" style="279"/>
    <col min="25" max="37" width="0"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13.5546875" style="279" customWidth="1"/>
    <col min="267" max="269" width="8.5546875" style="279" customWidth="1"/>
    <col min="270" max="270" width="8.88671875" style="279"/>
    <col min="271" max="271" width="11.44140625" style="279" customWidth="1"/>
    <col min="272" max="273" width="8.44140625" style="279" customWidth="1"/>
    <col min="274" max="274" width="10.88671875" style="279" customWidth="1"/>
    <col min="275" max="277" width="8.44140625" style="279" customWidth="1"/>
    <col min="278"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13.5546875" style="279" customWidth="1"/>
    <col min="523" max="525" width="8.5546875" style="279" customWidth="1"/>
    <col min="526" max="526" width="8.88671875" style="279"/>
    <col min="527" max="527" width="11.44140625" style="279" customWidth="1"/>
    <col min="528" max="529" width="8.44140625" style="279" customWidth="1"/>
    <col min="530" max="530" width="10.88671875" style="279" customWidth="1"/>
    <col min="531" max="533" width="8.44140625" style="279" customWidth="1"/>
    <col min="534"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13.5546875" style="279" customWidth="1"/>
    <col min="779" max="781" width="8.5546875" style="279" customWidth="1"/>
    <col min="782" max="782" width="8.88671875" style="279"/>
    <col min="783" max="783" width="11.44140625" style="279" customWidth="1"/>
    <col min="784" max="785" width="8.44140625" style="279" customWidth="1"/>
    <col min="786" max="786" width="10.88671875" style="279" customWidth="1"/>
    <col min="787" max="789" width="8.44140625" style="279" customWidth="1"/>
    <col min="790"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13.5546875" style="279" customWidth="1"/>
    <col min="1035" max="1037" width="8.5546875" style="279" customWidth="1"/>
    <col min="1038" max="1038" width="8.88671875" style="279"/>
    <col min="1039" max="1039" width="11.44140625" style="279" customWidth="1"/>
    <col min="1040" max="1041" width="8.44140625" style="279" customWidth="1"/>
    <col min="1042" max="1042" width="10.88671875" style="279" customWidth="1"/>
    <col min="1043" max="1045" width="8.44140625" style="279" customWidth="1"/>
    <col min="1046"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13.5546875" style="279" customWidth="1"/>
    <col min="1291" max="1293" width="8.5546875" style="279" customWidth="1"/>
    <col min="1294" max="1294" width="8.88671875" style="279"/>
    <col min="1295" max="1295" width="11.44140625" style="279" customWidth="1"/>
    <col min="1296" max="1297" width="8.44140625" style="279" customWidth="1"/>
    <col min="1298" max="1298" width="10.88671875" style="279" customWidth="1"/>
    <col min="1299" max="1301" width="8.44140625" style="279" customWidth="1"/>
    <col min="1302"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13.5546875" style="279" customWidth="1"/>
    <col min="1547" max="1549" width="8.5546875" style="279" customWidth="1"/>
    <col min="1550" max="1550" width="8.88671875" style="279"/>
    <col min="1551" max="1551" width="11.44140625" style="279" customWidth="1"/>
    <col min="1552" max="1553" width="8.44140625" style="279" customWidth="1"/>
    <col min="1554" max="1554" width="10.88671875" style="279" customWidth="1"/>
    <col min="1555" max="1557" width="8.44140625" style="279" customWidth="1"/>
    <col min="1558"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13.5546875" style="279" customWidth="1"/>
    <col min="1803" max="1805" width="8.5546875" style="279" customWidth="1"/>
    <col min="1806" max="1806" width="8.88671875" style="279"/>
    <col min="1807" max="1807" width="11.44140625" style="279" customWidth="1"/>
    <col min="1808" max="1809" width="8.44140625" style="279" customWidth="1"/>
    <col min="1810" max="1810" width="10.88671875" style="279" customWidth="1"/>
    <col min="1811" max="1813" width="8.44140625" style="279" customWidth="1"/>
    <col min="1814"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13.5546875" style="279" customWidth="1"/>
    <col min="2059" max="2061" width="8.5546875" style="279" customWidth="1"/>
    <col min="2062" max="2062" width="8.88671875" style="279"/>
    <col min="2063" max="2063" width="11.44140625" style="279" customWidth="1"/>
    <col min="2064" max="2065" width="8.44140625" style="279" customWidth="1"/>
    <col min="2066" max="2066" width="10.88671875" style="279" customWidth="1"/>
    <col min="2067" max="2069" width="8.44140625" style="279" customWidth="1"/>
    <col min="2070"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13.5546875" style="279" customWidth="1"/>
    <col min="2315" max="2317" width="8.5546875" style="279" customWidth="1"/>
    <col min="2318" max="2318" width="8.88671875" style="279"/>
    <col min="2319" max="2319" width="11.44140625" style="279" customWidth="1"/>
    <col min="2320" max="2321" width="8.44140625" style="279" customWidth="1"/>
    <col min="2322" max="2322" width="10.88671875" style="279" customWidth="1"/>
    <col min="2323" max="2325" width="8.44140625" style="279" customWidth="1"/>
    <col min="2326"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13.5546875" style="279" customWidth="1"/>
    <col min="2571" max="2573" width="8.5546875" style="279" customWidth="1"/>
    <col min="2574" max="2574" width="8.88671875" style="279"/>
    <col min="2575" max="2575" width="11.44140625" style="279" customWidth="1"/>
    <col min="2576" max="2577" width="8.44140625" style="279" customWidth="1"/>
    <col min="2578" max="2578" width="10.88671875" style="279" customWidth="1"/>
    <col min="2579" max="2581" width="8.44140625" style="279" customWidth="1"/>
    <col min="2582"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13.5546875" style="279" customWidth="1"/>
    <col min="2827" max="2829" width="8.5546875" style="279" customWidth="1"/>
    <col min="2830" max="2830" width="8.88671875" style="279"/>
    <col min="2831" max="2831" width="11.44140625" style="279" customWidth="1"/>
    <col min="2832" max="2833" width="8.44140625" style="279" customWidth="1"/>
    <col min="2834" max="2834" width="10.88671875" style="279" customWidth="1"/>
    <col min="2835" max="2837" width="8.44140625" style="279" customWidth="1"/>
    <col min="2838"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13.5546875" style="279" customWidth="1"/>
    <col min="3083" max="3085" width="8.5546875" style="279" customWidth="1"/>
    <col min="3086" max="3086" width="8.88671875" style="279"/>
    <col min="3087" max="3087" width="11.44140625" style="279" customWidth="1"/>
    <col min="3088" max="3089" width="8.44140625" style="279" customWidth="1"/>
    <col min="3090" max="3090" width="10.88671875" style="279" customWidth="1"/>
    <col min="3091" max="3093" width="8.44140625" style="279" customWidth="1"/>
    <col min="3094"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13.5546875" style="279" customWidth="1"/>
    <col min="3339" max="3341" width="8.5546875" style="279" customWidth="1"/>
    <col min="3342" max="3342" width="8.88671875" style="279"/>
    <col min="3343" max="3343" width="11.44140625" style="279" customWidth="1"/>
    <col min="3344" max="3345" width="8.44140625" style="279" customWidth="1"/>
    <col min="3346" max="3346" width="10.88671875" style="279" customWidth="1"/>
    <col min="3347" max="3349" width="8.44140625" style="279" customWidth="1"/>
    <col min="3350"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13.5546875" style="279" customWidth="1"/>
    <col min="3595" max="3597" width="8.5546875" style="279" customWidth="1"/>
    <col min="3598" max="3598" width="8.88671875" style="279"/>
    <col min="3599" max="3599" width="11.44140625" style="279" customWidth="1"/>
    <col min="3600" max="3601" width="8.44140625" style="279" customWidth="1"/>
    <col min="3602" max="3602" width="10.88671875" style="279" customWidth="1"/>
    <col min="3603" max="3605" width="8.44140625" style="279" customWidth="1"/>
    <col min="3606"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13.5546875" style="279" customWidth="1"/>
    <col min="3851" max="3853" width="8.5546875" style="279" customWidth="1"/>
    <col min="3854" max="3854" width="8.88671875" style="279"/>
    <col min="3855" max="3855" width="11.44140625" style="279" customWidth="1"/>
    <col min="3856" max="3857" width="8.44140625" style="279" customWidth="1"/>
    <col min="3858" max="3858" width="10.88671875" style="279" customWidth="1"/>
    <col min="3859" max="3861" width="8.44140625" style="279" customWidth="1"/>
    <col min="3862"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13.5546875" style="279" customWidth="1"/>
    <col min="4107" max="4109" width="8.5546875" style="279" customWidth="1"/>
    <col min="4110" max="4110" width="8.88671875" style="279"/>
    <col min="4111" max="4111" width="11.44140625" style="279" customWidth="1"/>
    <col min="4112" max="4113" width="8.44140625" style="279" customWidth="1"/>
    <col min="4114" max="4114" width="10.88671875" style="279" customWidth="1"/>
    <col min="4115" max="4117" width="8.44140625" style="279" customWidth="1"/>
    <col min="4118"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13.5546875" style="279" customWidth="1"/>
    <col min="4363" max="4365" width="8.5546875" style="279" customWidth="1"/>
    <col min="4366" max="4366" width="8.88671875" style="279"/>
    <col min="4367" max="4367" width="11.44140625" style="279" customWidth="1"/>
    <col min="4368" max="4369" width="8.44140625" style="279" customWidth="1"/>
    <col min="4370" max="4370" width="10.88671875" style="279" customWidth="1"/>
    <col min="4371" max="4373" width="8.44140625" style="279" customWidth="1"/>
    <col min="4374"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13.5546875" style="279" customWidth="1"/>
    <col min="4619" max="4621" width="8.5546875" style="279" customWidth="1"/>
    <col min="4622" max="4622" width="8.88671875" style="279"/>
    <col min="4623" max="4623" width="11.44140625" style="279" customWidth="1"/>
    <col min="4624" max="4625" width="8.44140625" style="279" customWidth="1"/>
    <col min="4626" max="4626" width="10.88671875" style="279" customWidth="1"/>
    <col min="4627" max="4629" width="8.44140625" style="279" customWidth="1"/>
    <col min="4630"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13.5546875" style="279" customWidth="1"/>
    <col min="4875" max="4877" width="8.5546875" style="279" customWidth="1"/>
    <col min="4878" max="4878" width="8.88671875" style="279"/>
    <col min="4879" max="4879" width="11.44140625" style="279" customWidth="1"/>
    <col min="4880" max="4881" width="8.44140625" style="279" customWidth="1"/>
    <col min="4882" max="4882" width="10.88671875" style="279" customWidth="1"/>
    <col min="4883" max="4885" width="8.44140625" style="279" customWidth="1"/>
    <col min="4886"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13.5546875" style="279" customWidth="1"/>
    <col min="5131" max="5133" width="8.5546875" style="279" customWidth="1"/>
    <col min="5134" max="5134" width="8.88671875" style="279"/>
    <col min="5135" max="5135" width="11.44140625" style="279" customWidth="1"/>
    <col min="5136" max="5137" width="8.44140625" style="279" customWidth="1"/>
    <col min="5138" max="5138" width="10.88671875" style="279" customWidth="1"/>
    <col min="5139" max="5141" width="8.44140625" style="279" customWidth="1"/>
    <col min="5142"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13.5546875" style="279" customWidth="1"/>
    <col min="5387" max="5389" width="8.5546875" style="279" customWidth="1"/>
    <col min="5390" max="5390" width="8.88671875" style="279"/>
    <col min="5391" max="5391" width="11.44140625" style="279" customWidth="1"/>
    <col min="5392" max="5393" width="8.44140625" style="279" customWidth="1"/>
    <col min="5394" max="5394" width="10.88671875" style="279" customWidth="1"/>
    <col min="5395" max="5397" width="8.44140625" style="279" customWidth="1"/>
    <col min="5398"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13.5546875" style="279" customWidth="1"/>
    <col min="5643" max="5645" width="8.5546875" style="279" customWidth="1"/>
    <col min="5646" max="5646" width="8.88671875" style="279"/>
    <col min="5647" max="5647" width="11.44140625" style="279" customWidth="1"/>
    <col min="5648" max="5649" width="8.44140625" style="279" customWidth="1"/>
    <col min="5650" max="5650" width="10.88671875" style="279" customWidth="1"/>
    <col min="5651" max="5653" width="8.44140625" style="279" customWidth="1"/>
    <col min="5654"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13.5546875" style="279" customWidth="1"/>
    <col min="5899" max="5901" width="8.5546875" style="279" customWidth="1"/>
    <col min="5902" max="5902" width="8.88671875" style="279"/>
    <col min="5903" max="5903" width="11.44140625" style="279" customWidth="1"/>
    <col min="5904" max="5905" width="8.44140625" style="279" customWidth="1"/>
    <col min="5906" max="5906" width="10.88671875" style="279" customWidth="1"/>
    <col min="5907" max="5909" width="8.44140625" style="279" customWidth="1"/>
    <col min="5910"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13.5546875" style="279" customWidth="1"/>
    <col min="6155" max="6157" width="8.5546875" style="279" customWidth="1"/>
    <col min="6158" max="6158" width="8.88671875" style="279"/>
    <col min="6159" max="6159" width="11.44140625" style="279" customWidth="1"/>
    <col min="6160" max="6161" width="8.44140625" style="279" customWidth="1"/>
    <col min="6162" max="6162" width="10.88671875" style="279" customWidth="1"/>
    <col min="6163" max="6165" width="8.44140625" style="279" customWidth="1"/>
    <col min="6166"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13.5546875" style="279" customWidth="1"/>
    <col min="6411" max="6413" width="8.5546875" style="279" customWidth="1"/>
    <col min="6414" max="6414" width="8.88671875" style="279"/>
    <col min="6415" max="6415" width="11.44140625" style="279" customWidth="1"/>
    <col min="6416" max="6417" width="8.44140625" style="279" customWidth="1"/>
    <col min="6418" max="6418" width="10.88671875" style="279" customWidth="1"/>
    <col min="6419" max="6421" width="8.44140625" style="279" customWidth="1"/>
    <col min="6422"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13.5546875" style="279" customWidth="1"/>
    <col min="6667" max="6669" width="8.5546875" style="279" customWidth="1"/>
    <col min="6670" max="6670" width="8.88671875" style="279"/>
    <col min="6671" max="6671" width="11.44140625" style="279" customWidth="1"/>
    <col min="6672" max="6673" width="8.44140625" style="279" customWidth="1"/>
    <col min="6674" max="6674" width="10.88671875" style="279" customWidth="1"/>
    <col min="6675" max="6677" width="8.44140625" style="279" customWidth="1"/>
    <col min="6678"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13.5546875" style="279" customWidth="1"/>
    <col min="6923" max="6925" width="8.5546875" style="279" customWidth="1"/>
    <col min="6926" max="6926" width="8.88671875" style="279"/>
    <col min="6927" max="6927" width="11.44140625" style="279" customWidth="1"/>
    <col min="6928" max="6929" width="8.44140625" style="279" customWidth="1"/>
    <col min="6930" max="6930" width="10.88671875" style="279" customWidth="1"/>
    <col min="6931" max="6933" width="8.44140625" style="279" customWidth="1"/>
    <col min="6934"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13.5546875" style="279" customWidth="1"/>
    <col min="7179" max="7181" width="8.5546875" style="279" customWidth="1"/>
    <col min="7182" max="7182" width="8.88671875" style="279"/>
    <col min="7183" max="7183" width="11.44140625" style="279" customWidth="1"/>
    <col min="7184" max="7185" width="8.44140625" style="279" customWidth="1"/>
    <col min="7186" max="7186" width="10.88671875" style="279" customWidth="1"/>
    <col min="7187" max="7189" width="8.44140625" style="279" customWidth="1"/>
    <col min="7190"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13.5546875" style="279" customWidth="1"/>
    <col min="7435" max="7437" width="8.5546875" style="279" customWidth="1"/>
    <col min="7438" max="7438" width="8.88671875" style="279"/>
    <col min="7439" max="7439" width="11.44140625" style="279" customWidth="1"/>
    <col min="7440" max="7441" width="8.44140625" style="279" customWidth="1"/>
    <col min="7442" max="7442" width="10.88671875" style="279" customWidth="1"/>
    <col min="7443" max="7445" width="8.44140625" style="279" customWidth="1"/>
    <col min="7446"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13.5546875" style="279" customWidth="1"/>
    <col min="7691" max="7693" width="8.5546875" style="279" customWidth="1"/>
    <col min="7694" max="7694" width="8.88671875" style="279"/>
    <col min="7695" max="7695" width="11.44140625" style="279" customWidth="1"/>
    <col min="7696" max="7697" width="8.44140625" style="279" customWidth="1"/>
    <col min="7698" max="7698" width="10.88671875" style="279" customWidth="1"/>
    <col min="7699" max="7701" width="8.44140625" style="279" customWidth="1"/>
    <col min="7702"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13.5546875" style="279" customWidth="1"/>
    <col min="7947" max="7949" width="8.5546875" style="279" customWidth="1"/>
    <col min="7950" max="7950" width="8.88671875" style="279"/>
    <col min="7951" max="7951" width="11.44140625" style="279" customWidth="1"/>
    <col min="7952" max="7953" width="8.44140625" style="279" customWidth="1"/>
    <col min="7954" max="7954" width="10.88671875" style="279" customWidth="1"/>
    <col min="7955" max="7957" width="8.44140625" style="279" customWidth="1"/>
    <col min="7958"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13.5546875" style="279" customWidth="1"/>
    <col min="8203" max="8205" width="8.5546875" style="279" customWidth="1"/>
    <col min="8206" max="8206" width="8.88671875" style="279"/>
    <col min="8207" max="8207" width="11.44140625" style="279" customWidth="1"/>
    <col min="8208" max="8209" width="8.44140625" style="279" customWidth="1"/>
    <col min="8210" max="8210" width="10.88671875" style="279" customWidth="1"/>
    <col min="8211" max="8213" width="8.44140625" style="279" customWidth="1"/>
    <col min="8214"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13.5546875" style="279" customWidth="1"/>
    <col min="8459" max="8461" width="8.5546875" style="279" customWidth="1"/>
    <col min="8462" max="8462" width="8.88671875" style="279"/>
    <col min="8463" max="8463" width="11.44140625" style="279" customWidth="1"/>
    <col min="8464" max="8465" width="8.44140625" style="279" customWidth="1"/>
    <col min="8466" max="8466" width="10.88671875" style="279" customWidth="1"/>
    <col min="8467" max="8469" width="8.44140625" style="279" customWidth="1"/>
    <col min="8470"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13.5546875" style="279" customWidth="1"/>
    <col min="8715" max="8717" width="8.5546875" style="279" customWidth="1"/>
    <col min="8718" max="8718" width="8.88671875" style="279"/>
    <col min="8719" max="8719" width="11.44140625" style="279" customWidth="1"/>
    <col min="8720" max="8721" width="8.44140625" style="279" customWidth="1"/>
    <col min="8722" max="8722" width="10.88671875" style="279" customWidth="1"/>
    <col min="8723" max="8725" width="8.44140625" style="279" customWidth="1"/>
    <col min="8726"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13.5546875" style="279" customWidth="1"/>
    <col min="8971" max="8973" width="8.5546875" style="279" customWidth="1"/>
    <col min="8974" max="8974" width="8.88671875" style="279"/>
    <col min="8975" max="8975" width="11.44140625" style="279" customWidth="1"/>
    <col min="8976" max="8977" width="8.44140625" style="279" customWidth="1"/>
    <col min="8978" max="8978" width="10.88671875" style="279" customWidth="1"/>
    <col min="8979" max="8981" width="8.44140625" style="279" customWidth="1"/>
    <col min="8982"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13.5546875" style="279" customWidth="1"/>
    <col min="9227" max="9229" width="8.5546875" style="279" customWidth="1"/>
    <col min="9230" max="9230" width="8.88671875" style="279"/>
    <col min="9231" max="9231" width="11.44140625" style="279" customWidth="1"/>
    <col min="9232" max="9233" width="8.44140625" style="279" customWidth="1"/>
    <col min="9234" max="9234" width="10.88671875" style="279" customWidth="1"/>
    <col min="9235" max="9237" width="8.44140625" style="279" customWidth="1"/>
    <col min="9238"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13.5546875" style="279" customWidth="1"/>
    <col min="9483" max="9485" width="8.5546875" style="279" customWidth="1"/>
    <col min="9486" max="9486" width="8.88671875" style="279"/>
    <col min="9487" max="9487" width="11.44140625" style="279" customWidth="1"/>
    <col min="9488" max="9489" width="8.44140625" style="279" customWidth="1"/>
    <col min="9490" max="9490" width="10.88671875" style="279" customWidth="1"/>
    <col min="9491" max="9493" width="8.44140625" style="279" customWidth="1"/>
    <col min="9494"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13.5546875" style="279" customWidth="1"/>
    <col min="9739" max="9741" width="8.5546875" style="279" customWidth="1"/>
    <col min="9742" max="9742" width="8.88671875" style="279"/>
    <col min="9743" max="9743" width="11.44140625" style="279" customWidth="1"/>
    <col min="9744" max="9745" width="8.44140625" style="279" customWidth="1"/>
    <col min="9746" max="9746" width="10.88671875" style="279" customWidth="1"/>
    <col min="9747" max="9749" width="8.44140625" style="279" customWidth="1"/>
    <col min="9750"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13.5546875" style="279" customWidth="1"/>
    <col min="9995" max="9997" width="8.5546875" style="279" customWidth="1"/>
    <col min="9998" max="9998" width="8.88671875" style="279"/>
    <col min="9999" max="9999" width="11.44140625" style="279" customWidth="1"/>
    <col min="10000" max="10001" width="8.44140625" style="279" customWidth="1"/>
    <col min="10002" max="10002" width="10.88671875" style="279" customWidth="1"/>
    <col min="10003" max="10005" width="8.44140625" style="279" customWidth="1"/>
    <col min="10006"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13.5546875" style="279" customWidth="1"/>
    <col min="10251" max="10253" width="8.5546875" style="279" customWidth="1"/>
    <col min="10254" max="10254" width="8.88671875" style="279"/>
    <col min="10255" max="10255" width="11.44140625" style="279" customWidth="1"/>
    <col min="10256" max="10257" width="8.44140625" style="279" customWidth="1"/>
    <col min="10258" max="10258" width="10.88671875" style="279" customWidth="1"/>
    <col min="10259" max="10261" width="8.44140625" style="279" customWidth="1"/>
    <col min="10262"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13.5546875" style="279" customWidth="1"/>
    <col min="10507" max="10509" width="8.5546875" style="279" customWidth="1"/>
    <col min="10510" max="10510" width="8.88671875" style="279"/>
    <col min="10511" max="10511" width="11.44140625" style="279" customWidth="1"/>
    <col min="10512" max="10513" width="8.44140625" style="279" customWidth="1"/>
    <col min="10514" max="10514" width="10.88671875" style="279" customWidth="1"/>
    <col min="10515" max="10517" width="8.44140625" style="279" customWidth="1"/>
    <col min="10518"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13.5546875" style="279" customWidth="1"/>
    <col min="10763" max="10765" width="8.5546875" style="279" customWidth="1"/>
    <col min="10766" max="10766" width="8.88671875" style="279"/>
    <col min="10767" max="10767" width="11.44140625" style="279" customWidth="1"/>
    <col min="10768" max="10769" width="8.44140625" style="279" customWidth="1"/>
    <col min="10770" max="10770" width="10.88671875" style="279" customWidth="1"/>
    <col min="10771" max="10773" width="8.44140625" style="279" customWidth="1"/>
    <col min="10774"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13.5546875" style="279" customWidth="1"/>
    <col min="11019" max="11021" width="8.5546875" style="279" customWidth="1"/>
    <col min="11022" max="11022" width="8.88671875" style="279"/>
    <col min="11023" max="11023" width="11.44140625" style="279" customWidth="1"/>
    <col min="11024" max="11025" width="8.44140625" style="279" customWidth="1"/>
    <col min="11026" max="11026" width="10.88671875" style="279" customWidth="1"/>
    <col min="11027" max="11029" width="8.44140625" style="279" customWidth="1"/>
    <col min="11030"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13.5546875" style="279" customWidth="1"/>
    <col min="11275" max="11277" width="8.5546875" style="279" customWidth="1"/>
    <col min="11278" max="11278" width="8.88671875" style="279"/>
    <col min="11279" max="11279" width="11.44140625" style="279" customWidth="1"/>
    <col min="11280" max="11281" width="8.44140625" style="279" customWidth="1"/>
    <col min="11282" max="11282" width="10.88671875" style="279" customWidth="1"/>
    <col min="11283" max="11285" width="8.44140625" style="279" customWidth="1"/>
    <col min="11286"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13.5546875" style="279" customWidth="1"/>
    <col min="11531" max="11533" width="8.5546875" style="279" customWidth="1"/>
    <col min="11534" max="11534" width="8.88671875" style="279"/>
    <col min="11535" max="11535" width="11.44140625" style="279" customWidth="1"/>
    <col min="11536" max="11537" width="8.44140625" style="279" customWidth="1"/>
    <col min="11538" max="11538" width="10.88671875" style="279" customWidth="1"/>
    <col min="11539" max="11541" width="8.44140625" style="279" customWidth="1"/>
    <col min="11542"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13.5546875" style="279" customWidth="1"/>
    <col min="11787" max="11789" width="8.5546875" style="279" customWidth="1"/>
    <col min="11790" max="11790" width="8.88671875" style="279"/>
    <col min="11791" max="11791" width="11.44140625" style="279" customWidth="1"/>
    <col min="11792" max="11793" width="8.44140625" style="279" customWidth="1"/>
    <col min="11794" max="11794" width="10.88671875" style="279" customWidth="1"/>
    <col min="11795" max="11797" width="8.44140625" style="279" customWidth="1"/>
    <col min="11798"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13.5546875" style="279" customWidth="1"/>
    <col min="12043" max="12045" width="8.5546875" style="279" customWidth="1"/>
    <col min="12046" max="12046" width="8.88671875" style="279"/>
    <col min="12047" max="12047" width="11.44140625" style="279" customWidth="1"/>
    <col min="12048" max="12049" width="8.44140625" style="279" customWidth="1"/>
    <col min="12050" max="12050" width="10.88671875" style="279" customWidth="1"/>
    <col min="12051" max="12053" width="8.44140625" style="279" customWidth="1"/>
    <col min="12054"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13.5546875" style="279" customWidth="1"/>
    <col min="12299" max="12301" width="8.5546875" style="279" customWidth="1"/>
    <col min="12302" max="12302" width="8.88671875" style="279"/>
    <col min="12303" max="12303" width="11.44140625" style="279" customWidth="1"/>
    <col min="12304" max="12305" width="8.44140625" style="279" customWidth="1"/>
    <col min="12306" max="12306" width="10.88671875" style="279" customWidth="1"/>
    <col min="12307" max="12309" width="8.44140625" style="279" customWidth="1"/>
    <col min="12310"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13.5546875" style="279" customWidth="1"/>
    <col min="12555" max="12557" width="8.5546875" style="279" customWidth="1"/>
    <col min="12558" max="12558" width="8.88671875" style="279"/>
    <col min="12559" max="12559" width="11.44140625" style="279" customWidth="1"/>
    <col min="12560" max="12561" width="8.44140625" style="279" customWidth="1"/>
    <col min="12562" max="12562" width="10.88671875" style="279" customWidth="1"/>
    <col min="12563" max="12565" width="8.44140625" style="279" customWidth="1"/>
    <col min="12566"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13.5546875" style="279" customWidth="1"/>
    <col min="12811" max="12813" width="8.5546875" style="279" customWidth="1"/>
    <col min="12814" max="12814" width="8.88671875" style="279"/>
    <col min="12815" max="12815" width="11.44140625" style="279" customWidth="1"/>
    <col min="12816" max="12817" width="8.44140625" style="279" customWidth="1"/>
    <col min="12818" max="12818" width="10.88671875" style="279" customWidth="1"/>
    <col min="12819" max="12821" width="8.44140625" style="279" customWidth="1"/>
    <col min="12822"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13.5546875" style="279" customWidth="1"/>
    <col min="13067" max="13069" width="8.5546875" style="279" customWidth="1"/>
    <col min="13070" max="13070" width="8.88671875" style="279"/>
    <col min="13071" max="13071" width="11.44140625" style="279" customWidth="1"/>
    <col min="13072" max="13073" width="8.44140625" style="279" customWidth="1"/>
    <col min="13074" max="13074" width="10.88671875" style="279" customWidth="1"/>
    <col min="13075" max="13077" width="8.44140625" style="279" customWidth="1"/>
    <col min="13078"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13.5546875" style="279" customWidth="1"/>
    <col min="13323" max="13325" width="8.5546875" style="279" customWidth="1"/>
    <col min="13326" max="13326" width="8.88671875" style="279"/>
    <col min="13327" max="13327" width="11.44140625" style="279" customWidth="1"/>
    <col min="13328" max="13329" width="8.44140625" style="279" customWidth="1"/>
    <col min="13330" max="13330" width="10.88671875" style="279" customWidth="1"/>
    <col min="13331" max="13333" width="8.44140625" style="279" customWidth="1"/>
    <col min="13334"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13.5546875" style="279" customWidth="1"/>
    <col min="13579" max="13581" width="8.5546875" style="279" customWidth="1"/>
    <col min="13582" max="13582" width="8.88671875" style="279"/>
    <col min="13583" max="13583" width="11.44140625" style="279" customWidth="1"/>
    <col min="13584" max="13585" width="8.44140625" style="279" customWidth="1"/>
    <col min="13586" max="13586" width="10.88671875" style="279" customWidth="1"/>
    <col min="13587" max="13589" width="8.44140625" style="279" customWidth="1"/>
    <col min="13590"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13.5546875" style="279" customWidth="1"/>
    <col min="13835" max="13837" width="8.5546875" style="279" customWidth="1"/>
    <col min="13838" max="13838" width="8.88671875" style="279"/>
    <col min="13839" max="13839" width="11.44140625" style="279" customWidth="1"/>
    <col min="13840" max="13841" width="8.44140625" style="279" customWidth="1"/>
    <col min="13842" max="13842" width="10.88671875" style="279" customWidth="1"/>
    <col min="13843" max="13845" width="8.44140625" style="279" customWidth="1"/>
    <col min="13846"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13.5546875" style="279" customWidth="1"/>
    <col min="14091" max="14093" width="8.5546875" style="279" customWidth="1"/>
    <col min="14094" max="14094" width="8.88671875" style="279"/>
    <col min="14095" max="14095" width="11.44140625" style="279" customWidth="1"/>
    <col min="14096" max="14097" width="8.44140625" style="279" customWidth="1"/>
    <col min="14098" max="14098" width="10.88671875" style="279" customWidth="1"/>
    <col min="14099" max="14101" width="8.44140625" style="279" customWidth="1"/>
    <col min="14102"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13.5546875" style="279" customWidth="1"/>
    <col min="14347" max="14349" width="8.5546875" style="279" customWidth="1"/>
    <col min="14350" max="14350" width="8.88671875" style="279"/>
    <col min="14351" max="14351" width="11.44140625" style="279" customWidth="1"/>
    <col min="14352" max="14353" width="8.44140625" style="279" customWidth="1"/>
    <col min="14354" max="14354" width="10.88671875" style="279" customWidth="1"/>
    <col min="14355" max="14357" width="8.44140625" style="279" customWidth="1"/>
    <col min="14358"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13.5546875" style="279" customWidth="1"/>
    <col min="14603" max="14605" width="8.5546875" style="279" customWidth="1"/>
    <col min="14606" max="14606" width="8.88671875" style="279"/>
    <col min="14607" max="14607" width="11.44140625" style="279" customWidth="1"/>
    <col min="14608" max="14609" width="8.44140625" style="279" customWidth="1"/>
    <col min="14610" max="14610" width="10.88671875" style="279" customWidth="1"/>
    <col min="14611" max="14613" width="8.44140625" style="279" customWidth="1"/>
    <col min="14614"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13.5546875" style="279" customWidth="1"/>
    <col min="14859" max="14861" width="8.5546875" style="279" customWidth="1"/>
    <col min="14862" max="14862" width="8.88671875" style="279"/>
    <col min="14863" max="14863" width="11.44140625" style="279" customWidth="1"/>
    <col min="14864" max="14865" width="8.44140625" style="279" customWidth="1"/>
    <col min="14866" max="14866" width="10.88671875" style="279" customWidth="1"/>
    <col min="14867" max="14869" width="8.44140625" style="279" customWidth="1"/>
    <col min="14870"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13.5546875" style="279" customWidth="1"/>
    <col min="15115" max="15117" width="8.5546875" style="279" customWidth="1"/>
    <col min="15118" max="15118" width="8.88671875" style="279"/>
    <col min="15119" max="15119" width="11.44140625" style="279" customWidth="1"/>
    <col min="15120" max="15121" width="8.44140625" style="279" customWidth="1"/>
    <col min="15122" max="15122" width="10.88671875" style="279" customWidth="1"/>
    <col min="15123" max="15125" width="8.44140625" style="279" customWidth="1"/>
    <col min="15126"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13.5546875" style="279" customWidth="1"/>
    <col min="15371" max="15373" width="8.5546875" style="279" customWidth="1"/>
    <col min="15374" max="15374" width="8.88671875" style="279"/>
    <col min="15375" max="15375" width="11.44140625" style="279" customWidth="1"/>
    <col min="15376" max="15377" width="8.44140625" style="279" customWidth="1"/>
    <col min="15378" max="15378" width="10.88671875" style="279" customWidth="1"/>
    <col min="15379" max="15381" width="8.44140625" style="279" customWidth="1"/>
    <col min="15382"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13.5546875" style="279" customWidth="1"/>
    <col min="15627" max="15629" width="8.5546875" style="279" customWidth="1"/>
    <col min="15630" max="15630" width="8.88671875" style="279"/>
    <col min="15631" max="15631" width="11.44140625" style="279" customWidth="1"/>
    <col min="15632" max="15633" width="8.44140625" style="279" customWidth="1"/>
    <col min="15634" max="15634" width="10.88671875" style="279" customWidth="1"/>
    <col min="15635" max="15637" width="8.44140625" style="279" customWidth="1"/>
    <col min="15638"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13.5546875" style="279" customWidth="1"/>
    <col min="15883" max="15885" width="8.5546875" style="279" customWidth="1"/>
    <col min="15886" max="15886" width="8.88671875" style="279"/>
    <col min="15887" max="15887" width="11.44140625" style="279" customWidth="1"/>
    <col min="15888" max="15889" width="8.44140625" style="279" customWidth="1"/>
    <col min="15890" max="15890" width="10.88671875" style="279" customWidth="1"/>
    <col min="15891" max="15893" width="8.44140625" style="279" customWidth="1"/>
    <col min="15894"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13.5546875" style="279" customWidth="1"/>
    <col min="16139" max="16141" width="8.5546875" style="279" customWidth="1"/>
    <col min="16142" max="16142" width="8.88671875" style="279"/>
    <col min="16143" max="16143" width="11.44140625" style="279" customWidth="1"/>
    <col min="16144" max="16145" width="8.44140625" style="279" customWidth="1"/>
    <col min="16146" max="16146" width="10.88671875" style="279" customWidth="1"/>
    <col min="16147" max="16149" width="8.44140625" style="279" customWidth="1"/>
    <col min="16150"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478" t="str">
        <f>[1]Altalanos!$B$8</f>
        <v>II.kcs.-U10-N-F</v>
      </c>
      <c r="F2" s="369"/>
      <c r="G2" s="370" t="s">
        <v>364</v>
      </c>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O5" s="382" t="s">
        <v>59</v>
      </c>
      <c r="P5" s="377" t="s">
        <v>62</v>
      </c>
      <c r="R5" s="382" t="s">
        <v>59</v>
      </c>
      <c r="S5" s="377" t="s">
        <v>365</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O6" s="390" t="s">
        <v>63</v>
      </c>
      <c r="P6" s="391" t="s">
        <v>60</v>
      </c>
      <c r="R6" s="390" t="s">
        <v>63</v>
      </c>
      <c r="S6" s="391" t="s">
        <v>366</v>
      </c>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480">
        <v>8</v>
      </c>
      <c r="C7" s="399" t="str">
        <f>IF($B7="","",VLOOKUP($B7,'II.kcs.-U10-N-F elo'!$A$7:$O$22,5))</f>
        <v>170830</v>
      </c>
      <c r="D7" s="399">
        <f>IF($B7="","",VLOOKUP($B7,'II.kcs.-U10-N-F elo'!$A$7:$O$22,15))</f>
        <v>0</v>
      </c>
      <c r="E7" s="400" t="str">
        <f>UPPER(IF($B7="","",VLOOKUP($B7,'II.kcs.-U10-N-F elo'!$A$7:$O$22,2)))</f>
        <v>SZÁNTÓ</v>
      </c>
      <c r="F7" s="401"/>
      <c r="G7" s="400" t="str">
        <f>IF($B7="","",VLOOKUP($B7,'II.kcs.-U10-N-F elo'!$A$7:$O$22,3))</f>
        <v>János</v>
      </c>
      <c r="H7" s="401"/>
      <c r="I7" s="400" t="str">
        <f>IF($B7="","",VLOOKUP($B7,'II.kcs.-U10-N-F elo'!$A$7:$O$22,4))</f>
        <v>B.lelle-Karádi Ált. Isk. és AMI</v>
      </c>
      <c r="J7" s="396"/>
      <c r="K7" s="402"/>
      <c r="L7" s="403" t="str">
        <f>IF(K7="","",CONCATENATE(VLOOKUP($Y$3,$AB$1:$AK$1,K7)," pont"))</f>
        <v/>
      </c>
      <c r="M7" s="404"/>
      <c r="O7" s="394" t="s">
        <v>64</v>
      </c>
      <c r="P7" s="395" t="s">
        <v>61</v>
      </c>
      <c r="R7" s="394" t="s">
        <v>64</v>
      </c>
      <c r="S7" s="395" t="s">
        <v>367</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4</v>
      </c>
      <c r="C9" s="399" t="str">
        <f>IF($B9="","",VLOOKUP($B9,'II.kcs.-U10-N-F elo'!$A$7:$O$22,5))</f>
        <v>170706</v>
      </c>
      <c r="D9" s="399">
        <f>IF($B9="","",VLOOKUP($B9,'II.kcs.-U10-N-F elo'!$A$7:$O$22,15))</f>
        <v>0</v>
      </c>
      <c r="E9" s="400" t="str">
        <f>UPPER(IF($B9="","",VLOOKUP($B9,'II.kcs.-U10-N-F elo'!$A$7:$O$22,2)))</f>
        <v>MÁZSA</v>
      </c>
      <c r="F9" s="401"/>
      <c r="G9" s="400" t="str">
        <f>IF($B9="","",VLOOKUP($B9,'II.kcs.-U10-N-F elo'!$A$7:$O$22,3))</f>
        <v>Zsombor</v>
      </c>
      <c r="H9" s="401"/>
      <c r="I9" s="400" t="str">
        <f>IF($B9="","",VLOOKUP($B9,'II.kcs.-U10-N-F elo'!$A$7:$O$22,4))</f>
        <v>Lórántffy Zs. Kaposvár</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5</v>
      </c>
      <c r="C11" s="399" t="str">
        <f>IF($B11="","",VLOOKUP($B11,'II.kcs.-U10-N-F elo'!$A$7:$O$22,5))</f>
        <v>160923</v>
      </c>
      <c r="D11" s="399">
        <f>IF($B11="","",VLOOKUP($B11,'II.kcs.-U10-N-F elo'!$A$7:$O$22,15))</f>
        <v>0</v>
      </c>
      <c r="E11" s="400" t="str">
        <f>UPPER(IF($B11="","",VLOOKUP($B11,'II.kcs.-U10-N-F elo'!$A$7:$O$22,2)))</f>
        <v>MISETA</v>
      </c>
      <c r="F11" s="401"/>
      <c r="G11" s="400" t="str">
        <f>IF($B11="","",VLOOKUP($B11,'II.kcs.-U10-N-F elo'!$A$7:$O$22,3))</f>
        <v>Soma</v>
      </c>
      <c r="H11" s="401"/>
      <c r="I11" s="400" t="str">
        <f>IF($B11="","",VLOOKUP($B11,'II.kcs.-U10-N-F elo'!$A$7:$O$22,4))</f>
        <v>Marcali Mikszáth K. Ált. Isk.</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480">
        <v>9</v>
      </c>
      <c r="C13" s="399" t="str">
        <f>IF($B13="","",VLOOKUP($B13,'II.kcs.-U10-N-F elo'!$A$7:$O$22,5))</f>
        <v>160329</v>
      </c>
      <c r="D13" s="399">
        <f>IF($B13="","",VLOOKUP($B13,'II.kcs.-U10-N-F elo'!$A$7:$O$22,15))</f>
        <v>0</v>
      </c>
      <c r="E13" s="400" t="str">
        <f>UPPER(IF($B13="","",VLOOKUP($B13,'II.kcs.-U10-N-F elo'!$A$7:$O$22,2)))</f>
        <v>SZITA</v>
      </c>
      <c r="F13" s="401"/>
      <c r="G13" s="400" t="str">
        <f>IF($B13="","",VLOOKUP($B13,'II.kcs.-U10-N-F elo'!$A$7:$O$22,3))</f>
        <v>Ádám</v>
      </c>
      <c r="H13" s="401"/>
      <c r="I13" s="400" t="str">
        <f>IF($B13="","",VLOOKUP($B13,'II.kcs.-U10-N-F elo'!$A$7:$O$22,4))</f>
        <v>B.lelle-Karádi Ált. Isk. és AMI</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2</v>
      </c>
      <c r="C15" s="399" t="str">
        <f>IF($B15="","",VLOOKUP($B15,'II.kcs.-U10-N-F elo'!$A$7:$O$22,5))</f>
        <v>160616</v>
      </c>
      <c r="D15" s="399">
        <f>IF($B15="","",VLOOKUP($B15,'II.kcs.-U10-N-F elo'!$A$7:$O$22,15))</f>
        <v>0</v>
      </c>
      <c r="E15" s="400" t="str">
        <f>UPPER(IF($B15="","",VLOOKUP($B15,'II.kcs.-U10-N-F elo'!$A$7:$O$22,2)))</f>
        <v>JOVÁNCZAI</v>
      </c>
      <c r="F15" s="401"/>
      <c r="G15" s="400" t="str">
        <f>IF($B15="","",VLOOKUP($B15,'II.kcs.-U10-N-F elo'!$A$7:$O$22,3))</f>
        <v>Barna</v>
      </c>
      <c r="H15" s="401"/>
      <c r="I15" s="400" t="str">
        <f>IF($B15="","",VLOOKUP($B15,'II.kcs.-U10-N-F elo'!$A$7:$O$22,4))</f>
        <v>Kaposvári Kodály Z.Közp.Ált.Isk.</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3</v>
      </c>
      <c r="C17" s="399" t="str">
        <f>IF($B17="","",VLOOKUP($B17,'II.kcs.-U10-N-F elo'!$A$7:$O$22,5))</f>
        <v>170121</v>
      </c>
      <c r="D17" s="399">
        <f>IF($B17="","",VLOOKUP($B17,'II.kcs.-U10-N-F elo'!$A$7:$O$22,15))</f>
        <v>0</v>
      </c>
      <c r="E17" s="400" t="str">
        <f>UPPER(IF($B17="","",VLOOKUP($B17,'II.kcs.-U10-N-F elo'!$A$7:$O$22,2)))</f>
        <v>KOLLÁR</v>
      </c>
      <c r="F17" s="401"/>
      <c r="G17" s="400" t="str">
        <f>IF($B17="","",VLOOKUP($B17,'II.kcs.-U10-N-F elo'!$A$7:$O$22,3))</f>
        <v>Bertalan Gábor</v>
      </c>
      <c r="H17" s="401"/>
      <c r="I17" s="400" t="str">
        <f>IF($B17="","",VLOOKUP($B17,'II.kcs.-U10-N-F elo'!$A$7:$O$22,4))</f>
        <v>Lórántffy Zs. Kaposvár</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6"/>
      <c r="B18" s="396"/>
      <c r="C18" s="396"/>
      <c r="D18" s="396"/>
      <c r="E18" s="396"/>
      <c r="F18" s="396"/>
      <c r="G18" s="396"/>
      <c r="H18" s="396"/>
      <c r="I18" s="396"/>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6"/>
      <c r="B19" s="396"/>
      <c r="C19" s="396"/>
      <c r="D19" s="396"/>
      <c r="E19" s="396"/>
      <c r="F19" s="396"/>
      <c r="G19" s="396"/>
      <c r="H19" s="396"/>
      <c r="I19" s="396"/>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SZÁNTÓ</v>
      </c>
      <c r="E22" s="409"/>
      <c r="F22" s="409" t="str">
        <f>E9</f>
        <v>MÁZSA</v>
      </c>
      <c r="G22" s="409"/>
      <c r="H22" s="409" t="str">
        <f>E11</f>
        <v>MISETA</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SZÁNTÓ</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MÁZSA</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MISETA</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SZITA</v>
      </c>
      <c r="E27" s="409"/>
      <c r="F27" s="409" t="str">
        <f>E15</f>
        <v>JOVÁNCZAI</v>
      </c>
      <c r="G27" s="409"/>
      <c r="H27" s="409" t="str">
        <f>E17</f>
        <v>KOLLÁR</v>
      </c>
      <c r="I27" s="409"/>
      <c r="J27" s="396"/>
      <c r="K27" s="396"/>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SZITA</v>
      </c>
      <c r="C28" s="411"/>
      <c r="D28" s="412"/>
      <c r="E28" s="412"/>
      <c r="F28" s="413"/>
      <c r="G28" s="413"/>
      <c r="H28" s="413"/>
      <c r="I28" s="413"/>
      <c r="J28" s="396"/>
      <c r="K28" s="396"/>
      <c r="L28" s="396"/>
      <c r="M28" s="484"/>
    </row>
    <row r="29" spans="1:37" ht="18.75" customHeight="1" x14ac:dyDescent="0.25">
      <c r="A29" s="410" t="s">
        <v>144</v>
      </c>
      <c r="B29" s="411" t="str">
        <f>E15</f>
        <v>JOVÁNCZAI</v>
      </c>
      <c r="C29" s="411"/>
      <c r="D29" s="413"/>
      <c r="E29" s="413"/>
      <c r="F29" s="412"/>
      <c r="G29" s="412"/>
      <c r="H29" s="413"/>
      <c r="I29" s="413"/>
      <c r="J29" s="396"/>
      <c r="K29" s="396"/>
      <c r="L29" s="396"/>
      <c r="M29" s="484"/>
    </row>
    <row r="30" spans="1:37" ht="18.75" customHeight="1" x14ac:dyDescent="0.25">
      <c r="A30" s="410" t="s">
        <v>143</v>
      </c>
      <c r="B30" s="411" t="str">
        <f>E17</f>
        <v>KOLLÁR</v>
      </c>
      <c r="C30" s="411"/>
      <c r="D30" s="413"/>
      <c r="E30" s="413"/>
      <c r="F30" s="413"/>
      <c r="G30" s="413"/>
      <c r="H30" s="412"/>
      <c r="I30" s="412"/>
      <c r="J30" s="396"/>
      <c r="K30" s="396"/>
      <c r="L30" s="396"/>
      <c r="M30" s="484"/>
    </row>
    <row r="31" spans="1:37" x14ac:dyDescent="0.25">
      <c r="A31" s="396"/>
      <c r="B31" s="396"/>
      <c r="C31" s="396"/>
      <c r="D31" s="396"/>
      <c r="E31" s="396"/>
      <c r="F31" s="396"/>
      <c r="G31" s="396"/>
      <c r="H31" s="396"/>
      <c r="I31" s="396"/>
      <c r="J31" s="396"/>
      <c r="K31" s="396"/>
      <c r="L31" s="396"/>
      <c r="M31" s="396"/>
    </row>
    <row r="32" spans="1:37" x14ac:dyDescent="0.25">
      <c r="A32" s="396" t="s">
        <v>369</v>
      </c>
      <c r="B32" s="396"/>
      <c r="C32" s="486" t="str">
        <f>IF(M23=1,B23,IF(M24=1,B24,IF(M25=1,B25,"")))</f>
        <v/>
      </c>
      <c r="D32" s="486"/>
      <c r="E32" s="397" t="s">
        <v>370</v>
      </c>
      <c r="F32" s="486" t="str">
        <f>IF(M28=1,B28,IF(M29=1,B29,IF(M30=1,B30,"")))</f>
        <v/>
      </c>
      <c r="G32" s="486"/>
      <c r="H32" s="396"/>
      <c r="I32" s="401"/>
      <c r="J32" s="396"/>
      <c r="K32" s="396"/>
      <c r="L32" s="396"/>
      <c r="M32" s="396"/>
    </row>
    <row r="33" spans="1:18" x14ac:dyDescent="0.25">
      <c r="A33" s="396"/>
      <c r="B33" s="396"/>
      <c r="C33" s="396"/>
      <c r="D33" s="396"/>
      <c r="E33" s="396"/>
      <c r="F33" s="397"/>
      <c r="G33" s="397"/>
      <c r="H33" s="396"/>
      <c r="I33" s="396"/>
      <c r="J33" s="396"/>
      <c r="K33" s="396"/>
      <c r="L33" s="396"/>
      <c r="M33" s="396"/>
    </row>
    <row r="34" spans="1:18" x14ac:dyDescent="0.25">
      <c r="A34" s="396" t="s">
        <v>371</v>
      </c>
      <c r="B34" s="396"/>
      <c r="C34" s="486" t="str">
        <f>IF(M23=2,B23,IF(M24=2,B24,IF(M25=2,B25,"")))</f>
        <v/>
      </c>
      <c r="D34" s="486"/>
      <c r="E34" s="397" t="s">
        <v>370</v>
      </c>
      <c r="F34" s="486" t="str">
        <f>IF(M28=2,B28,IF(M29=2,B29,IF(M30=2,B30,"")))</f>
        <v/>
      </c>
      <c r="G34" s="486"/>
      <c r="H34" s="396"/>
      <c r="I34" s="401"/>
      <c r="J34" s="396"/>
      <c r="K34" s="396"/>
      <c r="L34" s="396"/>
      <c r="M34" s="396"/>
    </row>
    <row r="35" spans="1:18" x14ac:dyDescent="0.25">
      <c r="A35" s="396"/>
      <c r="B35" s="396"/>
      <c r="C35" s="397"/>
      <c r="D35" s="397"/>
      <c r="E35" s="397"/>
      <c r="F35" s="397"/>
      <c r="G35" s="397"/>
      <c r="H35" s="396"/>
      <c r="I35" s="396"/>
      <c r="J35" s="396"/>
      <c r="K35" s="396"/>
      <c r="L35" s="396"/>
      <c r="M35" s="396"/>
    </row>
    <row r="36" spans="1:18" x14ac:dyDescent="0.25">
      <c r="A36" s="396" t="s">
        <v>372</v>
      </c>
      <c r="B36" s="396"/>
      <c r="C36" s="486" t="str">
        <f>IF(M23=3,B23,IF(M24=3,B24,IF(M25=3,B25,"")))</f>
        <v/>
      </c>
      <c r="D36" s="486"/>
      <c r="E36" s="397" t="s">
        <v>370</v>
      </c>
      <c r="F36" s="486" t="str">
        <f>IF(M28=3,B28,IF(M29=3,B29,IF(M30=3,B30,"")))</f>
        <v/>
      </c>
      <c r="G36" s="486"/>
      <c r="H36" s="396"/>
      <c r="I36" s="401"/>
      <c r="J36" s="396"/>
      <c r="K36" s="396"/>
      <c r="L36" s="396"/>
      <c r="M36" s="396"/>
    </row>
    <row r="37" spans="1:18" x14ac:dyDescent="0.25">
      <c r="A37" s="396"/>
      <c r="B37" s="396"/>
      <c r="C37" s="396"/>
      <c r="D37" s="396"/>
      <c r="E37" s="396"/>
      <c r="F37" s="396"/>
      <c r="G37" s="396"/>
      <c r="H37" s="396"/>
      <c r="I37" s="396"/>
      <c r="J37" s="396"/>
      <c r="K37" s="396"/>
      <c r="L37" s="396"/>
      <c r="M37" s="396"/>
    </row>
    <row r="38" spans="1:18" x14ac:dyDescent="0.25">
      <c r="A38" s="396"/>
      <c r="B38" s="396"/>
      <c r="C38" s="396"/>
      <c r="D38" s="396"/>
      <c r="E38" s="396"/>
      <c r="F38" s="396"/>
      <c r="G38" s="396"/>
      <c r="H38" s="396"/>
      <c r="I38" s="396"/>
      <c r="J38" s="396"/>
      <c r="K38" s="396"/>
      <c r="L38" s="401"/>
      <c r="M38" s="396"/>
    </row>
    <row r="39" spans="1:18" x14ac:dyDescent="0.25">
      <c r="A39" s="414" t="s">
        <v>35</v>
      </c>
      <c r="B39" s="415"/>
      <c r="C39" s="416"/>
      <c r="D39" s="417" t="s">
        <v>2</v>
      </c>
      <c r="E39" s="418" t="s">
        <v>37</v>
      </c>
      <c r="F39" s="419"/>
      <c r="G39" s="417" t="s">
        <v>2</v>
      </c>
      <c r="H39" s="418" t="s">
        <v>46</v>
      </c>
      <c r="I39" s="420"/>
      <c r="J39" s="418" t="s">
        <v>47</v>
      </c>
      <c r="K39" s="421" t="s">
        <v>48</v>
      </c>
      <c r="L39" s="392"/>
      <c r="M39" s="419"/>
      <c r="P39" s="424"/>
      <c r="Q39" s="424"/>
      <c r="R39" s="425"/>
    </row>
    <row r="40" spans="1:18" x14ac:dyDescent="0.25">
      <c r="A40" s="426" t="s">
        <v>36</v>
      </c>
      <c r="B40" s="427"/>
      <c r="C40" s="428"/>
      <c r="D40" s="429"/>
      <c r="E40" s="430"/>
      <c r="F40" s="430"/>
      <c r="G40" s="431" t="s">
        <v>3</v>
      </c>
      <c r="H40" s="427"/>
      <c r="I40" s="432"/>
      <c r="J40" s="433"/>
      <c r="K40" s="434" t="s">
        <v>38</v>
      </c>
      <c r="L40" s="435"/>
      <c r="M40" s="455"/>
      <c r="P40" s="437"/>
      <c r="Q40" s="437"/>
      <c r="R40" s="438"/>
    </row>
    <row r="41" spans="1:18" x14ac:dyDescent="0.25">
      <c r="A41" s="439" t="s">
        <v>45</v>
      </c>
      <c r="B41" s="440"/>
      <c r="C41" s="441"/>
      <c r="D41" s="442"/>
      <c r="E41" s="443"/>
      <c r="F41" s="443"/>
      <c r="G41" s="444" t="s">
        <v>4</v>
      </c>
      <c r="H41" s="445"/>
      <c r="I41" s="446"/>
      <c r="J41" s="447"/>
      <c r="K41" s="448"/>
      <c r="L41" s="401"/>
      <c r="M41" s="449"/>
      <c r="P41" s="438"/>
      <c r="Q41" s="450"/>
      <c r="R41" s="438"/>
    </row>
    <row r="42" spans="1:18" x14ac:dyDescent="0.25">
      <c r="A42" s="451"/>
      <c r="B42" s="452"/>
      <c r="C42" s="453"/>
      <c r="D42" s="442"/>
      <c r="E42" s="454"/>
      <c r="F42" s="396"/>
      <c r="G42" s="444" t="s">
        <v>5</v>
      </c>
      <c r="H42" s="445"/>
      <c r="I42" s="446"/>
      <c r="J42" s="447"/>
      <c r="K42" s="434" t="s">
        <v>39</v>
      </c>
      <c r="L42" s="435"/>
      <c r="M42" s="455"/>
      <c r="P42" s="437"/>
      <c r="Q42" s="437"/>
      <c r="R42" s="438"/>
    </row>
    <row r="43" spans="1:18" x14ac:dyDescent="0.25">
      <c r="A43" s="456"/>
      <c r="B43" s="457"/>
      <c r="C43" s="458"/>
      <c r="D43" s="442"/>
      <c r="E43" s="454"/>
      <c r="F43" s="396"/>
      <c r="G43" s="444" t="s">
        <v>6</v>
      </c>
      <c r="H43" s="445"/>
      <c r="I43" s="446"/>
      <c r="J43" s="447"/>
      <c r="K43" s="459"/>
      <c r="L43" s="396"/>
      <c r="M43" s="436"/>
      <c r="P43" s="438"/>
      <c r="Q43" s="450"/>
      <c r="R43" s="438"/>
    </row>
    <row r="44" spans="1:18" x14ac:dyDescent="0.25">
      <c r="A44" s="460"/>
      <c r="B44" s="461"/>
      <c r="C44" s="462"/>
      <c r="D44" s="442"/>
      <c r="E44" s="454"/>
      <c r="F44" s="396"/>
      <c r="G44" s="444" t="s">
        <v>7</v>
      </c>
      <c r="H44" s="445"/>
      <c r="I44" s="446"/>
      <c r="J44" s="447"/>
      <c r="K44" s="439"/>
      <c r="L44" s="401"/>
      <c r="M44" s="449"/>
      <c r="P44" s="438"/>
      <c r="Q44" s="450"/>
      <c r="R44" s="438"/>
    </row>
    <row r="45" spans="1:18" x14ac:dyDescent="0.25">
      <c r="A45" s="463"/>
      <c r="B45" s="464"/>
      <c r="C45" s="458"/>
      <c r="D45" s="442"/>
      <c r="E45" s="454"/>
      <c r="F45" s="396"/>
      <c r="G45" s="444" t="s">
        <v>8</v>
      </c>
      <c r="H45" s="445"/>
      <c r="I45" s="446"/>
      <c r="J45" s="447"/>
      <c r="K45" s="434" t="s">
        <v>28</v>
      </c>
      <c r="L45" s="435"/>
      <c r="M45" s="455"/>
      <c r="P45" s="437"/>
      <c r="Q45" s="437"/>
      <c r="R45" s="438"/>
    </row>
    <row r="46" spans="1:18" x14ac:dyDescent="0.25">
      <c r="A46" s="463"/>
      <c r="B46" s="464"/>
      <c r="C46" s="465"/>
      <c r="D46" s="442"/>
      <c r="E46" s="454"/>
      <c r="F46" s="396"/>
      <c r="G46" s="444" t="s">
        <v>9</v>
      </c>
      <c r="H46" s="445"/>
      <c r="I46" s="446"/>
      <c r="J46" s="447"/>
      <c r="K46" s="459"/>
      <c r="L46" s="396"/>
      <c r="M46" s="436"/>
      <c r="P46" s="438"/>
      <c r="Q46" s="450"/>
      <c r="R46" s="438"/>
    </row>
    <row r="47" spans="1:18" x14ac:dyDescent="0.25">
      <c r="A47" s="466"/>
      <c r="B47" s="467"/>
      <c r="C47" s="468"/>
      <c r="D47" s="469"/>
      <c r="E47" s="470"/>
      <c r="F47" s="401"/>
      <c r="G47" s="471" t="s">
        <v>10</v>
      </c>
      <c r="H47" s="440"/>
      <c r="I47" s="472"/>
      <c r="J47" s="473"/>
      <c r="K47" s="439" t="str">
        <f>L4</f>
        <v>Nagyistók-Nádasi Judit</v>
      </c>
      <c r="L47" s="401"/>
      <c r="M47" s="449"/>
      <c r="P47" s="438"/>
      <c r="Q47" s="450"/>
      <c r="R47" s="474">
        <f>MIN(4,'II.kcs.-U10-N-F elo'!Q5)</f>
        <v>4</v>
      </c>
    </row>
  </sheetData>
  <mergeCells count="42">
    <mergeCell ref="C34:D34"/>
    <mergeCell ref="F34:G34"/>
    <mergeCell ref="C36:D36"/>
    <mergeCell ref="F36:G36"/>
    <mergeCell ref="E40:F40"/>
    <mergeCell ref="E41:F41"/>
    <mergeCell ref="B30:C30"/>
    <mergeCell ref="D30:E30"/>
    <mergeCell ref="F30:G30"/>
    <mergeCell ref="H30:I30"/>
    <mergeCell ref="C32:D32"/>
    <mergeCell ref="F32:G32"/>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7">
    <cfRule type="expression" dxfId="318" priority="2" stopIfTrue="1">
      <formula>$O$1="CU"</formula>
    </cfRule>
  </conditionalFormatting>
  <conditionalFormatting sqref="E7 E9 E11 E13 E15 E17">
    <cfRule type="cellIs" dxfId="31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813D-EE8D-49BB-967C-4D6E6A8FBFE8}">
  <sheetPr codeName="Munka13">
    <tabColor indexed="11"/>
  </sheetPr>
  <dimension ref="A1:AK39"/>
  <sheetViews>
    <sheetView topLeftCell="A16"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7.88671875" style="279" customWidth="1"/>
    <col min="11" max="12" width="8.5546875" style="279" customWidth="1"/>
    <col min="13" max="13" width="7.88671875" style="279" customWidth="1"/>
    <col min="14" max="14" width="8.88671875" style="279"/>
    <col min="15" max="16" width="4.44140625" style="279" customWidth="1"/>
    <col min="17" max="17" width="12.109375" style="279" customWidth="1"/>
    <col min="18" max="18" width="7.88671875" style="279" customWidth="1"/>
    <col min="19" max="19" width="7.44140625" style="279" customWidth="1"/>
    <col min="20" max="24" width="8.88671875" style="279"/>
    <col min="25"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7.88671875" style="279" customWidth="1"/>
    <col min="267" max="268" width="8.5546875" style="279" customWidth="1"/>
    <col min="269" max="269" width="7.88671875" style="279" customWidth="1"/>
    <col min="270" max="270" width="8.88671875" style="279"/>
    <col min="271" max="272" width="4.44140625" style="279" customWidth="1"/>
    <col min="273" max="273" width="12.109375" style="279" customWidth="1"/>
    <col min="274" max="274" width="7.88671875" style="279" customWidth="1"/>
    <col min="275" max="275" width="7.44140625" style="279" customWidth="1"/>
    <col min="276"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7.88671875" style="279" customWidth="1"/>
    <col min="523" max="524" width="8.5546875" style="279" customWidth="1"/>
    <col min="525" max="525" width="7.88671875" style="279" customWidth="1"/>
    <col min="526" max="526" width="8.88671875" style="279"/>
    <col min="527" max="528" width="4.44140625" style="279" customWidth="1"/>
    <col min="529" max="529" width="12.109375" style="279" customWidth="1"/>
    <col min="530" max="530" width="7.88671875" style="279" customWidth="1"/>
    <col min="531" max="531" width="7.44140625" style="279" customWidth="1"/>
    <col min="532"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7.88671875" style="279" customWidth="1"/>
    <col min="779" max="780" width="8.5546875" style="279" customWidth="1"/>
    <col min="781" max="781" width="7.88671875" style="279" customWidth="1"/>
    <col min="782" max="782" width="8.88671875" style="279"/>
    <col min="783" max="784" width="4.44140625" style="279" customWidth="1"/>
    <col min="785" max="785" width="12.109375" style="279" customWidth="1"/>
    <col min="786" max="786" width="7.88671875" style="279" customWidth="1"/>
    <col min="787" max="787" width="7.44140625" style="279" customWidth="1"/>
    <col min="788"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7.88671875" style="279" customWidth="1"/>
    <col min="1035" max="1036" width="8.5546875" style="279" customWidth="1"/>
    <col min="1037" max="1037" width="7.88671875" style="279" customWidth="1"/>
    <col min="1038" max="1038" width="8.88671875" style="279"/>
    <col min="1039" max="1040" width="4.44140625" style="279" customWidth="1"/>
    <col min="1041" max="1041" width="12.109375" style="279" customWidth="1"/>
    <col min="1042" max="1042" width="7.88671875" style="279" customWidth="1"/>
    <col min="1043" max="1043" width="7.44140625" style="279" customWidth="1"/>
    <col min="1044"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7.88671875" style="279" customWidth="1"/>
    <col min="1291" max="1292" width="8.5546875" style="279" customWidth="1"/>
    <col min="1293" max="1293" width="7.88671875" style="279" customWidth="1"/>
    <col min="1294" max="1294" width="8.88671875" style="279"/>
    <col min="1295" max="1296" width="4.44140625" style="279" customWidth="1"/>
    <col min="1297" max="1297" width="12.109375" style="279" customWidth="1"/>
    <col min="1298" max="1298" width="7.88671875" style="279" customWidth="1"/>
    <col min="1299" max="1299" width="7.44140625" style="279" customWidth="1"/>
    <col min="1300"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7.88671875" style="279" customWidth="1"/>
    <col min="1547" max="1548" width="8.5546875" style="279" customWidth="1"/>
    <col min="1549" max="1549" width="7.88671875" style="279" customWidth="1"/>
    <col min="1550" max="1550" width="8.88671875" style="279"/>
    <col min="1551" max="1552" width="4.44140625" style="279" customWidth="1"/>
    <col min="1553" max="1553" width="12.109375" style="279" customWidth="1"/>
    <col min="1554" max="1554" width="7.88671875" style="279" customWidth="1"/>
    <col min="1555" max="1555" width="7.44140625" style="279" customWidth="1"/>
    <col min="1556"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7.88671875" style="279" customWidth="1"/>
    <col min="1803" max="1804" width="8.5546875" style="279" customWidth="1"/>
    <col min="1805" max="1805" width="7.88671875" style="279" customWidth="1"/>
    <col min="1806" max="1806" width="8.88671875" style="279"/>
    <col min="1807" max="1808" width="4.44140625" style="279" customWidth="1"/>
    <col min="1809" max="1809" width="12.109375" style="279" customWidth="1"/>
    <col min="1810" max="1810" width="7.88671875" style="279" customWidth="1"/>
    <col min="1811" max="1811" width="7.44140625" style="279" customWidth="1"/>
    <col min="1812"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7.88671875" style="279" customWidth="1"/>
    <col min="2059" max="2060" width="8.5546875" style="279" customWidth="1"/>
    <col min="2061" max="2061" width="7.88671875" style="279" customWidth="1"/>
    <col min="2062" max="2062" width="8.88671875" style="279"/>
    <col min="2063" max="2064" width="4.44140625" style="279" customWidth="1"/>
    <col min="2065" max="2065" width="12.109375" style="279" customWidth="1"/>
    <col min="2066" max="2066" width="7.88671875" style="279" customWidth="1"/>
    <col min="2067" max="2067" width="7.44140625" style="279" customWidth="1"/>
    <col min="2068"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7.88671875" style="279" customWidth="1"/>
    <col min="2315" max="2316" width="8.5546875" style="279" customWidth="1"/>
    <col min="2317" max="2317" width="7.88671875" style="279" customWidth="1"/>
    <col min="2318" max="2318" width="8.88671875" style="279"/>
    <col min="2319" max="2320" width="4.44140625" style="279" customWidth="1"/>
    <col min="2321" max="2321" width="12.109375" style="279" customWidth="1"/>
    <col min="2322" max="2322" width="7.88671875" style="279" customWidth="1"/>
    <col min="2323" max="2323" width="7.44140625" style="279" customWidth="1"/>
    <col min="2324"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7.88671875" style="279" customWidth="1"/>
    <col min="2571" max="2572" width="8.5546875" style="279" customWidth="1"/>
    <col min="2573" max="2573" width="7.88671875" style="279" customWidth="1"/>
    <col min="2574" max="2574" width="8.88671875" style="279"/>
    <col min="2575" max="2576" width="4.44140625" style="279" customWidth="1"/>
    <col min="2577" max="2577" width="12.109375" style="279" customWidth="1"/>
    <col min="2578" max="2578" width="7.88671875" style="279" customWidth="1"/>
    <col min="2579" max="2579" width="7.44140625" style="279" customWidth="1"/>
    <col min="2580"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7.88671875" style="279" customWidth="1"/>
    <col min="2827" max="2828" width="8.5546875" style="279" customWidth="1"/>
    <col min="2829" max="2829" width="7.88671875" style="279" customWidth="1"/>
    <col min="2830" max="2830" width="8.88671875" style="279"/>
    <col min="2831" max="2832" width="4.44140625" style="279" customWidth="1"/>
    <col min="2833" max="2833" width="12.109375" style="279" customWidth="1"/>
    <col min="2834" max="2834" width="7.88671875" style="279" customWidth="1"/>
    <col min="2835" max="2835" width="7.44140625" style="279" customWidth="1"/>
    <col min="2836"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7.88671875" style="279" customWidth="1"/>
    <col min="3083" max="3084" width="8.5546875" style="279" customWidth="1"/>
    <col min="3085" max="3085" width="7.88671875" style="279" customWidth="1"/>
    <col min="3086" max="3086" width="8.88671875" style="279"/>
    <col min="3087" max="3088" width="4.44140625" style="279" customWidth="1"/>
    <col min="3089" max="3089" width="12.109375" style="279" customWidth="1"/>
    <col min="3090" max="3090" width="7.88671875" style="279" customWidth="1"/>
    <col min="3091" max="3091" width="7.44140625" style="279" customWidth="1"/>
    <col min="3092"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7.88671875" style="279" customWidth="1"/>
    <col min="3339" max="3340" width="8.5546875" style="279" customWidth="1"/>
    <col min="3341" max="3341" width="7.88671875" style="279" customWidth="1"/>
    <col min="3342" max="3342" width="8.88671875" style="279"/>
    <col min="3343" max="3344" width="4.44140625" style="279" customWidth="1"/>
    <col min="3345" max="3345" width="12.109375" style="279" customWidth="1"/>
    <col min="3346" max="3346" width="7.88671875" style="279" customWidth="1"/>
    <col min="3347" max="3347" width="7.44140625" style="279" customWidth="1"/>
    <col min="3348"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7.88671875" style="279" customWidth="1"/>
    <col min="3595" max="3596" width="8.5546875" style="279" customWidth="1"/>
    <col min="3597" max="3597" width="7.88671875" style="279" customWidth="1"/>
    <col min="3598" max="3598" width="8.88671875" style="279"/>
    <col min="3599" max="3600" width="4.44140625" style="279" customWidth="1"/>
    <col min="3601" max="3601" width="12.109375" style="279" customWidth="1"/>
    <col min="3602" max="3602" width="7.88671875" style="279" customWidth="1"/>
    <col min="3603" max="3603" width="7.44140625" style="279" customWidth="1"/>
    <col min="3604"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7.88671875" style="279" customWidth="1"/>
    <col min="3851" max="3852" width="8.5546875" style="279" customWidth="1"/>
    <col min="3853" max="3853" width="7.88671875" style="279" customWidth="1"/>
    <col min="3854" max="3854" width="8.88671875" style="279"/>
    <col min="3855" max="3856" width="4.44140625" style="279" customWidth="1"/>
    <col min="3857" max="3857" width="12.109375" style="279" customWidth="1"/>
    <col min="3858" max="3858" width="7.88671875" style="279" customWidth="1"/>
    <col min="3859" max="3859" width="7.44140625" style="279" customWidth="1"/>
    <col min="3860"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7.88671875" style="279" customWidth="1"/>
    <col min="4107" max="4108" width="8.5546875" style="279" customWidth="1"/>
    <col min="4109" max="4109" width="7.88671875" style="279" customWidth="1"/>
    <col min="4110" max="4110" width="8.88671875" style="279"/>
    <col min="4111" max="4112" width="4.44140625" style="279" customWidth="1"/>
    <col min="4113" max="4113" width="12.109375" style="279" customWidth="1"/>
    <col min="4114" max="4114" width="7.88671875" style="279" customWidth="1"/>
    <col min="4115" max="4115" width="7.44140625" style="279" customWidth="1"/>
    <col min="4116"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7.88671875" style="279" customWidth="1"/>
    <col min="4363" max="4364" width="8.5546875" style="279" customWidth="1"/>
    <col min="4365" max="4365" width="7.88671875" style="279" customWidth="1"/>
    <col min="4366" max="4366" width="8.88671875" style="279"/>
    <col min="4367" max="4368" width="4.44140625" style="279" customWidth="1"/>
    <col min="4369" max="4369" width="12.109375" style="279" customWidth="1"/>
    <col min="4370" max="4370" width="7.88671875" style="279" customWidth="1"/>
    <col min="4371" max="4371" width="7.44140625" style="279" customWidth="1"/>
    <col min="4372"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7.88671875" style="279" customWidth="1"/>
    <col min="4619" max="4620" width="8.5546875" style="279" customWidth="1"/>
    <col min="4621" max="4621" width="7.88671875" style="279" customWidth="1"/>
    <col min="4622" max="4622" width="8.88671875" style="279"/>
    <col min="4623" max="4624" width="4.44140625" style="279" customWidth="1"/>
    <col min="4625" max="4625" width="12.109375" style="279" customWidth="1"/>
    <col min="4626" max="4626" width="7.88671875" style="279" customWidth="1"/>
    <col min="4627" max="4627" width="7.44140625" style="279" customWidth="1"/>
    <col min="4628"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7.88671875" style="279" customWidth="1"/>
    <col min="4875" max="4876" width="8.5546875" style="279" customWidth="1"/>
    <col min="4877" max="4877" width="7.88671875" style="279" customWidth="1"/>
    <col min="4878" max="4878" width="8.88671875" style="279"/>
    <col min="4879" max="4880" width="4.44140625" style="279" customWidth="1"/>
    <col min="4881" max="4881" width="12.109375" style="279" customWidth="1"/>
    <col min="4882" max="4882" width="7.88671875" style="279" customWidth="1"/>
    <col min="4883" max="4883" width="7.44140625" style="279" customWidth="1"/>
    <col min="4884"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7.88671875" style="279" customWidth="1"/>
    <col min="5131" max="5132" width="8.5546875" style="279" customWidth="1"/>
    <col min="5133" max="5133" width="7.88671875" style="279" customWidth="1"/>
    <col min="5134" max="5134" width="8.88671875" style="279"/>
    <col min="5135" max="5136" width="4.44140625" style="279" customWidth="1"/>
    <col min="5137" max="5137" width="12.109375" style="279" customWidth="1"/>
    <col min="5138" max="5138" width="7.88671875" style="279" customWidth="1"/>
    <col min="5139" max="5139" width="7.44140625" style="279" customWidth="1"/>
    <col min="5140"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7.88671875" style="279" customWidth="1"/>
    <col min="5387" max="5388" width="8.5546875" style="279" customWidth="1"/>
    <col min="5389" max="5389" width="7.88671875" style="279" customWidth="1"/>
    <col min="5390" max="5390" width="8.88671875" style="279"/>
    <col min="5391" max="5392" width="4.44140625" style="279" customWidth="1"/>
    <col min="5393" max="5393" width="12.109375" style="279" customWidth="1"/>
    <col min="5394" max="5394" width="7.88671875" style="279" customWidth="1"/>
    <col min="5395" max="5395" width="7.44140625" style="279" customWidth="1"/>
    <col min="5396"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7.88671875" style="279" customWidth="1"/>
    <col min="5643" max="5644" width="8.5546875" style="279" customWidth="1"/>
    <col min="5645" max="5645" width="7.88671875" style="279" customWidth="1"/>
    <col min="5646" max="5646" width="8.88671875" style="279"/>
    <col min="5647" max="5648" width="4.44140625" style="279" customWidth="1"/>
    <col min="5649" max="5649" width="12.109375" style="279" customWidth="1"/>
    <col min="5650" max="5650" width="7.88671875" style="279" customWidth="1"/>
    <col min="5651" max="5651" width="7.44140625" style="279" customWidth="1"/>
    <col min="5652"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7.88671875" style="279" customWidth="1"/>
    <col min="5899" max="5900" width="8.5546875" style="279" customWidth="1"/>
    <col min="5901" max="5901" width="7.88671875" style="279" customWidth="1"/>
    <col min="5902" max="5902" width="8.88671875" style="279"/>
    <col min="5903" max="5904" width="4.44140625" style="279" customWidth="1"/>
    <col min="5905" max="5905" width="12.109375" style="279" customWidth="1"/>
    <col min="5906" max="5906" width="7.88671875" style="279" customWidth="1"/>
    <col min="5907" max="5907" width="7.44140625" style="279" customWidth="1"/>
    <col min="5908"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7.88671875" style="279" customWidth="1"/>
    <col min="6155" max="6156" width="8.5546875" style="279" customWidth="1"/>
    <col min="6157" max="6157" width="7.88671875" style="279" customWidth="1"/>
    <col min="6158" max="6158" width="8.88671875" style="279"/>
    <col min="6159" max="6160" width="4.44140625" style="279" customWidth="1"/>
    <col min="6161" max="6161" width="12.109375" style="279" customWidth="1"/>
    <col min="6162" max="6162" width="7.88671875" style="279" customWidth="1"/>
    <col min="6163" max="6163" width="7.44140625" style="279" customWidth="1"/>
    <col min="6164"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7.88671875" style="279" customWidth="1"/>
    <col min="6411" max="6412" width="8.5546875" style="279" customWidth="1"/>
    <col min="6413" max="6413" width="7.88671875" style="279" customWidth="1"/>
    <col min="6414" max="6414" width="8.88671875" style="279"/>
    <col min="6415" max="6416" width="4.44140625" style="279" customWidth="1"/>
    <col min="6417" max="6417" width="12.109375" style="279" customWidth="1"/>
    <col min="6418" max="6418" width="7.88671875" style="279" customWidth="1"/>
    <col min="6419" max="6419" width="7.44140625" style="279" customWidth="1"/>
    <col min="6420"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7.88671875" style="279" customWidth="1"/>
    <col min="6667" max="6668" width="8.5546875" style="279" customWidth="1"/>
    <col min="6669" max="6669" width="7.88671875" style="279" customWidth="1"/>
    <col min="6670" max="6670" width="8.88671875" style="279"/>
    <col min="6671" max="6672" width="4.44140625" style="279" customWidth="1"/>
    <col min="6673" max="6673" width="12.109375" style="279" customWidth="1"/>
    <col min="6674" max="6674" width="7.88671875" style="279" customWidth="1"/>
    <col min="6675" max="6675" width="7.44140625" style="279" customWidth="1"/>
    <col min="6676"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7.88671875" style="279" customWidth="1"/>
    <col min="6923" max="6924" width="8.5546875" style="279" customWidth="1"/>
    <col min="6925" max="6925" width="7.88671875" style="279" customWidth="1"/>
    <col min="6926" max="6926" width="8.88671875" style="279"/>
    <col min="6927" max="6928" width="4.44140625" style="279" customWidth="1"/>
    <col min="6929" max="6929" width="12.109375" style="279" customWidth="1"/>
    <col min="6930" max="6930" width="7.88671875" style="279" customWidth="1"/>
    <col min="6931" max="6931" width="7.44140625" style="279" customWidth="1"/>
    <col min="6932"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7.88671875" style="279" customWidth="1"/>
    <col min="7179" max="7180" width="8.5546875" style="279" customWidth="1"/>
    <col min="7181" max="7181" width="7.88671875" style="279" customWidth="1"/>
    <col min="7182" max="7182" width="8.88671875" style="279"/>
    <col min="7183" max="7184" width="4.44140625" style="279" customWidth="1"/>
    <col min="7185" max="7185" width="12.109375" style="279" customWidth="1"/>
    <col min="7186" max="7186" width="7.88671875" style="279" customWidth="1"/>
    <col min="7187" max="7187" width="7.44140625" style="279" customWidth="1"/>
    <col min="7188"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7.88671875" style="279" customWidth="1"/>
    <col min="7435" max="7436" width="8.5546875" style="279" customWidth="1"/>
    <col min="7437" max="7437" width="7.88671875" style="279" customWidth="1"/>
    <col min="7438" max="7438" width="8.88671875" style="279"/>
    <col min="7439" max="7440" width="4.44140625" style="279" customWidth="1"/>
    <col min="7441" max="7441" width="12.109375" style="279" customWidth="1"/>
    <col min="7442" max="7442" width="7.88671875" style="279" customWidth="1"/>
    <col min="7443" max="7443" width="7.44140625" style="279" customWidth="1"/>
    <col min="7444"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7.88671875" style="279" customWidth="1"/>
    <col min="7691" max="7692" width="8.5546875" style="279" customWidth="1"/>
    <col min="7693" max="7693" width="7.88671875" style="279" customWidth="1"/>
    <col min="7694" max="7694" width="8.88671875" style="279"/>
    <col min="7695" max="7696" width="4.44140625" style="279" customWidth="1"/>
    <col min="7697" max="7697" width="12.109375" style="279" customWidth="1"/>
    <col min="7698" max="7698" width="7.88671875" style="279" customWidth="1"/>
    <col min="7699" max="7699" width="7.44140625" style="279" customWidth="1"/>
    <col min="7700"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7.88671875" style="279" customWidth="1"/>
    <col min="7947" max="7948" width="8.5546875" style="279" customWidth="1"/>
    <col min="7949" max="7949" width="7.88671875" style="279" customWidth="1"/>
    <col min="7950" max="7950" width="8.88671875" style="279"/>
    <col min="7951" max="7952" width="4.44140625" style="279" customWidth="1"/>
    <col min="7953" max="7953" width="12.109375" style="279" customWidth="1"/>
    <col min="7954" max="7954" width="7.88671875" style="279" customWidth="1"/>
    <col min="7955" max="7955" width="7.44140625" style="279" customWidth="1"/>
    <col min="7956"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7.88671875" style="279" customWidth="1"/>
    <col min="8203" max="8204" width="8.5546875" style="279" customWidth="1"/>
    <col min="8205" max="8205" width="7.88671875" style="279" customWidth="1"/>
    <col min="8206" max="8206" width="8.88671875" style="279"/>
    <col min="8207" max="8208" width="4.44140625" style="279" customWidth="1"/>
    <col min="8209" max="8209" width="12.109375" style="279" customWidth="1"/>
    <col min="8210" max="8210" width="7.88671875" style="279" customWidth="1"/>
    <col min="8211" max="8211" width="7.44140625" style="279" customWidth="1"/>
    <col min="8212"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7.88671875" style="279" customWidth="1"/>
    <col min="8459" max="8460" width="8.5546875" style="279" customWidth="1"/>
    <col min="8461" max="8461" width="7.88671875" style="279" customWidth="1"/>
    <col min="8462" max="8462" width="8.88671875" style="279"/>
    <col min="8463" max="8464" width="4.44140625" style="279" customWidth="1"/>
    <col min="8465" max="8465" width="12.109375" style="279" customWidth="1"/>
    <col min="8466" max="8466" width="7.88671875" style="279" customWidth="1"/>
    <col min="8467" max="8467" width="7.44140625" style="279" customWidth="1"/>
    <col min="8468"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7.88671875" style="279" customWidth="1"/>
    <col min="8715" max="8716" width="8.5546875" style="279" customWidth="1"/>
    <col min="8717" max="8717" width="7.88671875" style="279" customWidth="1"/>
    <col min="8718" max="8718" width="8.88671875" style="279"/>
    <col min="8719" max="8720" width="4.44140625" style="279" customWidth="1"/>
    <col min="8721" max="8721" width="12.109375" style="279" customWidth="1"/>
    <col min="8722" max="8722" width="7.88671875" style="279" customWidth="1"/>
    <col min="8723" max="8723" width="7.44140625" style="279" customWidth="1"/>
    <col min="8724"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7.88671875" style="279" customWidth="1"/>
    <col min="8971" max="8972" width="8.5546875" style="279" customWidth="1"/>
    <col min="8973" max="8973" width="7.88671875" style="279" customWidth="1"/>
    <col min="8974" max="8974" width="8.88671875" style="279"/>
    <col min="8975" max="8976" width="4.44140625" style="279" customWidth="1"/>
    <col min="8977" max="8977" width="12.109375" style="279" customWidth="1"/>
    <col min="8978" max="8978" width="7.88671875" style="279" customWidth="1"/>
    <col min="8979" max="8979" width="7.44140625" style="279" customWidth="1"/>
    <col min="8980"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7.88671875" style="279" customWidth="1"/>
    <col min="9227" max="9228" width="8.5546875" style="279" customWidth="1"/>
    <col min="9229" max="9229" width="7.88671875" style="279" customWidth="1"/>
    <col min="9230" max="9230" width="8.88671875" style="279"/>
    <col min="9231" max="9232" width="4.44140625" style="279" customWidth="1"/>
    <col min="9233" max="9233" width="12.109375" style="279" customWidth="1"/>
    <col min="9234" max="9234" width="7.88671875" style="279" customWidth="1"/>
    <col min="9235" max="9235" width="7.44140625" style="279" customWidth="1"/>
    <col min="9236"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7.88671875" style="279" customWidth="1"/>
    <col min="9483" max="9484" width="8.5546875" style="279" customWidth="1"/>
    <col min="9485" max="9485" width="7.88671875" style="279" customWidth="1"/>
    <col min="9486" max="9486" width="8.88671875" style="279"/>
    <col min="9487" max="9488" width="4.44140625" style="279" customWidth="1"/>
    <col min="9489" max="9489" width="12.109375" style="279" customWidth="1"/>
    <col min="9490" max="9490" width="7.88671875" style="279" customWidth="1"/>
    <col min="9491" max="9491" width="7.44140625" style="279" customWidth="1"/>
    <col min="9492"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7.88671875" style="279" customWidth="1"/>
    <col min="9739" max="9740" width="8.5546875" style="279" customWidth="1"/>
    <col min="9741" max="9741" width="7.88671875" style="279" customWidth="1"/>
    <col min="9742" max="9742" width="8.88671875" style="279"/>
    <col min="9743" max="9744" width="4.44140625" style="279" customWidth="1"/>
    <col min="9745" max="9745" width="12.109375" style="279" customWidth="1"/>
    <col min="9746" max="9746" width="7.88671875" style="279" customWidth="1"/>
    <col min="9747" max="9747" width="7.44140625" style="279" customWidth="1"/>
    <col min="9748"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7.88671875" style="279" customWidth="1"/>
    <col min="9995" max="9996" width="8.5546875" style="279" customWidth="1"/>
    <col min="9997" max="9997" width="7.88671875" style="279" customWidth="1"/>
    <col min="9998" max="9998" width="8.88671875" style="279"/>
    <col min="9999" max="10000" width="4.44140625" style="279" customWidth="1"/>
    <col min="10001" max="10001" width="12.109375" style="279" customWidth="1"/>
    <col min="10002" max="10002" width="7.88671875" style="279" customWidth="1"/>
    <col min="10003" max="10003" width="7.44140625" style="279" customWidth="1"/>
    <col min="10004"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7.88671875" style="279" customWidth="1"/>
    <col min="10251" max="10252" width="8.5546875" style="279" customWidth="1"/>
    <col min="10253" max="10253" width="7.88671875" style="279" customWidth="1"/>
    <col min="10254" max="10254" width="8.88671875" style="279"/>
    <col min="10255" max="10256" width="4.44140625" style="279" customWidth="1"/>
    <col min="10257" max="10257" width="12.109375" style="279" customWidth="1"/>
    <col min="10258" max="10258" width="7.88671875" style="279" customWidth="1"/>
    <col min="10259" max="10259" width="7.44140625" style="279" customWidth="1"/>
    <col min="10260"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7.88671875" style="279" customWidth="1"/>
    <col min="10507" max="10508" width="8.5546875" style="279" customWidth="1"/>
    <col min="10509" max="10509" width="7.88671875" style="279" customWidth="1"/>
    <col min="10510" max="10510" width="8.88671875" style="279"/>
    <col min="10511" max="10512" width="4.44140625" style="279" customWidth="1"/>
    <col min="10513" max="10513" width="12.109375" style="279" customWidth="1"/>
    <col min="10514" max="10514" width="7.88671875" style="279" customWidth="1"/>
    <col min="10515" max="10515" width="7.44140625" style="279" customWidth="1"/>
    <col min="10516"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7.88671875" style="279" customWidth="1"/>
    <col min="10763" max="10764" width="8.5546875" style="279" customWidth="1"/>
    <col min="10765" max="10765" width="7.88671875" style="279" customWidth="1"/>
    <col min="10766" max="10766" width="8.88671875" style="279"/>
    <col min="10767" max="10768" width="4.44140625" style="279" customWidth="1"/>
    <col min="10769" max="10769" width="12.109375" style="279" customWidth="1"/>
    <col min="10770" max="10770" width="7.88671875" style="279" customWidth="1"/>
    <col min="10771" max="10771" width="7.44140625" style="279" customWidth="1"/>
    <col min="10772"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7.88671875" style="279" customWidth="1"/>
    <col min="11019" max="11020" width="8.5546875" style="279" customWidth="1"/>
    <col min="11021" max="11021" width="7.88671875" style="279" customWidth="1"/>
    <col min="11022" max="11022" width="8.88671875" style="279"/>
    <col min="11023" max="11024" width="4.44140625" style="279" customWidth="1"/>
    <col min="11025" max="11025" width="12.109375" style="279" customWidth="1"/>
    <col min="11026" max="11026" width="7.88671875" style="279" customWidth="1"/>
    <col min="11027" max="11027" width="7.44140625" style="279" customWidth="1"/>
    <col min="11028"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7.88671875" style="279" customWidth="1"/>
    <col min="11275" max="11276" width="8.5546875" style="279" customWidth="1"/>
    <col min="11277" max="11277" width="7.88671875" style="279" customWidth="1"/>
    <col min="11278" max="11278" width="8.88671875" style="279"/>
    <col min="11279" max="11280" width="4.44140625" style="279" customWidth="1"/>
    <col min="11281" max="11281" width="12.109375" style="279" customWidth="1"/>
    <col min="11282" max="11282" width="7.88671875" style="279" customWidth="1"/>
    <col min="11283" max="11283" width="7.44140625" style="279" customWidth="1"/>
    <col min="11284"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7.88671875" style="279" customWidth="1"/>
    <col min="11531" max="11532" width="8.5546875" style="279" customWidth="1"/>
    <col min="11533" max="11533" width="7.88671875" style="279" customWidth="1"/>
    <col min="11534" max="11534" width="8.88671875" style="279"/>
    <col min="11535" max="11536" width="4.44140625" style="279" customWidth="1"/>
    <col min="11537" max="11537" width="12.109375" style="279" customWidth="1"/>
    <col min="11538" max="11538" width="7.88671875" style="279" customWidth="1"/>
    <col min="11539" max="11539" width="7.44140625" style="279" customWidth="1"/>
    <col min="11540"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7.88671875" style="279" customWidth="1"/>
    <col min="11787" max="11788" width="8.5546875" style="279" customWidth="1"/>
    <col min="11789" max="11789" width="7.88671875" style="279" customWidth="1"/>
    <col min="11790" max="11790" width="8.88671875" style="279"/>
    <col min="11791" max="11792" width="4.44140625" style="279" customWidth="1"/>
    <col min="11793" max="11793" width="12.109375" style="279" customWidth="1"/>
    <col min="11794" max="11794" width="7.88671875" style="279" customWidth="1"/>
    <col min="11795" max="11795" width="7.44140625" style="279" customWidth="1"/>
    <col min="11796"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7.88671875" style="279" customWidth="1"/>
    <col min="12043" max="12044" width="8.5546875" style="279" customWidth="1"/>
    <col min="12045" max="12045" width="7.88671875" style="279" customWidth="1"/>
    <col min="12046" max="12046" width="8.88671875" style="279"/>
    <col min="12047" max="12048" width="4.44140625" style="279" customWidth="1"/>
    <col min="12049" max="12049" width="12.109375" style="279" customWidth="1"/>
    <col min="12050" max="12050" width="7.88671875" style="279" customWidth="1"/>
    <col min="12051" max="12051" width="7.44140625" style="279" customWidth="1"/>
    <col min="12052"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7.88671875" style="279" customWidth="1"/>
    <col min="12299" max="12300" width="8.5546875" style="279" customWidth="1"/>
    <col min="12301" max="12301" width="7.88671875" style="279" customWidth="1"/>
    <col min="12302" max="12302" width="8.88671875" style="279"/>
    <col min="12303" max="12304" width="4.44140625" style="279" customWidth="1"/>
    <col min="12305" max="12305" width="12.109375" style="279" customWidth="1"/>
    <col min="12306" max="12306" width="7.88671875" style="279" customWidth="1"/>
    <col min="12307" max="12307" width="7.44140625" style="279" customWidth="1"/>
    <col min="12308"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7.88671875" style="279" customWidth="1"/>
    <col min="12555" max="12556" width="8.5546875" style="279" customWidth="1"/>
    <col min="12557" max="12557" width="7.88671875" style="279" customWidth="1"/>
    <col min="12558" max="12558" width="8.88671875" style="279"/>
    <col min="12559" max="12560" width="4.44140625" style="279" customWidth="1"/>
    <col min="12561" max="12561" width="12.109375" style="279" customWidth="1"/>
    <col min="12562" max="12562" width="7.88671875" style="279" customWidth="1"/>
    <col min="12563" max="12563" width="7.44140625" style="279" customWidth="1"/>
    <col min="12564"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7.88671875" style="279" customWidth="1"/>
    <col min="12811" max="12812" width="8.5546875" style="279" customWidth="1"/>
    <col min="12813" max="12813" width="7.88671875" style="279" customWidth="1"/>
    <col min="12814" max="12814" width="8.88671875" style="279"/>
    <col min="12815" max="12816" width="4.44140625" style="279" customWidth="1"/>
    <col min="12817" max="12817" width="12.109375" style="279" customWidth="1"/>
    <col min="12818" max="12818" width="7.88671875" style="279" customWidth="1"/>
    <col min="12819" max="12819" width="7.44140625" style="279" customWidth="1"/>
    <col min="12820"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7.88671875" style="279" customWidth="1"/>
    <col min="13067" max="13068" width="8.5546875" style="279" customWidth="1"/>
    <col min="13069" max="13069" width="7.88671875" style="279" customWidth="1"/>
    <col min="13070" max="13070" width="8.88671875" style="279"/>
    <col min="13071" max="13072" width="4.44140625" style="279" customWidth="1"/>
    <col min="13073" max="13073" width="12.109375" style="279" customWidth="1"/>
    <col min="13074" max="13074" width="7.88671875" style="279" customWidth="1"/>
    <col min="13075" max="13075" width="7.44140625" style="279" customWidth="1"/>
    <col min="13076"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7.88671875" style="279" customWidth="1"/>
    <col min="13323" max="13324" width="8.5546875" style="279" customWidth="1"/>
    <col min="13325" max="13325" width="7.88671875" style="279" customWidth="1"/>
    <col min="13326" max="13326" width="8.88671875" style="279"/>
    <col min="13327" max="13328" width="4.44140625" style="279" customWidth="1"/>
    <col min="13329" max="13329" width="12.109375" style="279" customWidth="1"/>
    <col min="13330" max="13330" width="7.88671875" style="279" customWidth="1"/>
    <col min="13331" max="13331" width="7.44140625" style="279" customWidth="1"/>
    <col min="13332"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7.88671875" style="279" customWidth="1"/>
    <col min="13579" max="13580" width="8.5546875" style="279" customWidth="1"/>
    <col min="13581" max="13581" width="7.88671875" style="279" customWidth="1"/>
    <col min="13582" max="13582" width="8.88671875" style="279"/>
    <col min="13583" max="13584" width="4.44140625" style="279" customWidth="1"/>
    <col min="13585" max="13585" width="12.109375" style="279" customWidth="1"/>
    <col min="13586" max="13586" width="7.88671875" style="279" customWidth="1"/>
    <col min="13587" max="13587" width="7.44140625" style="279" customWidth="1"/>
    <col min="13588"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7.88671875" style="279" customWidth="1"/>
    <col min="13835" max="13836" width="8.5546875" style="279" customWidth="1"/>
    <col min="13837" max="13837" width="7.88671875" style="279" customWidth="1"/>
    <col min="13838" max="13838" width="8.88671875" style="279"/>
    <col min="13839" max="13840" width="4.44140625" style="279" customWidth="1"/>
    <col min="13841" max="13841" width="12.109375" style="279" customWidth="1"/>
    <col min="13842" max="13842" width="7.88671875" style="279" customWidth="1"/>
    <col min="13843" max="13843" width="7.44140625" style="279" customWidth="1"/>
    <col min="13844"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7.88671875" style="279" customWidth="1"/>
    <col min="14091" max="14092" width="8.5546875" style="279" customWidth="1"/>
    <col min="14093" max="14093" width="7.88671875" style="279" customWidth="1"/>
    <col min="14094" max="14094" width="8.88671875" style="279"/>
    <col min="14095" max="14096" width="4.44140625" style="279" customWidth="1"/>
    <col min="14097" max="14097" width="12.109375" style="279" customWidth="1"/>
    <col min="14098" max="14098" width="7.88671875" style="279" customWidth="1"/>
    <col min="14099" max="14099" width="7.44140625" style="279" customWidth="1"/>
    <col min="14100"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7.88671875" style="279" customWidth="1"/>
    <col min="14347" max="14348" width="8.5546875" style="279" customWidth="1"/>
    <col min="14349" max="14349" width="7.88671875" style="279" customWidth="1"/>
    <col min="14350" max="14350" width="8.88671875" style="279"/>
    <col min="14351" max="14352" width="4.44140625" style="279" customWidth="1"/>
    <col min="14353" max="14353" width="12.109375" style="279" customWidth="1"/>
    <col min="14354" max="14354" width="7.88671875" style="279" customWidth="1"/>
    <col min="14355" max="14355" width="7.44140625" style="279" customWidth="1"/>
    <col min="14356"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7.88671875" style="279" customWidth="1"/>
    <col min="14603" max="14604" width="8.5546875" style="279" customWidth="1"/>
    <col min="14605" max="14605" width="7.88671875" style="279" customWidth="1"/>
    <col min="14606" max="14606" width="8.88671875" style="279"/>
    <col min="14607" max="14608" width="4.44140625" style="279" customWidth="1"/>
    <col min="14609" max="14609" width="12.109375" style="279" customWidth="1"/>
    <col min="14610" max="14610" width="7.88671875" style="279" customWidth="1"/>
    <col min="14611" max="14611" width="7.44140625" style="279" customWidth="1"/>
    <col min="14612"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7.88671875" style="279" customWidth="1"/>
    <col min="14859" max="14860" width="8.5546875" style="279" customWidth="1"/>
    <col min="14861" max="14861" width="7.88671875" style="279" customWidth="1"/>
    <col min="14862" max="14862" width="8.88671875" style="279"/>
    <col min="14863" max="14864" width="4.44140625" style="279" customWidth="1"/>
    <col min="14865" max="14865" width="12.109375" style="279" customWidth="1"/>
    <col min="14866" max="14866" width="7.88671875" style="279" customWidth="1"/>
    <col min="14867" max="14867" width="7.44140625" style="279" customWidth="1"/>
    <col min="14868"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7.88671875" style="279" customWidth="1"/>
    <col min="15115" max="15116" width="8.5546875" style="279" customWidth="1"/>
    <col min="15117" max="15117" width="7.88671875" style="279" customWidth="1"/>
    <col min="15118" max="15118" width="8.88671875" style="279"/>
    <col min="15119" max="15120" width="4.44140625" style="279" customWidth="1"/>
    <col min="15121" max="15121" width="12.109375" style="279" customWidth="1"/>
    <col min="15122" max="15122" width="7.88671875" style="279" customWidth="1"/>
    <col min="15123" max="15123" width="7.44140625" style="279" customWidth="1"/>
    <col min="15124"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7.88671875" style="279" customWidth="1"/>
    <col min="15371" max="15372" width="8.5546875" style="279" customWidth="1"/>
    <col min="15373" max="15373" width="7.88671875" style="279" customWidth="1"/>
    <col min="15374" max="15374" width="8.88671875" style="279"/>
    <col min="15375" max="15376" width="4.44140625" style="279" customWidth="1"/>
    <col min="15377" max="15377" width="12.109375" style="279" customWidth="1"/>
    <col min="15378" max="15378" width="7.88671875" style="279" customWidth="1"/>
    <col min="15379" max="15379" width="7.44140625" style="279" customWidth="1"/>
    <col min="15380"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7.88671875" style="279" customWidth="1"/>
    <col min="15627" max="15628" width="8.5546875" style="279" customWidth="1"/>
    <col min="15629" max="15629" width="7.88671875" style="279" customWidth="1"/>
    <col min="15630" max="15630" width="8.88671875" style="279"/>
    <col min="15631" max="15632" width="4.44140625" style="279" customWidth="1"/>
    <col min="15633" max="15633" width="12.109375" style="279" customWidth="1"/>
    <col min="15634" max="15634" width="7.88671875" style="279" customWidth="1"/>
    <col min="15635" max="15635" width="7.44140625" style="279" customWidth="1"/>
    <col min="15636"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7.88671875" style="279" customWidth="1"/>
    <col min="15883" max="15884" width="8.5546875" style="279" customWidth="1"/>
    <col min="15885" max="15885" width="7.88671875" style="279" customWidth="1"/>
    <col min="15886" max="15886" width="8.88671875" style="279"/>
    <col min="15887" max="15888" width="4.44140625" style="279" customWidth="1"/>
    <col min="15889" max="15889" width="12.109375" style="279" customWidth="1"/>
    <col min="15890" max="15890" width="7.88671875" style="279" customWidth="1"/>
    <col min="15891" max="15891" width="7.44140625" style="279" customWidth="1"/>
    <col min="15892"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7.88671875" style="279" customWidth="1"/>
    <col min="16139" max="16140" width="8.5546875" style="279" customWidth="1"/>
    <col min="16141" max="16141" width="7.88671875" style="279" customWidth="1"/>
    <col min="16142" max="16142" width="8.88671875" style="279"/>
    <col min="16143" max="16144" width="4.44140625" style="279" customWidth="1"/>
    <col min="16145" max="16145" width="12.109375" style="279" customWidth="1"/>
    <col min="16146" max="16146" width="7.88671875" style="279" customWidth="1"/>
    <col min="16147" max="16147" width="7.44140625" style="279" customWidth="1"/>
    <col min="16148"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IF(Y5=1,CONCATENATE(VLOOKUP(Y3,AA15:AH25,2)),CONCATENATE(VLOOKUP(Y3,AA2:AK12,2)))</f>
        <v>#N/A</v>
      </c>
      <c r="AC1" s="367" t="e">
        <f>IF(Y5=1,CONCATENATE(VLOOKUP(Y3,AA15:AK25,3)),CONCATENATE(VLOOKUP(Y3,AA2:AK12,3)))</f>
        <v>#N/A</v>
      </c>
      <c r="AD1" s="367" t="e">
        <f>IF(Y5=1,CONCATENATE(VLOOKUP(Y3,AA15:AK25,4)),CONCATENATE(VLOOKUP(Y3,AA2:AK12,4)))</f>
        <v>#N/A</v>
      </c>
      <c r="AE1" s="367" t="e">
        <f>IF(Y5=1,CONCATENATE(VLOOKUP(Y3,AA15:AK25,5)),CONCATENATE(VLOOKUP(Y3,AA2:AK12,5)))</f>
        <v>#N/A</v>
      </c>
      <c r="AF1" s="367" t="e">
        <f>IF(Y5=1,CONCATENATE(VLOOKUP(Y3,AA15:AK25,6)),CONCATENATE(VLOOKUP(Y3,AA2:AK12,6)))</f>
        <v>#N/A</v>
      </c>
      <c r="AG1" s="367" t="e">
        <f>IF(Y5=1,CONCATENATE(VLOOKUP(Y3,AA15:AK25,7)),CONCATENATE(VLOOKUP(Y3,AA2:AK12,7)))</f>
        <v>#N/A</v>
      </c>
      <c r="AH1" s="367" t="e">
        <f>IF(Y5=1,CONCATENATE(VLOOKUP(Y3,AA15:AK25,8)),CONCATENATE(VLOOKUP(Y3,AA2:AK12,8)))</f>
        <v>#N/A</v>
      </c>
      <c r="AI1" s="367" t="e">
        <f>IF(Y5=1,CONCATENATE(VLOOKUP(Y3,AA15:AK25,9)),CONCATENATE(VLOOKUP(Y3,AA2:AK12,9)))</f>
        <v>#N/A</v>
      </c>
      <c r="AJ1" s="367" t="e">
        <f>IF(Y5=1,CONCATENATE(VLOOKUP(Y3,AA15:AK25,10)),CONCATENATE(VLOOKUP(Y3,AA2:AK12,10)))</f>
        <v>#N/A</v>
      </c>
      <c r="AK1" s="367" t="e">
        <f>IF(Y5=1,CONCATENATE(VLOOKUP(Y3,AA15:AK25,11)),CONCATENATE(VLOOKUP(Y3,AA2:AK12,11)))</f>
        <v>#N/A</v>
      </c>
    </row>
    <row r="2" spans="1:37" x14ac:dyDescent="0.25">
      <c r="A2" s="368" t="s">
        <v>43</v>
      </c>
      <c r="B2" s="369"/>
      <c r="C2" s="369"/>
      <c r="D2" s="369"/>
      <c r="E2" s="478" t="str">
        <f>[1]Altalanos!$B$8</f>
        <v>II.kcs.-U10-N-F</v>
      </c>
      <c r="F2" s="369"/>
      <c r="G2" s="370" t="s">
        <v>369</v>
      </c>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c r="M3" s="379" t="s">
        <v>25</v>
      </c>
      <c r="N3" s="380"/>
      <c r="O3" s="381"/>
      <c r="P3" s="380"/>
      <c r="Q3" s="382" t="s">
        <v>59</v>
      </c>
      <c r="R3" s="377" t="s">
        <v>62</v>
      </c>
      <c r="S3" s="377" t="s">
        <v>373</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487"/>
      <c r="M4" s="387" t="str">
        <f>[1]Altalanos!$E$10</f>
        <v>Nagyistók-Nádasi Judit</v>
      </c>
      <c r="N4" s="388"/>
      <c r="O4" s="389"/>
      <c r="P4" s="388"/>
      <c r="Q4" s="390" t="s">
        <v>63</v>
      </c>
      <c r="R4" s="391" t="s">
        <v>60</v>
      </c>
      <c r="S4" s="391" t="s">
        <v>374</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S5" s="395" t="s">
        <v>375</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c r="C7" s="488" t="str">
        <f>IF($B7="","",VLOOKUP($B7,'II.kcs.-U10-N-F elo'!$A$7:$O$22,5))</f>
        <v/>
      </c>
      <c r="D7" s="488" t="str">
        <f>IF($B7="","",VLOOKUP($B7,'II.kcs.-U10-N-F elo'!$A$7:$O$22,15))</f>
        <v/>
      </c>
      <c r="E7" s="489" t="str">
        <f>UPPER(IF($B7="","",VLOOKUP($B7,'II.kcs.-U10-N-F elo'!$A$7:$O$22,2)))</f>
        <v/>
      </c>
      <c r="F7" s="489"/>
      <c r="G7" s="489" t="str">
        <f>IF($B7="","",VLOOKUP($B7,'II.kcs.-U10-N-F elo'!$A$7:$O$22,3))</f>
        <v/>
      </c>
      <c r="H7" s="489"/>
      <c r="I7" s="490" t="str">
        <f>IF($B7="","",VLOOKUP($B7,'II.kcs.-U10-N-F elo'!$A$7:$O$22,4))</f>
        <v/>
      </c>
      <c r="J7" s="396"/>
      <c r="K7" s="402"/>
      <c r="L7" s="403" t="str">
        <f>IF(K7="","",CONCATENATE(VLOOKUP($Y$3,$AB$1:$AK$1,K7)," pont"))</f>
        <v/>
      </c>
      <c r="M7" s="404"/>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491"/>
      <c r="D8" s="491"/>
      <c r="E8" s="491"/>
      <c r="F8" s="491"/>
      <c r="G8" s="491"/>
      <c r="H8" s="491"/>
      <c r="I8" s="491"/>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c r="C9" s="488" t="str">
        <f>IF($B9="","",VLOOKUP($B9,'II.kcs.-U10-N-F elo'!$A$7:$O$22,5))</f>
        <v/>
      </c>
      <c r="D9" s="488" t="str">
        <f>IF($B9="","",VLOOKUP($B9,'II.kcs.-U10-N-F elo'!$A$7:$O$22,15))</f>
        <v/>
      </c>
      <c r="E9" s="489" t="str">
        <f>UPPER(IF($B9="","",VLOOKUP($B9,'II.kcs.-U10-N-F elo'!$A$7:$O$22,2)))</f>
        <v/>
      </c>
      <c r="F9" s="489"/>
      <c r="G9" s="489" t="str">
        <f>IF($B9="","",VLOOKUP($B9,'II.kcs.-U10-N-F elo'!$A$7:$O$22,3))</f>
        <v/>
      </c>
      <c r="H9" s="489"/>
      <c r="I9" s="490" t="str">
        <f>IF($B9="","",VLOOKUP($B9,'II.kcs.-U10-N-F elo'!$A$7:$O$22,4))</f>
        <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491"/>
      <c r="D10" s="491"/>
      <c r="E10" s="491"/>
      <c r="F10" s="491"/>
      <c r="G10" s="491"/>
      <c r="H10" s="491"/>
      <c r="I10" s="491"/>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c r="C11" s="488" t="str">
        <f>IF($B11="","",VLOOKUP($B11,'II.kcs.-U10-N-F elo'!$A$7:$O$22,5))</f>
        <v/>
      </c>
      <c r="D11" s="488" t="str">
        <f>IF($B11="","",VLOOKUP($B11,'II.kcs.-U10-N-F elo'!$A$7:$O$22,15))</f>
        <v/>
      </c>
      <c r="E11" s="489" t="str">
        <f>UPPER(IF($B11="","",VLOOKUP($B11,'II.kcs.-U10-N-F elo'!$A$7:$O$22,2)))</f>
        <v/>
      </c>
      <c r="F11" s="489"/>
      <c r="G11" s="489" t="str">
        <f>IF($B11="","",VLOOKUP($B11,'II.kcs.-U10-N-F elo'!$A$7:$O$22,3))</f>
        <v/>
      </c>
      <c r="H11" s="489"/>
      <c r="I11" s="490" t="str">
        <f>IF($B11="","",VLOOKUP($B11,'II.kcs.-U10-N-F elo'!$A$7:$O$22,4))</f>
        <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7"/>
      <c r="B12" s="405"/>
      <c r="C12" s="491"/>
      <c r="D12" s="491"/>
      <c r="E12" s="491"/>
      <c r="F12" s="491"/>
      <c r="G12" s="491"/>
      <c r="H12" s="491"/>
      <c r="I12" s="491"/>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6"/>
      <c r="B13" s="396"/>
      <c r="C13" s="396"/>
      <c r="D13" s="396"/>
      <c r="E13" s="396"/>
      <c r="F13" s="396"/>
      <c r="G13" s="396"/>
      <c r="H13" s="396"/>
      <c r="I13" s="396"/>
      <c r="J13" s="396"/>
      <c r="K13" s="396"/>
      <c r="L13" s="396"/>
      <c r="M13" s="396"/>
      <c r="Y13" s="376"/>
      <c r="Z13" s="376"/>
      <c r="AA13" s="376"/>
      <c r="AB13" s="376"/>
      <c r="AC13" s="376"/>
      <c r="AD13" s="376"/>
      <c r="AE13" s="376"/>
      <c r="AF13" s="376"/>
      <c r="AG13" s="376"/>
      <c r="AH13" s="376"/>
      <c r="AI13" s="376"/>
      <c r="AJ13" s="376"/>
      <c r="AK13" s="376"/>
    </row>
    <row r="14" spans="1:37" x14ac:dyDescent="0.25">
      <c r="A14" s="396"/>
      <c r="B14" s="396"/>
      <c r="C14" s="396"/>
      <c r="D14" s="396"/>
      <c r="E14" s="396"/>
      <c r="F14" s="396"/>
      <c r="G14" s="396"/>
      <c r="H14" s="396"/>
      <c r="I14" s="396"/>
      <c r="J14" s="396"/>
      <c r="K14" s="396"/>
      <c r="L14" s="396"/>
      <c r="M14" s="396"/>
      <c r="Y14" s="376"/>
      <c r="Z14" s="376"/>
      <c r="AA14" s="376"/>
      <c r="AB14" s="376"/>
      <c r="AC14" s="376"/>
      <c r="AD14" s="376"/>
      <c r="AE14" s="376"/>
      <c r="AF14" s="376"/>
      <c r="AG14" s="376"/>
      <c r="AH14" s="376"/>
      <c r="AI14" s="376"/>
      <c r="AJ14" s="376"/>
      <c r="AK14" s="376"/>
    </row>
    <row r="15" spans="1:37" x14ac:dyDescent="0.25">
      <c r="A15" s="396"/>
      <c r="B15" s="396"/>
      <c r="C15" s="396"/>
      <c r="D15" s="396"/>
      <c r="E15" s="396"/>
      <c r="F15" s="396"/>
      <c r="G15" s="396"/>
      <c r="H15" s="396"/>
      <c r="I15" s="396"/>
      <c r="J15" s="396"/>
      <c r="K15" s="396"/>
      <c r="L15" s="396"/>
      <c r="M15" s="396"/>
      <c r="Y15" s="376"/>
      <c r="Z15" s="376"/>
      <c r="AA15" s="376" t="s">
        <v>52</v>
      </c>
      <c r="AB15" s="376">
        <v>300</v>
      </c>
      <c r="AC15" s="376">
        <v>250</v>
      </c>
      <c r="AD15" s="376">
        <v>220</v>
      </c>
      <c r="AE15" s="376">
        <v>180</v>
      </c>
      <c r="AF15" s="376">
        <v>160</v>
      </c>
      <c r="AG15" s="376">
        <v>150</v>
      </c>
      <c r="AH15" s="376">
        <v>140</v>
      </c>
      <c r="AI15" s="376">
        <v>130</v>
      </c>
      <c r="AJ15" s="376">
        <v>120</v>
      </c>
      <c r="AK15" s="376">
        <v>110</v>
      </c>
    </row>
    <row r="16" spans="1:37" x14ac:dyDescent="0.25">
      <c r="A16" s="396"/>
      <c r="B16" s="396"/>
      <c r="C16" s="396"/>
      <c r="D16" s="396"/>
      <c r="E16" s="396"/>
      <c r="F16" s="396"/>
      <c r="G16" s="396"/>
      <c r="H16" s="396"/>
      <c r="I16" s="396"/>
      <c r="J16" s="396"/>
      <c r="K16" s="396"/>
      <c r="L16" s="396"/>
      <c r="M16" s="396"/>
      <c r="Y16" s="376"/>
      <c r="Z16" s="376"/>
      <c r="AA16" s="376" t="s">
        <v>65</v>
      </c>
      <c r="AB16" s="376">
        <v>250</v>
      </c>
      <c r="AC16" s="376">
        <v>200</v>
      </c>
      <c r="AD16" s="376">
        <v>160</v>
      </c>
      <c r="AE16" s="376">
        <v>140</v>
      </c>
      <c r="AF16" s="376">
        <v>120</v>
      </c>
      <c r="AG16" s="376">
        <v>110</v>
      </c>
      <c r="AH16" s="376">
        <v>100</v>
      </c>
      <c r="AI16" s="376">
        <v>90</v>
      </c>
      <c r="AJ16" s="376">
        <v>80</v>
      </c>
      <c r="AK16" s="376">
        <v>70</v>
      </c>
    </row>
    <row r="17" spans="1:37" ht="18.75" customHeight="1" x14ac:dyDescent="0.25">
      <c r="A17" s="396"/>
      <c r="B17" s="408"/>
      <c r="C17" s="408"/>
      <c r="D17" s="409" t="str">
        <f>E7</f>
        <v/>
      </c>
      <c r="E17" s="409"/>
      <c r="F17" s="409" t="str">
        <f>E9</f>
        <v/>
      </c>
      <c r="G17" s="409"/>
      <c r="H17" s="409" t="str">
        <f>E11</f>
        <v/>
      </c>
      <c r="I17" s="409"/>
      <c r="J17" s="409" t="e">
        <f>#REF!</f>
        <v>#REF!</v>
      </c>
      <c r="K17" s="409"/>
      <c r="L17" s="396"/>
      <c r="M17" s="396"/>
      <c r="Y17" s="376"/>
      <c r="Z17" s="376"/>
      <c r="AA17" s="376" t="s">
        <v>66</v>
      </c>
      <c r="AB17" s="376">
        <v>200</v>
      </c>
      <c r="AC17" s="376">
        <v>150</v>
      </c>
      <c r="AD17" s="376">
        <v>130</v>
      </c>
      <c r="AE17" s="376">
        <v>110</v>
      </c>
      <c r="AF17" s="376">
        <v>95</v>
      </c>
      <c r="AG17" s="376">
        <v>80</v>
      </c>
      <c r="AH17" s="376">
        <v>70</v>
      </c>
      <c r="AI17" s="376">
        <v>60</v>
      </c>
      <c r="AJ17" s="376">
        <v>55</v>
      </c>
      <c r="AK17" s="376">
        <v>50</v>
      </c>
    </row>
    <row r="18" spans="1:37" ht="18.75" customHeight="1" x14ac:dyDescent="0.25">
      <c r="A18" s="410" t="s">
        <v>52</v>
      </c>
      <c r="B18" s="411" t="str">
        <f>E7</f>
        <v/>
      </c>
      <c r="C18" s="411"/>
      <c r="D18" s="412"/>
      <c r="E18" s="412"/>
      <c r="F18" s="413"/>
      <c r="G18" s="413"/>
      <c r="H18" s="413"/>
      <c r="I18" s="413"/>
      <c r="J18" s="409"/>
      <c r="K18" s="409"/>
      <c r="L18" s="396"/>
      <c r="M18" s="396"/>
      <c r="Y18" s="376"/>
      <c r="Z18" s="376"/>
      <c r="AA18" s="376" t="s">
        <v>67</v>
      </c>
      <c r="AB18" s="376">
        <v>150</v>
      </c>
      <c r="AC18" s="376">
        <v>120</v>
      </c>
      <c r="AD18" s="376">
        <v>100</v>
      </c>
      <c r="AE18" s="376">
        <v>80</v>
      </c>
      <c r="AF18" s="376">
        <v>70</v>
      </c>
      <c r="AG18" s="376">
        <v>60</v>
      </c>
      <c r="AH18" s="376">
        <v>55</v>
      </c>
      <c r="AI18" s="376">
        <v>50</v>
      </c>
      <c r="AJ18" s="376">
        <v>45</v>
      </c>
      <c r="AK18" s="376">
        <v>40</v>
      </c>
    </row>
    <row r="19" spans="1:37" ht="18.75" customHeight="1" x14ac:dyDescent="0.25">
      <c r="A19" s="410" t="s">
        <v>53</v>
      </c>
      <c r="B19" s="411" t="str">
        <f>E9</f>
        <v/>
      </c>
      <c r="C19" s="411"/>
      <c r="D19" s="413"/>
      <c r="E19" s="413"/>
      <c r="F19" s="412"/>
      <c r="G19" s="412"/>
      <c r="H19" s="413"/>
      <c r="I19" s="413"/>
      <c r="J19" s="413"/>
      <c r="K19" s="413"/>
      <c r="L19" s="396"/>
      <c r="M19" s="396"/>
      <c r="Y19" s="376"/>
      <c r="Z19" s="376"/>
      <c r="AA19" s="376" t="s">
        <v>68</v>
      </c>
      <c r="AB19" s="376">
        <v>120</v>
      </c>
      <c r="AC19" s="376">
        <v>90</v>
      </c>
      <c r="AD19" s="376">
        <v>65</v>
      </c>
      <c r="AE19" s="376">
        <v>55</v>
      </c>
      <c r="AF19" s="376">
        <v>50</v>
      </c>
      <c r="AG19" s="376">
        <v>45</v>
      </c>
      <c r="AH19" s="376">
        <v>40</v>
      </c>
      <c r="AI19" s="376">
        <v>35</v>
      </c>
      <c r="AJ19" s="376">
        <v>25</v>
      </c>
      <c r="AK19" s="376">
        <v>20</v>
      </c>
    </row>
    <row r="20" spans="1:37" ht="18.75" customHeight="1" x14ac:dyDescent="0.25">
      <c r="A20" s="410" t="s">
        <v>54</v>
      </c>
      <c r="B20" s="411" t="str">
        <f>E11</f>
        <v/>
      </c>
      <c r="C20" s="411"/>
      <c r="D20" s="413"/>
      <c r="E20" s="413"/>
      <c r="F20" s="413"/>
      <c r="G20" s="413"/>
      <c r="H20" s="412"/>
      <c r="I20" s="412"/>
      <c r="J20" s="413"/>
      <c r="K20" s="413"/>
      <c r="L20" s="396"/>
      <c r="M20" s="396"/>
      <c r="Y20" s="376"/>
      <c r="Z20" s="376"/>
      <c r="AA20" s="376" t="s">
        <v>69</v>
      </c>
      <c r="AB20" s="376">
        <v>90</v>
      </c>
      <c r="AC20" s="376">
        <v>60</v>
      </c>
      <c r="AD20" s="376">
        <v>45</v>
      </c>
      <c r="AE20" s="376">
        <v>34</v>
      </c>
      <c r="AF20" s="376">
        <v>27</v>
      </c>
      <c r="AG20" s="376">
        <v>22</v>
      </c>
      <c r="AH20" s="376">
        <v>18</v>
      </c>
      <c r="AI20" s="376">
        <v>15</v>
      </c>
      <c r="AJ20" s="376">
        <v>12</v>
      </c>
      <c r="AK20" s="376">
        <v>9</v>
      </c>
    </row>
    <row r="21" spans="1:37" x14ac:dyDescent="0.25">
      <c r="A21" s="396"/>
      <c r="B21" s="396"/>
      <c r="C21" s="396"/>
      <c r="D21" s="396"/>
      <c r="E21" s="396"/>
      <c r="F21" s="396"/>
      <c r="G21" s="396"/>
      <c r="H21" s="396"/>
      <c r="I21" s="396"/>
      <c r="J21" s="396"/>
      <c r="K21" s="396"/>
      <c r="L21" s="396"/>
      <c r="M21" s="396"/>
      <c r="Y21" s="376"/>
      <c r="Z21" s="376"/>
      <c r="AA21" s="376" t="s">
        <v>71</v>
      </c>
      <c r="AB21" s="376">
        <v>40</v>
      </c>
      <c r="AC21" s="376">
        <v>25</v>
      </c>
      <c r="AD21" s="376">
        <v>18</v>
      </c>
      <c r="AE21" s="376">
        <v>13</v>
      </c>
      <c r="AF21" s="376">
        <v>8</v>
      </c>
      <c r="AG21" s="376">
        <v>7</v>
      </c>
      <c r="AH21" s="376">
        <v>6</v>
      </c>
      <c r="AI21" s="376">
        <v>5</v>
      </c>
      <c r="AJ21" s="376">
        <v>4</v>
      </c>
      <c r="AK21" s="376">
        <v>3</v>
      </c>
    </row>
    <row r="22" spans="1:37" x14ac:dyDescent="0.25">
      <c r="A22" s="396"/>
      <c r="B22" s="396"/>
      <c r="C22" s="396"/>
      <c r="D22" s="396"/>
      <c r="E22" s="396"/>
      <c r="F22" s="396"/>
      <c r="G22" s="396"/>
      <c r="H22" s="396"/>
      <c r="I22" s="396"/>
      <c r="J22" s="396"/>
      <c r="K22" s="396"/>
      <c r="L22" s="396"/>
      <c r="M22" s="396"/>
      <c r="Y22" s="376"/>
      <c r="Z22" s="376"/>
      <c r="AA22" s="376" t="s">
        <v>72</v>
      </c>
      <c r="AB22" s="376">
        <v>25</v>
      </c>
      <c r="AC22" s="376">
        <v>15</v>
      </c>
      <c r="AD22" s="376">
        <v>13</v>
      </c>
      <c r="AE22" s="376">
        <v>7</v>
      </c>
      <c r="AF22" s="376">
        <v>6</v>
      </c>
      <c r="AG22" s="376">
        <v>5</v>
      </c>
      <c r="AH22" s="376">
        <v>4</v>
      </c>
      <c r="AI22" s="376">
        <v>3</v>
      </c>
      <c r="AJ22" s="376">
        <v>2</v>
      </c>
      <c r="AK22" s="376">
        <v>1</v>
      </c>
    </row>
    <row r="23" spans="1:37" x14ac:dyDescent="0.25">
      <c r="A23" s="396"/>
      <c r="B23" s="396"/>
      <c r="C23" s="396"/>
      <c r="D23" s="396"/>
      <c r="E23" s="396"/>
      <c r="F23" s="396"/>
      <c r="G23" s="396"/>
      <c r="H23" s="396"/>
      <c r="I23" s="396"/>
      <c r="J23" s="396"/>
      <c r="K23" s="396"/>
      <c r="L23" s="396"/>
      <c r="M23" s="396"/>
      <c r="Y23" s="376"/>
      <c r="Z23" s="376"/>
      <c r="AA23" s="376" t="s">
        <v>77</v>
      </c>
      <c r="AB23" s="376">
        <v>15</v>
      </c>
      <c r="AC23" s="376">
        <v>10</v>
      </c>
      <c r="AD23" s="376">
        <v>8</v>
      </c>
      <c r="AE23" s="376">
        <v>4</v>
      </c>
      <c r="AF23" s="376">
        <v>3</v>
      </c>
      <c r="AG23" s="376">
        <v>2</v>
      </c>
      <c r="AH23" s="376">
        <v>1</v>
      </c>
      <c r="AI23" s="376">
        <v>0</v>
      </c>
      <c r="AJ23" s="376">
        <v>0</v>
      </c>
      <c r="AK23" s="376">
        <v>0</v>
      </c>
    </row>
    <row r="24" spans="1:37" x14ac:dyDescent="0.25">
      <c r="A24" s="396"/>
      <c r="B24" s="396"/>
      <c r="C24" s="396"/>
      <c r="D24" s="396"/>
      <c r="E24" s="396"/>
      <c r="F24" s="396"/>
      <c r="G24" s="396"/>
      <c r="H24" s="396"/>
      <c r="I24" s="396"/>
      <c r="J24" s="396"/>
      <c r="K24" s="396"/>
      <c r="L24" s="396"/>
      <c r="M24" s="396"/>
      <c r="Y24" s="376"/>
      <c r="Z24" s="376"/>
      <c r="AA24" s="376" t="s">
        <v>73</v>
      </c>
      <c r="AB24" s="376">
        <v>10</v>
      </c>
      <c r="AC24" s="376">
        <v>6</v>
      </c>
      <c r="AD24" s="376">
        <v>4</v>
      </c>
      <c r="AE24" s="376">
        <v>2</v>
      </c>
      <c r="AF24" s="376">
        <v>1</v>
      </c>
      <c r="AG24" s="376">
        <v>0</v>
      </c>
      <c r="AH24" s="376">
        <v>0</v>
      </c>
      <c r="AI24" s="376">
        <v>0</v>
      </c>
      <c r="AJ24" s="376">
        <v>0</v>
      </c>
      <c r="AK24" s="376">
        <v>0</v>
      </c>
    </row>
    <row r="25" spans="1:37" x14ac:dyDescent="0.25">
      <c r="A25" s="396"/>
      <c r="B25" s="396"/>
      <c r="C25" s="396"/>
      <c r="D25" s="396"/>
      <c r="E25" s="396"/>
      <c r="F25" s="396"/>
      <c r="G25" s="396"/>
      <c r="H25" s="396"/>
      <c r="I25" s="396"/>
      <c r="J25" s="396"/>
      <c r="K25" s="396"/>
      <c r="L25" s="396"/>
      <c r="M25" s="396"/>
      <c r="Y25" s="376"/>
      <c r="Z25" s="376"/>
      <c r="AA25" s="376" t="s">
        <v>74</v>
      </c>
      <c r="AB25" s="376">
        <v>3</v>
      </c>
      <c r="AC25" s="376">
        <v>2</v>
      </c>
      <c r="AD25" s="376">
        <v>1</v>
      </c>
      <c r="AE25" s="376">
        <v>0</v>
      </c>
      <c r="AF25" s="376">
        <v>0</v>
      </c>
      <c r="AG25" s="376">
        <v>0</v>
      </c>
      <c r="AH25" s="376">
        <v>0</v>
      </c>
      <c r="AI25" s="376">
        <v>0</v>
      </c>
      <c r="AJ25" s="376">
        <v>0</v>
      </c>
      <c r="AK25" s="376">
        <v>0</v>
      </c>
    </row>
    <row r="26" spans="1:37" x14ac:dyDescent="0.25">
      <c r="A26" s="396"/>
      <c r="B26" s="396"/>
      <c r="C26" s="396"/>
      <c r="D26" s="396"/>
      <c r="E26" s="396"/>
      <c r="F26" s="396"/>
      <c r="G26" s="396"/>
      <c r="H26" s="396"/>
      <c r="I26" s="396"/>
      <c r="J26" s="396"/>
      <c r="K26" s="396"/>
      <c r="L26" s="396"/>
      <c r="M26" s="396"/>
    </row>
    <row r="27" spans="1:37" x14ac:dyDescent="0.25">
      <c r="A27" s="396"/>
      <c r="B27" s="396"/>
      <c r="C27" s="396"/>
      <c r="D27" s="396"/>
      <c r="E27" s="396"/>
      <c r="F27" s="396"/>
      <c r="G27" s="396"/>
      <c r="H27" s="396"/>
      <c r="I27" s="396"/>
      <c r="J27" s="396"/>
      <c r="K27" s="396"/>
      <c r="L27" s="396"/>
      <c r="M27" s="396"/>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401"/>
      <c r="M30" s="396"/>
    </row>
    <row r="31" spans="1:37" x14ac:dyDescent="0.25">
      <c r="A31" s="414" t="s">
        <v>35</v>
      </c>
      <c r="B31" s="415"/>
      <c r="C31" s="416"/>
      <c r="D31" s="417" t="s">
        <v>2</v>
      </c>
      <c r="E31" s="418" t="s">
        <v>37</v>
      </c>
      <c r="F31" s="419"/>
      <c r="G31" s="417" t="s">
        <v>2</v>
      </c>
      <c r="H31" s="418" t="s">
        <v>46</v>
      </c>
      <c r="I31" s="420"/>
      <c r="J31" s="418" t="s">
        <v>47</v>
      </c>
      <c r="K31" s="421" t="s">
        <v>48</v>
      </c>
      <c r="L31" s="392"/>
      <c r="M31" s="419"/>
      <c r="P31" s="424"/>
      <c r="Q31" s="424"/>
      <c r="R31" s="425"/>
    </row>
    <row r="32" spans="1:37" x14ac:dyDescent="0.25">
      <c r="A32" s="426" t="s">
        <v>36</v>
      </c>
      <c r="B32" s="427"/>
      <c r="C32" s="428"/>
      <c r="D32" s="429"/>
      <c r="E32" s="430"/>
      <c r="F32" s="430"/>
      <c r="G32" s="431" t="s">
        <v>3</v>
      </c>
      <c r="H32" s="427"/>
      <c r="I32" s="432"/>
      <c r="J32" s="433"/>
      <c r="K32" s="434" t="s">
        <v>38</v>
      </c>
      <c r="L32" s="435"/>
      <c r="M32" s="455"/>
      <c r="P32" s="437"/>
      <c r="Q32" s="437"/>
      <c r="R32" s="438"/>
    </row>
    <row r="33" spans="1:18" x14ac:dyDescent="0.25">
      <c r="A33" s="439" t="s">
        <v>45</v>
      </c>
      <c r="B33" s="440"/>
      <c r="C33" s="441"/>
      <c r="D33" s="442"/>
      <c r="E33" s="443"/>
      <c r="F33" s="443"/>
      <c r="G33" s="444" t="s">
        <v>4</v>
      </c>
      <c r="H33" s="445"/>
      <c r="I33" s="446"/>
      <c r="J33" s="447"/>
      <c r="K33" s="448"/>
      <c r="L33" s="401"/>
      <c r="M33" s="449"/>
      <c r="P33" s="438"/>
      <c r="Q33" s="450"/>
      <c r="R33" s="438"/>
    </row>
    <row r="34" spans="1:18" x14ac:dyDescent="0.25">
      <c r="A34" s="451"/>
      <c r="B34" s="452"/>
      <c r="C34" s="453"/>
      <c r="D34" s="442"/>
      <c r="E34" s="454"/>
      <c r="F34" s="396"/>
      <c r="G34" s="444" t="s">
        <v>5</v>
      </c>
      <c r="H34" s="445"/>
      <c r="I34" s="446"/>
      <c r="J34" s="447"/>
      <c r="K34" s="434" t="s">
        <v>39</v>
      </c>
      <c r="L34" s="435"/>
      <c r="M34" s="455"/>
      <c r="P34" s="437"/>
      <c r="Q34" s="437"/>
      <c r="R34" s="438"/>
    </row>
    <row r="35" spans="1:18" x14ac:dyDescent="0.25">
      <c r="A35" s="456"/>
      <c r="B35" s="457"/>
      <c r="C35" s="458"/>
      <c r="D35" s="442"/>
      <c r="E35" s="454"/>
      <c r="F35" s="396"/>
      <c r="G35" s="444" t="s">
        <v>6</v>
      </c>
      <c r="H35" s="445"/>
      <c r="I35" s="446"/>
      <c r="J35" s="447"/>
      <c r="K35" s="459"/>
      <c r="L35" s="396"/>
      <c r="M35" s="436"/>
      <c r="P35" s="438"/>
      <c r="Q35" s="450"/>
      <c r="R35" s="438"/>
    </row>
    <row r="36" spans="1:18" x14ac:dyDescent="0.25">
      <c r="A36" s="460"/>
      <c r="B36" s="461"/>
      <c r="C36" s="462"/>
      <c r="D36" s="442"/>
      <c r="E36" s="454"/>
      <c r="F36" s="396"/>
      <c r="G36" s="444" t="s">
        <v>7</v>
      </c>
      <c r="H36" s="445"/>
      <c r="I36" s="446"/>
      <c r="J36" s="447"/>
      <c r="K36" s="439"/>
      <c r="L36" s="401"/>
      <c r="M36" s="449"/>
      <c r="P36" s="438"/>
      <c r="Q36" s="450"/>
      <c r="R36" s="438"/>
    </row>
    <row r="37" spans="1:18" x14ac:dyDescent="0.25">
      <c r="A37" s="463"/>
      <c r="B37" s="464"/>
      <c r="C37" s="458"/>
      <c r="D37" s="442"/>
      <c r="E37" s="454"/>
      <c r="F37" s="396"/>
      <c r="G37" s="444" t="s">
        <v>8</v>
      </c>
      <c r="H37" s="445"/>
      <c r="I37" s="446"/>
      <c r="J37" s="447"/>
      <c r="K37" s="434" t="s">
        <v>28</v>
      </c>
      <c r="L37" s="435"/>
      <c r="M37" s="455"/>
      <c r="P37" s="437"/>
      <c r="Q37" s="437"/>
      <c r="R37" s="438"/>
    </row>
    <row r="38" spans="1:18" x14ac:dyDescent="0.25">
      <c r="A38" s="463"/>
      <c r="B38" s="464"/>
      <c r="C38" s="465"/>
      <c r="D38" s="442"/>
      <c r="E38" s="454"/>
      <c r="F38" s="396"/>
      <c r="G38" s="444" t="s">
        <v>9</v>
      </c>
      <c r="H38" s="445"/>
      <c r="I38" s="446"/>
      <c r="J38" s="447"/>
      <c r="K38" s="459"/>
      <c r="L38" s="396"/>
      <c r="M38" s="436"/>
      <c r="P38" s="438"/>
      <c r="Q38" s="450"/>
      <c r="R38" s="438"/>
    </row>
    <row r="39" spans="1:18" x14ac:dyDescent="0.25">
      <c r="A39" s="466"/>
      <c r="B39" s="467"/>
      <c r="C39" s="468"/>
      <c r="D39" s="469"/>
      <c r="E39" s="470"/>
      <c r="F39" s="401"/>
      <c r="G39" s="471" t="s">
        <v>10</v>
      </c>
      <c r="H39" s="440"/>
      <c r="I39" s="472"/>
      <c r="J39" s="473"/>
      <c r="K39" s="439" t="str">
        <f>M4</f>
        <v>Nagyistók-Nádasi Judit</v>
      </c>
      <c r="L39" s="401"/>
      <c r="M39" s="449"/>
      <c r="P39" s="438"/>
      <c r="Q39" s="450"/>
      <c r="R39" s="474"/>
    </row>
  </sheetData>
  <mergeCells count="30">
    <mergeCell ref="E32:F32"/>
    <mergeCell ref="E33:F33"/>
    <mergeCell ref="B19:C19"/>
    <mergeCell ref="D19:E19"/>
    <mergeCell ref="F19:G19"/>
    <mergeCell ref="H19:I19"/>
    <mergeCell ref="J19:K19"/>
    <mergeCell ref="B20:C20"/>
    <mergeCell ref="D20:E20"/>
    <mergeCell ref="F20:G20"/>
    <mergeCell ref="H20:I20"/>
    <mergeCell ref="J20:K20"/>
    <mergeCell ref="J17:K17"/>
    <mergeCell ref="B18:C18"/>
    <mergeCell ref="D18:E18"/>
    <mergeCell ref="F18:G18"/>
    <mergeCell ref="H18:I18"/>
    <mergeCell ref="J18:K18"/>
    <mergeCell ref="E11:F11"/>
    <mergeCell ref="G11:H11"/>
    <mergeCell ref="B17:C17"/>
    <mergeCell ref="D17:E17"/>
    <mergeCell ref="F17:G17"/>
    <mergeCell ref="H17:I17"/>
    <mergeCell ref="A1:F1"/>
    <mergeCell ref="A4:C4"/>
    <mergeCell ref="E7:F7"/>
    <mergeCell ref="G7:H7"/>
    <mergeCell ref="E9:F9"/>
    <mergeCell ref="G9:H9"/>
  </mergeCells>
  <conditionalFormatting sqref="E7 E9 E11">
    <cfRule type="cellIs" dxfId="316" priority="2" stopIfTrue="1" operator="equal">
      <formula>"Bye"</formula>
    </cfRule>
  </conditionalFormatting>
  <conditionalFormatting sqref="R39">
    <cfRule type="expression" dxfId="31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B6E0-8857-40A9-92EB-071BAB7CE6DA}">
  <sheetPr codeName="Munka16">
    <tabColor indexed="11"/>
  </sheetPr>
  <dimension ref="A1:AK47"/>
  <sheetViews>
    <sheetView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7.88671875" style="279" customWidth="1"/>
    <col min="11" max="13" width="8.5546875" style="279" customWidth="1"/>
    <col min="14" max="14" width="8.88671875" style="279"/>
    <col min="15" max="15" width="11.44140625" style="279" customWidth="1"/>
    <col min="16" max="17" width="8.44140625" style="279" customWidth="1"/>
    <col min="18" max="18" width="10.88671875" style="279" customWidth="1"/>
    <col min="19" max="21" width="8.44140625" style="279" customWidth="1"/>
    <col min="22" max="24" width="8.88671875" style="279"/>
    <col min="25" max="37" width="0"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7.88671875" style="279" customWidth="1"/>
    <col min="267" max="269" width="8.5546875" style="279" customWidth="1"/>
    <col min="270" max="270" width="8.88671875" style="279"/>
    <col min="271" max="271" width="11.44140625" style="279" customWidth="1"/>
    <col min="272" max="273" width="8.44140625" style="279" customWidth="1"/>
    <col min="274" max="274" width="10.88671875" style="279" customWidth="1"/>
    <col min="275" max="277" width="8.44140625" style="279" customWidth="1"/>
    <col min="278"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7.88671875" style="279" customWidth="1"/>
    <col min="523" max="525" width="8.5546875" style="279" customWidth="1"/>
    <col min="526" max="526" width="8.88671875" style="279"/>
    <col min="527" max="527" width="11.44140625" style="279" customWidth="1"/>
    <col min="528" max="529" width="8.44140625" style="279" customWidth="1"/>
    <col min="530" max="530" width="10.88671875" style="279" customWidth="1"/>
    <col min="531" max="533" width="8.44140625" style="279" customWidth="1"/>
    <col min="534"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7.88671875" style="279" customWidth="1"/>
    <col min="779" max="781" width="8.5546875" style="279" customWidth="1"/>
    <col min="782" max="782" width="8.88671875" style="279"/>
    <col min="783" max="783" width="11.44140625" style="279" customWidth="1"/>
    <col min="784" max="785" width="8.44140625" style="279" customWidth="1"/>
    <col min="786" max="786" width="10.88671875" style="279" customWidth="1"/>
    <col min="787" max="789" width="8.44140625" style="279" customWidth="1"/>
    <col min="790"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7.88671875" style="279" customWidth="1"/>
    <col min="1035" max="1037" width="8.5546875" style="279" customWidth="1"/>
    <col min="1038" max="1038" width="8.88671875" style="279"/>
    <col min="1039" max="1039" width="11.44140625" style="279" customWidth="1"/>
    <col min="1040" max="1041" width="8.44140625" style="279" customWidth="1"/>
    <col min="1042" max="1042" width="10.88671875" style="279" customWidth="1"/>
    <col min="1043" max="1045" width="8.44140625" style="279" customWidth="1"/>
    <col min="1046"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7.88671875" style="279" customWidth="1"/>
    <col min="1291" max="1293" width="8.5546875" style="279" customWidth="1"/>
    <col min="1294" max="1294" width="8.88671875" style="279"/>
    <col min="1295" max="1295" width="11.44140625" style="279" customWidth="1"/>
    <col min="1296" max="1297" width="8.44140625" style="279" customWidth="1"/>
    <col min="1298" max="1298" width="10.88671875" style="279" customWidth="1"/>
    <col min="1299" max="1301" width="8.44140625" style="279" customWidth="1"/>
    <col min="1302"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7.88671875" style="279" customWidth="1"/>
    <col min="1547" max="1549" width="8.5546875" style="279" customWidth="1"/>
    <col min="1550" max="1550" width="8.88671875" style="279"/>
    <col min="1551" max="1551" width="11.44140625" style="279" customWidth="1"/>
    <col min="1552" max="1553" width="8.44140625" style="279" customWidth="1"/>
    <col min="1554" max="1554" width="10.88671875" style="279" customWidth="1"/>
    <col min="1555" max="1557" width="8.44140625" style="279" customWidth="1"/>
    <col min="1558"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7.88671875" style="279" customWidth="1"/>
    <col min="1803" max="1805" width="8.5546875" style="279" customWidth="1"/>
    <col min="1806" max="1806" width="8.88671875" style="279"/>
    <col min="1807" max="1807" width="11.44140625" style="279" customWidth="1"/>
    <col min="1808" max="1809" width="8.44140625" style="279" customWidth="1"/>
    <col min="1810" max="1810" width="10.88671875" style="279" customWidth="1"/>
    <col min="1811" max="1813" width="8.44140625" style="279" customWidth="1"/>
    <col min="1814"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7.88671875" style="279" customWidth="1"/>
    <col min="2059" max="2061" width="8.5546875" style="279" customWidth="1"/>
    <col min="2062" max="2062" width="8.88671875" style="279"/>
    <col min="2063" max="2063" width="11.44140625" style="279" customWidth="1"/>
    <col min="2064" max="2065" width="8.44140625" style="279" customWidth="1"/>
    <col min="2066" max="2066" width="10.88671875" style="279" customWidth="1"/>
    <col min="2067" max="2069" width="8.44140625" style="279" customWidth="1"/>
    <col min="2070"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7.88671875" style="279" customWidth="1"/>
    <col min="2315" max="2317" width="8.5546875" style="279" customWidth="1"/>
    <col min="2318" max="2318" width="8.88671875" style="279"/>
    <col min="2319" max="2319" width="11.44140625" style="279" customWidth="1"/>
    <col min="2320" max="2321" width="8.44140625" style="279" customWidth="1"/>
    <col min="2322" max="2322" width="10.88671875" style="279" customWidth="1"/>
    <col min="2323" max="2325" width="8.44140625" style="279" customWidth="1"/>
    <col min="2326"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7.88671875" style="279" customWidth="1"/>
    <col min="2571" max="2573" width="8.5546875" style="279" customWidth="1"/>
    <col min="2574" max="2574" width="8.88671875" style="279"/>
    <col min="2575" max="2575" width="11.44140625" style="279" customWidth="1"/>
    <col min="2576" max="2577" width="8.44140625" style="279" customWidth="1"/>
    <col min="2578" max="2578" width="10.88671875" style="279" customWidth="1"/>
    <col min="2579" max="2581" width="8.44140625" style="279" customWidth="1"/>
    <col min="2582"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7.88671875" style="279" customWidth="1"/>
    <col min="2827" max="2829" width="8.5546875" style="279" customWidth="1"/>
    <col min="2830" max="2830" width="8.88671875" style="279"/>
    <col min="2831" max="2831" width="11.44140625" style="279" customWidth="1"/>
    <col min="2832" max="2833" width="8.44140625" style="279" customWidth="1"/>
    <col min="2834" max="2834" width="10.88671875" style="279" customWidth="1"/>
    <col min="2835" max="2837" width="8.44140625" style="279" customWidth="1"/>
    <col min="2838"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7.88671875" style="279" customWidth="1"/>
    <col min="3083" max="3085" width="8.5546875" style="279" customWidth="1"/>
    <col min="3086" max="3086" width="8.88671875" style="279"/>
    <col min="3087" max="3087" width="11.44140625" style="279" customWidth="1"/>
    <col min="3088" max="3089" width="8.44140625" style="279" customWidth="1"/>
    <col min="3090" max="3090" width="10.88671875" style="279" customWidth="1"/>
    <col min="3091" max="3093" width="8.44140625" style="279" customWidth="1"/>
    <col min="3094"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7.88671875" style="279" customWidth="1"/>
    <col min="3339" max="3341" width="8.5546875" style="279" customWidth="1"/>
    <col min="3342" max="3342" width="8.88671875" style="279"/>
    <col min="3343" max="3343" width="11.44140625" style="279" customWidth="1"/>
    <col min="3344" max="3345" width="8.44140625" style="279" customWidth="1"/>
    <col min="3346" max="3346" width="10.88671875" style="279" customWidth="1"/>
    <col min="3347" max="3349" width="8.44140625" style="279" customWidth="1"/>
    <col min="3350"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7.88671875" style="279" customWidth="1"/>
    <col min="3595" max="3597" width="8.5546875" style="279" customWidth="1"/>
    <col min="3598" max="3598" width="8.88671875" style="279"/>
    <col min="3599" max="3599" width="11.44140625" style="279" customWidth="1"/>
    <col min="3600" max="3601" width="8.44140625" style="279" customWidth="1"/>
    <col min="3602" max="3602" width="10.88671875" style="279" customWidth="1"/>
    <col min="3603" max="3605" width="8.44140625" style="279" customWidth="1"/>
    <col min="3606"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7.88671875" style="279" customWidth="1"/>
    <col min="3851" max="3853" width="8.5546875" style="279" customWidth="1"/>
    <col min="3854" max="3854" width="8.88671875" style="279"/>
    <col min="3855" max="3855" width="11.44140625" style="279" customWidth="1"/>
    <col min="3856" max="3857" width="8.44140625" style="279" customWidth="1"/>
    <col min="3858" max="3858" width="10.88671875" style="279" customWidth="1"/>
    <col min="3859" max="3861" width="8.44140625" style="279" customWidth="1"/>
    <col min="3862"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7.88671875" style="279" customWidth="1"/>
    <col min="4107" max="4109" width="8.5546875" style="279" customWidth="1"/>
    <col min="4110" max="4110" width="8.88671875" style="279"/>
    <col min="4111" max="4111" width="11.44140625" style="279" customWidth="1"/>
    <col min="4112" max="4113" width="8.44140625" style="279" customWidth="1"/>
    <col min="4114" max="4114" width="10.88671875" style="279" customWidth="1"/>
    <col min="4115" max="4117" width="8.44140625" style="279" customWidth="1"/>
    <col min="4118"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7.88671875" style="279" customWidth="1"/>
    <col min="4363" max="4365" width="8.5546875" style="279" customWidth="1"/>
    <col min="4366" max="4366" width="8.88671875" style="279"/>
    <col min="4367" max="4367" width="11.44140625" style="279" customWidth="1"/>
    <col min="4368" max="4369" width="8.44140625" style="279" customWidth="1"/>
    <col min="4370" max="4370" width="10.88671875" style="279" customWidth="1"/>
    <col min="4371" max="4373" width="8.44140625" style="279" customWidth="1"/>
    <col min="4374"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7.88671875" style="279" customWidth="1"/>
    <col min="4619" max="4621" width="8.5546875" style="279" customWidth="1"/>
    <col min="4622" max="4622" width="8.88671875" style="279"/>
    <col min="4623" max="4623" width="11.44140625" style="279" customWidth="1"/>
    <col min="4624" max="4625" width="8.44140625" style="279" customWidth="1"/>
    <col min="4626" max="4626" width="10.88671875" style="279" customWidth="1"/>
    <col min="4627" max="4629" width="8.44140625" style="279" customWidth="1"/>
    <col min="4630"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7.88671875" style="279" customWidth="1"/>
    <col min="4875" max="4877" width="8.5546875" style="279" customWidth="1"/>
    <col min="4878" max="4878" width="8.88671875" style="279"/>
    <col min="4879" max="4879" width="11.44140625" style="279" customWidth="1"/>
    <col min="4880" max="4881" width="8.44140625" style="279" customWidth="1"/>
    <col min="4882" max="4882" width="10.88671875" style="279" customWidth="1"/>
    <col min="4883" max="4885" width="8.44140625" style="279" customWidth="1"/>
    <col min="4886"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7.88671875" style="279" customWidth="1"/>
    <col min="5131" max="5133" width="8.5546875" style="279" customWidth="1"/>
    <col min="5134" max="5134" width="8.88671875" style="279"/>
    <col min="5135" max="5135" width="11.44140625" style="279" customWidth="1"/>
    <col min="5136" max="5137" width="8.44140625" style="279" customWidth="1"/>
    <col min="5138" max="5138" width="10.88671875" style="279" customWidth="1"/>
    <col min="5139" max="5141" width="8.44140625" style="279" customWidth="1"/>
    <col min="5142"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7.88671875" style="279" customWidth="1"/>
    <col min="5387" max="5389" width="8.5546875" style="279" customWidth="1"/>
    <col min="5390" max="5390" width="8.88671875" style="279"/>
    <col min="5391" max="5391" width="11.44140625" style="279" customWidth="1"/>
    <col min="5392" max="5393" width="8.44140625" style="279" customWidth="1"/>
    <col min="5394" max="5394" width="10.88671875" style="279" customWidth="1"/>
    <col min="5395" max="5397" width="8.44140625" style="279" customWidth="1"/>
    <col min="5398"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7.88671875" style="279" customWidth="1"/>
    <col min="5643" max="5645" width="8.5546875" style="279" customWidth="1"/>
    <col min="5646" max="5646" width="8.88671875" style="279"/>
    <col min="5647" max="5647" width="11.44140625" style="279" customWidth="1"/>
    <col min="5648" max="5649" width="8.44140625" style="279" customWidth="1"/>
    <col min="5650" max="5650" width="10.88671875" style="279" customWidth="1"/>
    <col min="5651" max="5653" width="8.44140625" style="279" customWidth="1"/>
    <col min="5654"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7.88671875" style="279" customWidth="1"/>
    <col min="5899" max="5901" width="8.5546875" style="279" customWidth="1"/>
    <col min="5902" max="5902" width="8.88671875" style="279"/>
    <col min="5903" max="5903" width="11.44140625" style="279" customWidth="1"/>
    <col min="5904" max="5905" width="8.44140625" style="279" customWidth="1"/>
    <col min="5906" max="5906" width="10.88671875" style="279" customWidth="1"/>
    <col min="5907" max="5909" width="8.44140625" style="279" customWidth="1"/>
    <col min="5910"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7.88671875" style="279" customWidth="1"/>
    <col min="6155" max="6157" width="8.5546875" style="279" customWidth="1"/>
    <col min="6158" max="6158" width="8.88671875" style="279"/>
    <col min="6159" max="6159" width="11.44140625" style="279" customWidth="1"/>
    <col min="6160" max="6161" width="8.44140625" style="279" customWidth="1"/>
    <col min="6162" max="6162" width="10.88671875" style="279" customWidth="1"/>
    <col min="6163" max="6165" width="8.44140625" style="279" customWidth="1"/>
    <col min="6166"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7.88671875" style="279" customWidth="1"/>
    <col min="6411" max="6413" width="8.5546875" style="279" customWidth="1"/>
    <col min="6414" max="6414" width="8.88671875" style="279"/>
    <col min="6415" max="6415" width="11.44140625" style="279" customWidth="1"/>
    <col min="6416" max="6417" width="8.44140625" style="279" customWidth="1"/>
    <col min="6418" max="6418" width="10.88671875" style="279" customWidth="1"/>
    <col min="6419" max="6421" width="8.44140625" style="279" customWidth="1"/>
    <col min="6422"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7.88671875" style="279" customWidth="1"/>
    <col min="6667" max="6669" width="8.5546875" style="279" customWidth="1"/>
    <col min="6670" max="6670" width="8.88671875" style="279"/>
    <col min="6671" max="6671" width="11.44140625" style="279" customWidth="1"/>
    <col min="6672" max="6673" width="8.44140625" style="279" customWidth="1"/>
    <col min="6674" max="6674" width="10.88671875" style="279" customWidth="1"/>
    <col min="6675" max="6677" width="8.44140625" style="279" customWidth="1"/>
    <col min="6678"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7.88671875" style="279" customWidth="1"/>
    <col min="6923" max="6925" width="8.5546875" style="279" customWidth="1"/>
    <col min="6926" max="6926" width="8.88671875" style="279"/>
    <col min="6927" max="6927" width="11.44140625" style="279" customWidth="1"/>
    <col min="6928" max="6929" width="8.44140625" style="279" customWidth="1"/>
    <col min="6930" max="6930" width="10.88671875" style="279" customWidth="1"/>
    <col min="6931" max="6933" width="8.44140625" style="279" customWidth="1"/>
    <col min="6934"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7.88671875" style="279" customWidth="1"/>
    <col min="7179" max="7181" width="8.5546875" style="279" customWidth="1"/>
    <col min="7182" max="7182" width="8.88671875" style="279"/>
    <col min="7183" max="7183" width="11.44140625" style="279" customWidth="1"/>
    <col min="7184" max="7185" width="8.44140625" style="279" customWidth="1"/>
    <col min="7186" max="7186" width="10.88671875" style="279" customWidth="1"/>
    <col min="7187" max="7189" width="8.44140625" style="279" customWidth="1"/>
    <col min="7190"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7.88671875" style="279" customWidth="1"/>
    <col min="7435" max="7437" width="8.5546875" style="279" customWidth="1"/>
    <col min="7438" max="7438" width="8.88671875" style="279"/>
    <col min="7439" max="7439" width="11.44140625" style="279" customWidth="1"/>
    <col min="7440" max="7441" width="8.44140625" style="279" customWidth="1"/>
    <col min="7442" max="7442" width="10.88671875" style="279" customWidth="1"/>
    <col min="7443" max="7445" width="8.44140625" style="279" customWidth="1"/>
    <col min="7446"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7.88671875" style="279" customWidth="1"/>
    <col min="7691" max="7693" width="8.5546875" style="279" customWidth="1"/>
    <col min="7694" max="7694" width="8.88671875" style="279"/>
    <col min="7695" max="7695" width="11.44140625" style="279" customWidth="1"/>
    <col min="7696" max="7697" width="8.44140625" style="279" customWidth="1"/>
    <col min="7698" max="7698" width="10.88671875" style="279" customWidth="1"/>
    <col min="7699" max="7701" width="8.44140625" style="279" customWidth="1"/>
    <col min="7702"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7.88671875" style="279" customWidth="1"/>
    <col min="7947" max="7949" width="8.5546875" style="279" customWidth="1"/>
    <col min="7950" max="7950" width="8.88671875" style="279"/>
    <col min="7951" max="7951" width="11.44140625" style="279" customWidth="1"/>
    <col min="7952" max="7953" width="8.44140625" style="279" customWidth="1"/>
    <col min="7954" max="7954" width="10.88671875" style="279" customWidth="1"/>
    <col min="7955" max="7957" width="8.44140625" style="279" customWidth="1"/>
    <col min="7958"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7.88671875" style="279" customWidth="1"/>
    <col min="8203" max="8205" width="8.5546875" style="279" customWidth="1"/>
    <col min="8206" max="8206" width="8.88671875" style="279"/>
    <col min="8207" max="8207" width="11.44140625" style="279" customWidth="1"/>
    <col min="8208" max="8209" width="8.44140625" style="279" customWidth="1"/>
    <col min="8210" max="8210" width="10.88671875" style="279" customWidth="1"/>
    <col min="8211" max="8213" width="8.44140625" style="279" customWidth="1"/>
    <col min="8214"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7.88671875" style="279" customWidth="1"/>
    <col min="8459" max="8461" width="8.5546875" style="279" customWidth="1"/>
    <col min="8462" max="8462" width="8.88671875" style="279"/>
    <col min="8463" max="8463" width="11.44140625" style="279" customWidth="1"/>
    <col min="8464" max="8465" width="8.44140625" style="279" customWidth="1"/>
    <col min="8466" max="8466" width="10.88671875" style="279" customWidth="1"/>
    <col min="8467" max="8469" width="8.44140625" style="279" customWidth="1"/>
    <col min="8470"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7.88671875" style="279" customWidth="1"/>
    <col min="8715" max="8717" width="8.5546875" style="279" customWidth="1"/>
    <col min="8718" max="8718" width="8.88671875" style="279"/>
    <col min="8719" max="8719" width="11.44140625" style="279" customWidth="1"/>
    <col min="8720" max="8721" width="8.44140625" style="279" customWidth="1"/>
    <col min="8722" max="8722" width="10.88671875" style="279" customWidth="1"/>
    <col min="8723" max="8725" width="8.44140625" style="279" customWidth="1"/>
    <col min="8726"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7.88671875" style="279" customWidth="1"/>
    <col min="8971" max="8973" width="8.5546875" style="279" customWidth="1"/>
    <col min="8974" max="8974" width="8.88671875" style="279"/>
    <col min="8975" max="8975" width="11.44140625" style="279" customWidth="1"/>
    <col min="8976" max="8977" width="8.44140625" style="279" customWidth="1"/>
    <col min="8978" max="8978" width="10.88671875" style="279" customWidth="1"/>
    <col min="8979" max="8981" width="8.44140625" style="279" customWidth="1"/>
    <col min="8982"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7.88671875" style="279" customWidth="1"/>
    <col min="9227" max="9229" width="8.5546875" style="279" customWidth="1"/>
    <col min="9230" max="9230" width="8.88671875" style="279"/>
    <col min="9231" max="9231" width="11.44140625" style="279" customWidth="1"/>
    <col min="9232" max="9233" width="8.44140625" style="279" customWidth="1"/>
    <col min="9234" max="9234" width="10.88671875" style="279" customWidth="1"/>
    <col min="9235" max="9237" width="8.44140625" style="279" customWidth="1"/>
    <col min="9238"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7.88671875" style="279" customWidth="1"/>
    <col min="9483" max="9485" width="8.5546875" style="279" customWidth="1"/>
    <col min="9486" max="9486" width="8.88671875" style="279"/>
    <col min="9487" max="9487" width="11.44140625" style="279" customWidth="1"/>
    <col min="9488" max="9489" width="8.44140625" style="279" customWidth="1"/>
    <col min="9490" max="9490" width="10.88671875" style="279" customWidth="1"/>
    <col min="9491" max="9493" width="8.44140625" style="279" customWidth="1"/>
    <col min="9494"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7.88671875" style="279" customWidth="1"/>
    <col min="9739" max="9741" width="8.5546875" style="279" customWidth="1"/>
    <col min="9742" max="9742" width="8.88671875" style="279"/>
    <col min="9743" max="9743" width="11.44140625" style="279" customWidth="1"/>
    <col min="9744" max="9745" width="8.44140625" style="279" customWidth="1"/>
    <col min="9746" max="9746" width="10.88671875" style="279" customWidth="1"/>
    <col min="9747" max="9749" width="8.44140625" style="279" customWidth="1"/>
    <col min="9750"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7.88671875" style="279" customWidth="1"/>
    <col min="9995" max="9997" width="8.5546875" style="279" customWidth="1"/>
    <col min="9998" max="9998" width="8.88671875" style="279"/>
    <col min="9999" max="9999" width="11.44140625" style="279" customWidth="1"/>
    <col min="10000" max="10001" width="8.44140625" style="279" customWidth="1"/>
    <col min="10002" max="10002" width="10.88671875" style="279" customWidth="1"/>
    <col min="10003" max="10005" width="8.44140625" style="279" customWidth="1"/>
    <col min="10006"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7.88671875" style="279" customWidth="1"/>
    <col min="10251" max="10253" width="8.5546875" style="279" customWidth="1"/>
    <col min="10254" max="10254" width="8.88671875" style="279"/>
    <col min="10255" max="10255" width="11.44140625" style="279" customWidth="1"/>
    <col min="10256" max="10257" width="8.44140625" style="279" customWidth="1"/>
    <col min="10258" max="10258" width="10.88671875" style="279" customWidth="1"/>
    <col min="10259" max="10261" width="8.44140625" style="279" customWidth="1"/>
    <col min="10262"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7.88671875" style="279" customWidth="1"/>
    <col min="10507" max="10509" width="8.5546875" style="279" customWidth="1"/>
    <col min="10510" max="10510" width="8.88671875" style="279"/>
    <col min="10511" max="10511" width="11.44140625" style="279" customWidth="1"/>
    <col min="10512" max="10513" width="8.44140625" style="279" customWidth="1"/>
    <col min="10514" max="10514" width="10.88671875" style="279" customWidth="1"/>
    <col min="10515" max="10517" width="8.44140625" style="279" customWidth="1"/>
    <col min="10518"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7.88671875" style="279" customWidth="1"/>
    <col min="10763" max="10765" width="8.5546875" style="279" customWidth="1"/>
    <col min="10766" max="10766" width="8.88671875" style="279"/>
    <col min="10767" max="10767" width="11.44140625" style="279" customWidth="1"/>
    <col min="10768" max="10769" width="8.44140625" style="279" customWidth="1"/>
    <col min="10770" max="10770" width="10.88671875" style="279" customWidth="1"/>
    <col min="10771" max="10773" width="8.44140625" style="279" customWidth="1"/>
    <col min="10774"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7.88671875" style="279" customWidth="1"/>
    <col min="11019" max="11021" width="8.5546875" style="279" customWidth="1"/>
    <col min="11022" max="11022" width="8.88671875" style="279"/>
    <col min="11023" max="11023" width="11.44140625" style="279" customWidth="1"/>
    <col min="11024" max="11025" width="8.44140625" style="279" customWidth="1"/>
    <col min="11026" max="11026" width="10.88671875" style="279" customWidth="1"/>
    <col min="11027" max="11029" width="8.44140625" style="279" customWidth="1"/>
    <col min="11030"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7.88671875" style="279" customWidth="1"/>
    <col min="11275" max="11277" width="8.5546875" style="279" customWidth="1"/>
    <col min="11278" max="11278" width="8.88671875" style="279"/>
    <col min="11279" max="11279" width="11.44140625" style="279" customWidth="1"/>
    <col min="11280" max="11281" width="8.44140625" style="279" customWidth="1"/>
    <col min="11282" max="11282" width="10.88671875" style="279" customWidth="1"/>
    <col min="11283" max="11285" width="8.44140625" style="279" customWidth="1"/>
    <col min="11286"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7.88671875" style="279" customWidth="1"/>
    <col min="11531" max="11533" width="8.5546875" style="279" customWidth="1"/>
    <col min="11534" max="11534" width="8.88671875" style="279"/>
    <col min="11535" max="11535" width="11.44140625" style="279" customWidth="1"/>
    <col min="11536" max="11537" width="8.44140625" style="279" customWidth="1"/>
    <col min="11538" max="11538" width="10.88671875" style="279" customWidth="1"/>
    <col min="11539" max="11541" width="8.44140625" style="279" customWidth="1"/>
    <col min="11542"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7.88671875" style="279" customWidth="1"/>
    <col min="11787" max="11789" width="8.5546875" style="279" customWidth="1"/>
    <col min="11790" max="11790" width="8.88671875" style="279"/>
    <col min="11791" max="11791" width="11.44140625" style="279" customWidth="1"/>
    <col min="11792" max="11793" width="8.44140625" style="279" customWidth="1"/>
    <col min="11794" max="11794" width="10.88671875" style="279" customWidth="1"/>
    <col min="11795" max="11797" width="8.44140625" style="279" customWidth="1"/>
    <col min="11798"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7.88671875" style="279" customWidth="1"/>
    <col min="12043" max="12045" width="8.5546875" style="279" customWidth="1"/>
    <col min="12046" max="12046" width="8.88671875" style="279"/>
    <col min="12047" max="12047" width="11.44140625" style="279" customWidth="1"/>
    <col min="12048" max="12049" width="8.44140625" style="279" customWidth="1"/>
    <col min="12050" max="12050" width="10.88671875" style="279" customWidth="1"/>
    <col min="12051" max="12053" width="8.44140625" style="279" customWidth="1"/>
    <col min="12054"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7.88671875" style="279" customWidth="1"/>
    <col min="12299" max="12301" width="8.5546875" style="279" customWidth="1"/>
    <col min="12302" max="12302" width="8.88671875" style="279"/>
    <col min="12303" max="12303" width="11.44140625" style="279" customWidth="1"/>
    <col min="12304" max="12305" width="8.44140625" style="279" customWidth="1"/>
    <col min="12306" max="12306" width="10.88671875" style="279" customWidth="1"/>
    <col min="12307" max="12309" width="8.44140625" style="279" customWidth="1"/>
    <col min="12310"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7.88671875" style="279" customWidth="1"/>
    <col min="12555" max="12557" width="8.5546875" style="279" customWidth="1"/>
    <col min="12558" max="12558" width="8.88671875" style="279"/>
    <col min="12559" max="12559" width="11.44140625" style="279" customWidth="1"/>
    <col min="12560" max="12561" width="8.44140625" style="279" customWidth="1"/>
    <col min="12562" max="12562" width="10.88671875" style="279" customWidth="1"/>
    <col min="12563" max="12565" width="8.44140625" style="279" customWidth="1"/>
    <col min="12566"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7.88671875" style="279" customWidth="1"/>
    <col min="12811" max="12813" width="8.5546875" style="279" customWidth="1"/>
    <col min="12814" max="12814" width="8.88671875" style="279"/>
    <col min="12815" max="12815" width="11.44140625" style="279" customWidth="1"/>
    <col min="12816" max="12817" width="8.44140625" style="279" customWidth="1"/>
    <col min="12818" max="12818" width="10.88671875" style="279" customWidth="1"/>
    <col min="12819" max="12821" width="8.44140625" style="279" customWidth="1"/>
    <col min="12822"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7.88671875" style="279" customWidth="1"/>
    <col min="13067" max="13069" width="8.5546875" style="279" customWidth="1"/>
    <col min="13070" max="13070" width="8.88671875" style="279"/>
    <col min="13071" max="13071" width="11.44140625" style="279" customWidth="1"/>
    <col min="13072" max="13073" width="8.44140625" style="279" customWidth="1"/>
    <col min="13074" max="13074" width="10.88671875" style="279" customWidth="1"/>
    <col min="13075" max="13077" width="8.44140625" style="279" customWidth="1"/>
    <col min="13078"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7.88671875" style="279" customWidth="1"/>
    <col min="13323" max="13325" width="8.5546875" style="279" customWidth="1"/>
    <col min="13326" max="13326" width="8.88671875" style="279"/>
    <col min="13327" max="13327" width="11.44140625" style="279" customWidth="1"/>
    <col min="13328" max="13329" width="8.44140625" style="279" customWidth="1"/>
    <col min="13330" max="13330" width="10.88671875" style="279" customWidth="1"/>
    <col min="13331" max="13333" width="8.44140625" style="279" customWidth="1"/>
    <col min="13334"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7.88671875" style="279" customWidth="1"/>
    <col min="13579" max="13581" width="8.5546875" style="279" customWidth="1"/>
    <col min="13582" max="13582" width="8.88671875" style="279"/>
    <col min="13583" max="13583" width="11.44140625" style="279" customWidth="1"/>
    <col min="13584" max="13585" width="8.44140625" style="279" customWidth="1"/>
    <col min="13586" max="13586" width="10.88671875" style="279" customWidth="1"/>
    <col min="13587" max="13589" width="8.44140625" style="279" customWidth="1"/>
    <col min="13590"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7.88671875" style="279" customWidth="1"/>
    <col min="13835" max="13837" width="8.5546875" style="279" customWidth="1"/>
    <col min="13838" max="13838" width="8.88671875" style="279"/>
    <col min="13839" max="13839" width="11.44140625" style="279" customWidth="1"/>
    <col min="13840" max="13841" width="8.44140625" style="279" customWidth="1"/>
    <col min="13842" max="13842" width="10.88671875" style="279" customWidth="1"/>
    <col min="13843" max="13845" width="8.44140625" style="279" customWidth="1"/>
    <col min="13846"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7.88671875" style="279" customWidth="1"/>
    <col min="14091" max="14093" width="8.5546875" style="279" customWidth="1"/>
    <col min="14094" max="14094" width="8.88671875" style="279"/>
    <col min="14095" max="14095" width="11.44140625" style="279" customWidth="1"/>
    <col min="14096" max="14097" width="8.44140625" style="279" customWidth="1"/>
    <col min="14098" max="14098" width="10.88671875" style="279" customWidth="1"/>
    <col min="14099" max="14101" width="8.44140625" style="279" customWidth="1"/>
    <col min="14102"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7.88671875" style="279" customWidth="1"/>
    <col min="14347" max="14349" width="8.5546875" style="279" customWidth="1"/>
    <col min="14350" max="14350" width="8.88671875" style="279"/>
    <col min="14351" max="14351" width="11.44140625" style="279" customWidth="1"/>
    <col min="14352" max="14353" width="8.44140625" style="279" customWidth="1"/>
    <col min="14354" max="14354" width="10.88671875" style="279" customWidth="1"/>
    <col min="14355" max="14357" width="8.44140625" style="279" customWidth="1"/>
    <col min="14358"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7.88671875" style="279" customWidth="1"/>
    <col min="14603" max="14605" width="8.5546875" style="279" customWidth="1"/>
    <col min="14606" max="14606" width="8.88671875" style="279"/>
    <col min="14607" max="14607" width="11.44140625" style="279" customWidth="1"/>
    <col min="14608" max="14609" width="8.44140625" style="279" customWidth="1"/>
    <col min="14610" max="14610" width="10.88671875" style="279" customWidth="1"/>
    <col min="14611" max="14613" width="8.44140625" style="279" customWidth="1"/>
    <col min="14614"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7.88671875" style="279" customWidth="1"/>
    <col min="14859" max="14861" width="8.5546875" style="279" customWidth="1"/>
    <col min="14862" max="14862" width="8.88671875" style="279"/>
    <col min="14863" max="14863" width="11.44140625" style="279" customWidth="1"/>
    <col min="14864" max="14865" width="8.44140625" style="279" customWidth="1"/>
    <col min="14866" max="14866" width="10.88671875" style="279" customWidth="1"/>
    <col min="14867" max="14869" width="8.44140625" style="279" customWidth="1"/>
    <col min="14870"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7.88671875" style="279" customWidth="1"/>
    <col min="15115" max="15117" width="8.5546875" style="279" customWidth="1"/>
    <col min="15118" max="15118" width="8.88671875" style="279"/>
    <col min="15119" max="15119" width="11.44140625" style="279" customWidth="1"/>
    <col min="15120" max="15121" width="8.44140625" style="279" customWidth="1"/>
    <col min="15122" max="15122" width="10.88671875" style="279" customWidth="1"/>
    <col min="15123" max="15125" width="8.44140625" style="279" customWidth="1"/>
    <col min="15126"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7.88671875" style="279" customWidth="1"/>
    <col min="15371" max="15373" width="8.5546875" style="279" customWidth="1"/>
    <col min="15374" max="15374" width="8.88671875" style="279"/>
    <col min="15375" max="15375" width="11.44140625" style="279" customWidth="1"/>
    <col min="15376" max="15377" width="8.44140625" style="279" customWidth="1"/>
    <col min="15378" max="15378" width="10.88671875" style="279" customWidth="1"/>
    <col min="15379" max="15381" width="8.44140625" style="279" customWidth="1"/>
    <col min="15382"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7.88671875" style="279" customWidth="1"/>
    <col min="15627" max="15629" width="8.5546875" style="279" customWidth="1"/>
    <col min="15630" max="15630" width="8.88671875" style="279"/>
    <col min="15631" max="15631" width="11.44140625" style="279" customWidth="1"/>
    <col min="15632" max="15633" width="8.44140625" style="279" customWidth="1"/>
    <col min="15634" max="15634" width="10.88671875" style="279" customWidth="1"/>
    <col min="15635" max="15637" width="8.44140625" style="279" customWidth="1"/>
    <col min="15638"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7.88671875" style="279" customWidth="1"/>
    <col min="15883" max="15885" width="8.5546875" style="279" customWidth="1"/>
    <col min="15886" max="15886" width="8.88671875" style="279"/>
    <col min="15887" max="15887" width="11.44140625" style="279" customWidth="1"/>
    <col min="15888" max="15889" width="8.44140625" style="279" customWidth="1"/>
    <col min="15890" max="15890" width="10.88671875" style="279" customWidth="1"/>
    <col min="15891" max="15893" width="8.44140625" style="279" customWidth="1"/>
    <col min="15894"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7.88671875" style="279" customWidth="1"/>
    <col min="16139" max="16141" width="8.5546875" style="279" customWidth="1"/>
    <col min="16142" max="16142" width="8.88671875" style="279"/>
    <col min="16143" max="16143" width="11.44140625" style="279" customWidth="1"/>
    <col min="16144" max="16145" width="8.44140625" style="279" customWidth="1"/>
    <col min="16146" max="16146" width="10.88671875" style="279" customWidth="1"/>
    <col min="16147" max="16149" width="8.44140625" style="279" customWidth="1"/>
    <col min="16150" max="16152" width="8.88671875" style="279"/>
    <col min="16153" max="16165" width="0" style="279" hidden="1" customWidth="1"/>
    <col min="16166" max="16384" width="8.88671875" style="279"/>
  </cols>
  <sheetData>
    <row r="1" spans="1:37" ht="24.6" x14ac:dyDescent="0.25">
      <c r="A1" s="358" t="str">
        <f>[3]Altalanos!$A$6</f>
        <v>Somogy Vármegyei Tenisz DO B kategória - Leány</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478" t="str">
        <f>[3]Altalanos!$B$8</f>
        <v>III.kcs.-U11-N-L</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[3]Altalanos!$A$10</f>
        <v>46135</v>
      </c>
      <c r="B4" s="383"/>
      <c r="C4" s="383"/>
      <c r="D4" s="384"/>
      <c r="E4" s="385" t="str">
        <f>[3]Altalanos!$C$10</f>
        <v>Balatonboglár</v>
      </c>
      <c r="F4" s="385"/>
      <c r="G4" s="385"/>
      <c r="H4" s="142"/>
      <c r="I4" s="385"/>
      <c r="J4" s="386"/>
      <c r="K4" s="142"/>
      <c r="L4" s="387" t="str">
        <f>[3]Altalanos!$E$10</f>
        <v>Nagyistók-Nádasi Judit</v>
      </c>
      <c r="M4" s="142"/>
      <c r="N4" s="388"/>
      <c r="O4" s="389"/>
      <c r="P4" s="388"/>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O5" s="382" t="s">
        <v>59</v>
      </c>
      <c r="P5" s="377" t="s">
        <v>62</v>
      </c>
      <c r="R5" s="382" t="s">
        <v>59</v>
      </c>
      <c r="S5" s="377" t="s">
        <v>365</v>
      </c>
      <c r="Y5" s="376">
        <f>IF(OR([3]Altalanos!$A$8="F1",[3]Altalanos!$A$8="F2",[3]Altalanos!$A$8="N1",[3]Altalanos!$A$8="N2"),1,2)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O6" s="390" t="s">
        <v>63</v>
      </c>
      <c r="P6" s="391" t="s">
        <v>60</v>
      </c>
      <c r="R6" s="390" t="s">
        <v>63</v>
      </c>
      <c r="S6" s="391" t="s">
        <v>366</v>
      </c>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480">
        <v>4</v>
      </c>
      <c r="C7" s="399" t="str">
        <f>IF($B7="","",VLOOKUP($B7,'III.kcs.-U11-N-L elo'!$A$7:$O$22,5))</f>
        <v>151130</v>
      </c>
      <c r="D7" s="399">
        <f>IF($B7="","",VLOOKUP($B7,'III.kcs.-U11-N-L elo'!$A$7:$O$22,15))</f>
        <v>0</v>
      </c>
      <c r="E7" s="400" t="str">
        <f>UPPER(IF($B7="","",VLOOKUP($B7,'III.kcs.-U11-N-L elo'!$A$7:$O$22,2)))</f>
        <v>RENGEL</v>
      </c>
      <c r="F7" s="401"/>
      <c r="G7" s="400" t="str">
        <f>IF($B7="","",VLOOKUP($B7,'III.kcs.-U11-N-L elo'!$A$7:$O$22,3))</f>
        <v>Izabella</v>
      </c>
      <c r="H7" s="401"/>
      <c r="I7" s="400" t="str">
        <f>IF($B7="","",VLOOKUP($B7,'III.kcs.-U11-N-L elo'!$A$7:$O$22,4))</f>
        <v>Nagyboldogasszony - Kaposvár</v>
      </c>
      <c r="J7" s="396"/>
      <c r="K7" s="402"/>
      <c r="L7" s="403" t="str">
        <f>IF(K7="","",CONCATENATE(VLOOKUP($Y$3,$AB$1:$AK$1,K7)," pont"))</f>
        <v/>
      </c>
      <c r="M7" s="404"/>
      <c r="O7" s="394" t="s">
        <v>64</v>
      </c>
      <c r="P7" s="395" t="s">
        <v>61</v>
      </c>
      <c r="R7" s="394" t="s">
        <v>64</v>
      </c>
      <c r="S7" s="395" t="s">
        <v>367</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6</v>
      </c>
      <c r="C9" s="399" t="str">
        <f>IF($B9="","",VLOOKUP($B9,'III.kcs.-U11-N-L elo'!$A$7:$O$22,5))</f>
        <v>150822</v>
      </c>
      <c r="D9" s="399">
        <f>IF($B9="","",VLOOKUP($B9,'III.kcs.-U11-N-L elo'!$A$7:$O$22,15))</f>
        <v>0</v>
      </c>
      <c r="E9" s="400" t="str">
        <f>UPPER(IF($B9="","",VLOOKUP($B9,'III.kcs.-U11-N-L elo'!$A$7:$O$22,2)))</f>
        <v>TÓTH</v>
      </c>
      <c r="F9" s="401"/>
      <c r="G9" s="400" t="str">
        <f>IF($B9="","",VLOOKUP($B9,'III.kcs.-U11-N-L elo'!$A$7:$O$22,3))</f>
        <v>Szabina</v>
      </c>
      <c r="H9" s="401"/>
      <c r="I9" s="400" t="str">
        <f>IF($B9="","",VLOOKUP($B9,'III.kcs.-U11-N-L elo'!$A$7:$O$22,4))</f>
        <v>B.lelle-Karádi Ált. Isk. és AMI</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2</v>
      </c>
      <c r="C11" s="399" t="str">
        <f>IF($B11="","",VLOOKUP($B11,'III.kcs.-U11-N-L elo'!$A$7:$O$22,5))</f>
        <v>150111</v>
      </c>
      <c r="D11" s="399">
        <f>IF($B11="","",VLOOKUP($B11,'III.kcs.-U11-N-L elo'!$A$7:$O$22,15))</f>
        <v>0</v>
      </c>
      <c r="E11" s="400" t="str">
        <f>UPPER(IF($B11="","",VLOOKUP($B11,'III.kcs.-U11-N-L elo'!$A$7:$O$22,2)))</f>
        <v>BALOGH</v>
      </c>
      <c r="F11" s="401"/>
      <c r="G11" s="400" t="str">
        <f>IF($B11="","",VLOOKUP($B11,'III.kcs.-U11-N-L elo'!$A$7:$O$22,3))</f>
        <v>Fanni Leila</v>
      </c>
      <c r="H11" s="401"/>
      <c r="I11" s="400" t="str">
        <f>IF($B11="","",VLOOKUP($B11,'III.kcs.-U11-N-L elo'!$A$7:$O$22,4))</f>
        <v>B.lelle-Karádi Ált. Isk. és AMI</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480">
        <v>1</v>
      </c>
      <c r="C13" s="399" t="str">
        <f>IF($B13="","",VLOOKUP($B13,'III.kcs.-U11-N-L elo'!$A$7:$O$22,5))</f>
        <v>151126</v>
      </c>
      <c r="D13" s="399">
        <f>IF($B13="","",VLOOKUP($B13,'III.kcs.-U11-N-L elo'!$A$7:$O$22,15))</f>
        <v>0</v>
      </c>
      <c r="E13" s="400" t="str">
        <f>UPPER(IF($B13="","",VLOOKUP($B13,'III.kcs.-U11-N-L elo'!$A$7:$O$22,2)))</f>
        <v>BALÁZS</v>
      </c>
      <c r="F13" s="401"/>
      <c r="G13" s="400" t="str">
        <f>IF($B13="","",VLOOKUP($B13,'III.kcs.-U11-N-L elo'!$A$7:$O$22,3))</f>
        <v>Helka</v>
      </c>
      <c r="H13" s="401"/>
      <c r="I13" s="400" t="str">
        <f>IF($B13="","",VLOOKUP($B13,'III.kcs.-U11-N-L elo'!$A$7:$O$22,4))</f>
        <v>B.lelle-Karádi Ált. Isk. és AMI</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3</v>
      </c>
      <c r="C15" s="399" t="str">
        <f>IF($B15="","",VLOOKUP($B15,'III.kcs.-U11-N-L elo'!$A$7:$O$22,5))</f>
        <v>150923</v>
      </c>
      <c r="D15" s="399">
        <f>IF($B15="","",VLOOKUP($B15,'III.kcs.-U11-N-L elo'!$A$7:$O$22,15))</f>
        <v>0</v>
      </c>
      <c r="E15" s="400" t="str">
        <f>UPPER(IF($B15="","",VLOOKUP($B15,'III.kcs.-U11-N-L elo'!$A$7:$O$22,2)))</f>
        <v>DÁVID</v>
      </c>
      <c r="F15" s="401"/>
      <c r="G15" s="400" t="str">
        <f>IF($B15="","",VLOOKUP($B15,'III.kcs.-U11-N-L elo'!$A$7:$O$22,3))</f>
        <v>Borbála</v>
      </c>
      <c r="H15" s="401"/>
      <c r="I15" s="400" t="str">
        <f>IF($B15="","",VLOOKUP($B15,'III.kcs.-U11-N-L elo'!$A$7:$O$22,4))</f>
        <v>B.lelle-Karádi Ált. Isk. és AMI</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5</v>
      </c>
      <c r="C17" s="399" t="str">
        <f>IF($B17="","",VLOOKUP($B17,'III.kcs.-U11-N-L elo'!$A$7:$O$22,5))</f>
        <v>150213</v>
      </c>
      <c r="D17" s="399">
        <f>IF($B17="","",VLOOKUP($B17,'III.kcs.-U11-N-L elo'!$A$7:$O$22,15))</f>
        <v>0</v>
      </c>
      <c r="E17" s="400" t="str">
        <f>UPPER(IF($B17="","",VLOOKUP($B17,'III.kcs.-U11-N-L elo'!$A$7:$O$22,2)))</f>
        <v>SZALAY</v>
      </c>
      <c r="F17" s="401"/>
      <c r="G17" s="400" t="str">
        <f>IF($B17="","",VLOOKUP($B17,'III.kcs.-U11-N-L elo'!$A$7:$O$22,3))</f>
        <v>Boglárka</v>
      </c>
      <c r="H17" s="401"/>
      <c r="I17" s="400" t="str">
        <f>IF($B17="","",VLOOKUP($B17,'III.kcs.-U11-N-L elo'!$A$7:$O$22,4))</f>
        <v>Siófoki Beszédes József Ált. Isk.</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6"/>
      <c r="B18" s="396"/>
      <c r="C18" s="396"/>
      <c r="D18" s="396"/>
      <c r="E18" s="396"/>
      <c r="F18" s="396"/>
      <c r="G18" s="396"/>
      <c r="H18" s="396"/>
      <c r="I18" s="396"/>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6"/>
      <c r="B19" s="396"/>
      <c r="C19" s="396"/>
      <c r="D19" s="396"/>
      <c r="E19" s="396"/>
      <c r="F19" s="396"/>
      <c r="G19" s="396"/>
      <c r="H19" s="396"/>
      <c r="I19" s="396"/>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RENGEL</v>
      </c>
      <c r="E22" s="409"/>
      <c r="F22" s="409" t="str">
        <f>E9</f>
        <v>TÓTH</v>
      </c>
      <c r="G22" s="409"/>
      <c r="H22" s="409" t="str">
        <f>E11</f>
        <v>BALOGH</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RENGEL</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TÓTH</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BALOGH</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BALÁZS</v>
      </c>
      <c r="E27" s="409"/>
      <c r="F27" s="409" t="str">
        <f>E15</f>
        <v>DÁVID</v>
      </c>
      <c r="G27" s="409"/>
      <c r="H27" s="409" t="str">
        <f>E17</f>
        <v>SZALAY</v>
      </c>
      <c r="I27" s="409"/>
      <c r="J27" s="396"/>
      <c r="K27" s="396"/>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BALÁZS</v>
      </c>
      <c r="C28" s="411"/>
      <c r="D28" s="412"/>
      <c r="E28" s="412"/>
      <c r="F28" s="413"/>
      <c r="G28" s="413"/>
      <c r="H28" s="413"/>
      <c r="I28" s="413"/>
      <c r="J28" s="396"/>
      <c r="K28" s="396"/>
      <c r="L28" s="396"/>
      <c r="M28" s="484"/>
    </row>
    <row r="29" spans="1:37" ht="18.75" customHeight="1" x14ac:dyDescent="0.25">
      <c r="A29" s="410" t="s">
        <v>144</v>
      </c>
      <c r="B29" s="411" t="str">
        <f>E15</f>
        <v>DÁVID</v>
      </c>
      <c r="C29" s="411"/>
      <c r="D29" s="413"/>
      <c r="E29" s="413"/>
      <c r="F29" s="412"/>
      <c r="G29" s="412"/>
      <c r="H29" s="413"/>
      <c r="I29" s="413"/>
      <c r="J29" s="396"/>
      <c r="K29" s="396"/>
      <c r="L29" s="396"/>
      <c r="M29" s="484"/>
    </row>
    <row r="30" spans="1:37" ht="18.75" customHeight="1" x14ac:dyDescent="0.25">
      <c r="A30" s="410" t="s">
        <v>143</v>
      </c>
      <c r="B30" s="411" t="str">
        <f>E17</f>
        <v>SZALAY</v>
      </c>
      <c r="C30" s="411"/>
      <c r="D30" s="413"/>
      <c r="E30" s="413"/>
      <c r="F30" s="413"/>
      <c r="G30" s="413"/>
      <c r="H30" s="412"/>
      <c r="I30" s="412"/>
      <c r="J30" s="396"/>
      <c r="K30" s="396"/>
      <c r="L30" s="396"/>
      <c r="M30" s="484"/>
    </row>
    <row r="31" spans="1:37" x14ac:dyDescent="0.25">
      <c r="A31" s="396"/>
      <c r="B31" s="396"/>
      <c r="C31" s="396"/>
      <c r="D31" s="396"/>
      <c r="E31" s="396"/>
      <c r="F31" s="396"/>
      <c r="G31" s="396"/>
      <c r="H31" s="396"/>
      <c r="I31" s="396"/>
      <c r="J31" s="396"/>
      <c r="K31" s="396"/>
      <c r="L31" s="396"/>
      <c r="M31" s="396"/>
    </row>
    <row r="32" spans="1:37" x14ac:dyDescent="0.25">
      <c r="A32" s="396" t="s">
        <v>369</v>
      </c>
      <c r="B32" s="396"/>
      <c r="C32" s="486" t="str">
        <f>IF(M23=1,B23,IF(M24=1,B24,IF(M25=1,B25,"")))</f>
        <v/>
      </c>
      <c r="D32" s="486"/>
      <c r="E32" s="397" t="s">
        <v>370</v>
      </c>
      <c r="F32" s="486" t="str">
        <f>IF(M28=1,B28,IF(M29=1,B29,IF(M30=1,B30,"")))</f>
        <v/>
      </c>
      <c r="G32" s="486"/>
      <c r="H32" s="396"/>
      <c r="I32" s="401"/>
      <c r="J32" s="396"/>
      <c r="K32" s="396"/>
      <c r="L32" s="396"/>
      <c r="M32" s="396"/>
    </row>
    <row r="33" spans="1:18" x14ac:dyDescent="0.25">
      <c r="A33" s="396"/>
      <c r="B33" s="396"/>
      <c r="C33" s="396"/>
      <c r="D33" s="396"/>
      <c r="E33" s="396"/>
      <c r="F33" s="397"/>
      <c r="G33" s="397"/>
      <c r="H33" s="396"/>
      <c r="I33" s="396"/>
      <c r="J33" s="396"/>
      <c r="K33" s="396"/>
      <c r="L33" s="396"/>
      <c r="M33" s="396"/>
    </row>
    <row r="34" spans="1:18" x14ac:dyDescent="0.25">
      <c r="A34" s="396" t="s">
        <v>371</v>
      </c>
      <c r="B34" s="396"/>
      <c r="C34" s="486" t="str">
        <f>IF(M23=2,B23,IF(M24=2,B24,IF(M25=2,B25,"")))</f>
        <v/>
      </c>
      <c r="D34" s="486"/>
      <c r="E34" s="397" t="s">
        <v>370</v>
      </c>
      <c r="F34" s="486" t="str">
        <f>IF(M28=2,B28,IF(M29=2,B29,IF(M30=2,B30,"")))</f>
        <v/>
      </c>
      <c r="G34" s="486"/>
      <c r="H34" s="396"/>
      <c r="I34" s="401"/>
      <c r="J34" s="396"/>
      <c r="K34" s="396"/>
      <c r="L34" s="396"/>
      <c r="M34" s="396"/>
    </row>
    <row r="35" spans="1:18" x14ac:dyDescent="0.25">
      <c r="A35" s="396"/>
      <c r="B35" s="396"/>
      <c r="C35" s="397"/>
      <c r="D35" s="397"/>
      <c r="E35" s="397"/>
      <c r="F35" s="397"/>
      <c r="G35" s="397"/>
      <c r="H35" s="396"/>
      <c r="I35" s="396"/>
      <c r="J35" s="396"/>
      <c r="K35" s="396"/>
      <c r="L35" s="396"/>
      <c r="M35" s="396"/>
    </row>
    <row r="36" spans="1:18" x14ac:dyDescent="0.25">
      <c r="A36" s="396" t="s">
        <v>372</v>
      </c>
      <c r="B36" s="396"/>
      <c r="C36" s="486" t="str">
        <f>IF(M23=3,B23,IF(M24=3,B24,IF(M25=3,B25,"")))</f>
        <v/>
      </c>
      <c r="D36" s="486"/>
      <c r="E36" s="397" t="s">
        <v>370</v>
      </c>
      <c r="F36" s="486" t="str">
        <f>IF(M28=3,B28,IF(M29=3,B29,IF(M30=3,B30,"")))</f>
        <v/>
      </c>
      <c r="G36" s="486"/>
      <c r="H36" s="396"/>
      <c r="I36" s="401"/>
      <c r="J36" s="396"/>
      <c r="K36" s="396"/>
      <c r="L36" s="396"/>
      <c r="M36" s="396"/>
    </row>
    <row r="37" spans="1:18" x14ac:dyDescent="0.25">
      <c r="A37" s="396"/>
      <c r="B37" s="396"/>
      <c r="C37" s="396"/>
      <c r="D37" s="396"/>
      <c r="E37" s="396"/>
      <c r="F37" s="396"/>
      <c r="G37" s="396"/>
      <c r="H37" s="396"/>
      <c r="I37" s="396"/>
      <c r="J37" s="396"/>
      <c r="K37" s="396"/>
      <c r="L37" s="396"/>
      <c r="M37" s="396"/>
    </row>
    <row r="38" spans="1:18" x14ac:dyDescent="0.25">
      <c r="A38" s="396"/>
      <c r="B38" s="396"/>
      <c r="C38" s="396"/>
      <c r="D38" s="396"/>
      <c r="E38" s="396"/>
      <c r="F38" s="396"/>
      <c r="G38" s="396"/>
      <c r="H38" s="396"/>
      <c r="I38" s="396"/>
      <c r="J38" s="396"/>
      <c r="K38" s="396"/>
      <c r="L38" s="401"/>
      <c r="M38" s="396"/>
    </row>
    <row r="39" spans="1:18" x14ac:dyDescent="0.25">
      <c r="A39" s="414" t="s">
        <v>35</v>
      </c>
      <c r="B39" s="415"/>
      <c r="C39" s="416"/>
      <c r="D39" s="417" t="s">
        <v>2</v>
      </c>
      <c r="E39" s="418" t="s">
        <v>37</v>
      </c>
      <c r="F39" s="419"/>
      <c r="G39" s="417" t="s">
        <v>2</v>
      </c>
      <c r="H39" s="418" t="s">
        <v>46</v>
      </c>
      <c r="I39" s="420"/>
      <c r="J39" s="418" t="s">
        <v>47</v>
      </c>
      <c r="K39" s="421" t="s">
        <v>48</v>
      </c>
      <c r="L39" s="392"/>
      <c r="M39" s="419"/>
      <c r="P39" s="424"/>
      <c r="Q39" s="424"/>
      <c r="R39" s="425"/>
    </row>
    <row r="40" spans="1:18" x14ac:dyDescent="0.25">
      <c r="A40" s="426" t="s">
        <v>36</v>
      </c>
      <c r="B40" s="427"/>
      <c r="C40" s="428"/>
      <c r="D40" s="429"/>
      <c r="E40" s="430"/>
      <c r="F40" s="430"/>
      <c r="G40" s="431" t="s">
        <v>3</v>
      </c>
      <c r="H40" s="427"/>
      <c r="I40" s="432"/>
      <c r="J40" s="433"/>
      <c r="K40" s="434" t="s">
        <v>38</v>
      </c>
      <c r="L40" s="435"/>
      <c r="M40" s="455"/>
      <c r="P40" s="437"/>
      <c r="Q40" s="437"/>
      <c r="R40" s="438"/>
    </row>
    <row r="41" spans="1:18" x14ac:dyDescent="0.25">
      <c r="A41" s="439" t="s">
        <v>45</v>
      </c>
      <c r="B41" s="440"/>
      <c r="C41" s="441"/>
      <c r="D41" s="442"/>
      <c r="E41" s="443"/>
      <c r="F41" s="443"/>
      <c r="G41" s="444" t="s">
        <v>4</v>
      </c>
      <c r="H41" s="445"/>
      <c r="I41" s="446"/>
      <c r="J41" s="447"/>
      <c r="K41" s="448"/>
      <c r="L41" s="401"/>
      <c r="M41" s="449"/>
      <c r="P41" s="438"/>
      <c r="Q41" s="450"/>
      <c r="R41" s="438"/>
    </row>
    <row r="42" spans="1:18" x14ac:dyDescent="0.25">
      <c r="A42" s="451"/>
      <c r="B42" s="452"/>
      <c r="C42" s="453"/>
      <c r="D42" s="442"/>
      <c r="E42" s="454"/>
      <c r="F42" s="396"/>
      <c r="G42" s="444" t="s">
        <v>5</v>
      </c>
      <c r="H42" s="445"/>
      <c r="I42" s="446"/>
      <c r="J42" s="447"/>
      <c r="K42" s="434" t="s">
        <v>39</v>
      </c>
      <c r="L42" s="435"/>
      <c r="M42" s="455"/>
      <c r="P42" s="437"/>
      <c r="Q42" s="437"/>
      <c r="R42" s="438"/>
    </row>
    <row r="43" spans="1:18" x14ac:dyDescent="0.25">
      <c r="A43" s="456"/>
      <c r="B43" s="457"/>
      <c r="C43" s="458"/>
      <c r="D43" s="442"/>
      <c r="E43" s="454"/>
      <c r="F43" s="396"/>
      <c r="G43" s="444" t="s">
        <v>6</v>
      </c>
      <c r="H43" s="445"/>
      <c r="I43" s="446"/>
      <c r="J43" s="447"/>
      <c r="K43" s="459"/>
      <c r="L43" s="396"/>
      <c r="M43" s="436"/>
      <c r="P43" s="438"/>
      <c r="Q43" s="450"/>
      <c r="R43" s="438"/>
    </row>
    <row r="44" spans="1:18" x14ac:dyDescent="0.25">
      <c r="A44" s="460"/>
      <c r="B44" s="461"/>
      <c r="C44" s="462"/>
      <c r="D44" s="442"/>
      <c r="E44" s="454"/>
      <c r="F44" s="396"/>
      <c r="G44" s="444" t="s">
        <v>7</v>
      </c>
      <c r="H44" s="445"/>
      <c r="I44" s="446"/>
      <c r="J44" s="447"/>
      <c r="K44" s="439"/>
      <c r="L44" s="401"/>
      <c r="M44" s="449"/>
      <c r="P44" s="438"/>
      <c r="Q44" s="450"/>
      <c r="R44" s="438"/>
    </row>
    <row r="45" spans="1:18" x14ac:dyDescent="0.25">
      <c r="A45" s="463"/>
      <c r="B45" s="464"/>
      <c r="C45" s="458"/>
      <c r="D45" s="442"/>
      <c r="E45" s="454"/>
      <c r="F45" s="396"/>
      <c r="G45" s="444" t="s">
        <v>8</v>
      </c>
      <c r="H45" s="445"/>
      <c r="I45" s="446"/>
      <c r="J45" s="447"/>
      <c r="K45" s="434" t="s">
        <v>28</v>
      </c>
      <c r="L45" s="435"/>
      <c r="M45" s="455"/>
      <c r="P45" s="437"/>
      <c r="Q45" s="437"/>
      <c r="R45" s="438"/>
    </row>
    <row r="46" spans="1:18" x14ac:dyDescent="0.25">
      <c r="A46" s="463"/>
      <c r="B46" s="464"/>
      <c r="C46" s="465"/>
      <c r="D46" s="442"/>
      <c r="E46" s="454"/>
      <c r="F46" s="396"/>
      <c r="G46" s="444" t="s">
        <v>9</v>
      </c>
      <c r="H46" s="445"/>
      <c r="I46" s="446"/>
      <c r="J46" s="447"/>
      <c r="K46" s="459"/>
      <c r="L46" s="396"/>
      <c r="M46" s="436"/>
      <c r="P46" s="438"/>
      <c r="Q46" s="450"/>
      <c r="R46" s="438"/>
    </row>
    <row r="47" spans="1:18" x14ac:dyDescent="0.25">
      <c r="A47" s="466"/>
      <c r="B47" s="467"/>
      <c r="C47" s="468"/>
      <c r="D47" s="469"/>
      <c r="E47" s="470"/>
      <c r="F47" s="401"/>
      <c r="G47" s="471" t="s">
        <v>10</v>
      </c>
      <c r="H47" s="440"/>
      <c r="I47" s="472"/>
      <c r="J47" s="473"/>
      <c r="K47" s="439" t="str">
        <f>L4</f>
        <v>Nagyistók-Nádasi Judit</v>
      </c>
      <c r="L47" s="401"/>
      <c r="M47" s="449"/>
      <c r="P47" s="438"/>
      <c r="Q47" s="450"/>
      <c r="R47" s="474">
        <f>MIN(4,'III.kcs.-U11-N-L elo'!Q5)</f>
        <v>4</v>
      </c>
    </row>
  </sheetData>
  <mergeCells count="42">
    <mergeCell ref="C34:D34"/>
    <mergeCell ref="F34:G34"/>
    <mergeCell ref="C36:D36"/>
    <mergeCell ref="F36:G36"/>
    <mergeCell ref="E40:F40"/>
    <mergeCell ref="E41:F41"/>
    <mergeCell ref="B30:C30"/>
    <mergeCell ref="D30:E30"/>
    <mergeCell ref="F30:G30"/>
    <mergeCell ref="H30:I30"/>
    <mergeCell ref="C32:D32"/>
    <mergeCell ref="F32:G32"/>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7">
    <cfRule type="expression" dxfId="110" priority="2" stopIfTrue="1">
      <formula>$O$1="CU"</formula>
    </cfRule>
  </conditionalFormatting>
  <conditionalFormatting sqref="E7 E9 E11 E13 E15 E17">
    <cfRule type="cellIs" dxfId="10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4983-AD9F-4C9A-9916-4F012BD5F356}">
  <sheetPr codeName="Munka27">
    <tabColor indexed="11"/>
  </sheetPr>
  <dimension ref="A1:AK49"/>
  <sheetViews>
    <sheetView topLeftCell="A22"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7.88671875" style="279" customWidth="1"/>
    <col min="11" max="13" width="8.5546875" style="279" customWidth="1"/>
    <col min="14" max="14" width="8.88671875" style="279"/>
    <col min="15" max="16" width="5.33203125" style="279" customWidth="1"/>
    <col min="17" max="17" width="11.5546875" style="279" customWidth="1"/>
    <col min="18" max="24" width="8.88671875" style="279"/>
    <col min="25" max="25" width="10.33203125" style="279" hidden="1" customWidth="1"/>
    <col min="26" max="37" width="9.109375"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7.88671875" style="279" customWidth="1"/>
    <col min="267" max="269" width="8.5546875" style="279" customWidth="1"/>
    <col min="270" max="270" width="8.88671875" style="279"/>
    <col min="271" max="272" width="5.33203125" style="279" customWidth="1"/>
    <col min="273" max="273" width="11.5546875" style="279" customWidth="1"/>
    <col min="274"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7.88671875" style="279" customWidth="1"/>
    <col min="523" max="525" width="8.5546875" style="279" customWidth="1"/>
    <col min="526" max="526" width="8.88671875" style="279"/>
    <col min="527" max="528" width="5.33203125" style="279" customWidth="1"/>
    <col min="529" max="529" width="11.5546875" style="279" customWidth="1"/>
    <col min="530"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7.88671875" style="279" customWidth="1"/>
    <col min="779" max="781" width="8.5546875" style="279" customWidth="1"/>
    <col min="782" max="782" width="8.88671875" style="279"/>
    <col min="783" max="784" width="5.33203125" style="279" customWidth="1"/>
    <col min="785" max="785" width="11.5546875" style="279" customWidth="1"/>
    <col min="786"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7.88671875" style="279" customWidth="1"/>
    <col min="1035" max="1037" width="8.5546875" style="279" customWidth="1"/>
    <col min="1038" max="1038" width="8.88671875" style="279"/>
    <col min="1039" max="1040" width="5.33203125" style="279" customWidth="1"/>
    <col min="1041" max="1041" width="11.5546875" style="279" customWidth="1"/>
    <col min="1042"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7.88671875" style="279" customWidth="1"/>
    <col min="1291" max="1293" width="8.5546875" style="279" customWidth="1"/>
    <col min="1294" max="1294" width="8.88671875" style="279"/>
    <col min="1295" max="1296" width="5.33203125" style="279" customWidth="1"/>
    <col min="1297" max="1297" width="11.5546875" style="279" customWidth="1"/>
    <col min="1298"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7.88671875" style="279" customWidth="1"/>
    <col min="1547" max="1549" width="8.5546875" style="279" customWidth="1"/>
    <col min="1550" max="1550" width="8.88671875" style="279"/>
    <col min="1551" max="1552" width="5.33203125" style="279" customWidth="1"/>
    <col min="1553" max="1553" width="11.5546875" style="279" customWidth="1"/>
    <col min="1554"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7.88671875" style="279" customWidth="1"/>
    <col min="1803" max="1805" width="8.5546875" style="279" customWidth="1"/>
    <col min="1806" max="1806" width="8.88671875" style="279"/>
    <col min="1807" max="1808" width="5.33203125" style="279" customWidth="1"/>
    <col min="1809" max="1809" width="11.5546875" style="279" customWidth="1"/>
    <col min="1810"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7.88671875" style="279" customWidth="1"/>
    <col min="2059" max="2061" width="8.5546875" style="279" customWidth="1"/>
    <col min="2062" max="2062" width="8.88671875" style="279"/>
    <col min="2063" max="2064" width="5.33203125" style="279" customWidth="1"/>
    <col min="2065" max="2065" width="11.5546875" style="279" customWidth="1"/>
    <col min="2066"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7.88671875" style="279" customWidth="1"/>
    <col min="2315" max="2317" width="8.5546875" style="279" customWidth="1"/>
    <col min="2318" max="2318" width="8.88671875" style="279"/>
    <col min="2319" max="2320" width="5.33203125" style="279" customWidth="1"/>
    <col min="2321" max="2321" width="11.5546875" style="279" customWidth="1"/>
    <col min="2322"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7.88671875" style="279" customWidth="1"/>
    <col min="2571" max="2573" width="8.5546875" style="279" customWidth="1"/>
    <col min="2574" max="2574" width="8.88671875" style="279"/>
    <col min="2575" max="2576" width="5.33203125" style="279" customWidth="1"/>
    <col min="2577" max="2577" width="11.5546875" style="279" customWidth="1"/>
    <col min="2578"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7.88671875" style="279" customWidth="1"/>
    <col min="2827" max="2829" width="8.5546875" style="279" customWidth="1"/>
    <col min="2830" max="2830" width="8.88671875" style="279"/>
    <col min="2831" max="2832" width="5.33203125" style="279" customWidth="1"/>
    <col min="2833" max="2833" width="11.5546875" style="279" customWidth="1"/>
    <col min="2834"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7.88671875" style="279" customWidth="1"/>
    <col min="3083" max="3085" width="8.5546875" style="279" customWidth="1"/>
    <col min="3086" max="3086" width="8.88671875" style="279"/>
    <col min="3087" max="3088" width="5.33203125" style="279" customWidth="1"/>
    <col min="3089" max="3089" width="11.5546875" style="279" customWidth="1"/>
    <col min="3090"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7.88671875" style="279" customWidth="1"/>
    <col min="3339" max="3341" width="8.5546875" style="279" customWidth="1"/>
    <col min="3342" max="3342" width="8.88671875" style="279"/>
    <col min="3343" max="3344" width="5.33203125" style="279" customWidth="1"/>
    <col min="3345" max="3345" width="11.5546875" style="279" customWidth="1"/>
    <col min="3346"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7.88671875" style="279" customWidth="1"/>
    <col min="3595" max="3597" width="8.5546875" style="279" customWidth="1"/>
    <col min="3598" max="3598" width="8.88671875" style="279"/>
    <col min="3599" max="3600" width="5.33203125" style="279" customWidth="1"/>
    <col min="3601" max="3601" width="11.5546875" style="279" customWidth="1"/>
    <col min="3602"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7.88671875" style="279" customWidth="1"/>
    <col min="3851" max="3853" width="8.5546875" style="279" customWidth="1"/>
    <col min="3854" max="3854" width="8.88671875" style="279"/>
    <col min="3855" max="3856" width="5.33203125" style="279" customWidth="1"/>
    <col min="3857" max="3857" width="11.5546875" style="279" customWidth="1"/>
    <col min="3858"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7.88671875" style="279" customWidth="1"/>
    <col min="4107" max="4109" width="8.5546875" style="279" customWidth="1"/>
    <col min="4110" max="4110" width="8.88671875" style="279"/>
    <col min="4111" max="4112" width="5.33203125" style="279" customWidth="1"/>
    <col min="4113" max="4113" width="11.5546875" style="279" customWidth="1"/>
    <col min="4114"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7.88671875" style="279" customWidth="1"/>
    <col min="4363" max="4365" width="8.5546875" style="279" customWidth="1"/>
    <col min="4366" max="4366" width="8.88671875" style="279"/>
    <col min="4367" max="4368" width="5.33203125" style="279" customWidth="1"/>
    <col min="4369" max="4369" width="11.5546875" style="279" customWidth="1"/>
    <col min="4370"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7.88671875" style="279" customWidth="1"/>
    <col min="4619" max="4621" width="8.5546875" style="279" customWidth="1"/>
    <col min="4622" max="4622" width="8.88671875" style="279"/>
    <col min="4623" max="4624" width="5.33203125" style="279" customWidth="1"/>
    <col min="4625" max="4625" width="11.5546875" style="279" customWidth="1"/>
    <col min="4626"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7.88671875" style="279" customWidth="1"/>
    <col min="4875" max="4877" width="8.5546875" style="279" customWidth="1"/>
    <col min="4878" max="4878" width="8.88671875" style="279"/>
    <col min="4879" max="4880" width="5.33203125" style="279" customWidth="1"/>
    <col min="4881" max="4881" width="11.5546875" style="279" customWidth="1"/>
    <col min="4882"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7.88671875" style="279" customWidth="1"/>
    <col min="5131" max="5133" width="8.5546875" style="279" customWidth="1"/>
    <col min="5134" max="5134" width="8.88671875" style="279"/>
    <col min="5135" max="5136" width="5.33203125" style="279" customWidth="1"/>
    <col min="5137" max="5137" width="11.5546875" style="279" customWidth="1"/>
    <col min="5138"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7.88671875" style="279" customWidth="1"/>
    <col min="5387" max="5389" width="8.5546875" style="279" customWidth="1"/>
    <col min="5390" max="5390" width="8.88671875" style="279"/>
    <col min="5391" max="5392" width="5.33203125" style="279" customWidth="1"/>
    <col min="5393" max="5393" width="11.5546875" style="279" customWidth="1"/>
    <col min="5394"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7.88671875" style="279" customWidth="1"/>
    <col min="5643" max="5645" width="8.5546875" style="279" customWidth="1"/>
    <col min="5646" max="5646" width="8.88671875" style="279"/>
    <col min="5647" max="5648" width="5.33203125" style="279" customWidth="1"/>
    <col min="5649" max="5649" width="11.5546875" style="279" customWidth="1"/>
    <col min="5650"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7.88671875" style="279" customWidth="1"/>
    <col min="5899" max="5901" width="8.5546875" style="279" customWidth="1"/>
    <col min="5902" max="5902" width="8.88671875" style="279"/>
    <col min="5903" max="5904" width="5.33203125" style="279" customWidth="1"/>
    <col min="5905" max="5905" width="11.5546875" style="279" customWidth="1"/>
    <col min="5906"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7.88671875" style="279" customWidth="1"/>
    <col min="6155" max="6157" width="8.5546875" style="279" customWidth="1"/>
    <col min="6158" max="6158" width="8.88671875" style="279"/>
    <col min="6159" max="6160" width="5.33203125" style="279" customWidth="1"/>
    <col min="6161" max="6161" width="11.5546875" style="279" customWidth="1"/>
    <col min="6162"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7.88671875" style="279" customWidth="1"/>
    <col min="6411" max="6413" width="8.5546875" style="279" customWidth="1"/>
    <col min="6414" max="6414" width="8.88671875" style="279"/>
    <col min="6415" max="6416" width="5.33203125" style="279" customWidth="1"/>
    <col min="6417" max="6417" width="11.5546875" style="279" customWidth="1"/>
    <col min="6418"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7.88671875" style="279" customWidth="1"/>
    <col min="6667" max="6669" width="8.5546875" style="279" customWidth="1"/>
    <col min="6670" max="6670" width="8.88671875" style="279"/>
    <col min="6671" max="6672" width="5.33203125" style="279" customWidth="1"/>
    <col min="6673" max="6673" width="11.5546875" style="279" customWidth="1"/>
    <col min="6674"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7.88671875" style="279" customWidth="1"/>
    <col min="6923" max="6925" width="8.5546875" style="279" customWidth="1"/>
    <col min="6926" max="6926" width="8.88671875" style="279"/>
    <col min="6927" max="6928" width="5.33203125" style="279" customWidth="1"/>
    <col min="6929" max="6929" width="11.5546875" style="279" customWidth="1"/>
    <col min="6930"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7.88671875" style="279" customWidth="1"/>
    <col min="7179" max="7181" width="8.5546875" style="279" customWidth="1"/>
    <col min="7182" max="7182" width="8.88671875" style="279"/>
    <col min="7183" max="7184" width="5.33203125" style="279" customWidth="1"/>
    <col min="7185" max="7185" width="11.5546875" style="279" customWidth="1"/>
    <col min="7186"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7.88671875" style="279" customWidth="1"/>
    <col min="7435" max="7437" width="8.5546875" style="279" customWidth="1"/>
    <col min="7438" max="7438" width="8.88671875" style="279"/>
    <col min="7439" max="7440" width="5.33203125" style="279" customWidth="1"/>
    <col min="7441" max="7441" width="11.5546875" style="279" customWidth="1"/>
    <col min="7442"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7.88671875" style="279" customWidth="1"/>
    <col min="7691" max="7693" width="8.5546875" style="279" customWidth="1"/>
    <col min="7694" max="7694" width="8.88671875" style="279"/>
    <col min="7695" max="7696" width="5.33203125" style="279" customWidth="1"/>
    <col min="7697" max="7697" width="11.5546875" style="279" customWidth="1"/>
    <col min="7698"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7.88671875" style="279" customWidth="1"/>
    <col min="7947" max="7949" width="8.5546875" style="279" customWidth="1"/>
    <col min="7950" max="7950" width="8.88671875" style="279"/>
    <col min="7951" max="7952" width="5.33203125" style="279" customWidth="1"/>
    <col min="7953" max="7953" width="11.5546875" style="279" customWidth="1"/>
    <col min="7954"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7.88671875" style="279" customWidth="1"/>
    <col min="8203" max="8205" width="8.5546875" style="279" customWidth="1"/>
    <col min="8206" max="8206" width="8.88671875" style="279"/>
    <col min="8207" max="8208" width="5.33203125" style="279" customWidth="1"/>
    <col min="8209" max="8209" width="11.5546875" style="279" customWidth="1"/>
    <col min="8210"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7.88671875" style="279" customWidth="1"/>
    <col min="8459" max="8461" width="8.5546875" style="279" customWidth="1"/>
    <col min="8462" max="8462" width="8.88671875" style="279"/>
    <col min="8463" max="8464" width="5.33203125" style="279" customWidth="1"/>
    <col min="8465" max="8465" width="11.5546875" style="279" customWidth="1"/>
    <col min="8466"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7.88671875" style="279" customWidth="1"/>
    <col min="8715" max="8717" width="8.5546875" style="279" customWidth="1"/>
    <col min="8718" max="8718" width="8.88671875" style="279"/>
    <col min="8719" max="8720" width="5.33203125" style="279" customWidth="1"/>
    <col min="8721" max="8721" width="11.5546875" style="279" customWidth="1"/>
    <col min="8722"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7.88671875" style="279" customWidth="1"/>
    <col min="8971" max="8973" width="8.5546875" style="279" customWidth="1"/>
    <col min="8974" max="8974" width="8.88671875" style="279"/>
    <col min="8975" max="8976" width="5.33203125" style="279" customWidth="1"/>
    <col min="8977" max="8977" width="11.5546875" style="279" customWidth="1"/>
    <col min="8978"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7.88671875" style="279" customWidth="1"/>
    <col min="9227" max="9229" width="8.5546875" style="279" customWidth="1"/>
    <col min="9230" max="9230" width="8.88671875" style="279"/>
    <col min="9231" max="9232" width="5.33203125" style="279" customWidth="1"/>
    <col min="9233" max="9233" width="11.5546875" style="279" customWidth="1"/>
    <col min="9234"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7.88671875" style="279" customWidth="1"/>
    <col min="9483" max="9485" width="8.5546875" style="279" customWidth="1"/>
    <col min="9486" max="9486" width="8.88671875" style="279"/>
    <col min="9487" max="9488" width="5.33203125" style="279" customWidth="1"/>
    <col min="9489" max="9489" width="11.5546875" style="279" customWidth="1"/>
    <col min="9490"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7.88671875" style="279" customWidth="1"/>
    <col min="9739" max="9741" width="8.5546875" style="279" customWidth="1"/>
    <col min="9742" max="9742" width="8.88671875" style="279"/>
    <col min="9743" max="9744" width="5.33203125" style="279" customWidth="1"/>
    <col min="9745" max="9745" width="11.5546875" style="279" customWidth="1"/>
    <col min="9746"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7.88671875" style="279" customWidth="1"/>
    <col min="9995" max="9997" width="8.5546875" style="279" customWidth="1"/>
    <col min="9998" max="9998" width="8.88671875" style="279"/>
    <col min="9999" max="10000" width="5.33203125" style="279" customWidth="1"/>
    <col min="10001" max="10001" width="11.5546875" style="279" customWidth="1"/>
    <col min="10002"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7.88671875" style="279" customWidth="1"/>
    <col min="10251" max="10253" width="8.5546875" style="279" customWidth="1"/>
    <col min="10254" max="10254" width="8.88671875" style="279"/>
    <col min="10255" max="10256" width="5.33203125" style="279" customWidth="1"/>
    <col min="10257" max="10257" width="11.5546875" style="279" customWidth="1"/>
    <col min="10258"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7.88671875" style="279" customWidth="1"/>
    <col min="10507" max="10509" width="8.5546875" style="279" customWidth="1"/>
    <col min="10510" max="10510" width="8.88671875" style="279"/>
    <col min="10511" max="10512" width="5.33203125" style="279" customWidth="1"/>
    <col min="10513" max="10513" width="11.5546875" style="279" customWidth="1"/>
    <col min="10514"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7.88671875" style="279" customWidth="1"/>
    <col min="10763" max="10765" width="8.5546875" style="279" customWidth="1"/>
    <col min="10766" max="10766" width="8.88671875" style="279"/>
    <col min="10767" max="10768" width="5.33203125" style="279" customWidth="1"/>
    <col min="10769" max="10769" width="11.5546875" style="279" customWidth="1"/>
    <col min="10770"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7.88671875" style="279" customWidth="1"/>
    <col min="11019" max="11021" width="8.5546875" style="279" customWidth="1"/>
    <col min="11022" max="11022" width="8.88671875" style="279"/>
    <col min="11023" max="11024" width="5.33203125" style="279" customWidth="1"/>
    <col min="11025" max="11025" width="11.5546875" style="279" customWidth="1"/>
    <col min="11026"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7.88671875" style="279" customWidth="1"/>
    <col min="11275" max="11277" width="8.5546875" style="279" customWidth="1"/>
    <col min="11278" max="11278" width="8.88671875" style="279"/>
    <col min="11279" max="11280" width="5.33203125" style="279" customWidth="1"/>
    <col min="11281" max="11281" width="11.5546875" style="279" customWidth="1"/>
    <col min="11282"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7.88671875" style="279" customWidth="1"/>
    <col min="11531" max="11533" width="8.5546875" style="279" customWidth="1"/>
    <col min="11534" max="11534" width="8.88671875" style="279"/>
    <col min="11535" max="11536" width="5.33203125" style="279" customWidth="1"/>
    <col min="11537" max="11537" width="11.5546875" style="279" customWidth="1"/>
    <col min="11538"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7.88671875" style="279" customWidth="1"/>
    <col min="11787" max="11789" width="8.5546875" style="279" customWidth="1"/>
    <col min="11790" max="11790" width="8.88671875" style="279"/>
    <col min="11791" max="11792" width="5.33203125" style="279" customWidth="1"/>
    <col min="11793" max="11793" width="11.5546875" style="279" customWidth="1"/>
    <col min="11794"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7.88671875" style="279" customWidth="1"/>
    <col min="12043" max="12045" width="8.5546875" style="279" customWidth="1"/>
    <col min="12046" max="12046" width="8.88671875" style="279"/>
    <col min="12047" max="12048" width="5.33203125" style="279" customWidth="1"/>
    <col min="12049" max="12049" width="11.5546875" style="279" customWidth="1"/>
    <col min="12050"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7.88671875" style="279" customWidth="1"/>
    <col min="12299" max="12301" width="8.5546875" style="279" customWidth="1"/>
    <col min="12302" max="12302" width="8.88671875" style="279"/>
    <col min="12303" max="12304" width="5.33203125" style="279" customWidth="1"/>
    <col min="12305" max="12305" width="11.5546875" style="279" customWidth="1"/>
    <col min="12306"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7.88671875" style="279" customWidth="1"/>
    <col min="12555" max="12557" width="8.5546875" style="279" customWidth="1"/>
    <col min="12558" max="12558" width="8.88671875" style="279"/>
    <col min="12559" max="12560" width="5.33203125" style="279" customWidth="1"/>
    <col min="12561" max="12561" width="11.5546875" style="279" customWidth="1"/>
    <col min="12562"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7.88671875" style="279" customWidth="1"/>
    <col min="12811" max="12813" width="8.5546875" style="279" customWidth="1"/>
    <col min="12814" max="12814" width="8.88671875" style="279"/>
    <col min="12815" max="12816" width="5.33203125" style="279" customWidth="1"/>
    <col min="12817" max="12817" width="11.5546875" style="279" customWidth="1"/>
    <col min="12818"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7.88671875" style="279" customWidth="1"/>
    <col min="13067" max="13069" width="8.5546875" style="279" customWidth="1"/>
    <col min="13070" max="13070" width="8.88671875" style="279"/>
    <col min="13071" max="13072" width="5.33203125" style="279" customWidth="1"/>
    <col min="13073" max="13073" width="11.5546875" style="279" customWidth="1"/>
    <col min="13074"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7.88671875" style="279" customWidth="1"/>
    <col min="13323" max="13325" width="8.5546875" style="279" customWidth="1"/>
    <col min="13326" max="13326" width="8.88671875" style="279"/>
    <col min="13327" max="13328" width="5.33203125" style="279" customWidth="1"/>
    <col min="13329" max="13329" width="11.5546875" style="279" customWidth="1"/>
    <col min="13330"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7.88671875" style="279" customWidth="1"/>
    <col min="13579" max="13581" width="8.5546875" style="279" customWidth="1"/>
    <col min="13582" max="13582" width="8.88671875" style="279"/>
    <col min="13583" max="13584" width="5.33203125" style="279" customWidth="1"/>
    <col min="13585" max="13585" width="11.5546875" style="279" customWidth="1"/>
    <col min="13586"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7.88671875" style="279" customWidth="1"/>
    <col min="13835" max="13837" width="8.5546875" style="279" customWidth="1"/>
    <col min="13838" max="13838" width="8.88671875" style="279"/>
    <col min="13839" max="13840" width="5.33203125" style="279" customWidth="1"/>
    <col min="13841" max="13841" width="11.5546875" style="279" customWidth="1"/>
    <col min="13842"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7.88671875" style="279" customWidth="1"/>
    <col min="14091" max="14093" width="8.5546875" style="279" customWidth="1"/>
    <col min="14094" max="14094" width="8.88671875" style="279"/>
    <col min="14095" max="14096" width="5.33203125" style="279" customWidth="1"/>
    <col min="14097" max="14097" width="11.5546875" style="279" customWidth="1"/>
    <col min="14098"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7.88671875" style="279" customWidth="1"/>
    <col min="14347" max="14349" width="8.5546875" style="279" customWidth="1"/>
    <col min="14350" max="14350" width="8.88671875" style="279"/>
    <col min="14351" max="14352" width="5.33203125" style="279" customWidth="1"/>
    <col min="14353" max="14353" width="11.5546875" style="279" customWidth="1"/>
    <col min="14354"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7.88671875" style="279" customWidth="1"/>
    <col min="14603" max="14605" width="8.5546875" style="279" customWidth="1"/>
    <col min="14606" max="14606" width="8.88671875" style="279"/>
    <col min="14607" max="14608" width="5.33203125" style="279" customWidth="1"/>
    <col min="14609" max="14609" width="11.5546875" style="279" customWidth="1"/>
    <col min="14610"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7.88671875" style="279" customWidth="1"/>
    <col min="14859" max="14861" width="8.5546875" style="279" customWidth="1"/>
    <col min="14862" max="14862" width="8.88671875" style="279"/>
    <col min="14863" max="14864" width="5.33203125" style="279" customWidth="1"/>
    <col min="14865" max="14865" width="11.5546875" style="279" customWidth="1"/>
    <col min="14866"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7.88671875" style="279" customWidth="1"/>
    <col min="15115" max="15117" width="8.5546875" style="279" customWidth="1"/>
    <col min="15118" max="15118" width="8.88671875" style="279"/>
    <col min="15119" max="15120" width="5.33203125" style="279" customWidth="1"/>
    <col min="15121" max="15121" width="11.5546875" style="279" customWidth="1"/>
    <col min="15122"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7.88671875" style="279" customWidth="1"/>
    <col min="15371" max="15373" width="8.5546875" style="279" customWidth="1"/>
    <col min="15374" max="15374" width="8.88671875" style="279"/>
    <col min="15375" max="15376" width="5.33203125" style="279" customWidth="1"/>
    <col min="15377" max="15377" width="11.5546875" style="279" customWidth="1"/>
    <col min="15378"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7.88671875" style="279" customWidth="1"/>
    <col min="15627" max="15629" width="8.5546875" style="279" customWidth="1"/>
    <col min="15630" max="15630" width="8.88671875" style="279"/>
    <col min="15631" max="15632" width="5.33203125" style="279" customWidth="1"/>
    <col min="15633" max="15633" width="11.5546875" style="279" customWidth="1"/>
    <col min="15634"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7.88671875" style="279" customWidth="1"/>
    <col min="15883" max="15885" width="8.5546875" style="279" customWidth="1"/>
    <col min="15886" max="15886" width="8.88671875" style="279"/>
    <col min="15887" max="15888" width="5.33203125" style="279" customWidth="1"/>
    <col min="15889" max="15889" width="11.5546875" style="279" customWidth="1"/>
    <col min="15890"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7.88671875" style="279" customWidth="1"/>
    <col min="16139" max="16141" width="8.5546875" style="279" customWidth="1"/>
    <col min="16142" max="16142" width="8.88671875" style="279"/>
    <col min="16143" max="16144" width="5.33203125" style="279" customWidth="1"/>
    <col min="16145" max="16145" width="11.5546875" style="279" customWidth="1"/>
    <col min="16146"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478" t="str">
        <f>[1]Altalanos!$C$8</f>
        <v>III.kcs.-U11-Z-F</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2" t="s">
        <v>59</v>
      </c>
      <c r="R3" s="377" t="s">
        <v>62</v>
      </c>
      <c r="S3" s="377" t="s">
        <v>373</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Q4" s="390" t="s">
        <v>63</v>
      </c>
      <c r="R4" s="391" t="s">
        <v>60</v>
      </c>
      <c r="S4" s="391" t="s">
        <v>374</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S5" s="395" t="s">
        <v>375</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480">
        <v>1</v>
      </c>
      <c r="C7" s="399" t="str">
        <f>IF($B7="","",VLOOKUP($B7,'III.kcs.-U11-Z-F elo'!$A$7:$O$22,5))</f>
        <v>151203</v>
      </c>
      <c r="D7" s="399">
        <f>IF($B7="","",VLOOKUP($B7,'III.kcs.-U11-Z-F elo'!$A$7:$O$22,15))</f>
        <v>0</v>
      </c>
      <c r="E7" s="400" t="str">
        <f>UPPER(IF($B7="","",VLOOKUP($B7,'III.kcs.-U11-Z-F elo'!$A$7:$O$22,2)))</f>
        <v>ARADICS</v>
      </c>
      <c r="F7" s="401"/>
      <c r="G7" s="400" t="str">
        <f>IF($B7="","",VLOOKUP($B7,'III.kcs.-U11-Z-F elo'!$A$7:$O$22,3))</f>
        <v>Nolen</v>
      </c>
      <c r="H7" s="401"/>
      <c r="I7" s="400" t="str">
        <f>IF($B7="","",VLOOKUP($B7,'III.kcs.-U11-Z-F elo'!$A$7:$O$22,4))</f>
        <v>Siófoki Vak Bottyán J.Ált.Isk. és AMI</v>
      </c>
      <c r="J7" s="396"/>
      <c r="K7" s="402"/>
      <c r="L7" s="403" t="str">
        <f>IF(K7="","",CONCATENATE(VLOOKUP($Y$3,$AB$1:$AK$1,K7)," pont"))</f>
        <v/>
      </c>
      <c r="M7" s="404"/>
      <c r="Q7" s="382" t="s">
        <v>59</v>
      </c>
      <c r="R7" s="377" t="s">
        <v>365</v>
      </c>
      <c r="S7" s="377" t="s">
        <v>400</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Q8" s="390" t="s">
        <v>63</v>
      </c>
      <c r="R8" s="391" t="s">
        <v>366</v>
      </c>
      <c r="S8" s="391" t="s">
        <v>401</v>
      </c>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2</v>
      </c>
      <c r="C9" s="399" t="str">
        <f>IF($B9="","",VLOOKUP($B9,'III.kcs.-U11-Z-F elo'!$A$7:$O$22,5))</f>
        <v>150617</v>
      </c>
      <c r="D9" s="399">
        <f>IF($B9="","",VLOOKUP($B9,'III.kcs.-U11-Z-F elo'!$A$7:$O$22,15))</f>
        <v>0</v>
      </c>
      <c r="E9" s="400" t="str">
        <f>UPPER(IF($B9="","",VLOOKUP($B9,'III.kcs.-U11-Z-F elo'!$A$7:$O$22,2)))</f>
        <v>BURKHALTER</v>
      </c>
      <c r="F9" s="401"/>
      <c r="G9" s="400" t="str">
        <f>IF($B9="","",VLOOKUP($B9,'III.kcs.-U11-Z-F elo'!$A$7:$O$22,3))</f>
        <v>Ármin</v>
      </c>
      <c r="H9" s="401"/>
      <c r="I9" s="400" t="str">
        <f>IF($B9="","",VLOOKUP($B9,'III.kcs.-U11-Z-F elo'!$A$7:$O$22,4))</f>
        <v>Marcali Mikszáth K.Ált. Iskola</v>
      </c>
      <c r="J9" s="396"/>
      <c r="K9" s="402"/>
      <c r="L9" s="403" t="str">
        <f>IF(K9="","",CONCATENATE(VLOOKUP($Y$3,$AB$1:$AK$1,K9)," pont"))</f>
        <v/>
      </c>
      <c r="M9" s="404"/>
      <c r="Q9" s="394" t="s">
        <v>64</v>
      </c>
      <c r="R9" s="395" t="s">
        <v>367</v>
      </c>
      <c r="S9" s="395" t="s">
        <v>402</v>
      </c>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3</v>
      </c>
      <c r="C11" s="399" t="str">
        <f>IF($B11="","",VLOOKUP($B11,'III.kcs.-U11-Z-F elo'!$A$7:$O$22,5))</f>
        <v>150105</v>
      </c>
      <c r="D11" s="399">
        <f>IF($B11="","",VLOOKUP($B11,'III.kcs.-U11-Z-F elo'!$A$7:$O$22,15))</f>
        <v>0</v>
      </c>
      <c r="E11" s="400" t="str">
        <f>UPPER(IF($B11="","",VLOOKUP($B11,'III.kcs.-U11-Z-F elo'!$A$7:$O$22,2)))</f>
        <v>CSÉCS-VARGA</v>
      </c>
      <c r="F11" s="401"/>
      <c r="G11" s="400" t="str">
        <f>IF($B11="","",VLOOKUP($B11,'III.kcs.-U11-Z-F elo'!$A$7:$O$22,3))</f>
        <v>Zsombor</v>
      </c>
      <c r="H11" s="401"/>
      <c r="I11" s="400" t="str">
        <f>IF($B11="","",VLOOKUP($B11,'III.kcs.-U11-Z-F elo'!$A$7:$O$22,4))</f>
        <v>Kaposvári Kodály Z. Közp. Ált. Isk.</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480">
        <v>4</v>
      </c>
      <c r="C13" s="399" t="str">
        <f>IF($B13="","",VLOOKUP($B13,'III.kcs.-U11-Z-F elo'!$A$7:$O$22,5))</f>
        <v>151005</v>
      </c>
      <c r="D13" s="399">
        <f>IF($B13="","",VLOOKUP($B13,'III.kcs.-U11-Z-F elo'!$A$7:$O$22,15))</f>
        <v>0</v>
      </c>
      <c r="E13" s="400" t="str">
        <f>UPPER(IF($B13="","",VLOOKUP($B13,'III.kcs.-U11-Z-F elo'!$A$7:$O$22,2)))</f>
        <v>GYŐRY</v>
      </c>
      <c r="F13" s="401"/>
      <c r="G13" s="400" t="str">
        <f>IF($B13="","",VLOOKUP($B13,'III.kcs.-U11-Z-F elo'!$A$7:$O$22,3))</f>
        <v>Nimród Péter</v>
      </c>
      <c r="H13" s="401"/>
      <c r="I13" s="400" t="str">
        <f>IF($B13="","",VLOOKUP($B13,'III.kcs.-U11-Z-F elo'!$A$7:$O$22,4))</f>
        <v>B.lelle-Karádi Ált. Iskola és AMI</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5</v>
      </c>
      <c r="C15" s="399" t="str">
        <f>IF($B15="","",VLOOKUP($B15,'III.kcs.-U11-Z-F elo'!$A$7:$O$22,5))</f>
        <v>150330</v>
      </c>
      <c r="D15" s="399">
        <f>IF($B15="","",VLOOKUP($B15,'III.kcs.-U11-Z-F elo'!$A$7:$O$22,15))</f>
        <v>0</v>
      </c>
      <c r="E15" s="400" t="str">
        <f>UPPER(IF($B15="","",VLOOKUP($B15,'III.kcs.-U11-Z-F elo'!$A$7:$O$22,2)))</f>
        <v>HORVÁTH</v>
      </c>
      <c r="F15" s="401"/>
      <c r="G15" s="400" t="str">
        <f>IF($B15="","",VLOOKUP($B15,'III.kcs.-U11-Z-F elo'!$A$7:$O$22,3))</f>
        <v>Zalán Zoltán</v>
      </c>
      <c r="H15" s="401"/>
      <c r="I15" s="400" t="str">
        <f>IF($B15="","",VLOOKUP($B15,'III.kcs.-U11-Z-F elo'!$A$7:$O$22,4))</f>
        <v>Marcali Mikszáth K.Ált. Iskola</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6</v>
      </c>
      <c r="C17" s="399" t="str">
        <f>IF($B17="","",VLOOKUP($B17,'III.kcs.-U11-Z-F elo'!$A$7:$O$22,5))</f>
        <v>150506</v>
      </c>
      <c r="D17" s="399">
        <f>IF($B17="","",VLOOKUP($B17,'III.kcs.-U11-Z-F elo'!$A$7:$O$22,15))</f>
        <v>0</v>
      </c>
      <c r="E17" s="400" t="str">
        <f>UPPER(IF($B17="","",VLOOKUP($B17,'III.kcs.-U11-Z-F elo'!$A$7:$O$22,2)))</f>
        <v>OROSZ</v>
      </c>
      <c r="F17" s="401"/>
      <c r="G17" s="400" t="str">
        <f>IF($B17="","",VLOOKUP($B17,'III.kcs.-U11-Z-F elo'!$A$7:$O$22,3))</f>
        <v>Zéta Krisztián</v>
      </c>
      <c r="H17" s="401"/>
      <c r="I17" s="400" t="str">
        <f>IF($B17="","",VLOOKUP($B17,'III.kcs.-U11-Z-F elo'!$A$7:$O$22,4))</f>
        <v>Siófoki Vak Bottyán J.Ált. Isk. és AMI</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7"/>
      <c r="B18" s="481"/>
      <c r="C18" s="396"/>
      <c r="D18" s="396"/>
      <c r="E18" s="396"/>
      <c r="F18" s="396"/>
      <c r="G18" s="396"/>
      <c r="H18" s="396"/>
      <c r="I18" s="396"/>
      <c r="J18" s="396"/>
      <c r="K18" s="397"/>
      <c r="L18" s="397"/>
      <c r="M18" s="40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7" t="s">
        <v>143</v>
      </c>
      <c r="B19" s="482">
        <v>7</v>
      </c>
      <c r="C19" s="399" t="str">
        <f>IF($B19="","",VLOOKUP($B19,'III.kcs.-U11-Z-F elo'!$A$7:$O$22,5))</f>
        <v>150828</v>
      </c>
      <c r="D19" s="399">
        <f>IF($B19="","",VLOOKUP($B19,'III.kcs.-U11-Z-F elo'!$A$7:$O$22,15))</f>
        <v>0</v>
      </c>
      <c r="E19" s="400" t="str">
        <f>UPPER(IF($B19="","",VLOOKUP($B19,'III.kcs.-U11-Z-F elo'!$A$7:$O$22,2)))</f>
        <v>PONEKKER</v>
      </c>
      <c r="F19" s="401"/>
      <c r="G19" s="400" t="str">
        <f>IF($B19="","",VLOOKUP($B19,'III.kcs.-U11-Z-F elo'!$A$7:$O$22,3))</f>
        <v>Ákos</v>
      </c>
      <c r="H19" s="401"/>
      <c r="I19" s="400" t="str">
        <f>IF($B19="","",VLOOKUP($B19,'III.kcs.-U11-Z-F elo'!$A$7:$O$22,4))</f>
        <v>Kaposvári Kodály Z. Közp. Ált. Isk.</v>
      </c>
      <c r="J19" s="396"/>
      <c r="K19" s="402"/>
      <c r="L19" s="403" t="str">
        <f>IF(K19="","",CONCATENATE(VLOOKUP($Y$3,$AB$1:$AK$1,K19)," pont"))</f>
        <v/>
      </c>
      <c r="M19" s="404"/>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ARADICS</v>
      </c>
      <c r="E22" s="409"/>
      <c r="F22" s="409" t="str">
        <f>E9</f>
        <v>BURKHALTER</v>
      </c>
      <c r="G22" s="409"/>
      <c r="H22" s="409" t="str">
        <f>E11</f>
        <v>CSÉCS-VARGA</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ARADICS</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BURKHALTER</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CSÉCS-VARGA</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GYŐRY</v>
      </c>
      <c r="E27" s="409"/>
      <c r="F27" s="409" t="str">
        <f>E15</f>
        <v>HORVÁTH</v>
      </c>
      <c r="G27" s="409"/>
      <c r="H27" s="409" t="str">
        <f>E17</f>
        <v>OROSZ</v>
      </c>
      <c r="I27" s="409"/>
      <c r="J27" s="409" t="str">
        <f>E19</f>
        <v>PONEKKER</v>
      </c>
      <c r="K27" s="409"/>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GYŐRY</v>
      </c>
      <c r="C28" s="411"/>
      <c r="D28" s="412"/>
      <c r="E28" s="412"/>
      <c r="F28" s="413"/>
      <c r="G28" s="413"/>
      <c r="H28" s="413"/>
      <c r="I28" s="413"/>
      <c r="J28" s="409"/>
      <c r="K28" s="409"/>
      <c r="L28" s="396"/>
      <c r="M28" s="484"/>
    </row>
    <row r="29" spans="1:37" ht="18.75" customHeight="1" x14ac:dyDescent="0.25">
      <c r="A29" s="410" t="s">
        <v>144</v>
      </c>
      <c r="B29" s="411" t="str">
        <f>E15</f>
        <v>HORVÁTH</v>
      </c>
      <c r="C29" s="411"/>
      <c r="D29" s="413"/>
      <c r="E29" s="413"/>
      <c r="F29" s="412"/>
      <c r="G29" s="412"/>
      <c r="H29" s="413"/>
      <c r="I29" s="413"/>
      <c r="J29" s="413"/>
      <c r="K29" s="413"/>
      <c r="L29" s="396"/>
      <c r="M29" s="484"/>
    </row>
    <row r="30" spans="1:37" ht="18.75" customHeight="1" x14ac:dyDescent="0.25">
      <c r="A30" s="410" t="s">
        <v>143</v>
      </c>
      <c r="B30" s="411" t="str">
        <f>E17</f>
        <v>OROSZ</v>
      </c>
      <c r="C30" s="411"/>
      <c r="D30" s="413"/>
      <c r="E30" s="413"/>
      <c r="F30" s="413"/>
      <c r="G30" s="413"/>
      <c r="H30" s="412"/>
      <c r="I30" s="412"/>
      <c r="J30" s="413"/>
      <c r="K30" s="413"/>
      <c r="L30" s="396"/>
      <c r="M30" s="484"/>
    </row>
    <row r="31" spans="1:37" ht="18.75" customHeight="1" x14ac:dyDescent="0.25">
      <c r="A31" s="410" t="s">
        <v>403</v>
      </c>
      <c r="B31" s="411" t="str">
        <f>E19</f>
        <v>PONEKKER</v>
      </c>
      <c r="C31" s="411"/>
      <c r="D31" s="413"/>
      <c r="E31" s="413"/>
      <c r="F31" s="413"/>
      <c r="G31" s="413"/>
      <c r="H31" s="409"/>
      <c r="I31" s="409"/>
      <c r="J31" s="412"/>
      <c r="K31" s="412"/>
      <c r="L31" s="396"/>
      <c r="M31" s="484"/>
    </row>
    <row r="32" spans="1:37" ht="18.75" customHeight="1" x14ac:dyDescent="0.25">
      <c r="A32" s="485"/>
      <c r="B32" s="493"/>
      <c r="C32" s="493"/>
      <c r="D32" s="485"/>
      <c r="E32" s="485"/>
      <c r="F32" s="485"/>
      <c r="G32" s="485"/>
      <c r="H32" s="485"/>
      <c r="I32" s="485"/>
      <c r="J32" s="396"/>
      <c r="K32" s="396"/>
      <c r="L32" s="396"/>
      <c r="M32" s="494"/>
    </row>
    <row r="33" spans="1:18" x14ac:dyDescent="0.25">
      <c r="A33" s="396"/>
      <c r="B33" s="396"/>
      <c r="C33" s="396"/>
      <c r="D33" s="396"/>
      <c r="E33" s="396"/>
      <c r="F33" s="396"/>
      <c r="G33" s="396"/>
      <c r="H33" s="396"/>
      <c r="I33" s="396"/>
      <c r="J33" s="396"/>
      <c r="K33" s="396"/>
      <c r="L33" s="396"/>
      <c r="M33" s="396"/>
    </row>
    <row r="34" spans="1:18" x14ac:dyDescent="0.25">
      <c r="A34" s="396" t="s">
        <v>369</v>
      </c>
      <c r="B34" s="396"/>
      <c r="C34" s="486" t="str">
        <f>IF(M23=1,B23,IF(M24=1,B24,IF(M25=1,B25,"")))</f>
        <v/>
      </c>
      <c r="D34" s="486"/>
      <c r="E34" s="397" t="s">
        <v>370</v>
      </c>
      <c r="F34" s="486" t="str">
        <f>IF(M28=1,B28,IF(M29=1,B29,IF(M30=1,B30,IF(M31=1,B31,""))))</f>
        <v/>
      </c>
      <c r="G34" s="486"/>
      <c r="H34" s="396"/>
      <c r="I34" s="401"/>
      <c r="J34" s="396"/>
      <c r="K34" s="396"/>
      <c r="L34" s="396"/>
      <c r="M34" s="396"/>
    </row>
    <row r="35" spans="1:18" x14ac:dyDescent="0.25">
      <c r="A35" s="396"/>
      <c r="B35" s="396"/>
      <c r="C35" s="396"/>
      <c r="D35" s="396"/>
      <c r="E35" s="396"/>
      <c r="F35" s="397"/>
      <c r="G35" s="397"/>
      <c r="H35" s="396"/>
      <c r="I35" s="396"/>
      <c r="J35" s="396"/>
      <c r="K35" s="396"/>
      <c r="L35" s="396"/>
      <c r="M35" s="396"/>
    </row>
    <row r="36" spans="1:18" x14ac:dyDescent="0.25">
      <c r="A36" s="396" t="s">
        <v>371</v>
      </c>
      <c r="B36" s="396"/>
      <c r="C36" s="486" t="str">
        <f>IF(M23=2,B23,IF(M24=2,B24,IF(M25=2,B25,"")))</f>
        <v/>
      </c>
      <c r="D36" s="486"/>
      <c r="E36" s="397" t="s">
        <v>370</v>
      </c>
      <c r="F36" s="486" t="str">
        <f>IF(M28=2,B28,IF(M29=2,B29,IF(M30=2,B30,IF(M31=2,B31,""))))</f>
        <v/>
      </c>
      <c r="G36" s="486"/>
      <c r="H36" s="396"/>
      <c r="I36" s="401"/>
      <c r="J36" s="396"/>
      <c r="K36" s="396"/>
      <c r="L36" s="396"/>
      <c r="M36" s="396"/>
    </row>
    <row r="37" spans="1:18" x14ac:dyDescent="0.25">
      <c r="A37" s="396"/>
      <c r="B37" s="396"/>
      <c r="C37" s="397"/>
      <c r="D37" s="397"/>
      <c r="E37" s="397"/>
      <c r="F37" s="397"/>
      <c r="G37" s="397"/>
      <c r="H37" s="396"/>
      <c r="I37" s="396"/>
      <c r="J37" s="396"/>
      <c r="K37" s="396"/>
      <c r="L37" s="396"/>
      <c r="M37" s="396"/>
    </row>
    <row r="38" spans="1:18" x14ac:dyDescent="0.25">
      <c r="A38" s="396" t="s">
        <v>372</v>
      </c>
      <c r="B38" s="396"/>
      <c r="C38" s="486" t="str">
        <f>IF(M23=3,B23,IF(M24=3,B24,IF(M25=3,B25,"")))</f>
        <v/>
      </c>
      <c r="D38" s="486"/>
      <c r="E38" s="397" t="s">
        <v>370</v>
      </c>
      <c r="F38" s="486" t="str">
        <f>IF(M28=3,B28,IF(M29=3,B29,IF(M30=3,B30,IF(M31=3,B31,""))))</f>
        <v/>
      </c>
      <c r="G38" s="486"/>
      <c r="H38" s="396"/>
      <c r="I38" s="401"/>
      <c r="J38" s="396"/>
      <c r="K38" s="396"/>
      <c r="L38" s="396"/>
      <c r="M38" s="396"/>
    </row>
    <row r="39" spans="1:18" x14ac:dyDescent="0.25">
      <c r="A39" s="396"/>
      <c r="B39" s="396"/>
      <c r="C39" s="396"/>
      <c r="D39" s="396"/>
      <c r="E39" s="396"/>
      <c r="F39" s="396"/>
      <c r="G39" s="396"/>
      <c r="H39" s="396"/>
      <c r="I39" s="396"/>
      <c r="J39" s="396"/>
      <c r="K39" s="396"/>
      <c r="L39" s="396"/>
      <c r="M39" s="396"/>
    </row>
    <row r="40" spans="1:18" x14ac:dyDescent="0.25">
      <c r="A40" s="396"/>
      <c r="B40" s="396"/>
      <c r="C40" s="396"/>
      <c r="D40" s="396"/>
      <c r="E40" s="396"/>
      <c r="F40" s="396"/>
      <c r="G40" s="396"/>
      <c r="H40" s="396"/>
      <c r="I40" s="396"/>
      <c r="J40" s="396"/>
      <c r="K40" s="396"/>
      <c r="L40" s="401"/>
      <c r="M40" s="396"/>
    </row>
    <row r="41" spans="1:18" x14ac:dyDescent="0.25">
      <c r="A41" s="414" t="s">
        <v>35</v>
      </c>
      <c r="B41" s="415"/>
      <c r="C41" s="416"/>
      <c r="D41" s="417" t="s">
        <v>2</v>
      </c>
      <c r="E41" s="418" t="s">
        <v>37</v>
      </c>
      <c r="F41" s="419"/>
      <c r="G41" s="417" t="s">
        <v>2</v>
      </c>
      <c r="H41" s="418" t="s">
        <v>46</v>
      </c>
      <c r="I41" s="420"/>
      <c r="J41" s="418" t="s">
        <v>47</v>
      </c>
      <c r="K41" s="421" t="s">
        <v>48</v>
      </c>
      <c r="L41" s="392"/>
      <c r="M41" s="419"/>
      <c r="P41" s="424"/>
      <c r="Q41" s="424"/>
      <c r="R41" s="425"/>
    </row>
    <row r="42" spans="1:18" x14ac:dyDescent="0.25">
      <c r="A42" s="426" t="s">
        <v>36</v>
      </c>
      <c r="B42" s="427"/>
      <c r="C42" s="428"/>
      <c r="D42" s="429"/>
      <c r="E42" s="430"/>
      <c r="F42" s="430"/>
      <c r="G42" s="431" t="s">
        <v>3</v>
      </c>
      <c r="H42" s="427"/>
      <c r="I42" s="432"/>
      <c r="J42" s="433"/>
      <c r="K42" s="434" t="s">
        <v>38</v>
      </c>
      <c r="L42" s="435"/>
      <c r="M42" s="455"/>
      <c r="P42" s="437"/>
      <c r="Q42" s="437"/>
      <c r="R42" s="438"/>
    </row>
    <row r="43" spans="1:18" x14ac:dyDescent="0.25">
      <c r="A43" s="439" t="s">
        <v>45</v>
      </c>
      <c r="B43" s="440"/>
      <c r="C43" s="441"/>
      <c r="D43" s="442"/>
      <c r="E43" s="443"/>
      <c r="F43" s="443"/>
      <c r="G43" s="444" t="s">
        <v>4</v>
      </c>
      <c r="H43" s="445"/>
      <c r="I43" s="446"/>
      <c r="J43" s="447"/>
      <c r="K43" s="448"/>
      <c r="L43" s="401"/>
      <c r="M43" s="449"/>
      <c r="P43" s="438"/>
      <c r="Q43" s="450"/>
      <c r="R43" s="438"/>
    </row>
    <row r="44" spans="1:18" x14ac:dyDescent="0.25">
      <c r="A44" s="451"/>
      <c r="B44" s="452"/>
      <c r="C44" s="453"/>
      <c r="D44" s="442"/>
      <c r="E44" s="454"/>
      <c r="F44" s="396"/>
      <c r="G44" s="444" t="s">
        <v>5</v>
      </c>
      <c r="H44" s="445"/>
      <c r="I44" s="446"/>
      <c r="J44" s="447"/>
      <c r="K44" s="434" t="s">
        <v>39</v>
      </c>
      <c r="L44" s="435"/>
      <c r="M44" s="455"/>
      <c r="P44" s="437"/>
      <c r="Q44" s="437"/>
      <c r="R44" s="474">
        <f>MIN(4,'III.kcs.-U11-Z-F elo'!Q2)</f>
        <v>4</v>
      </c>
    </row>
    <row r="45" spans="1:18" x14ac:dyDescent="0.25">
      <c r="A45" s="456"/>
      <c r="B45" s="457"/>
      <c r="C45" s="458"/>
      <c r="D45" s="442"/>
      <c r="E45" s="454"/>
      <c r="F45" s="396"/>
      <c r="G45" s="444" t="s">
        <v>6</v>
      </c>
      <c r="H45" s="445"/>
      <c r="I45" s="446"/>
      <c r="J45" s="447"/>
      <c r="K45" s="459"/>
      <c r="L45" s="396"/>
      <c r="M45" s="436"/>
      <c r="P45" s="438"/>
      <c r="Q45" s="450"/>
      <c r="R45" s="438"/>
    </row>
    <row r="46" spans="1:18" x14ac:dyDescent="0.25">
      <c r="A46" s="460"/>
      <c r="B46" s="461"/>
      <c r="C46" s="462"/>
      <c r="D46" s="442"/>
      <c r="E46" s="454"/>
      <c r="F46" s="396"/>
      <c r="G46" s="444" t="s">
        <v>7</v>
      </c>
      <c r="H46" s="445"/>
      <c r="I46" s="446"/>
      <c r="J46" s="447"/>
      <c r="K46" s="439"/>
      <c r="L46" s="401"/>
      <c r="M46" s="449"/>
      <c r="P46" s="438"/>
      <c r="Q46" s="450"/>
      <c r="R46" s="438"/>
    </row>
    <row r="47" spans="1:18" x14ac:dyDescent="0.25">
      <c r="A47" s="463"/>
      <c r="B47" s="464"/>
      <c r="C47" s="458"/>
      <c r="D47" s="442"/>
      <c r="E47" s="454"/>
      <c r="F47" s="396"/>
      <c r="G47" s="444" t="s">
        <v>8</v>
      </c>
      <c r="H47" s="445"/>
      <c r="I47" s="446"/>
      <c r="J47" s="447"/>
      <c r="K47" s="434" t="s">
        <v>28</v>
      </c>
      <c r="L47" s="435"/>
      <c r="M47" s="455"/>
      <c r="P47" s="437"/>
      <c r="Q47" s="437"/>
      <c r="R47" s="438"/>
    </row>
    <row r="48" spans="1:18" x14ac:dyDescent="0.25">
      <c r="A48" s="463"/>
      <c r="B48" s="464"/>
      <c r="C48" s="465"/>
      <c r="D48" s="442"/>
      <c r="E48" s="454"/>
      <c r="F48" s="396"/>
      <c r="G48" s="444" t="s">
        <v>9</v>
      </c>
      <c r="H48" s="445"/>
      <c r="I48" s="446"/>
      <c r="J48" s="447"/>
      <c r="K48" s="459"/>
      <c r="L48" s="396"/>
      <c r="M48" s="436"/>
      <c r="P48" s="438"/>
      <c r="Q48" s="450"/>
      <c r="R48" s="438"/>
    </row>
    <row r="49" spans="1:18" x14ac:dyDescent="0.25">
      <c r="A49" s="466"/>
      <c r="B49" s="467"/>
      <c r="C49" s="468"/>
      <c r="D49" s="469"/>
      <c r="E49" s="470"/>
      <c r="F49" s="401"/>
      <c r="G49" s="471" t="s">
        <v>10</v>
      </c>
      <c r="H49" s="440"/>
      <c r="I49" s="472"/>
      <c r="J49" s="473"/>
      <c r="K49" s="439" t="str">
        <f>L4</f>
        <v>Nagyistók-Nádasi Judit</v>
      </c>
      <c r="L49" s="401"/>
      <c r="M49" s="449"/>
      <c r="P49" s="438"/>
      <c r="Q49" s="450"/>
      <c r="R49" s="474"/>
    </row>
  </sheetData>
  <mergeCells count="51">
    <mergeCell ref="C36:D36"/>
    <mergeCell ref="F36:G36"/>
    <mergeCell ref="C38:D38"/>
    <mergeCell ref="F38:G38"/>
    <mergeCell ref="E42:F42"/>
    <mergeCell ref="E43:F43"/>
    <mergeCell ref="B31:C31"/>
    <mergeCell ref="D31:E31"/>
    <mergeCell ref="F31:G31"/>
    <mergeCell ref="H31:I31"/>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9 R44">
    <cfRule type="expression" dxfId="296" priority="2" stopIfTrue="1">
      <formula>$O$1="CU"</formula>
    </cfRule>
  </conditionalFormatting>
  <conditionalFormatting sqref="E7 E9 E11 E13 E15 E17 E19">
    <cfRule type="cellIs" dxfId="29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DE56-867A-4229-9B8D-9D8BAA012E96}">
  <sheetPr codeName="Sheet22">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4.33203125" style="279" bestFit="1" customWidth="1"/>
    <col min="3" max="3" width="14.33203125" style="279" customWidth="1"/>
    <col min="4" max="4" width="24.33203125" style="355" bestFit="1" customWidth="1"/>
    <col min="5" max="5" width="10.5546875" style="356" customWidth="1"/>
    <col min="6" max="6" width="6.109375" style="357" hidden="1" customWidth="1"/>
    <col min="7" max="7" width="28.664062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bestFit="1" customWidth="1"/>
    <col min="259" max="259" width="14.33203125" style="279" customWidth="1"/>
    <col min="260" max="260" width="24.33203125" style="279" bestFit="1" customWidth="1"/>
    <col min="261" max="261" width="10.5546875" style="279" customWidth="1"/>
    <col min="262" max="262" width="0" style="279" hidden="1" customWidth="1"/>
    <col min="263" max="263" width="28.664062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bestFit="1" customWidth="1"/>
    <col min="515" max="515" width="14.33203125" style="279" customWidth="1"/>
    <col min="516" max="516" width="24.33203125" style="279" bestFit="1" customWidth="1"/>
    <col min="517" max="517" width="10.5546875" style="279" customWidth="1"/>
    <col min="518" max="518" width="0" style="279" hidden="1" customWidth="1"/>
    <col min="519" max="519" width="28.664062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bestFit="1" customWidth="1"/>
    <col min="771" max="771" width="14.33203125" style="279" customWidth="1"/>
    <col min="772" max="772" width="24.33203125" style="279" bestFit="1" customWidth="1"/>
    <col min="773" max="773" width="10.5546875" style="279" customWidth="1"/>
    <col min="774" max="774" width="0" style="279" hidden="1" customWidth="1"/>
    <col min="775" max="775" width="28.664062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bestFit="1" customWidth="1"/>
    <col min="1027" max="1027" width="14.33203125" style="279" customWidth="1"/>
    <col min="1028" max="1028" width="24.33203125" style="279" bestFit="1" customWidth="1"/>
    <col min="1029" max="1029" width="10.5546875" style="279" customWidth="1"/>
    <col min="1030" max="1030" width="0" style="279" hidden="1" customWidth="1"/>
    <col min="1031" max="1031" width="28.664062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bestFit="1" customWidth="1"/>
    <col min="1283" max="1283" width="14.33203125" style="279" customWidth="1"/>
    <col min="1284" max="1284" width="24.33203125" style="279" bestFit="1" customWidth="1"/>
    <col min="1285" max="1285" width="10.5546875" style="279" customWidth="1"/>
    <col min="1286" max="1286" width="0" style="279" hidden="1" customWidth="1"/>
    <col min="1287" max="1287" width="28.664062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bestFit="1" customWidth="1"/>
    <col min="1539" max="1539" width="14.33203125" style="279" customWidth="1"/>
    <col min="1540" max="1540" width="24.33203125" style="279" bestFit="1" customWidth="1"/>
    <col min="1541" max="1541" width="10.5546875" style="279" customWidth="1"/>
    <col min="1542" max="1542" width="0" style="279" hidden="1" customWidth="1"/>
    <col min="1543" max="1543" width="28.664062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bestFit="1" customWidth="1"/>
    <col min="1795" max="1795" width="14.33203125" style="279" customWidth="1"/>
    <col min="1796" max="1796" width="24.33203125" style="279" bestFit="1" customWidth="1"/>
    <col min="1797" max="1797" width="10.5546875" style="279" customWidth="1"/>
    <col min="1798" max="1798" width="0" style="279" hidden="1" customWidth="1"/>
    <col min="1799" max="1799" width="28.664062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bestFit="1" customWidth="1"/>
    <col min="2051" max="2051" width="14.33203125" style="279" customWidth="1"/>
    <col min="2052" max="2052" width="24.33203125" style="279" bestFit="1" customWidth="1"/>
    <col min="2053" max="2053" width="10.5546875" style="279" customWidth="1"/>
    <col min="2054" max="2054" width="0" style="279" hidden="1" customWidth="1"/>
    <col min="2055" max="2055" width="28.664062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bestFit="1" customWidth="1"/>
    <col min="2307" max="2307" width="14.33203125" style="279" customWidth="1"/>
    <col min="2308" max="2308" width="24.33203125" style="279" bestFit="1" customWidth="1"/>
    <col min="2309" max="2309" width="10.5546875" style="279" customWidth="1"/>
    <col min="2310" max="2310" width="0" style="279" hidden="1" customWidth="1"/>
    <col min="2311" max="2311" width="28.664062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bestFit="1" customWidth="1"/>
    <col min="2563" max="2563" width="14.33203125" style="279" customWidth="1"/>
    <col min="2564" max="2564" width="24.33203125" style="279" bestFit="1" customWidth="1"/>
    <col min="2565" max="2565" width="10.5546875" style="279" customWidth="1"/>
    <col min="2566" max="2566" width="0" style="279" hidden="1" customWidth="1"/>
    <col min="2567" max="2567" width="28.664062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bestFit="1" customWidth="1"/>
    <col min="2819" max="2819" width="14.33203125" style="279" customWidth="1"/>
    <col min="2820" max="2820" width="24.33203125" style="279" bestFit="1" customWidth="1"/>
    <col min="2821" max="2821" width="10.5546875" style="279" customWidth="1"/>
    <col min="2822" max="2822" width="0" style="279" hidden="1" customWidth="1"/>
    <col min="2823" max="2823" width="28.664062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bestFit="1" customWidth="1"/>
    <col min="3075" max="3075" width="14.33203125" style="279" customWidth="1"/>
    <col min="3076" max="3076" width="24.33203125" style="279" bestFit="1" customWidth="1"/>
    <col min="3077" max="3077" width="10.5546875" style="279" customWidth="1"/>
    <col min="3078" max="3078" width="0" style="279" hidden="1" customWidth="1"/>
    <col min="3079" max="3079" width="28.664062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bestFit="1" customWidth="1"/>
    <col min="3331" max="3331" width="14.33203125" style="279" customWidth="1"/>
    <col min="3332" max="3332" width="24.33203125" style="279" bestFit="1" customWidth="1"/>
    <col min="3333" max="3333" width="10.5546875" style="279" customWidth="1"/>
    <col min="3334" max="3334" width="0" style="279" hidden="1" customWidth="1"/>
    <col min="3335" max="3335" width="28.664062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bestFit="1" customWidth="1"/>
    <col min="3587" max="3587" width="14.33203125" style="279" customWidth="1"/>
    <col min="3588" max="3588" width="24.33203125" style="279" bestFit="1" customWidth="1"/>
    <col min="3589" max="3589" width="10.5546875" style="279" customWidth="1"/>
    <col min="3590" max="3590" width="0" style="279" hidden="1" customWidth="1"/>
    <col min="3591" max="3591" width="28.664062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bestFit="1" customWidth="1"/>
    <col min="3843" max="3843" width="14.33203125" style="279" customWidth="1"/>
    <col min="3844" max="3844" width="24.33203125" style="279" bestFit="1" customWidth="1"/>
    <col min="3845" max="3845" width="10.5546875" style="279" customWidth="1"/>
    <col min="3846" max="3846" width="0" style="279" hidden="1" customWidth="1"/>
    <col min="3847" max="3847" width="28.664062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bestFit="1" customWidth="1"/>
    <col min="4099" max="4099" width="14.33203125" style="279" customWidth="1"/>
    <col min="4100" max="4100" width="24.33203125" style="279" bestFit="1" customWidth="1"/>
    <col min="4101" max="4101" width="10.5546875" style="279" customWidth="1"/>
    <col min="4102" max="4102" width="0" style="279" hidden="1" customWidth="1"/>
    <col min="4103" max="4103" width="28.664062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bestFit="1" customWidth="1"/>
    <col min="4355" max="4355" width="14.33203125" style="279" customWidth="1"/>
    <col min="4356" max="4356" width="24.33203125" style="279" bestFit="1" customWidth="1"/>
    <col min="4357" max="4357" width="10.5546875" style="279" customWidth="1"/>
    <col min="4358" max="4358" width="0" style="279" hidden="1" customWidth="1"/>
    <col min="4359" max="4359" width="28.664062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bestFit="1" customWidth="1"/>
    <col min="4611" max="4611" width="14.33203125" style="279" customWidth="1"/>
    <col min="4612" max="4612" width="24.33203125" style="279" bestFit="1" customWidth="1"/>
    <col min="4613" max="4613" width="10.5546875" style="279" customWidth="1"/>
    <col min="4614" max="4614" width="0" style="279" hidden="1" customWidth="1"/>
    <col min="4615" max="4615" width="28.664062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bestFit="1" customWidth="1"/>
    <col min="4867" max="4867" width="14.33203125" style="279" customWidth="1"/>
    <col min="4868" max="4868" width="24.33203125" style="279" bestFit="1" customWidth="1"/>
    <col min="4869" max="4869" width="10.5546875" style="279" customWidth="1"/>
    <col min="4870" max="4870" width="0" style="279" hidden="1" customWidth="1"/>
    <col min="4871" max="4871" width="28.664062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bestFit="1" customWidth="1"/>
    <col min="5123" max="5123" width="14.33203125" style="279" customWidth="1"/>
    <col min="5124" max="5124" width="24.33203125" style="279" bestFit="1" customWidth="1"/>
    <col min="5125" max="5125" width="10.5546875" style="279" customWidth="1"/>
    <col min="5126" max="5126" width="0" style="279" hidden="1" customWidth="1"/>
    <col min="5127" max="5127" width="28.664062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bestFit="1" customWidth="1"/>
    <col min="5379" max="5379" width="14.33203125" style="279" customWidth="1"/>
    <col min="5380" max="5380" width="24.33203125" style="279" bestFit="1" customWidth="1"/>
    <col min="5381" max="5381" width="10.5546875" style="279" customWidth="1"/>
    <col min="5382" max="5382" width="0" style="279" hidden="1" customWidth="1"/>
    <col min="5383" max="5383" width="28.664062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bestFit="1" customWidth="1"/>
    <col min="5635" max="5635" width="14.33203125" style="279" customWidth="1"/>
    <col min="5636" max="5636" width="24.33203125" style="279" bestFit="1" customWidth="1"/>
    <col min="5637" max="5637" width="10.5546875" style="279" customWidth="1"/>
    <col min="5638" max="5638" width="0" style="279" hidden="1" customWidth="1"/>
    <col min="5639" max="5639" width="28.664062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bestFit="1" customWidth="1"/>
    <col min="5891" max="5891" width="14.33203125" style="279" customWidth="1"/>
    <col min="5892" max="5892" width="24.33203125" style="279" bestFit="1" customWidth="1"/>
    <col min="5893" max="5893" width="10.5546875" style="279" customWidth="1"/>
    <col min="5894" max="5894" width="0" style="279" hidden="1" customWidth="1"/>
    <col min="5895" max="5895" width="28.664062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bestFit="1" customWidth="1"/>
    <col min="6147" max="6147" width="14.33203125" style="279" customWidth="1"/>
    <col min="6148" max="6148" width="24.33203125" style="279" bestFit="1" customWidth="1"/>
    <col min="6149" max="6149" width="10.5546875" style="279" customWidth="1"/>
    <col min="6150" max="6150" width="0" style="279" hidden="1" customWidth="1"/>
    <col min="6151" max="6151" width="28.664062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bestFit="1" customWidth="1"/>
    <col min="6403" max="6403" width="14.33203125" style="279" customWidth="1"/>
    <col min="6404" max="6404" width="24.33203125" style="279" bestFit="1" customWidth="1"/>
    <col min="6405" max="6405" width="10.5546875" style="279" customWidth="1"/>
    <col min="6406" max="6406" width="0" style="279" hidden="1" customWidth="1"/>
    <col min="6407" max="6407" width="28.664062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bestFit="1" customWidth="1"/>
    <col min="6659" max="6659" width="14.33203125" style="279" customWidth="1"/>
    <col min="6660" max="6660" width="24.33203125" style="279" bestFit="1" customWidth="1"/>
    <col min="6661" max="6661" width="10.5546875" style="279" customWidth="1"/>
    <col min="6662" max="6662" width="0" style="279" hidden="1" customWidth="1"/>
    <col min="6663" max="6663" width="28.664062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bestFit="1" customWidth="1"/>
    <col min="6915" max="6915" width="14.33203125" style="279" customWidth="1"/>
    <col min="6916" max="6916" width="24.33203125" style="279" bestFit="1" customWidth="1"/>
    <col min="6917" max="6917" width="10.5546875" style="279" customWidth="1"/>
    <col min="6918" max="6918" width="0" style="279" hidden="1" customWidth="1"/>
    <col min="6919" max="6919" width="28.664062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bestFit="1" customWidth="1"/>
    <col min="7171" max="7171" width="14.33203125" style="279" customWidth="1"/>
    <col min="7172" max="7172" width="24.33203125" style="279" bestFit="1" customWidth="1"/>
    <col min="7173" max="7173" width="10.5546875" style="279" customWidth="1"/>
    <col min="7174" max="7174" width="0" style="279" hidden="1" customWidth="1"/>
    <col min="7175" max="7175" width="28.664062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bestFit="1" customWidth="1"/>
    <col min="7427" max="7427" width="14.33203125" style="279" customWidth="1"/>
    <col min="7428" max="7428" width="24.33203125" style="279" bestFit="1" customWidth="1"/>
    <col min="7429" max="7429" width="10.5546875" style="279" customWidth="1"/>
    <col min="7430" max="7430" width="0" style="279" hidden="1" customWidth="1"/>
    <col min="7431" max="7431" width="28.664062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bestFit="1" customWidth="1"/>
    <col min="7683" max="7683" width="14.33203125" style="279" customWidth="1"/>
    <col min="7684" max="7684" width="24.33203125" style="279" bestFit="1" customWidth="1"/>
    <col min="7685" max="7685" width="10.5546875" style="279" customWidth="1"/>
    <col min="7686" max="7686" width="0" style="279" hidden="1" customWidth="1"/>
    <col min="7687" max="7687" width="28.664062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bestFit="1" customWidth="1"/>
    <col min="7939" max="7939" width="14.33203125" style="279" customWidth="1"/>
    <col min="7940" max="7940" width="24.33203125" style="279" bestFit="1" customWidth="1"/>
    <col min="7941" max="7941" width="10.5546875" style="279" customWidth="1"/>
    <col min="7942" max="7942" width="0" style="279" hidden="1" customWidth="1"/>
    <col min="7943" max="7943" width="28.664062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bestFit="1" customWidth="1"/>
    <col min="8195" max="8195" width="14.33203125" style="279" customWidth="1"/>
    <col min="8196" max="8196" width="24.33203125" style="279" bestFit="1" customWidth="1"/>
    <col min="8197" max="8197" width="10.5546875" style="279" customWidth="1"/>
    <col min="8198" max="8198" width="0" style="279" hidden="1" customWidth="1"/>
    <col min="8199" max="8199" width="28.664062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bestFit="1" customWidth="1"/>
    <col min="8451" max="8451" width="14.33203125" style="279" customWidth="1"/>
    <col min="8452" max="8452" width="24.33203125" style="279" bestFit="1" customWidth="1"/>
    <col min="8453" max="8453" width="10.5546875" style="279" customWidth="1"/>
    <col min="8454" max="8454" width="0" style="279" hidden="1" customWidth="1"/>
    <col min="8455" max="8455" width="28.664062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bestFit="1" customWidth="1"/>
    <col min="8707" max="8707" width="14.33203125" style="279" customWidth="1"/>
    <col min="8708" max="8708" width="24.33203125" style="279" bestFit="1" customWidth="1"/>
    <col min="8709" max="8709" width="10.5546875" style="279" customWidth="1"/>
    <col min="8710" max="8710" width="0" style="279" hidden="1" customWidth="1"/>
    <col min="8711" max="8711" width="28.664062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bestFit="1" customWidth="1"/>
    <col min="8963" max="8963" width="14.33203125" style="279" customWidth="1"/>
    <col min="8964" max="8964" width="24.33203125" style="279" bestFit="1" customWidth="1"/>
    <col min="8965" max="8965" width="10.5546875" style="279" customWidth="1"/>
    <col min="8966" max="8966" width="0" style="279" hidden="1" customWidth="1"/>
    <col min="8967" max="8967" width="28.664062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bestFit="1" customWidth="1"/>
    <col min="9219" max="9219" width="14.33203125" style="279" customWidth="1"/>
    <col min="9220" max="9220" width="24.33203125" style="279" bestFit="1" customWidth="1"/>
    <col min="9221" max="9221" width="10.5546875" style="279" customWidth="1"/>
    <col min="9222" max="9222" width="0" style="279" hidden="1" customWidth="1"/>
    <col min="9223" max="9223" width="28.664062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bestFit="1" customWidth="1"/>
    <col min="9475" max="9475" width="14.33203125" style="279" customWidth="1"/>
    <col min="9476" max="9476" width="24.33203125" style="279" bestFit="1" customWidth="1"/>
    <col min="9477" max="9477" width="10.5546875" style="279" customWidth="1"/>
    <col min="9478" max="9478" width="0" style="279" hidden="1" customWidth="1"/>
    <col min="9479" max="9479" width="28.664062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bestFit="1" customWidth="1"/>
    <col min="9731" max="9731" width="14.33203125" style="279" customWidth="1"/>
    <col min="9732" max="9732" width="24.33203125" style="279" bestFit="1" customWidth="1"/>
    <col min="9733" max="9733" width="10.5546875" style="279" customWidth="1"/>
    <col min="9734" max="9734" width="0" style="279" hidden="1" customWidth="1"/>
    <col min="9735" max="9735" width="28.664062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bestFit="1" customWidth="1"/>
    <col min="9987" max="9987" width="14.33203125" style="279" customWidth="1"/>
    <col min="9988" max="9988" width="24.33203125" style="279" bestFit="1" customWidth="1"/>
    <col min="9989" max="9989" width="10.5546875" style="279" customWidth="1"/>
    <col min="9990" max="9990" width="0" style="279" hidden="1" customWidth="1"/>
    <col min="9991" max="9991" width="28.664062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bestFit="1" customWidth="1"/>
    <col min="10243" max="10243" width="14.33203125" style="279" customWidth="1"/>
    <col min="10244" max="10244" width="24.33203125" style="279" bestFit="1" customWidth="1"/>
    <col min="10245" max="10245" width="10.5546875" style="279" customWidth="1"/>
    <col min="10246" max="10246" width="0" style="279" hidden="1" customWidth="1"/>
    <col min="10247" max="10247" width="28.664062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bestFit="1" customWidth="1"/>
    <col min="10499" max="10499" width="14.33203125" style="279" customWidth="1"/>
    <col min="10500" max="10500" width="24.33203125" style="279" bestFit="1" customWidth="1"/>
    <col min="10501" max="10501" width="10.5546875" style="279" customWidth="1"/>
    <col min="10502" max="10502" width="0" style="279" hidden="1" customWidth="1"/>
    <col min="10503" max="10503" width="28.664062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bestFit="1" customWidth="1"/>
    <col min="10755" max="10755" width="14.33203125" style="279" customWidth="1"/>
    <col min="10756" max="10756" width="24.33203125" style="279" bestFit="1" customWidth="1"/>
    <col min="10757" max="10757" width="10.5546875" style="279" customWidth="1"/>
    <col min="10758" max="10758" width="0" style="279" hidden="1" customWidth="1"/>
    <col min="10759" max="10759" width="28.664062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bestFit="1" customWidth="1"/>
    <col min="11011" max="11011" width="14.33203125" style="279" customWidth="1"/>
    <col min="11012" max="11012" width="24.33203125" style="279" bestFit="1" customWidth="1"/>
    <col min="11013" max="11013" width="10.5546875" style="279" customWidth="1"/>
    <col min="11014" max="11014" width="0" style="279" hidden="1" customWidth="1"/>
    <col min="11015" max="11015" width="28.664062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bestFit="1" customWidth="1"/>
    <col min="11267" max="11267" width="14.33203125" style="279" customWidth="1"/>
    <col min="11268" max="11268" width="24.33203125" style="279" bestFit="1" customWidth="1"/>
    <col min="11269" max="11269" width="10.5546875" style="279" customWidth="1"/>
    <col min="11270" max="11270" width="0" style="279" hidden="1" customWidth="1"/>
    <col min="11271" max="11271" width="28.664062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bestFit="1" customWidth="1"/>
    <col min="11523" max="11523" width="14.33203125" style="279" customWidth="1"/>
    <col min="11524" max="11524" width="24.33203125" style="279" bestFit="1" customWidth="1"/>
    <col min="11525" max="11525" width="10.5546875" style="279" customWidth="1"/>
    <col min="11526" max="11526" width="0" style="279" hidden="1" customWidth="1"/>
    <col min="11527" max="11527" width="28.664062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bestFit="1" customWidth="1"/>
    <col min="11779" max="11779" width="14.33203125" style="279" customWidth="1"/>
    <col min="11780" max="11780" width="24.33203125" style="279" bestFit="1" customWidth="1"/>
    <col min="11781" max="11781" width="10.5546875" style="279" customWidth="1"/>
    <col min="11782" max="11782" width="0" style="279" hidden="1" customWidth="1"/>
    <col min="11783" max="11783" width="28.664062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bestFit="1" customWidth="1"/>
    <col min="12035" max="12035" width="14.33203125" style="279" customWidth="1"/>
    <col min="12036" max="12036" width="24.33203125" style="279" bestFit="1" customWidth="1"/>
    <col min="12037" max="12037" width="10.5546875" style="279" customWidth="1"/>
    <col min="12038" max="12038" width="0" style="279" hidden="1" customWidth="1"/>
    <col min="12039" max="12039" width="28.664062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bestFit="1" customWidth="1"/>
    <col min="12291" max="12291" width="14.33203125" style="279" customWidth="1"/>
    <col min="12292" max="12292" width="24.33203125" style="279" bestFit="1" customWidth="1"/>
    <col min="12293" max="12293" width="10.5546875" style="279" customWidth="1"/>
    <col min="12294" max="12294" width="0" style="279" hidden="1" customWidth="1"/>
    <col min="12295" max="12295" width="28.664062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bestFit="1" customWidth="1"/>
    <col min="12547" max="12547" width="14.33203125" style="279" customWidth="1"/>
    <col min="12548" max="12548" width="24.33203125" style="279" bestFit="1" customWidth="1"/>
    <col min="12549" max="12549" width="10.5546875" style="279" customWidth="1"/>
    <col min="12550" max="12550" width="0" style="279" hidden="1" customWidth="1"/>
    <col min="12551" max="12551" width="28.664062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bestFit="1" customWidth="1"/>
    <col min="12803" max="12803" width="14.33203125" style="279" customWidth="1"/>
    <col min="12804" max="12804" width="24.33203125" style="279" bestFit="1" customWidth="1"/>
    <col min="12805" max="12805" width="10.5546875" style="279" customWidth="1"/>
    <col min="12806" max="12806" width="0" style="279" hidden="1" customWidth="1"/>
    <col min="12807" max="12807" width="28.664062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bestFit="1" customWidth="1"/>
    <col min="13059" max="13059" width="14.33203125" style="279" customWidth="1"/>
    <col min="13060" max="13060" width="24.33203125" style="279" bestFit="1" customWidth="1"/>
    <col min="13061" max="13061" width="10.5546875" style="279" customWidth="1"/>
    <col min="13062" max="13062" width="0" style="279" hidden="1" customWidth="1"/>
    <col min="13063" max="13063" width="28.664062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bestFit="1" customWidth="1"/>
    <col min="13315" max="13315" width="14.33203125" style="279" customWidth="1"/>
    <col min="13316" max="13316" width="24.33203125" style="279" bestFit="1" customWidth="1"/>
    <col min="13317" max="13317" width="10.5546875" style="279" customWidth="1"/>
    <col min="13318" max="13318" width="0" style="279" hidden="1" customWidth="1"/>
    <col min="13319" max="13319" width="28.664062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bestFit="1" customWidth="1"/>
    <col min="13571" max="13571" width="14.33203125" style="279" customWidth="1"/>
    <col min="13572" max="13572" width="24.33203125" style="279" bestFit="1" customWidth="1"/>
    <col min="13573" max="13573" width="10.5546875" style="279" customWidth="1"/>
    <col min="13574" max="13574" width="0" style="279" hidden="1" customWidth="1"/>
    <col min="13575" max="13575" width="28.664062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bestFit="1" customWidth="1"/>
    <col min="13827" max="13827" width="14.33203125" style="279" customWidth="1"/>
    <col min="13828" max="13828" width="24.33203125" style="279" bestFit="1" customWidth="1"/>
    <col min="13829" max="13829" width="10.5546875" style="279" customWidth="1"/>
    <col min="13830" max="13830" width="0" style="279" hidden="1" customWidth="1"/>
    <col min="13831" max="13831" width="28.664062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bestFit="1" customWidth="1"/>
    <col min="14083" max="14083" width="14.33203125" style="279" customWidth="1"/>
    <col min="14084" max="14084" width="24.33203125" style="279" bestFit="1" customWidth="1"/>
    <col min="14085" max="14085" width="10.5546875" style="279" customWidth="1"/>
    <col min="14086" max="14086" width="0" style="279" hidden="1" customWidth="1"/>
    <col min="14087" max="14087" width="28.664062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bestFit="1" customWidth="1"/>
    <col min="14339" max="14339" width="14.33203125" style="279" customWidth="1"/>
    <col min="14340" max="14340" width="24.33203125" style="279" bestFit="1" customWidth="1"/>
    <col min="14341" max="14341" width="10.5546875" style="279" customWidth="1"/>
    <col min="14342" max="14342" width="0" style="279" hidden="1" customWidth="1"/>
    <col min="14343" max="14343" width="28.664062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bestFit="1" customWidth="1"/>
    <col min="14595" max="14595" width="14.33203125" style="279" customWidth="1"/>
    <col min="14596" max="14596" width="24.33203125" style="279" bestFit="1" customWidth="1"/>
    <col min="14597" max="14597" width="10.5546875" style="279" customWidth="1"/>
    <col min="14598" max="14598" width="0" style="279" hidden="1" customWidth="1"/>
    <col min="14599" max="14599" width="28.664062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bestFit="1" customWidth="1"/>
    <col min="14851" max="14851" width="14.33203125" style="279" customWidth="1"/>
    <col min="14852" max="14852" width="24.33203125" style="279" bestFit="1" customWidth="1"/>
    <col min="14853" max="14853" width="10.5546875" style="279" customWidth="1"/>
    <col min="14854" max="14854" width="0" style="279" hidden="1" customWidth="1"/>
    <col min="14855" max="14855" width="28.664062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bestFit="1" customWidth="1"/>
    <col min="15107" max="15107" width="14.33203125" style="279" customWidth="1"/>
    <col min="15108" max="15108" width="24.33203125" style="279" bestFit="1" customWidth="1"/>
    <col min="15109" max="15109" width="10.5546875" style="279" customWidth="1"/>
    <col min="15110" max="15110" width="0" style="279" hidden="1" customWidth="1"/>
    <col min="15111" max="15111" width="28.664062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bestFit="1" customWidth="1"/>
    <col min="15363" max="15363" width="14.33203125" style="279" customWidth="1"/>
    <col min="15364" max="15364" width="24.33203125" style="279" bestFit="1" customWidth="1"/>
    <col min="15365" max="15365" width="10.5546875" style="279" customWidth="1"/>
    <col min="15366" max="15366" width="0" style="279" hidden="1" customWidth="1"/>
    <col min="15367" max="15367" width="28.664062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bestFit="1" customWidth="1"/>
    <col min="15619" max="15619" width="14.33203125" style="279" customWidth="1"/>
    <col min="15620" max="15620" width="24.33203125" style="279" bestFit="1" customWidth="1"/>
    <col min="15621" max="15621" width="10.5546875" style="279" customWidth="1"/>
    <col min="15622" max="15622" width="0" style="279" hidden="1" customWidth="1"/>
    <col min="15623" max="15623" width="28.664062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bestFit="1" customWidth="1"/>
    <col min="15875" max="15875" width="14.33203125" style="279" customWidth="1"/>
    <col min="15876" max="15876" width="24.33203125" style="279" bestFit="1" customWidth="1"/>
    <col min="15877" max="15877" width="10.5546875" style="279" customWidth="1"/>
    <col min="15878" max="15878" width="0" style="279" hidden="1" customWidth="1"/>
    <col min="15879" max="15879" width="28.664062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bestFit="1" customWidth="1"/>
    <col min="16131" max="16131" width="14.33203125" style="279" customWidth="1"/>
    <col min="16132" max="16132" width="24.33203125" style="279" bestFit="1" customWidth="1"/>
    <col min="16133" max="16133" width="10.5546875" style="279" customWidth="1"/>
    <col min="16134" max="16134" width="0" style="279" hidden="1" customWidth="1"/>
    <col min="16135" max="16135" width="28.664062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280" t="str">
        <f>[3]Altalanos!$A$8</f>
        <v>II.kcs.-U10-N-L</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510</v>
      </c>
      <c r="C7" s="346" t="s">
        <v>511</v>
      </c>
      <c r="D7" s="328" t="s">
        <v>97</v>
      </c>
      <c r="E7" s="329" t="s">
        <v>512</v>
      </c>
      <c r="F7" s="330"/>
      <c r="G7" s="331"/>
      <c r="H7" s="332"/>
      <c r="I7" s="332"/>
      <c r="J7" s="333"/>
      <c r="K7" s="334"/>
      <c r="L7" s="335"/>
      <c r="M7" s="334"/>
      <c r="N7" s="336"/>
      <c r="O7" s="332"/>
      <c r="P7" s="337"/>
      <c r="Q7" s="338"/>
    </row>
    <row r="8" spans="1:17" s="339" customFormat="1" ht="18.899999999999999" customHeight="1" x14ac:dyDescent="0.25">
      <c r="A8" s="325">
        <v>2</v>
      </c>
      <c r="B8" s="346" t="s">
        <v>513</v>
      </c>
      <c r="C8" s="346" t="s">
        <v>514</v>
      </c>
      <c r="D8" s="328" t="s">
        <v>515</v>
      </c>
      <c r="E8" s="329" t="s">
        <v>516</v>
      </c>
      <c r="F8" s="342"/>
      <c r="G8" s="343"/>
      <c r="H8" s="332"/>
      <c r="I8" s="332"/>
      <c r="J8" s="333"/>
      <c r="K8" s="334"/>
      <c r="L8" s="335"/>
      <c r="M8" s="334"/>
      <c r="N8" s="336"/>
      <c r="O8" s="332"/>
      <c r="P8" s="337"/>
      <c r="Q8" s="338"/>
    </row>
    <row r="9" spans="1:17" s="339" customFormat="1" ht="18.899999999999999" customHeight="1" x14ac:dyDescent="0.25">
      <c r="A9" s="325">
        <v>3</v>
      </c>
      <c r="B9" s="346" t="s">
        <v>502</v>
      </c>
      <c r="C9" s="346" t="s">
        <v>517</v>
      </c>
      <c r="D9" s="328" t="s">
        <v>515</v>
      </c>
      <c r="E9" s="329" t="s">
        <v>518</v>
      </c>
      <c r="F9" s="342"/>
      <c r="G9" s="343"/>
      <c r="H9" s="332"/>
      <c r="I9" s="332"/>
      <c r="J9" s="333"/>
      <c r="K9" s="334"/>
      <c r="L9" s="335"/>
      <c r="M9" s="334"/>
      <c r="N9" s="336"/>
      <c r="O9" s="332"/>
      <c r="P9" s="344"/>
      <c r="Q9" s="345"/>
    </row>
    <row r="10" spans="1:17" s="339" customFormat="1" ht="18.899999999999999" customHeight="1" x14ac:dyDescent="0.25">
      <c r="A10" s="325">
        <v>4</v>
      </c>
      <c r="B10" s="346" t="s">
        <v>519</v>
      </c>
      <c r="C10" s="346" t="s">
        <v>520</v>
      </c>
      <c r="D10" s="328" t="s">
        <v>97</v>
      </c>
      <c r="E10" s="329" t="s">
        <v>521</v>
      </c>
      <c r="F10" s="342"/>
      <c r="G10" s="343"/>
      <c r="H10" s="332"/>
      <c r="I10" s="332"/>
      <c r="J10" s="333"/>
      <c r="K10" s="334"/>
      <c r="L10" s="335"/>
      <c r="M10" s="334"/>
      <c r="N10" s="336"/>
      <c r="O10" s="332"/>
      <c r="P10" s="347"/>
      <c r="Q10" s="348"/>
    </row>
    <row r="11" spans="1:17" s="339" customFormat="1" ht="18.899999999999999" customHeight="1" x14ac:dyDescent="0.25">
      <c r="A11" s="325">
        <v>5</v>
      </c>
      <c r="B11" s="346" t="s">
        <v>522</v>
      </c>
      <c r="C11" s="346" t="s">
        <v>523</v>
      </c>
      <c r="D11" s="328" t="s">
        <v>97</v>
      </c>
      <c r="E11" s="329" t="s">
        <v>524</v>
      </c>
      <c r="F11" s="342"/>
      <c r="G11" s="343"/>
      <c r="H11" s="332"/>
      <c r="I11" s="332"/>
      <c r="J11" s="333"/>
      <c r="K11" s="334"/>
      <c r="L11" s="335"/>
      <c r="M11" s="334"/>
      <c r="N11" s="336"/>
      <c r="O11" s="332"/>
      <c r="P11" s="347"/>
      <c r="Q11" s="348"/>
    </row>
    <row r="12" spans="1:17" s="339" customFormat="1" ht="18.899999999999999" customHeight="1" x14ac:dyDescent="0.25">
      <c r="A12" s="325">
        <v>6</v>
      </c>
      <c r="B12" s="346" t="s">
        <v>359</v>
      </c>
      <c r="C12" s="346" t="s">
        <v>525</v>
      </c>
      <c r="D12" s="328" t="s">
        <v>515</v>
      </c>
      <c r="E12" s="329" t="s">
        <v>526</v>
      </c>
      <c r="F12" s="342"/>
      <c r="G12" s="343"/>
      <c r="H12" s="332"/>
      <c r="I12" s="332"/>
      <c r="J12" s="333"/>
      <c r="K12" s="334"/>
      <c r="L12" s="335"/>
      <c r="M12" s="334"/>
      <c r="N12" s="336"/>
      <c r="O12" s="332"/>
      <c r="P12" s="347"/>
      <c r="Q12" s="348"/>
    </row>
    <row r="13" spans="1:17" s="339" customFormat="1" ht="18.899999999999999" customHeight="1" x14ac:dyDescent="0.25">
      <c r="A13" s="325">
        <v>7</v>
      </c>
      <c r="B13" s="346" t="s">
        <v>527</v>
      </c>
      <c r="C13" s="346" t="s">
        <v>528</v>
      </c>
      <c r="D13" s="328" t="s">
        <v>515</v>
      </c>
      <c r="E13" s="329" t="s">
        <v>529</v>
      </c>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150" priority="14" stopIfTrue="1">
      <formula>AND(ROUNDDOWN(($A$4-E7)/365.25,0)&lt;=13,G7&lt;&gt;"OK")</formula>
    </cfRule>
    <cfRule type="expression" dxfId="149" priority="15" stopIfTrue="1">
      <formula>AND(ROUNDDOWN(($A$4-E7)/365.25,0)&lt;=14,G7&lt;&gt;"OK")</formula>
    </cfRule>
    <cfRule type="expression" dxfId="148" priority="16" stopIfTrue="1">
      <formula>AND(ROUNDDOWN(($A$4-E7)/365.25,0)&lt;=17,G7&lt;&gt;"OK")</formula>
    </cfRule>
  </conditionalFormatting>
  <conditionalFormatting sqref="J7:J156">
    <cfRule type="cellIs" dxfId="147" priority="17" stopIfTrue="1" operator="equal">
      <formula>"Z"</formula>
    </cfRule>
  </conditionalFormatting>
  <conditionalFormatting sqref="A7:D156">
    <cfRule type="expression" dxfId="146" priority="18" stopIfTrue="1">
      <formula>$Q7&gt;=1</formula>
    </cfRule>
  </conditionalFormatting>
  <conditionalFormatting sqref="E7:E14">
    <cfRule type="expression" dxfId="145" priority="11" stopIfTrue="1">
      <formula>AND(ROUNDDOWN(($A$4-E7)/365.25,0)&lt;=13,G7&lt;&gt;"OK")</formula>
    </cfRule>
    <cfRule type="expression" dxfId="144" priority="12" stopIfTrue="1">
      <formula>AND(ROUNDDOWN(($A$4-E7)/365.25,0)&lt;=14,G7&lt;&gt;"OK")</formula>
    </cfRule>
    <cfRule type="expression" dxfId="143" priority="13" stopIfTrue="1">
      <formula>AND(ROUNDDOWN(($A$4-E7)/365.25,0)&lt;=17,G7&lt;&gt;"OK")</formula>
    </cfRule>
  </conditionalFormatting>
  <conditionalFormatting sqref="J7:J14">
    <cfRule type="cellIs" dxfId="142" priority="10" stopIfTrue="1" operator="equal">
      <formula>"Z"</formula>
    </cfRule>
  </conditionalFormatting>
  <conditionalFormatting sqref="B7:D14">
    <cfRule type="expression" dxfId="141" priority="9" stopIfTrue="1">
      <formula>$Q7&gt;=1</formula>
    </cfRule>
  </conditionalFormatting>
  <conditionalFormatting sqref="E7:E14">
    <cfRule type="expression" dxfId="140" priority="6" stopIfTrue="1">
      <formula>AND(ROUNDDOWN(($A$4-E7)/365.25,0)&lt;=13,G7&lt;&gt;"OK")</formula>
    </cfRule>
    <cfRule type="expression" dxfId="139" priority="7" stopIfTrue="1">
      <formula>AND(ROUNDDOWN(($A$4-E7)/365.25,0)&lt;=14,G7&lt;&gt;"OK")</formula>
    </cfRule>
    <cfRule type="expression" dxfId="138" priority="8" stopIfTrue="1">
      <formula>AND(ROUNDDOWN(($A$4-E7)/365.25,0)&lt;=17,G7&lt;&gt;"OK")</formula>
    </cfRule>
  </conditionalFormatting>
  <conditionalFormatting sqref="B7:D14">
    <cfRule type="expression" dxfId="137" priority="5" stopIfTrue="1">
      <formula>$Q7&gt;=1</formula>
    </cfRule>
  </conditionalFormatting>
  <conditionalFormatting sqref="E7:E27 E29:E37">
    <cfRule type="expression" dxfId="136" priority="2" stopIfTrue="1">
      <formula>AND(ROUNDDOWN(($A$4-E7)/365.25,0)&lt;=13,G7&lt;&gt;"OK")</formula>
    </cfRule>
    <cfRule type="expression" dxfId="135" priority="3" stopIfTrue="1">
      <formula>AND(ROUNDDOWN(($A$4-E7)/365.25,0)&lt;=14,G7&lt;&gt;"OK")</formula>
    </cfRule>
    <cfRule type="expression" dxfId="134" priority="4" stopIfTrue="1">
      <formula>AND(ROUNDDOWN(($A$4-E7)/365.25,0)&lt;=17,G7&lt;&gt;"OK")</formula>
    </cfRule>
  </conditionalFormatting>
  <conditionalFormatting sqref="B7:D37">
    <cfRule type="expression" dxfId="133"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2401"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715E2-B733-459D-A247-FA2348E114CB}">
  <sheetPr codeName="Munka51">
    <tabColor indexed="11"/>
  </sheetPr>
  <dimension ref="A1:AK41"/>
  <sheetViews>
    <sheetView topLeftCell="A25"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8.44140625" style="279" customWidth="1"/>
    <col min="11" max="13" width="8.5546875" style="279" customWidth="1"/>
    <col min="14" max="14" width="8.88671875" style="279"/>
    <col min="15" max="15" width="5.5546875" style="279" customWidth="1"/>
    <col min="16" max="16" width="4.5546875" style="279" customWidth="1"/>
    <col min="17" max="17" width="11.6640625" style="279" customWidth="1"/>
    <col min="18" max="24" width="8.88671875" style="279"/>
    <col min="25" max="25" width="10.33203125" style="279" hidden="1" customWidth="1"/>
    <col min="26"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8.44140625" style="279" customWidth="1"/>
    <col min="267" max="269" width="8.5546875" style="279" customWidth="1"/>
    <col min="270" max="270" width="8.88671875" style="279"/>
    <col min="271" max="271" width="5.5546875" style="279" customWidth="1"/>
    <col min="272" max="272" width="4.5546875" style="279" customWidth="1"/>
    <col min="273" max="273" width="11.6640625" style="279" customWidth="1"/>
    <col min="274"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8.44140625" style="279" customWidth="1"/>
    <col min="523" max="525" width="8.5546875" style="279" customWidth="1"/>
    <col min="526" max="526" width="8.88671875" style="279"/>
    <col min="527" max="527" width="5.5546875" style="279" customWidth="1"/>
    <col min="528" max="528" width="4.5546875" style="279" customWidth="1"/>
    <col min="529" max="529" width="11.6640625" style="279" customWidth="1"/>
    <col min="530"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8.44140625" style="279" customWidth="1"/>
    <col min="779" max="781" width="8.5546875" style="279" customWidth="1"/>
    <col min="782" max="782" width="8.88671875" style="279"/>
    <col min="783" max="783" width="5.5546875" style="279" customWidth="1"/>
    <col min="784" max="784" width="4.5546875" style="279" customWidth="1"/>
    <col min="785" max="785" width="11.6640625" style="279" customWidth="1"/>
    <col min="786"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8.44140625" style="279" customWidth="1"/>
    <col min="1035" max="1037" width="8.5546875" style="279" customWidth="1"/>
    <col min="1038" max="1038" width="8.88671875" style="279"/>
    <col min="1039" max="1039" width="5.5546875" style="279" customWidth="1"/>
    <col min="1040" max="1040" width="4.5546875" style="279" customWidth="1"/>
    <col min="1041" max="1041" width="11.6640625" style="279" customWidth="1"/>
    <col min="1042"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8.44140625" style="279" customWidth="1"/>
    <col min="1291" max="1293" width="8.5546875" style="279" customWidth="1"/>
    <col min="1294" max="1294" width="8.88671875" style="279"/>
    <col min="1295" max="1295" width="5.5546875" style="279" customWidth="1"/>
    <col min="1296" max="1296" width="4.5546875" style="279" customWidth="1"/>
    <col min="1297" max="1297" width="11.6640625" style="279" customWidth="1"/>
    <col min="1298"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8.44140625" style="279" customWidth="1"/>
    <col min="1547" max="1549" width="8.5546875" style="279" customWidth="1"/>
    <col min="1550" max="1550" width="8.88671875" style="279"/>
    <col min="1551" max="1551" width="5.5546875" style="279" customWidth="1"/>
    <col min="1552" max="1552" width="4.5546875" style="279" customWidth="1"/>
    <col min="1553" max="1553" width="11.6640625" style="279" customWidth="1"/>
    <col min="1554"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8.44140625" style="279" customWidth="1"/>
    <col min="1803" max="1805" width="8.5546875" style="279" customWidth="1"/>
    <col min="1806" max="1806" width="8.88671875" style="279"/>
    <col min="1807" max="1807" width="5.5546875" style="279" customWidth="1"/>
    <col min="1808" max="1808" width="4.5546875" style="279" customWidth="1"/>
    <col min="1809" max="1809" width="11.6640625" style="279" customWidth="1"/>
    <col min="1810"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8.44140625" style="279" customWidth="1"/>
    <col min="2059" max="2061" width="8.5546875" style="279" customWidth="1"/>
    <col min="2062" max="2062" width="8.88671875" style="279"/>
    <col min="2063" max="2063" width="5.5546875" style="279" customWidth="1"/>
    <col min="2064" max="2064" width="4.5546875" style="279" customWidth="1"/>
    <col min="2065" max="2065" width="11.6640625" style="279" customWidth="1"/>
    <col min="2066"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8.44140625" style="279" customWidth="1"/>
    <col min="2315" max="2317" width="8.5546875" style="279" customWidth="1"/>
    <col min="2318" max="2318" width="8.88671875" style="279"/>
    <col min="2319" max="2319" width="5.5546875" style="279" customWidth="1"/>
    <col min="2320" max="2320" width="4.5546875" style="279" customWidth="1"/>
    <col min="2321" max="2321" width="11.6640625" style="279" customWidth="1"/>
    <col min="2322"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8.44140625" style="279" customWidth="1"/>
    <col min="2571" max="2573" width="8.5546875" style="279" customWidth="1"/>
    <col min="2574" max="2574" width="8.88671875" style="279"/>
    <col min="2575" max="2575" width="5.5546875" style="279" customWidth="1"/>
    <col min="2576" max="2576" width="4.5546875" style="279" customWidth="1"/>
    <col min="2577" max="2577" width="11.6640625" style="279" customWidth="1"/>
    <col min="2578"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8.44140625" style="279" customWidth="1"/>
    <col min="2827" max="2829" width="8.5546875" style="279" customWidth="1"/>
    <col min="2830" max="2830" width="8.88671875" style="279"/>
    <col min="2831" max="2831" width="5.5546875" style="279" customWidth="1"/>
    <col min="2832" max="2832" width="4.5546875" style="279" customWidth="1"/>
    <col min="2833" max="2833" width="11.6640625" style="279" customWidth="1"/>
    <col min="2834"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8.44140625" style="279" customWidth="1"/>
    <col min="3083" max="3085" width="8.5546875" style="279" customWidth="1"/>
    <col min="3086" max="3086" width="8.88671875" style="279"/>
    <col min="3087" max="3087" width="5.5546875" style="279" customWidth="1"/>
    <col min="3088" max="3088" width="4.5546875" style="279" customWidth="1"/>
    <col min="3089" max="3089" width="11.6640625" style="279" customWidth="1"/>
    <col min="3090"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8.44140625" style="279" customWidth="1"/>
    <col min="3339" max="3341" width="8.5546875" style="279" customWidth="1"/>
    <col min="3342" max="3342" width="8.88671875" style="279"/>
    <col min="3343" max="3343" width="5.5546875" style="279" customWidth="1"/>
    <col min="3344" max="3344" width="4.5546875" style="279" customWidth="1"/>
    <col min="3345" max="3345" width="11.6640625" style="279" customWidth="1"/>
    <col min="3346"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8.44140625" style="279" customWidth="1"/>
    <col min="3595" max="3597" width="8.5546875" style="279" customWidth="1"/>
    <col min="3598" max="3598" width="8.88671875" style="279"/>
    <col min="3599" max="3599" width="5.5546875" style="279" customWidth="1"/>
    <col min="3600" max="3600" width="4.5546875" style="279" customWidth="1"/>
    <col min="3601" max="3601" width="11.6640625" style="279" customWidth="1"/>
    <col min="3602"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8.44140625" style="279" customWidth="1"/>
    <col min="3851" max="3853" width="8.5546875" style="279" customWidth="1"/>
    <col min="3854" max="3854" width="8.88671875" style="279"/>
    <col min="3855" max="3855" width="5.5546875" style="279" customWidth="1"/>
    <col min="3856" max="3856" width="4.5546875" style="279" customWidth="1"/>
    <col min="3857" max="3857" width="11.6640625" style="279" customWidth="1"/>
    <col min="3858"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8.44140625" style="279" customWidth="1"/>
    <col min="4107" max="4109" width="8.5546875" style="279" customWidth="1"/>
    <col min="4110" max="4110" width="8.88671875" style="279"/>
    <col min="4111" max="4111" width="5.5546875" style="279" customWidth="1"/>
    <col min="4112" max="4112" width="4.5546875" style="279" customWidth="1"/>
    <col min="4113" max="4113" width="11.6640625" style="279" customWidth="1"/>
    <col min="4114"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8.44140625" style="279" customWidth="1"/>
    <col min="4363" max="4365" width="8.5546875" style="279" customWidth="1"/>
    <col min="4366" max="4366" width="8.88671875" style="279"/>
    <col min="4367" max="4367" width="5.5546875" style="279" customWidth="1"/>
    <col min="4368" max="4368" width="4.5546875" style="279" customWidth="1"/>
    <col min="4369" max="4369" width="11.6640625" style="279" customWidth="1"/>
    <col min="4370"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8.44140625" style="279" customWidth="1"/>
    <col min="4619" max="4621" width="8.5546875" style="279" customWidth="1"/>
    <col min="4622" max="4622" width="8.88671875" style="279"/>
    <col min="4623" max="4623" width="5.5546875" style="279" customWidth="1"/>
    <col min="4624" max="4624" width="4.5546875" style="279" customWidth="1"/>
    <col min="4625" max="4625" width="11.6640625" style="279" customWidth="1"/>
    <col min="4626"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8.44140625" style="279" customWidth="1"/>
    <col min="4875" max="4877" width="8.5546875" style="279" customWidth="1"/>
    <col min="4878" max="4878" width="8.88671875" style="279"/>
    <col min="4879" max="4879" width="5.5546875" style="279" customWidth="1"/>
    <col min="4880" max="4880" width="4.5546875" style="279" customWidth="1"/>
    <col min="4881" max="4881" width="11.6640625" style="279" customWidth="1"/>
    <col min="4882"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8.44140625" style="279" customWidth="1"/>
    <col min="5131" max="5133" width="8.5546875" style="279" customWidth="1"/>
    <col min="5134" max="5134" width="8.88671875" style="279"/>
    <col min="5135" max="5135" width="5.5546875" style="279" customWidth="1"/>
    <col min="5136" max="5136" width="4.5546875" style="279" customWidth="1"/>
    <col min="5137" max="5137" width="11.6640625" style="279" customWidth="1"/>
    <col min="5138"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8.44140625" style="279" customWidth="1"/>
    <col min="5387" max="5389" width="8.5546875" style="279" customWidth="1"/>
    <col min="5390" max="5390" width="8.88671875" style="279"/>
    <col min="5391" max="5391" width="5.5546875" style="279" customWidth="1"/>
    <col min="5392" max="5392" width="4.5546875" style="279" customWidth="1"/>
    <col min="5393" max="5393" width="11.6640625" style="279" customWidth="1"/>
    <col min="5394"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8.44140625" style="279" customWidth="1"/>
    <col min="5643" max="5645" width="8.5546875" style="279" customWidth="1"/>
    <col min="5646" max="5646" width="8.88671875" style="279"/>
    <col min="5647" max="5647" width="5.5546875" style="279" customWidth="1"/>
    <col min="5648" max="5648" width="4.5546875" style="279" customWidth="1"/>
    <col min="5649" max="5649" width="11.6640625" style="279" customWidth="1"/>
    <col min="5650"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8.44140625" style="279" customWidth="1"/>
    <col min="5899" max="5901" width="8.5546875" style="279" customWidth="1"/>
    <col min="5902" max="5902" width="8.88671875" style="279"/>
    <col min="5903" max="5903" width="5.5546875" style="279" customWidth="1"/>
    <col min="5904" max="5904" width="4.5546875" style="279" customWidth="1"/>
    <col min="5905" max="5905" width="11.6640625" style="279" customWidth="1"/>
    <col min="5906"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8.44140625" style="279" customWidth="1"/>
    <col min="6155" max="6157" width="8.5546875" style="279" customWidth="1"/>
    <col min="6158" max="6158" width="8.88671875" style="279"/>
    <col min="6159" max="6159" width="5.5546875" style="279" customWidth="1"/>
    <col min="6160" max="6160" width="4.5546875" style="279" customWidth="1"/>
    <col min="6161" max="6161" width="11.6640625" style="279" customWidth="1"/>
    <col min="6162"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8.44140625" style="279" customWidth="1"/>
    <col min="6411" max="6413" width="8.5546875" style="279" customWidth="1"/>
    <col min="6414" max="6414" width="8.88671875" style="279"/>
    <col min="6415" max="6415" width="5.5546875" style="279" customWidth="1"/>
    <col min="6416" max="6416" width="4.5546875" style="279" customWidth="1"/>
    <col min="6417" max="6417" width="11.6640625" style="279" customWidth="1"/>
    <col min="6418"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8.44140625" style="279" customWidth="1"/>
    <col min="6667" max="6669" width="8.5546875" style="279" customWidth="1"/>
    <col min="6670" max="6670" width="8.88671875" style="279"/>
    <col min="6671" max="6671" width="5.5546875" style="279" customWidth="1"/>
    <col min="6672" max="6672" width="4.5546875" style="279" customWidth="1"/>
    <col min="6673" max="6673" width="11.6640625" style="279" customWidth="1"/>
    <col min="6674"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8.44140625" style="279" customWidth="1"/>
    <col min="6923" max="6925" width="8.5546875" style="279" customWidth="1"/>
    <col min="6926" max="6926" width="8.88671875" style="279"/>
    <col min="6927" max="6927" width="5.5546875" style="279" customWidth="1"/>
    <col min="6928" max="6928" width="4.5546875" style="279" customWidth="1"/>
    <col min="6929" max="6929" width="11.6640625" style="279" customWidth="1"/>
    <col min="6930"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8.44140625" style="279" customWidth="1"/>
    <col min="7179" max="7181" width="8.5546875" style="279" customWidth="1"/>
    <col min="7182" max="7182" width="8.88671875" style="279"/>
    <col min="7183" max="7183" width="5.5546875" style="279" customWidth="1"/>
    <col min="7184" max="7184" width="4.5546875" style="279" customWidth="1"/>
    <col min="7185" max="7185" width="11.6640625" style="279" customWidth="1"/>
    <col min="7186"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8.44140625" style="279" customWidth="1"/>
    <col min="7435" max="7437" width="8.5546875" style="279" customWidth="1"/>
    <col min="7438" max="7438" width="8.88671875" style="279"/>
    <col min="7439" max="7439" width="5.5546875" style="279" customWidth="1"/>
    <col min="7440" max="7440" width="4.5546875" style="279" customWidth="1"/>
    <col min="7441" max="7441" width="11.6640625" style="279" customWidth="1"/>
    <col min="7442"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8.44140625" style="279" customWidth="1"/>
    <col min="7691" max="7693" width="8.5546875" style="279" customWidth="1"/>
    <col min="7694" max="7694" width="8.88671875" style="279"/>
    <col min="7695" max="7695" width="5.5546875" style="279" customWidth="1"/>
    <col min="7696" max="7696" width="4.5546875" style="279" customWidth="1"/>
    <col min="7697" max="7697" width="11.6640625" style="279" customWidth="1"/>
    <col min="7698"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8.44140625" style="279" customWidth="1"/>
    <col min="7947" max="7949" width="8.5546875" style="279" customWidth="1"/>
    <col min="7950" max="7950" width="8.88671875" style="279"/>
    <col min="7951" max="7951" width="5.5546875" style="279" customWidth="1"/>
    <col min="7952" max="7952" width="4.5546875" style="279" customWidth="1"/>
    <col min="7953" max="7953" width="11.6640625" style="279" customWidth="1"/>
    <col min="7954"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8.44140625" style="279" customWidth="1"/>
    <col min="8203" max="8205" width="8.5546875" style="279" customWidth="1"/>
    <col min="8206" max="8206" width="8.88671875" style="279"/>
    <col min="8207" max="8207" width="5.5546875" style="279" customWidth="1"/>
    <col min="8208" max="8208" width="4.5546875" style="279" customWidth="1"/>
    <col min="8209" max="8209" width="11.6640625" style="279" customWidth="1"/>
    <col min="8210"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8.44140625" style="279" customWidth="1"/>
    <col min="8459" max="8461" width="8.5546875" style="279" customWidth="1"/>
    <col min="8462" max="8462" width="8.88671875" style="279"/>
    <col min="8463" max="8463" width="5.5546875" style="279" customWidth="1"/>
    <col min="8464" max="8464" width="4.5546875" style="279" customWidth="1"/>
    <col min="8465" max="8465" width="11.6640625" style="279" customWidth="1"/>
    <col min="8466"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8.44140625" style="279" customWidth="1"/>
    <col min="8715" max="8717" width="8.5546875" style="279" customWidth="1"/>
    <col min="8718" max="8718" width="8.88671875" style="279"/>
    <col min="8719" max="8719" width="5.5546875" style="279" customWidth="1"/>
    <col min="8720" max="8720" width="4.5546875" style="279" customWidth="1"/>
    <col min="8721" max="8721" width="11.6640625" style="279" customWidth="1"/>
    <col min="8722"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8.44140625" style="279" customWidth="1"/>
    <col min="8971" max="8973" width="8.5546875" style="279" customWidth="1"/>
    <col min="8974" max="8974" width="8.88671875" style="279"/>
    <col min="8975" max="8975" width="5.5546875" style="279" customWidth="1"/>
    <col min="8976" max="8976" width="4.5546875" style="279" customWidth="1"/>
    <col min="8977" max="8977" width="11.6640625" style="279" customWidth="1"/>
    <col min="8978"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8.44140625" style="279" customWidth="1"/>
    <col min="9227" max="9229" width="8.5546875" style="279" customWidth="1"/>
    <col min="9230" max="9230" width="8.88671875" style="279"/>
    <col min="9231" max="9231" width="5.5546875" style="279" customWidth="1"/>
    <col min="9232" max="9232" width="4.5546875" style="279" customWidth="1"/>
    <col min="9233" max="9233" width="11.6640625" style="279" customWidth="1"/>
    <col min="9234"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8.44140625" style="279" customWidth="1"/>
    <col min="9483" max="9485" width="8.5546875" style="279" customWidth="1"/>
    <col min="9486" max="9486" width="8.88671875" style="279"/>
    <col min="9487" max="9487" width="5.5546875" style="279" customWidth="1"/>
    <col min="9488" max="9488" width="4.5546875" style="279" customWidth="1"/>
    <col min="9489" max="9489" width="11.6640625" style="279" customWidth="1"/>
    <col min="9490"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8.44140625" style="279" customWidth="1"/>
    <col min="9739" max="9741" width="8.5546875" style="279" customWidth="1"/>
    <col min="9742" max="9742" width="8.88671875" style="279"/>
    <col min="9743" max="9743" width="5.5546875" style="279" customWidth="1"/>
    <col min="9744" max="9744" width="4.5546875" style="279" customWidth="1"/>
    <col min="9745" max="9745" width="11.6640625" style="279" customWidth="1"/>
    <col min="9746"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8.44140625" style="279" customWidth="1"/>
    <col min="9995" max="9997" width="8.5546875" style="279" customWidth="1"/>
    <col min="9998" max="9998" width="8.88671875" style="279"/>
    <col min="9999" max="9999" width="5.5546875" style="279" customWidth="1"/>
    <col min="10000" max="10000" width="4.5546875" style="279" customWidth="1"/>
    <col min="10001" max="10001" width="11.6640625" style="279" customWidth="1"/>
    <col min="10002"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8.44140625" style="279" customWidth="1"/>
    <col min="10251" max="10253" width="8.5546875" style="279" customWidth="1"/>
    <col min="10254" max="10254" width="8.88671875" style="279"/>
    <col min="10255" max="10255" width="5.5546875" style="279" customWidth="1"/>
    <col min="10256" max="10256" width="4.5546875" style="279" customWidth="1"/>
    <col min="10257" max="10257" width="11.6640625" style="279" customWidth="1"/>
    <col min="10258"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8.44140625" style="279" customWidth="1"/>
    <col min="10507" max="10509" width="8.5546875" style="279" customWidth="1"/>
    <col min="10510" max="10510" width="8.88671875" style="279"/>
    <col min="10511" max="10511" width="5.5546875" style="279" customWidth="1"/>
    <col min="10512" max="10512" width="4.5546875" style="279" customWidth="1"/>
    <col min="10513" max="10513" width="11.6640625" style="279" customWidth="1"/>
    <col min="10514"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8.44140625" style="279" customWidth="1"/>
    <col min="10763" max="10765" width="8.5546875" style="279" customWidth="1"/>
    <col min="10766" max="10766" width="8.88671875" style="279"/>
    <col min="10767" max="10767" width="5.5546875" style="279" customWidth="1"/>
    <col min="10768" max="10768" width="4.5546875" style="279" customWidth="1"/>
    <col min="10769" max="10769" width="11.6640625" style="279" customWidth="1"/>
    <col min="10770"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8.44140625" style="279" customWidth="1"/>
    <col min="11019" max="11021" width="8.5546875" style="279" customWidth="1"/>
    <col min="11022" max="11022" width="8.88671875" style="279"/>
    <col min="11023" max="11023" width="5.5546875" style="279" customWidth="1"/>
    <col min="11024" max="11024" width="4.5546875" style="279" customWidth="1"/>
    <col min="11025" max="11025" width="11.6640625" style="279" customWidth="1"/>
    <col min="11026"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8.44140625" style="279" customWidth="1"/>
    <col min="11275" max="11277" width="8.5546875" style="279" customWidth="1"/>
    <col min="11278" max="11278" width="8.88671875" style="279"/>
    <col min="11279" max="11279" width="5.5546875" style="279" customWidth="1"/>
    <col min="11280" max="11280" width="4.5546875" style="279" customWidth="1"/>
    <col min="11281" max="11281" width="11.6640625" style="279" customWidth="1"/>
    <col min="11282"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8.44140625" style="279" customWidth="1"/>
    <col min="11531" max="11533" width="8.5546875" style="279" customWidth="1"/>
    <col min="11534" max="11534" width="8.88671875" style="279"/>
    <col min="11535" max="11535" width="5.5546875" style="279" customWidth="1"/>
    <col min="11536" max="11536" width="4.5546875" style="279" customWidth="1"/>
    <col min="11537" max="11537" width="11.6640625" style="279" customWidth="1"/>
    <col min="11538"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8.44140625" style="279" customWidth="1"/>
    <col min="11787" max="11789" width="8.5546875" style="279" customWidth="1"/>
    <col min="11790" max="11790" width="8.88671875" style="279"/>
    <col min="11791" max="11791" width="5.5546875" style="279" customWidth="1"/>
    <col min="11792" max="11792" width="4.5546875" style="279" customWidth="1"/>
    <col min="11793" max="11793" width="11.6640625" style="279" customWidth="1"/>
    <col min="11794"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8.44140625" style="279" customWidth="1"/>
    <col min="12043" max="12045" width="8.5546875" style="279" customWidth="1"/>
    <col min="12046" max="12046" width="8.88671875" style="279"/>
    <col min="12047" max="12047" width="5.5546875" style="279" customWidth="1"/>
    <col min="12048" max="12048" width="4.5546875" style="279" customWidth="1"/>
    <col min="12049" max="12049" width="11.6640625" style="279" customWidth="1"/>
    <col min="12050"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8.44140625" style="279" customWidth="1"/>
    <col min="12299" max="12301" width="8.5546875" style="279" customWidth="1"/>
    <col min="12302" max="12302" width="8.88671875" style="279"/>
    <col min="12303" max="12303" width="5.5546875" style="279" customWidth="1"/>
    <col min="12304" max="12304" width="4.5546875" style="279" customWidth="1"/>
    <col min="12305" max="12305" width="11.6640625" style="279" customWidth="1"/>
    <col min="12306"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8.44140625" style="279" customWidth="1"/>
    <col min="12555" max="12557" width="8.5546875" style="279" customWidth="1"/>
    <col min="12558" max="12558" width="8.88671875" style="279"/>
    <col min="12559" max="12559" width="5.5546875" style="279" customWidth="1"/>
    <col min="12560" max="12560" width="4.5546875" style="279" customWidth="1"/>
    <col min="12561" max="12561" width="11.6640625" style="279" customWidth="1"/>
    <col min="12562"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8.44140625" style="279" customWidth="1"/>
    <col min="12811" max="12813" width="8.5546875" style="279" customWidth="1"/>
    <col min="12814" max="12814" width="8.88671875" style="279"/>
    <col min="12815" max="12815" width="5.5546875" style="279" customWidth="1"/>
    <col min="12816" max="12816" width="4.5546875" style="279" customWidth="1"/>
    <col min="12817" max="12817" width="11.6640625" style="279" customWidth="1"/>
    <col min="12818"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8.44140625" style="279" customWidth="1"/>
    <col min="13067" max="13069" width="8.5546875" style="279" customWidth="1"/>
    <col min="13070" max="13070" width="8.88671875" style="279"/>
    <col min="13071" max="13071" width="5.5546875" style="279" customWidth="1"/>
    <col min="13072" max="13072" width="4.5546875" style="279" customWidth="1"/>
    <col min="13073" max="13073" width="11.6640625" style="279" customWidth="1"/>
    <col min="13074"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8.44140625" style="279" customWidth="1"/>
    <col min="13323" max="13325" width="8.5546875" style="279" customWidth="1"/>
    <col min="13326" max="13326" width="8.88671875" style="279"/>
    <col min="13327" max="13327" width="5.5546875" style="279" customWidth="1"/>
    <col min="13328" max="13328" width="4.5546875" style="279" customWidth="1"/>
    <col min="13329" max="13329" width="11.6640625" style="279" customWidth="1"/>
    <col min="13330"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8.44140625" style="279" customWidth="1"/>
    <col min="13579" max="13581" width="8.5546875" style="279" customWidth="1"/>
    <col min="13582" max="13582" width="8.88671875" style="279"/>
    <col min="13583" max="13583" width="5.5546875" style="279" customWidth="1"/>
    <col min="13584" max="13584" width="4.5546875" style="279" customWidth="1"/>
    <col min="13585" max="13585" width="11.6640625" style="279" customWidth="1"/>
    <col min="13586"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8.44140625" style="279" customWidth="1"/>
    <col min="13835" max="13837" width="8.5546875" style="279" customWidth="1"/>
    <col min="13838" max="13838" width="8.88671875" style="279"/>
    <col min="13839" max="13839" width="5.5546875" style="279" customWidth="1"/>
    <col min="13840" max="13840" width="4.5546875" style="279" customWidth="1"/>
    <col min="13841" max="13841" width="11.6640625" style="279" customWidth="1"/>
    <col min="13842"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8.44140625" style="279" customWidth="1"/>
    <col min="14091" max="14093" width="8.5546875" style="279" customWidth="1"/>
    <col min="14094" max="14094" width="8.88671875" style="279"/>
    <col min="14095" max="14095" width="5.5546875" style="279" customWidth="1"/>
    <col min="14096" max="14096" width="4.5546875" style="279" customWidth="1"/>
    <col min="14097" max="14097" width="11.6640625" style="279" customWidth="1"/>
    <col min="14098"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8.44140625" style="279" customWidth="1"/>
    <col min="14347" max="14349" width="8.5546875" style="279" customWidth="1"/>
    <col min="14350" max="14350" width="8.88671875" style="279"/>
    <col min="14351" max="14351" width="5.5546875" style="279" customWidth="1"/>
    <col min="14352" max="14352" width="4.5546875" style="279" customWidth="1"/>
    <col min="14353" max="14353" width="11.6640625" style="279" customWidth="1"/>
    <col min="14354"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8.44140625" style="279" customWidth="1"/>
    <col min="14603" max="14605" width="8.5546875" style="279" customWidth="1"/>
    <col min="14606" max="14606" width="8.88671875" style="279"/>
    <col min="14607" max="14607" width="5.5546875" style="279" customWidth="1"/>
    <col min="14608" max="14608" width="4.5546875" style="279" customWidth="1"/>
    <col min="14609" max="14609" width="11.6640625" style="279" customWidth="1"/>
    <col min="14610"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8.44140625" style="279" customWidth="1"/>
    <col min="14859" max="14861" width="8.5546875" style="279" customWidth="1"/>
    <col min="14862" max="14862" width="8.88671875" style="279"/>
    <col min="14863" max="14863" width="5.5546875" style="279" customWidth="1"/>
    <col min="14864" max="14864" width="4.5546875" style="279" customWidth="1"/>
    <col min="14865" max="14865" width="11.6640625" style="279" customWidth="1"/>
    <col min="14866"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8.44140625" style="279" customWidth="1"/>
    <col min="15115" max="15117" width="8.5546875" style="279" customWidth="1"/>
    <col min="15118" max="15118" width="8.88671875" style="279"/>
    <col min="15119" max="15119" width="5.5546875" style="279" customWidth="1"/>
    <col min="15120" max="15120" width="4.5546875" style="279" customWidth="1"/>
    <col min="15121" max="15121" width="11.6640625" style="279" customWidth="1"/>
    <col min="15122"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8.44140625" style="279" customWidth="1"/>
    <col min="15371" max="15373" width="8.5546875" style="279" customWidth="1"/>
    <col min="15374" max="15374" width="8.88671875" style="279"/>
    <col min="15375" max="15375" width="5.5546875" style="279" customWidth="1"/>
    <col min="15376" max="15376" width="4.5546875" style="279" customWidth="1"/>
    <col min="15377" max="15377" width="11.6640625" style="279" customWidth="1"/>
    <col min="15378"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8.44140625" style="279" customWidth="1"/>
    <col min="15627" max="15629" width="8.5546875" style="279" customWidth="1"/>
    <col min="15630" max="15630" width="8.88671875" style="279"/>
    <col min="15631" max="15631" width="5.5546875" style="279" customWidth="1"/>
    <col min="15632" max="15632" width="4.5546875" style="279" customWidth="1"/>
    <col min="15633" max="15633" width="11.6640625" style="279" customWidth="1"/>
    <col min="15634"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8.44140625" style="279" customWidth="1"/>
    <col min="15883" max="15885" width="8.5546875" style="279" customWidth="1"/>
    <col min="15886" max="15886" width="8.88671875" style="279"/>
    <col min="15887" max="15887" width="5.5546875" style="279" customWidth="1"/>
    <col min="15888" max="15888" width="4.5546875" style="279" customWidth="1"/>
    <col min="15889" max="15889" width="11.6640625" style="279" customWidth="1"/>
    <col min="15890"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8.44140625" style="279" customWidth="1"/>
    <col min="16139" max="16141" width="8.5546875" style="279" customWidth="1"/>
    <col min="16142" max="16142" width="8.88671875" style="279"/>
    <col min="16143" max="16143" width="5.5546875" style="279" customWidth="1"/>
    <col min="16144" max="16144" width="4.5546875" style="279" customWidth="1"/>
    <col min="16145" max="16145" width="11.6640625" style="279" customWidth="1"/>
    <col min="16146" max="16152" width="8.88671875" style="279"/>
    <col min="16153" max="16165" width="0" style="279" hidden="1" customWidth="1"/>
    <col min="16166" max="16384" width="8.88671875" style="279"/>
  </cols>
  <sheetData>
    <row r="1" spans="1:37" ht="24.6" x14ac:dyDescent="0.25">
      <c r="A1" s="358" t="str">
        <f>[3]Altalanos!$A$6</f>
        <v>Somogy Vármegyei Tenisz DO B kategória - Leány</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671" t="str">
        <f>[3]Altalanos!$E$8</f>
        <v>VII.kcs.-U18-L</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2" t="s">
        <v>59</v>
      </c>
      <c r="R3" s="377" t="s">
        <v>62</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[3]Altalanos!$A$10</f>
        <v>46135</v>
      </c>
      <c r="B4" s="383"/>
      <c r="C4" s="383"/>
      <c r="D4" s="384"/>
      <c r="E4" s="385" t="str">
        <f>[3]Altalanos!$C$10</f>
        <v>Balatonboglár</v>
      </c>
      <c r="F4" s="385"/>
      <c r="G4" s="385"/>
      <c r="H4" s="142"/>
      <c r="I4" s="385"/>
      <c r="J4" s="386"/>
      <c r="K4" s="142"/>
      <c r="L4" s="387" t="str">
        <f>[3]Altalanos!$E$10</f>
        <v>Nagyistók-Nádasi Judit</v>
      </c>
      <c r="M4" s="142"/>
      <c r="N4" s="388"/>
      <c r="O4" s="389"/>
      <c r="P4" s="388"/>
      <c r="Q4" s="390" t="s">
        <v>63</v>
      </c>
      <c r="R4" s="391" t="s">
        <v>60</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Y5" s="376">
        <f>IF(OR([3]Altalanos!$A$8="F1",[3]Altalanos!$A$8="F2",[3]Altalanos!$A$8="N1",[3]Altalanos!$A$8="N2"),1,2)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v>1</v>
      </c>
      <c r="C7" s="399" t="str">
        <f>IF($B7="","",VLOOKUP($B7,'IV.kcs.-U12-L elo'!$A$7:$O$22,5))</f>
        <v>140811</v>
      </c>
      <c r="D7" s="399">
        <f>IF($B7="","",VLOOKUP($B7,'IV.kcs.-U12-L elo'!$A$7:$O$22,15))</f>
        <v>0</v>
      </c>
      <c r="E7" s="400" t="str">
        <f>UPPER(IF($B7="","",VLOOKUP($B7,'IV.kcs.-U12-L elo'!$A$7:$O$22,2)))</f>
        <v>DEMETER</v>
      </c>
      <c r="F7" s="401"/>
      <c r="G7" s="400" t="str">
        <f>IF($B7="","",VLOOKUP($B7,'IV.kcs.-U12-L elo'!$A$7:$O$22,3))</f>
        <v>Dominika</v>
      </c>
      <c r="H7" s="401"/>
      <c r="I7" s="400" t="str">
        <f>IF($B7="","",VLOOKUP($B7,'IV.kcs.-U12-L elo'!$A$7:$O$22,4))</f>
        <v>B.szabadi Kincskereső Ált.Isk.</v>
      </c>
      <c r="J7" s="396"/>
      <c r="K7" s="402"/>
      <c r="L7" s="403" t="str">
        <f>IF(K7="","",CONCATENATE(VLOOKUP($Y$3,$AB$1:$AK$1,K7)," pont"))</f>
        <v/>
      </c>
      <c r="M7" s="404"/>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v>2</v>
      </c>
      <c r="C9" s="399" t="str">
        <f>IF($B9="","",VLOOKUP($B9,'IV.kcs.-U12-L elo'!$A$7:$O$22,5))</f>
        <v>140628</v>
      </c>
      <c r="D9" s="399">
        <f>IF($B9="","",VLOOKUP($B9,'IV.kcs.-U12-L elo'!$A$7:$O$22,15))</f>
        <v>0</v>
      </c>
      <c r="E9" s="400" t="str">
        <f>UPPER(IF($B9="","",VLOOKUP($B9,'IV.kcs.-U12-L elo'!$A$7:$O$22,2)))</f>
        <v>SÓLYOM</v>
      </c>
      <c r="F9" s="401"/>
      <c r="G9" s="400" t="str">
        <f>IF($B9="","",VLOOKUP($B9,'IV.kcs.-U12-L elo'!$A$7:$O$22,3))</f>
        <v>Emília</v>
      </c>
      <c r="H9" s="401"/>
      <c r="I9" s="400" t="str">
        <f>IF($B9="","",VLOOKUP($B9,'IV.kcs.-U12-L elo'!$A$7:$O$22,4))</f>
        <v>B.lelle-Karádi Ált.Isk. és AMI</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c r="C11" s="399" t="str">
        <f>IF($B11="","",VLOOKUP($B11,'IV.kcs.-U12-L elo'!$A$7:$O$22,5))</f>
        <v/>
      </c>
      <c r="D11" s="399" t="str">
        <f>IF($B11="","",VLOOKUP($B11,'IV.kcs.-U12-L elo'!$A$7:$O$22,15))</f>
        <v/>
      </c>
      <c r="E11" s="400" t="str">
        <f>UPPER(IF($B11="","",VLOOKUP($B11,'IV.kcs.-U12-L elo'!$A$7:$O$22,2)))</f>
        <v/>
      </c>
      <c r="F11" s="401"/>
      <c r="G11" s="400" t="str">
        <f>IF($B11="","",VLOOKUP($B11,'IV.kcs.-U12-L elo'!$A$7:$O$22,3))</f>
        <v/>
      </c>
      <c r="H11" s="401"/>
      <c r="I11" s="400" t="str">
        <f>IF($B11="","",VLOOKUP($B11,'IV.kcs.-U12-L elo'!$A$7:$O$22,4))</f>
        <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396"/>
      <c r="C12" s="396"/>
      <c r="D12" s="396"/>
      <c r="E12" s="396"/>
      <c r="F12" s="396"/>
      <c r="G12" s="396"/>
      <c r="H12" s="396"/>
      <c r="I12" s="396"/>
      <c r="J12" s="396"/>
      <c r="K12" s="396"/>
      <c r="L12" s="396"/>
      <c r="M12" s="39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6"/>
      <c r="B13" s="396"/>
      <c r="C13" s="396"/>
      <c r="D13" s="396"/>
      <c r="E13" s="396"/>
      <c r="F13" s="396"/>
      <c r="G13" s="396"/>
      <c r="H13" s="396"/>
      <c r="I13" s="396"/>
      <c r="J13" s="396"/>
      <c r="K13" s="396"/>
      <c r="L13" s="396"/>
      <c r="M13" s="396"/>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6"/>
      <c r="B14" s="396"/>
      <c r="C14" s="396"/>
      <c r="D14" s="396"/>
      <c r="E14" s="396"/>
      <c r="F14" s="396"/>
      <c r="G14" s="396"/>
      <c r="H14" s="396"/>
      <c r="I14" s="396"/>
      <c r="J14" s="396"/>
      <c r="K14" s="396"/>
      <c r="L14" s="396"/>
      <c r="M14" s="396"/>
      <c r="Y14" s="376"/>
      <c r="Z14" s="376"/>
      <c r="AA14" s="376"/>
      <c r="AB14" s="376"/>
      <c r="AC14" s="376"/>
      <c r="AD14" s="376"/>
      <c r="AE14" s="376"/>
      <c r="AF14" s="376"/>
      <c r="AG14" s="376"/>
      <c r="AH14" s="376"/>
      <c r="AI14" s="376"/>
      <c r="AJ14" s="376"/>
      <c r="AK14" s="376"/>
    </row>
    <row r="15" spans="1:37" x14ac:dyDescent="0.25">
      <c r="A15" s="396"/>
      <c r="B15" s="396"/>
      <c r="C15" s="396"/>
      <c r="D15" s="396"/>
      <c r="E15" s="396"/>
      <c r="F15" s="396"/>
      <c r="G15" s="396"/>
      <c r="H15" s="396"/>
      <c r="I15" s="396"/>
      <c r="J15" s="396"/>
      <c r="K15" s="396"/>
      <c r="L15" s="396"/>
      <c r="M15" s="396"/>
      <c r="Y15" s="376"/>
      <c r="Z15" s="376"/>
      <c r="AA15" s="376"/>
      <c r="AB15" s="376"/>
      <c r="AC15" s="376"/>
      <c r="AD15" s="376"/>
      <c r="AE15" s="376"/>
      <c r="AF15" s="376"/>
      <c r="AG15" s="376"/>
      <c r="AH15" s="376"/>
      <c r="AI15" s="376"/>
      <c r="AJ15" s="376"/>
      <c r="AK15" s="376"/>
    </row>
    <row r="16" spans="1:37" x14ac:dyDescent="0.25">
      <c r="A16" s="396"/>
      <c r="B16" s="396"/>
      <c r="C16" s="396"/>
      <c r="D16" s="396"/>
      <c r="E16" s="396"/>
      <c r="F16" s="396"/>
      <c r="G16" s="396"/>
      <c r="H16" s="396"/>
      <c r="I16" s="396"/>
      <c r="J16" s="396"/>
      <c r="K16" s="396"/>
      <c r="L16" s="396"/>
      <c r="M16" s="39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6"/>
      <c r="B17" s="396"/>
      <c r="C17" s="396"/>
      <c r="D17" s="396"/>
      <c r="E17" s="396"/>
      <c r="F17" s="396"/>
      <c r="G17" s="396"/>
      <c r="H17" s="396"/>
      <c r="I17" s="396"/>
      <c r="J17" s="396"/>
      <c r="K17" s="396"/>
      <c r="L17" s="396"/>
      <c r="M17" s="396"/>
      <c r="Y17" s="376"/>
      <c r="Z17" s="376"/>
      <c r="AA17" s="376" t="s">
        <v>65</v>
      </c>
      <c r="AB17" s="376">
        <v>250</v>
      </c>
      <c r="AC17" s="376">
        <v>200</v>
      </c>
      <c r="AD17" s="376">
        <v>160</v>
      </c>
      <c r="AE17" s="376">
        <v>140</v>
      </c>
      <c r="AF17" s="376">
        <v>120</v>
      </c>
      <c r="AG17" s="376">
        <v>110</v>
      </c>
      <c r="AH17" s="376">
        <v>100</v>
      </c>
      <c r="AI17" s="376">
        <v>90</v>
      </c>
      <c r="AJ17" s="376">
        <v>80</v>
      </c>
      <c r="AK17" s="376">
        <v>70</v>
      </c>
    </row>
    <row r="18" spans="1:37" ht="18.75" customHeight="1" x14ac:dyDescent="0.25">
      <c r="A18" s="396"/>
      <c r="B18" s="408"/>
      <c r="C18" s="408"/>
      <c r="D18" s="409" t="str">
        <f>E7</f>
        <v>DEMETER</v>
      </c>
      <c r="E18" s="409"/>
      <c r="F18" s="409" t="str">
        <f>E9</f>
        <v>SÓLYOM</v>
      </c>
      <c r="G18" s="409"/>
      <c r="H18" s="409" t="str">
        <f>E11</f>
        <v/>
      </c>
      <c r="I18" s="409"/>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ht="18.75" customHeight="1" x14ac:dyDescent="0.25">
      <c r="A19" s="410" t="s">
        <v>52</v>
      </c>
      <c r="B19" s="411" t="str">
        <f>E7</f>
        <v>DEMETER</v>
      </c>
      <c r="C19" s="411"/>
      <c r="D19" s="412"/>
      <c r="E19" s="412"/>
      <c r="F19" s="413"/>
      <c r="G19" s="413"/>
      <c r="H19" s="413"/>
      <c r="I19" s="413"/>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ht="18.75" customHeight="1" x14ac:dyDescent="0.25">
      <c r="A20" s="410" t="s">
        <v>53</v>
      </c>
      <c r="B20" s="411" t="str">
        <f>E9</f>
        <v>SÓLYOM</v>
      </c>
      <c r="C20" s="411"/>
      <c r="D20" s="413"/>
      <c r="E20" s="413"/>
      <c r="F20" s="412"/>
      <c r="G20" s="412"/>
      <c r="H20" s="413"/>
      <c r="I20" s="413"/>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ht="18.75" customHeight="1" x14ac:dyDescent="0.25">
      <c r="A21" s="410" t="s">
        <v>54</v>
      </c>
      <c r="B21" s="411" t="str">
        <f>E11</f>
        <v/>
      </c>
      <c r="C21" s="411"/>
      <c r="D21" s="413"/>
      <c r="E21" s="413"/>
      <c r="F21" s="413"/>
      <c r="G21" s="413"/>
      <c r="H21" s="412"/>
      <c r="I21" s="412"/>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x14ac:dyDescent="0.25">
      <c r="A22" s="396"/>
      <c r="B22" s="396"/>
      <c r="C22" s="396"/>
      <c r="D22" s="396"/>
      <c r="E22" s="396"/>
      <c r="F22" s="396"/>
      <c r="G22" s="396"/>
      <c r="H22" s="396"/>
      <c r="I22" s="396"/>
      <c r="J22" s="396"/>
      <c r="K22" s="396"/>
      <c r="L22" s="396"/>
      <c r="M22" s="396"/>
      <c r="Y22" s="376"/>
      <c r="Z22" s="376"/>
      <c r="AA22" s="376" t="s">
        <v>70</v>
      </c>
      <c r="AB22" s="376">
        <v>60</v>
      </c>
      <c r="AC22" s="376">
        <v>40</v>
      </c>
      <c r="AD22" s="376">
        <v>30</v>
      </c>
      <c r="AE22" s="376">
        <v>20</v>
      </c>
      <c r="AF22" s="376">
        <v>18</v>
      </c>
      <c r="AG22" s="376">
        <v>15</v>
      </c>
      <c r="AH22" s="376">
        <v>12</v>
      </c>
      <c r="AI22" s="376">
        <v>10</v>
      </c>
      <c r="AJ22" s="376">
        <v>8</v>
      </c>
      <c r="AK22" s="376">
        <v>6</v>
      </c>
    </row>
    <row r="23" spans="1:37" x14ac:dyDescent="0.25">
      <c r="A23" s="396"/>
      <c r="B23" s="396"/>
      <c r="C23" s="396"/>
      <c r="D23" s="396"/>
      <c r="E23" s="396"/>
      <c r="F23" s="396"/>
      <c r="G23" s="396"/>
      <c r="H23" s="396"/>
      <c r="I23" s="396"/>
      <c r="J23" s="396"/>
      <c r="K23" s="396"/>
      <c r="L23" s="396"/>
      <c r="M23" s="396"/>
      <c r="Y23" s="376"/>
      <c r="Z23" s="376"/>
      <c r="AA23" s="376" t="s">
        <v>71</v>
      </c>
      <c r="AB23" s="376">
        <v>40</v>
      </c>
      <c r="AC23" s="376">
        <v>25</v>
      </c>
      <c r="AD23" s="376">
        <v>18</v>
      </c>
      <c r="AE23" s="376">
        <v>13</v>
      </c>
      <c r="AF23" s="376">
        <v>8</v>
      </c>
      <c r="AG23" s="376">
        <v>7</v>
      </c>
      <c r="AH23" s="376">
        <v>6</v>
      </c>
      <c r="AI23" s="376">
        <v>5</v>
      </c>
      <c r="AJ23" s="376">
        <v>4</v>
      </c>
      <c r="AK23" s="376">
        <v>3</v>
      </c>
    </row>
    <row r="24" spans="1:37" x14ac:dyDescent="0.25">
      <c r="A24" s="396"/>
      <c r="B24" s="396"/>
      <c r="C24" s="396"/>
      <c r="D24" s="396"/>
      <c r="E24" s="396"/>
      <c r="F24" s="396"/>
      <c r="G24" s="396"/>
      <c r="H24" s="396"/>
      <c r="I24" s="396"/>
      <c r="J24" s="396"/>
      <c r="K24" s="396"/>
      <c r="L24" s="396"/>
      <c r="M24" s="396"/>
      <c r="Y24" s="376"/>
      <c r="Z24" s="376"/>
      <c r="AA24" s="376" t="s">
        <v>72</v>
      </c>
      <c r="AB24" s="376">
        <v>25</v>
      </c>
      <c r="AC24" s="376">
        <v>15</v>
      </c>
      <c r="AD24" s="376">
        <v>13</v>
      </c>
      <c r="AE24" s="376">
        <v>7</v>
      </c>
      <c r="AF24" s="376">
        <v>6</v>
      </c>
      <c r="AG24" s="376">
        <v>5</v>
      </c>
      <c r="AH24" s="376">
        <v>4</v>
      </c>
      <c r="AI24" s="376">
        <v>3</v>
      </c>
      <c r="AJ24" s="376">
        <v>2</v>
      </c>
      <c r="AK24" s="376">
        <v>1</v>
      </c>
    </row>
    <row r="25" spans="1:37" x14ac:dyDescent="0.25">
      <c r="A25" s="396"/>
      <c r="B25" s="396"/>
      <c r="C25" s="396"/>
      <c r="D25" s="396"/>
      <c r="E25" s="396"/>
      <c r="F25" s="396"/>
      <c r="G25" s="396"/>
      <c r="H25" s="396"/>
      <c r="I25" s="396"/>
      <c r="J25" s="396"/>
      <c r="K25" s="396"/>
      <c r="L25" s="396"/>
      <c r="M25" s="396"/>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396"/>
      <c r="Y26" s="376"/>
      <c r="Z26" s="376"/>
      <c r="AA26" s="376" t="s">
        <v>73</v>
      </c>
      <c r="AB26" s="376">
        <v>10</v>
      </c>
      <c r="AC26" s="376">
        <v>6</v>
      </c>
      <c r="AD26" s="376">
        <v>4</v>
      </c>
      <c r="AE26" s="376">
        <v>2</v>
      </c>
      <c r="AF26" s="376">
        <v>1</v>
      </c>
      <c r="AG26" s="376">
        <v>0</v>
      </c>
      <c r="AH26" s="376">
        <v>0</v>
      </c>
      <c r="AI26" s="376">
        <v>0</v>
      </c>
      <c r="AJ26" s="376">
        <v>0</v>
      </c>
      <c r="AK26" s="376">
        <v>0</v>
      </c>
    </row>
    <row r="27" spans="1:37" x14ac:dyDescent="0.25">
      <c r="A27" s="396"/>
      <c r="B27" s="396"/>
      <c r="C27" s="396"/>
      <c r="D27" s="396"/>
      <c r="E27" s="396"/>
      <c r="F27" s="396"/>
      <c r="G27" s="396"/>
      <c r="H27" s="396"/>
      <c r="I27" s="396"/>
      <c r="J27" s="396"/>
      <c r="K27" s="396"/>
      <c r="L27" s="396"/>
      <c r="M27" s="396"/>
      <c r="Y27" s="376"/>
      <c r="Z27" s="376"/>
      <c r="AA27" s="376" t="s">
        <v>74</v>
      </c>
      <c r="AB27" s="376">
        <v>3</v>
      </c>
      <c r="AC27" s="376">
        <v>2</v>
      </c>
      <c r="AD27" s="376">
        <v>1</v>
      </c>
      <c r="AE27" s="376">
        <v>0</v>
      </c>
      <c r="AF27" s="376">
        <v>0</v>
      </c>
      <c r="AG27" s="376">
        <v>0</v>
      </c>
      <c r="AH27" s="376">
        <v>0</v>
      </c>
      <c r="AI27" s="376">
        <v>0</v>
      </c>
      <c r="AJ27" s="376">
        <v>0</v>
      </c>
      <c r="AK27" s="376">
        <v>0</v>
      </c>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396"/>
      <c r="M30" s="396"/>
    </row>
    <row r="31" spans="1:37" x14ac:dyDescent="0.25">
      <c r="A31" s="396"/>
      <c r="B31" s="396"/>
      <c r="C31" s="396"/>
      <c r="D31" s="396"/>
      <c r="E31" s="396"/>
      <c r="F31" s="396"/>
      <c r="G31" s="396"/>
      <c r="H31" s="396"/>
      <c r="I31" s="396"/>
      <c r="J31" s="396"/>
      <c r="K31" s="396"/>
      <c r="L31" s="396"/>
      <c r="M31" s="396"/>
    </row>
    <row r="32" spans="1:37" x14ac:dyDescent="0.25">
      <c r="A32" s="396"/>
      <c r="B32" s="396"/>
      <c r="C32" s="396"/>
      <c r="D32" s="396"/>
      <c r="E32" s="396"/>
      <c r="F32" s="396"/>
      <c r="G32" s="396"/>
      <c r="H32" s="396"/>
      <c r="I32" s="396"/>
      <c r="J32" s="396"/>
      <c r="K32" s="396"/>
      <c r="L32" s="401"/>
      <c r="M32" s="401"/>
    </row>
    <row r="33" spans="1:18" x14ac:dyDescent="0.25">
      <c r="A33" s="414" t="s">
        <v>35</v>
      </c>
      <c r="B33" s="415"/>
      <c r="C33" s="416"/>
      <c r="D33" s="417" t="s">
        <v>2</v>
      </c>
      <c r="E33" s="418" t="s">
        <v>37</v>
      </c>
      <c r="F33" s="419"/>
      <c r="G33" s="417" t="s">
        <v>2</v>
      </c>
      <c r="H33" s="418" t="s">
        <v>46</v>
      </c>
      <c r="I33" s="420"/>
      <c r="J33" s="418" t="s">
        <v>47</v>
      </c>
      <c r="K33" s="421" t="s">
        <v>48</v>
      </c>
      <c r="L33" s="392"/>
      <c r="M33" s="422"/>
      <c r="N33" s="423"/>
      <c r="P33" s="424"/>
      <c r="Q33" s="424"/>
      <c r="R33" s="425"/>
    </row>
    <row r="34" spans="1:18" x14ac:dyDescent="0.25">
      <c r="A34" s="426" t="s">
        <v>36</v>
      </c>
      <c r="B34" s="427"/>
      <c r="C34" s="428"/>
      <c r="D34" s="429"/>
      <c r="E34" s="430"/>
      <c r="F34" s="430"/>
      <c r="G34" s="431" t="s">
        <v>3</v>
      </c>
      <c r="H34" s="427"/>
      <c r="I34" s="432"/>
      <c r="J34" s="433"/>
      <c r="K34" s="434" t="s">
        <v>38</v>
      </c>
      <c r="L34" s="435"/>
      <c r="M34" s="436"/>
      <c r="P34" s="437"/>
      <c r="Q34" s="437"/>
      <c r="R34" s="438"/>
    </row>
    <row r="35" spans="1:18" x14ac:dyDescent="0.25">
      <c r="A35" s="439" t="s">
        <v>45</v>
      </c>
      <c r="B35" s="440"/>
      <c r="C35" s="441"/>
      <c r="D35" s="442"/>
      <c r="E35" s="443"/>
      <c r="F35" s="443"/>
      <c r="G35" s="444" t="s">
        <v>4</v>
      </c>
      <c r="H35" s="445"/>
      <c r="I35" s="446"/>
      <c r="J35" s="447"/>
      <c r="K35" s="448"/>
      <c r="L35" s="401"/>
      <c r="M35" s="449"/>
      <c r="P35" s="438"/>
      <c r="Q35" s="450"/>
      <c r="R35" s="438"/>
    </row>
    <row r="36" spans="1:18" x14ac:dyDescent="0.25">
      <c r="A36" s="451"/>
      <c r="B36" s="452"/>
      <c r="C36" s="453"/>
      <c r="D36" s="442"/>
      <c r="E36" s="454"/>
      <c r="F36" s="396"/>
      <c r="G36" s="444" t="s">
        <v>5</v>
      </c>
      <c r="H36" s="445"/>
      <c r="I36" s="446"/>
      <c r="J36" s="447"/>
      <c r="K36" s="434" t="s">
        <v>39</v>
      </c>
      <c r="L36" s="435"/>
      <c r="M36" s="455"/>
      <c r="P36" s="437"/>
      <c r="Q36" s="437"/>
      <c r="R36" s="438"/>
    </row>
    <row r="37" spans="1:18" x14ac:dyDescent="0.25">
      <c r="A37" s="456"/>
      <c r="B37" s="457"/>
      <c r="C37" s="458"/>
      <c r="D37" s="442"/>
      <c r="E37" s="454"/>
      <c r="F37" s="396"/>
      <c r="G37" s="444" t="s">
        <v>6</v>
      </c>
      <c r="H37" s="445"/>
      <c r="I37" s="446"/>
      <c r="J37" s="447"/>
      <c r="K37" s="459"/>
      <c r="L37" s="396"/>
      <c r="M37" s="436"/>
      <c r="P37" s="438"/>
      <c r="Q37" s="450"/>
      <c r="R37" s="438"/>
    </row>
    <row r="38" spans="1:18" x14ac:dyDescent="0.25">
      <c r="A38" s="460"/>
      <c r="B38" s="461"/>
      <c r="C38" s="462"/>
      <c r="D38" s="442"/>
      <c r="E38" s="454"/>
      <c r="F38" s="396"/>
      <c r="G38" s="444" t="s">
        <v>7</v>
      </c>
      <c r="H38" s="445"/>
      <c r="I38" s="446"/>
      <c r="J38" s="447"/>
      <c r="K38" s="439"/>
      <c r="L38" s="401"/>
      <c r="M38" s="449"/>
      <c r="P38" s="438"/>
      <c r="Q38" s="450"/>
      <c r="R38" s="438"/>
    </row>
    <row r="39" spans="1:18" x14ac:dyDescent="0.25">
      <c r="A39" s="463"/>
      <c r="B39" s="464"/>
      <c r="C39" s="458"/>
      <c r="D39" s="442"/>
      <c r="E39" s="454"/>
      <c r="F39" s="396"/>
      <c r="G39" s="444" t="s">
        <v>8</v>
      </c>
      <c r="H39" s="445"/>
      <c r="I39" s="446"/>
      <c r="J39" s="447"/>
      <c r="K39" s="434" t="s">
        <v>28</v>
      </c>
      <c r="L39" s="435"/>
      <c r="M39" s="455"/>
      <c r="P39" s="437"/>
      <c r="Q39" s="437"/>
      <c r="R39" s="438"/>
    </row>
    <row r="40" spans="1:18" x14ac:dyDescent="0.25">
      <c r="A40" s="463"/>
      <c r="B40" s="464"/>
      <c r="C40" s="465"/>
      <c r="D40" s="442"/>
      <c r="E40" s="454"/>
      <c r="F40" s="396"/>
      <c r="G40" s="444" t="s">
        <v>9</v>
      </c>
      <c r="H40" s="445"/>
      <c r="I40" s="446"/>
      <c r="J40" s="447"/>
      <c r="K40" s="459"/>
      <c r="L40" s="396"/>
      <c r="M40" s="436"/>
      <c r="P40" s="438"/>
      <c r="Q40" s="450"/>
      <c r="R40" s="438"/>
    </row>
    <row r="41" spans="1:18" x14ac:dyDescent="0.25">
      <c r="A41" s="466"/>
      <c r="B41" s="467"/>
      <c r="C41" s="468"/>
      <c r="D41" s="469"/>
      <c r="E41" s="470"/>
      <c r="F41" s="401"/>
      <c r="G41" s="471" t="s">
        <v>10</v>
      </c>
      <c r="H41" s="440"/>
      <c r="I41" s="472"/>
      <c r="J41" s="473"/>
      <c r="K41" s="439" t="str">
        <f>L4</f>
        <v>Nagyistók-Nádasi Judit</v>
      </c>
      <c r="L41" s="401"/>
      <c r="M41" s="449"/>
      <c r="P41" s="438"/>
      <c r="Q41" s="450"/>
      <c r="R41" s="474"/>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90" priority="2" stopIfTrue="1" operator="equal">
      <formula>"Bye"</formula>
    </cfRule>
  </conditionalFormatting>
  <conditionalFormatting sqref="R41">
    <cfRule type="expression" dxfId="8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8D1D-FC28-41F2-A20E-8B6728D51223}">
  <sheetPr codeName="Sheet150">
    <tabColor indexed="11"/>
    <pageSetUpPr fitToPage="1"/>
  </sheetPr>
  <dimension ref="A1:AK57"/>
  <sheetViews>
    <sheetView showGridLines="0" showZeros="0" topLeftCell="A28"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16"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34" width="9.109375" style="279" hidden="1" customWidth="1"/>
    <col min="35" max="37" width="9.109375" style="279"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16"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16"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16"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16"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16"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16"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16"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16"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16"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16"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16"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16"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16"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16"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16"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16"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16"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16"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16"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16"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16"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16"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16"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16"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16"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16"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16"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16"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16"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16"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16"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16"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16"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16"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16"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16"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16"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16"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16"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16"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16"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16"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16"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16"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16"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16"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16"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16"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16"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16"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16"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16"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16"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16"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16"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16"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16"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16"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16"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16"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16"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16"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16"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37" s="497" customFormat="1" ht="21.75" customHeight="1" x14ac:dyDescent="0.25">
      <c r="A1" s="600" t="e">
        <f>[2]Altalanos!$A$6</f>
        <v>#REF!</v>
      </c>
      <c r="B1" s="271"/>
      <c r="C1" s="366"/>
      <c r="D1" s="366"/>
      <c r="E1" s="366"/>
      <c r="F1" s="366"/>
      <c r="G1" s="366"/>
      <c r="H1" s="271"/>
      <c r="I1" s="601"/>
      <c r="J1" s="365"/>
      <c r="K1" s="273" t="s">
        <v>44</v>
      </c>
      <c r="L1" s="274"/>
      <c r="M1" s="276"/>
      <c r="N1" s="365"/>
      <c r="O1" s="365" t="s">
        <v>436</v>
      </c>
      <c r="P1" s="365"/>
      <c r="Q1" s="366"/>
      <c r="R1" s="365"/>
      <c r="Y1" s="498"/>
      <c r="Z1" s="498"/>
      <c r="AA1" s="498"/>
      <c r="AB1" s="367" t="e">
        <f>IF($Y$5=1,CONCATENATE(VLOOKUP($Y$3,$AA$2:$AH$14,2)),CONCATENATE(VLOOKUP($Y$3,$AA$16:$AH$25,2)))</f>
        <v>#REF!</v>
      </c>
      <c r="AC1" s="367" t="e">
        <f>IF($Y$5=1,CONCATENATE(VLOOKUP($Y$3,$AA$2:$AH$14,3)),CONCATENATE(VLOOKUP($Y$3,$AA$16:$AH$25,3)))</f>
        <v>#REF!</v>
      </c>
      <c r="AD1" s="367" t="e">
        <f>IF($Y$5=1,CONCATENATE(VLOOKUP($Y$3,$AA$2:$AH$14,4)),CONCATENATE(VLOOKUP($Y$3,$AA$16:$AH$25,4)))</f>
        <v>#REF!</v>
      </c>
      <c r="AE1" s="367" t="e">
        <f>IF($Y$5=1,CONCATENATE(VLOOKUP($Y$3,$AA$2:$AH$14,5)),CONCATENATE(VLOOKUP($Y$3,$AA$16:$AH$25,5)))</f>
        <v>#REF!</v>
      </c>
      <c r="AF1" s="367" t="e">
        <f>IF($Y$5=1,CONCATENATE(VLOOKUP($Y$3,$AA$2:$AH$14,6)),CONCATENATE(VLOOKUP($Y$3,$AA$16:$AH$25,6)))</f>
        <v>#REF!</v>
      </c>
      <c r="AG1" s="367" t="e">
        <f>IF($Y$5=1,CONCATENATE(VLOOKUP($Y$3,$AA$2:$AH$14,7)),CONCATENATE(VLOOKUP($Y$3,$AA$16:$AH$25,7)))</f>
        <v>#REF!</v>
      </c>
      <c r="AH1" s="367" t="e">
        <f>IF($Y$5=1,CONCATENATE(VLOOKUP($Y$3,$AA$2:$AH$14,8)),CONCATENATE(VLOOKUP($Y$3,$AA$16:$AH$25,8)))</f>
        <v>#REF!</v>
      </c>
    </row>
    <row r="2" spans="1:37" s="499" customFormat="1" x14ac:dyDescent="0.25">
      <c r="A2" s="602" t="s">
        <v>43</v>
      </c>
      <c r="B2" s="280"/>
      <c r="C2" s="280"/>
      <c r="D2" s="280"/>
      <c r="E2" s="603" t="e">
        <f>[2]Altalanos!$D$8</f>
        <v>#REF!</v>
      </c>
      <c r="F2" s="280"/>
      <c r="G2" s="604"/>
      <c r="H2" s="374"/>
      <c r="I2" s="374"/>
      <c r="J2" s="373"/>
      <c r="K2" s="274"/>
      <c r="L2" s="274"/>
      <c r="M2" s="274"/>
      <c r="N2" s="373"/>
      <c r="O2" s="374"/>
      <c r="P2" s="373"/>
      <c r="Q2" s="374"/>
      <c r="R2" s="373"/>
      <c r="Y2" s="375"/>
      <c r="Z2" s="376"/>
      <c r="AA2" s="376" t="s">
        <v>52</v>
      </c>
      <c r="AB2" s="377">
        <v>300</v>
      </c>
      <c r="AC2" s="377">
        <v>250</v>
      </c>
      <c r="AD2" s="377">
        <v>200</v>
      </c>
      <c r="AE2" s="377">
        <v>150</v>
      </c>
      <c r="AF2" s="377">
        <v>120</v>
      </c>
      <c r="AG2" s="377">
        <v>90</v>
      </c>
      <c r="AH2" s="377">
        <v>40</v>
      </c>
      <c r="AI2" s="279"/>
      <c r="AJ2" s="279"/>
      <c r="AK2" s="279"/>
    </row>
    <row r="3" spans="1:37" s="502" customFormat="1" ht="11.25" customHeight="1" x14ac:dyDescent="0.25">
      <c r="A3" s="295" t="s">
        <v>21</v>
      </c>
      <c r="B3" s="295"/>
      <c r="C3" s="295"/>
      <c r="D3" s="295"/>
      <c r="E3" s="295"/>
      <c r="F3" s="295"/>
      <c r="G3" s="295" t="s">
        <v>19</v>
      </c>
      <c r="H3" s="295"/>
      <c r="I3" s="295"/>
      <c r="J3" s="378"/>
      <c r="K3" s="295" t="s">
        <v>24</v>
      </c>
      <c r="L3" s="378"/>
      <c r="M3" s="295"/>
      <c r="N3" s="378"/>
      <c r="O3" s="295"/>
      <c r="P3" s="378"/>
      <c r="Q3" s="295"/>
      <c r="R3" s="379" t="s">
        <v>25</v>
      </c>
      <c r="Y3" s="376" t="str">
        <f>IF(K4="OB","A",IF(K4="IX","W",IF(K4="","",K4)))</f>
        <v/>
      </c>
      <c r="Z3" s="376"/>
      <c r="AA3" s="376" t="s">
        <v>53</v>
      </c>
      <c r="AB3" s="377">
        <v>280</v>
      </c>
      <c r="AC3" s="377">
        <v>230</v>
      </c>
      <c r="AD3" s="377">
        <v>180</v>
      </c>
      <c r="AE3" s="377">
        <v>140</v>
      </c>
      <c r="AF3" s="377">
        <v>80</v>
      </c>
      <c r="AG3" s="377">
        <v>0</v>
      </c>
      <c r="AH3" s="377">
        <v>0</v>
      </c>
      <c r="AI3" s="279"/>
      <c r="AJ3" s="279"/>
      <c r="AK3" s="279"/>
    </row>
    <row r="4" spans="1:37" s="506" customFormat="1" ht="11.25" customHeight="1" thickBot="1" x14ac:dyDescent="0.3">
      <c r="A4" s="605" t="e">
        <f>[2]Altalanos!$A$10</f>
        <v>#REF!</v>
      </c>
      <c r="B4" s="605"/>
      <c r="C4" s="605"/>
      <c r="D4" s="305"/>
      <c r="E4" s="606"/>
      <c r="F4" s="606"/>
      <c r="G4" s="606" t="e">
        <f>[2]Altalanos!$C$10</f>
        <v>#REF!</v>
      </c>
      <c r="H4" s="607"/>
      <c r="I4" s="606"/>
      <c r="J4" s="608"/>
      <c r="K4" s="609"/>
      <c r="L4" s="608"/>
      <c r="M4" s="610"/>
      <c r="N4" s="608"/>
      <c r="O4" s="606"/>
      <c r="P4" s="608"/>
      <c r="Q4" s="606"/>
      <c r="R4" s="311" t="e">
        <f>[2]Altalanos!$E$10</f>
        <v>#REF!</v>
      </c>
      <c r="Y4" s="376"/>
      <c r="Z4" s="376"/>
      <c r="AA4" s="376" t="s">
        <v>65</v>
      </c>
      <c r="AB4" s="377">
        <v>250</v>
      </c>
      <c r="AC4" s="377">
        <v>200</v>
      </c>
      <c r="AD4" s="377">
        <v>150</v>
      </c>
      <c r="AE4" s="377">
        <v>120</v>
      </c>
      <c r="AF4" s="377">
        <v>90</v>
      </c>
      <c r="AG4" s="377">
        <v>60</v>
      </c>
      <c r="AH4" s="377">
        <v>25</v>
      </c>
      <c r="AI4" s="279"/>
      <c r="AJ4" s="279"/>
      <c r="AK4" s="279"/>
    </row>
    <row r="5" spans="1:37" s="502" customFormat="1" x14ac:dyDescent="0.25">
      <c r="A5" s="457"/>
      <c r="B5" s="508" t="s">
        <v>430</v>
      </c>
      <c r="C5" s="509" t="s">
        <v>35</v>
      </c>
      <c r="D5" s="508" t="s">
        <v>431</v>
      </c>
      <c r="E5" s="508" t="s">
        <v>432</v>
      </c>
      <c r="F5" s="510" t="s">
        <v>22</v>
      </c>
      <c r="G5" s="510" t="s">
        <v>23</v>
      </c>
      <c r="H5" s="510"/>
      <c r="I5" s="510" t="s">
        <v>26</v>
      </c>
      <c r="J5" s="510"/>
      <c r="K5" s="508" t="s">
        <v>433</v>
      </c>
      <c r="L5" s="511"/>
      <c r="M5" s="508" t="s">
        <v>437</v>
      </c>
      <c r="N5" s="511"/>
      <c r="O5" s="508" t="s">
        <v>369</v>
      </c>
      <c r="P5" s="511"/>
      <c r="Q5" s="508" t="s">
        <v>434</v>
      </c>
      <c r="R5" s="512"/>
      <c r="Y5" s="376" t="e">
        <f>IF(OR([2]Altalanos!$A$8="F1",[2]Altalanos!$A$8="F2",[2]Altalanos!$A$8="N1",[2]Altalanos!$A$8="N2"),1,2)</f>
        <v>#REF!</v>
      </c>
      <c r="Z5" s="376"/>
      <c r="AA5" s="376" t="s">
        <v>66</v>
      </c>
      <c r="AB5" s="377">
        <v>200</v>
      </c>
      <c r="AC5" s="377">
        <v>150</v>
      </c>
      <c r="AD5" s="377">
        <v>120</v>
      </c>
      <c r="AE5" s="377">
        <v>90</v>
      </c>
      <c r="AF5" s="377">
        <v>60</v>
      </c>
      <c r="AG5" s="377">
        <v>40</v>
      </c>
      <c r="AH5" s="377">
        <v>15</v>
      </c>
      <c r="AI5" s="279"/>
      <c r="AJ5" s="279"/>
      <c r="AK5" s="279"/>
    </row>
    <row r="6" spans="1:37" s="502" customFormat="1" ht="11.1" customHeight="1" thickBot="1" x14ac:dyDescent="0.3">
      <c r="A6" s="611"/>
      <c r="B6" s="514"/>
      <c r="C6" s="514"/>
      <c r="D6" s="514"/>
      <c r="E6" s="514"/>
      <c r="F6" s="513" t="str">
        <f>IF(Y3="","",CONCATENATE(AH1," / ",VLOOKUP(Y3,AB1:AH1,5)," pont"))</f>
        <v/>
      </c>
      <c r="G6" s="515"/>
      <c r="H6" s="516"/>
      <c r="I6" s="515"/>
      <c r="J6" s="517"/>
      <c r="K6" s="514" t="str">
        <f>IF(Y3="","",CONCATENATE(VLOOKUP(Y3,AB1:AH1,4)," pont"))</f>
        <v/>
      </c>
      <c r="L6" s="517"/>
      <c r="M6" s="514" t="str">
        <f>IF(Y3="","",CONCATENATE(VLOOKUP(Y3,AB1:AH1,3)," pont"))</f>
        <v/>
      </c>
      <c r="N6" s="517"/>
      <c r="O6" s="514" t="str">
        <f>IF(Y3="","",CONCATENATE(VLOOKUP(Y3,AB1:AH1,2)," pont"))</f>
        <v/>
      </c>
      <c r="P6" s="517"/>
      <c r="Q6" s="514" t="str">
        <f>IF(Y3="","",CONCATENATE(VLOOKUP(Y3,AB1:AH1,1)," pont"))</f>
        <v/>
      </c>
      <c r="R6" s="518"/>
      <c r="Y6" s="376"/>
      <c r="Z6" s="376"/>
      <c r="AA6" s="376" t="s">
        <v>67</v>
      </c>
      <c r="AB6" s="377">
        <v>150</v>
      </c>
      <c r="AC6" s="377">
        <v>120</v>
      </c>
      <c r="AD6" s="377">
        <v>90</v>
      </c>
      <c r="AE6" s="377">
        <v>60</v>
      </c>
      <c r="AF6" s="377">
        <v>40</v>
      </c>
      <c r="AG6" s="377">
        <v>25</v>
      </c>
      <c r="AH6" s="377">
        <v>10</v>
      </c>
      <c r="AI6" s="279"/>
      <c r="AJ6" s="279"/>
      <c r="AK6" s="279"/>
    </row>
    <row r="7" spans="1:37" s="531" customFormat="1" ht="7.8" customHeight="1" x14ac:dyDescent="0.25">
      <c r="A7" s="519">
        <v>1</v>
      </c>
      <c r="B7" s="612" t="e">
        <f>IF($E7="","",VLOOKUP($E7,'[2]IV.kcs.-U12-F elo'!$A$7:$O$22,14))</f>
        <v>#N/A</v>
      </c>
      <c r="C7" s="613" t="e">
        <f>IF($E7="","",VLOOKUP($E7,'[2]IV.kcs.-U12-F elo'!$A$7:$O$22,15))</f>
        <v>#N/A</v>
      </c>
      <c r="D7" s="613" t="e">
        <f>IF($E7="","",VLOOKUP($E7,'[2]IV.kcs.-U12-F elo'!$A$7:$O$22,5))</f>
        <v>#N/A</v>
      </c>
      <c r="E7" s="614">
        <v>1</v>
      </c>
      <c r="F7" s="615" t="e">
        <f>UPPER(IF($E7="","",VLOOKUP($E7,'[2]IV.kcs.-U12-F elo'!$A$7:$O$22,2)))</f>
        <v>#N/A</v>
      </c>
      <c r="G7" s="615" t="e">
        <f>IF($E7="","",VLOOKUP($E7,'[2]IV.kcs.-U12-F elo'!$A$7:$O$22,3))</f>
        <v>#N/A</v>
      </c>
      <c r="H7" s="615"/>
      <c r="I7" s="615" t="e">
        <f>IF($E7="","",VLOOKUP($E7,'[2]IV.kcs.-U12-F elo'!$A$7:$O$22,4))</f>
        <v>#N/A</v>
      </c>
      <c r="J7" s="616"/>
      <c r="K7" s="617"/>
      <c r="L7" s="617"/>
      <c r="M7" s="617"/>
      <c r="N7" s="617"/>
      <c r="O7" s="525"/>
      <c r="P7" s="526"/>
      <c r="Q7" s="527"/>
      <c r="R7" s="528"/>
      <c r="S7" s="529"/>
      <c r="U7" s="618" t="e">
        <f>#REF!</f>
        <v>#REF!</v>
      </c>
      <c r="Y7" s="376"/>
      <c r="Z7" s="376"/>
      <c r="AA7" s="376" t="s">
        <v>68</v>
      </c>
      <c r="AB7" s="377">
        <v>120</v>
      </c>
      <c r="AC7" s="377">
        <v>90</v>
      </c>
      <c r="AD7" s="377">
        <v>60</v>
      </c>
      <c r="AE7" s="377">
        <v>40</v>
      </c>
      <c r="AF7" s="377">
        <v>25</v>
      </c>
      <c r="AG7" s="377">
        <v>10</v>
      </c>
      <c r="AH7" s="377">
        <v>5</v>
      </c>
      <c r="AI7" s="279"/>
      <c r="AJ7" s="279"/>
      <c r="AK7" s="279"/>
    </row>
    <row r="8" spans="1:37" s="531" customFormat="1" ht="12.9" customHeight="1" x14ac:dyDescent="0.25">
      <c r="A8" s="532"/>
      <c r="B8" s="619"/>
      <c r="C8" s="620"/>
      <c r="D8" s="620"/>
      <c r="E8" s="621"/>
      <c r="F8" s="622"/>
      <c r="G8" s="622"/>
      <c r="H8" s="623"/>
      <c r="I8" s="624" t="s">
        <v>435</v>
      </c>
      <c r="J8" s="539" t="s">
        <v>438</v>
      </c>
      <c r="K8" s="625" t="e">
        <f>UPPER(IF(OR(J8="a",J8="as"),F7,IF(OR(J8="b",J8="bs"),F9,)))</f>
        <v>#N/A</v>
      </c>
      <c r="L8" s="625"/>
      <c r="M8" s="617"/>
      <c r="N8" s="617"/>
      <c r="O8" s="525"/>
      <c r="P8" s="526"/>
      <c r="Q8" s="527"/>
      <c r="R8" s="528"/>
      <c r="S8" s="529"/>
      <c r="U8" s="626" t="e">
        <f>#REF!</f>
        <v>#REF!</v>
      </c>
      <c r="Y8" s="376"/>
      <c r="Z8" s="376"/>
      <c r="AA8" s="376" t="s">
        <v>69</v>
      </c>
      <c r="AB8" s="377">
        <v>90</v>
      </c>
      <c r="AC8" s="377">
        <v>60</v>
      </c>
      <c r="AD8" s="377">
        <v>40</v>
      </c>
      <c r="AE8" s="377">
        <v>25</v>
      </c>
      <c r="AF8" s="377">
        <v>10</v>
      </c>
      <c r="AG8" s="377">
        <v>5</v>
      </c>
      <c r="AH8" s="377">
        <v>2</v>
      </c>
      <c r="AI8" s="279"/>
      <c r="AJ8" s="279"/>
      <c r="AK8" s="279"/>
    </row>
    <row r="9" spans="1:37" s="531" customFormat="1" ht="12.9" customHeight="1" x14ac:dyDescent="0.25">
      <c r="A9" s="532">
        <v>2</v>
      </c>
      <c r="B9" s="612" t="str">
        <f>IF($E9="","",VLOOKUP($E9,'[2]IV.kcs.-U12-F elo'!$A$7:$O$22,14))</f>
        <v/>
      </c>
      <c r="C9" s="613" t="str">
        <f>IF($E9="","",VLOOKUP($E9,'[2]IV.kcs.-U12-F elo'!$A$7:$O$22,15))</f>
        <v/>
      </c>
      <c r="D9" s="613" t="str">
        <f>IF($E9="","",VLOOKUP($E9,'[2]IV.kcs.-U12-F elo'!$A$7:$O$22,5))</f>
        <v/>
      </c>
      <c r="E9" s="614"/>
      <c r="F9" s="627" t="str">
        <f>UPPER(IF($E9="","",VLOOKUP($E9,'[2]IV.kcs.-U12-F elo'!$A$7:$O$22,2)))</f>
        <v/>
      </c>
      <c r="G9" s="627" t="str">
        <f>IF($E9="","",VLOOKUP($E9,'[2]IV.kcs.-U12-F elo'!$A$7:$O$22,3))</f>
        <v/>
      </c>
      <c r="H9" s="627"/>
      <c r="I9" s="615" t="str">
        <f>IF($E9="","",VLOOKUP($E9,'[2]IV.kcs.-U12-F elo'!$A$7:$O$22,4))</f>
        <v/>
      </c>
      <c r="J9" s="628"/>
      <c r="K9" s="617"/>
      <c r="L9" s="629"/>
      <c r="M9" s="617"/>
      <c r="N9" s="617"/>
      <c r="O9" s="525"/>
      <c r="P9" s="526"/>
      <c r="Q9" s="527"/>
      <c r="R9" s="528"/>
      <c r="S9" s="529"/>
      <c r="U9" s="626" t="e">
        <f>#REF!</f>
        <v>#REF!</v>
      </c>
      <c r="Y9" s="376"/>
      <c r="Z9" s="376"/>
      <c r="AA9" s="376" t="s">
        <v>70</v>
      </c>
      <c r="AB9" s="377">
        <v>60</v>
      </c>
      <c r="AC9" s="377">
        <v>40</v>
      </c>
      <c r="AD9" s="377">
        <v>25</v>
      </c>
      <c r="AE9" s="377">
        <v>10</v>
      </c>
      <c r="AF9" s="377">
        <v>5</v>
      </c>
      <c r="AG9" s="377">
        <v>2</v>
      </c>
      <c r="AH9" s="377">
        <v>1</v>
      </c>
      <c r="AI9" s="279"/>
      <c r="AJ9" s="279"/>
      <c r="AK9" s="279"/>
    </row>
    <row r="10" spans="1:37" s="531" customFormat="1" ht="12.9" customHeight="1" x14ac:dyDescent="0.25">
      <c r="A10" s="532"/>
      <c r="B10" s="619"/>
      <c r="C10" s="620"/>
      <c r="D10" s="620"/>
      <c r="E10" s="630"/>
      <c r="F10" s="622"/>
      <c r="G10" s="622"/>
      <c r="H10" s="623"/>
      <c r="I10" s="617"/>
      <c r="J10" s="631"/>
      <c r="K10" s="632" t="s">
        <v>435</v>
      </c>
      <c r="L10" s="547"/>
      <c r="M10" s="625" t="str">
        <f>UPPER(IF(OR(L10="a",L10="as"),K8,IF(OR(L10="b",L10="bs"),K12,)))</f>
        <v/>
      </c>
      <c r="N10" s="633"/>
      <c r="O10" s="634"/>
      <c r="P10" s="634"/>
      <c r="Q10" s="527"/>
      <c r="R10" s="528"/>
      <c r="S10" s="529"/>
      <c r="U10" s="626" t="e">
        <f>#REF!</f>
        <v>#REF!</v>
      </c>
      <c r="Y10" s="376"/>
      <c r="Z10" s="376"/>
      <c r="AA10" s="376" t="s">
        <v>71</v>
      </c>
      <c r="AB10" s="377">
        <v>40</v>
      </c>
      <c r="AC10" s="377">
        <v>25</v>
      </c>
      <c r="AD10" s="377">
        <v>15</v>
      </c>
      <c r="AE10" s="377">
        <v>7</v>
      </c>
      <c r="AF10" s="377">
        <v>4</v>
      </c>
      <c r="AG10" s="377">
        <v>1</v>
      </c>
      <c r="AH10" s="377">
        <v>0</v>
      </c>
      <c r="AI10" s="279"/>
      <c r="AJ10" s="279"/>
      <c r="AK10" s="279"/>
    </row>
    <row r="11" spans="1:37" s="531" customFormat="1" ht="12.9" customHeight="1" x14ac:dyDescent="0.25">
      <c r="A11" s="532">
        <v>3</v>
      </c>
      <c r="B11" s="612" t="e">
        <f>IF($E11="","",VLOOKUP($E11,'[2]IV.kcs.-U12-F elo'!$A$7:$O$22,14))</f>
        <v>#N/A</v>
      </c>
      <c r="C11" s="613" t="e">
        <f>IF($E11="","",VLOOKUP($E11,'[2]IV.kcs.-U12-F elo'!$A$7:$O$22,15))</f>
        <v>#N/A</v>
      </c>
      <c r="D11" s="613" t="e">
        <f>IF($E11="","",VLOOKUP($E11,'[2]IV.kcs.-U12-F elo'!$A$7:$O$22,5))</f>
        <v>#N/A</v>
      </c>
      <c r="E11" s="614">
        <v>3</v>
      </c>
      <c r="F11" s="627" t="e">
        <f>UPPER(IF($E11="","",VLOOKUP($E11,'[2]IV.kcs.-U12-F elo'!$A$7:$O$22,2)))</f>
        <v>#N/A</v>
      </c>
      <c r="G11" s="627" t="e">
        <f>IF($E11="","",VLOOKUP($E11,'[2]IV.kcs.-U12-F elo'!$A$7:$O$22,3))</f>
        <v>#N/A</v>
      </c>
      <c r="H11" s="627"/>
      <c r="I11" s="627" t="e">
        <f>IF($E11="","",VLOOKUP($E11,'[2]IV.kcs.-U12-F elo'!$A$7:$O$22,4))</f>
        <v>#N/A</v>
      </c>
      <c r="J11" s="616"/>
      <c r="K11" s="617"/>
      <c r="L11" s="635"/>
      <c r="M11" s="617"/>
      <c r="N11" s="636"/>
      <c r="O11" s="634"/>
      <c r="P11" s="634"/>
      <c r="Q11" s="527"/>
      <c r="R11" s="528"/>
      <c r="S11" s="529"/>
      <c r="U11" s="626" t="e">
        <f>#REF!</f>
        <v>#REF!</v>
      </c>
      <c r="Y11" s="376"/>
      <c r="Z11" s="376"/>
      <c r="AA11" s="376" t="s">
        <v>72</v>
      </c>
      <c r="AB11" s="377">
        <v>25</v>
      </c>
      <c r="AC11" s="377">
        <v>15</v>
      </c>
      <c r="AD11" s="377">
        <v>10</v>
      </c>
      <c r="AE11" s="377">
        <v>6</v>
      </c>
      <c r="AF11" s="377">
        <v>3</v>
      </c>
      <c r="AG11" s="377">
        <v>1</v>
      </c>
      <c r="AH11" s="377">
        <v>0</v>
      </c>
      <c r="AI11" s="279"/>
      <c r="AJ11" s="279"/>
      <c r="AK11" s="279"/>
    </row>
    <row r="12" spans="1:37" s="531" customFormat="1" ht="12.9" customHeight="1" x14ac:dyDescent="0.25">
      <c r="A12" s="532"/>
      <c r="B12" s="619"/>
      <c r="C12" s="620"/>
      <c r="D12" s="620"/>
      <c r="E12" s="630"/>
      <c r="F12" s="622"/>
      <c r="G12" s="622"/>
      <c r="H12" s="623"/>
      <c r="I12" s="624" t="s">
        <v>435</v>
      </c>
      <c r="J12" s="539" t="s">
        <v>438</v>
      </c>
      <c r="K12" s="625" t="e">
        <f>UPPER(IF(OR(J12="a",J12="as"),F11,IF(OR(J12="b",J12="bs"),F13,)))</f>
        <v>#N/A</v>
      </c>
      <c r="L12" s="637"/>
      <c r="M12" s="617"/>
      <c r="N12" s="636"/>
      <c r="O12" s="634"/>
      <c r="P12" s="634"/>
      <c r="Q12" s="527"/>
      <c r="R12" s="528"/>
      <c r="S12" s="529"/>
      <c r="U12" s="626" t="e">
        <f>#REF!</f>
        <v>#REF!</v>
      </c>
      <c r="Y12" s="376"/>
      <c r="Z12" s="376"/>
      <c r="AA12" s="376" t="s">
        <v>77</v>
      </c>
      <c r="AB12" s="377">
        <v>15</v>
      </c>
      <c r="AC12" s="377">
        <v>10</v>
      </c>
      <c r="AD12" s="377">
        <v>6</v>
      </c>
      <c r="AE12" s="377">
        <v>3</v>
      </c>
      <c r="AF12" s="377">
        <v>1</v>
      </c>
      <c r="AG12" s="377">
        <v>0</v>
      </c>
      <c r="AH12" s="377">
        <v>0</v>
      </c>
      <c r="AI12" s="279"/>
      <c r="AJ12" s="279"/>
      <c r="AK12" s="279"/>
    </row>
    <row r="13" spans="1:37" s="531" customFormat="1" ht="12.9" customHeight="1" x14ac:dyDescent="0.25">
      <c r="A13" s="532">
        <v>4</v>
      </c>
      <c r="B13" s="612" t="str">
        <f>IF($E13="","",VLOOKUP($E13,'[2]IV.kcs.-U12-F elo'!$A$7:$O$22,14))</f>
        <v/>
      </c>
      <c r="C13" s="613" t="str">
        <f>IF($E13="","",VLOOKUP($E13,'[2]IV.kcs.-U12-F elo'!$A$7:$O$22,15))</f>
        <v/>
      </c>
      <c r="D13" s="613" t="str">
        <f>IF($E13="","",VLOOKUP($E13,'[2]IV.kcs.-U12-F elo'!$A$7:$O$22,5))</f>
        <v/>
      </c>
      <c r="E13" s="614"/>
      <c r="F13" s="627" t="str">
        <f>UPPER(IF($E13="","",VLOOKUP($E13,'[2]IV.kcs.-U12-F elo'!$A$7:$O$22,2)))</f>
        <v/>
      </c>
      <c r="G13" s="627" t="str">
        <f>IF($E13="","",VLOOKUP($E13,'[2]IV.kcs.-U12-F elo'!$A$7:$O$22,3))</f>
        <v/>
      </c>
      <c r="H13" s="627"/>
      <c r="I13" s="627" t="str">
        <f>IF($E13="","",VLOOKUP($E13,'[2]IV.kcs.-U12-F elo'!$A$7:$O$22,4))</f>
        <v/>
      </c>
      <c r="J13" s="638"/>
      <c r="K13" s="617"/>
      <c r="L13" s="617"/>
      <c r="M13" s="617"/>
      <c r="N13" s="636"/>
      <c r="O13" s="634"/>
      <c r="P13" s="634"/>
      <c r="Q13" s="527"/>
      <c r="R13" s="528"/>
      <c r="S13" s="529"/>
      <c r="U13" s="626" t="e">
        <f>#REF!</f>
        <v>#REF!</v>
      </c>
      <c r="Y13" s="376"/>
      <c r="Z13" s="376"/>
      <c r="AA13" s="376" t="s">
        <v>73</v>
      </c>
      <c r="AB13" s="377">
        <v>10</v>
      </c>
      <c r="AC13" s="377">
        <v>6</v>
      </c>
      <c r="AD13" s="377">
        <v>3</v>
      </c>
      <c r="AE13" s="377">
        <v>1</v>
      </c>
      <c r="AF13" s="377">
        <v>0</v>
      </c>
      <c r="AG13" s="377">
        <v>0</v>
      </c>
      <c r="AH13" s="377">
        <v>0</v>
      </c>
      <c r="AI13" s="279"/>
      <c r="AJ13" s="279"/>
      <c r="AK13" s="279"/>
    </row>
    <row r="14" spans="1:37" s="531" customFormat="1" ht="12.9" customHeight="1" x14ac:dyDescent="0.25">
      <c r="A14" s="532"/>
      <c r="B14" s="619"/>
      <c r="C14" s="620"/>
      <c r="D14" s="620"/>
      <c r="E14" s="630"/>
      <c r="F14" s="617"/>
      <c r="G14" s="617"/>
      <c r="H14" s="639"/>
      <c r="I14" s="640"/>
      <c r="J14" s="631"/>
      <c r="K14" s="617"/>
      <c r="L14" s="617"/>
      <c r="M14" s="632" t="s">
        <v>435</v>
      </c>
      <c r="N14" s="547"/>
      <c r="O14" s="625" t="str">
        <f>UPPER(IF(OR(N14="a",N14="as"),M10,IF(OR(N14="b",N14="bs"),M18,)))</f>
        <v/>
      </c>
      <c r="P14" s="633"/>
      <c r="Q14" s="527"/>
      <c r="R14" s="528"/>
      <c r="S14" s="529"/>
      <c r="U14" s="626" t="e">
        <f>#REF!</f>
        <v>#REF!</v>
      </c>
      <c r="Y14" s="376"/>
      <c r="Z14" s="376"/>
      <c r="AA14" s="376" t="s">
        <v>74</v>
      </c>
      <c r="AB14" s="377">
        <v>3</v>
      </c>
      <c r="AC14" s="377">
        <v>2</v>
      </c>
      <c r="AD14" s="377">
        <v>1</v>
      </c>
      <c r="AE14" s="377">
        <v>0</v>
      </c>
      <c r="AF14" s="377">
        <v>0</v>
      </c>
      <c r="AG14" s="377">
        <v>0</v>
      </c>
      <c r="AH14" s="377">
        <v>0</v>
      </c>
      <c r="AI14" s="279"/>
      <c r="AJ14" s="279"/>
      <c r="AK14" s="279"/>
    </row>
    <row r="15" spans="1:37" s="531" customFormat="1" ht="12.9" customHeight="1" x14ac:dyDescent="0.25">
      <c r="A15" s="519">
        <v>5</v>
      </c>
      <c r="B15" s="612" t="e">
        <f>IF($E15="","",VLOOKUP($E15,'[2]IV.kcs.-U12-F elo'!$A$7:$O$22,14))</f>
        <v>#N/A</v>
      </c>
      <c r="C15" s="613" t="e">
        <f>IF($E15="","",VLOOKUP($E15,'[2]IV.kcs.-U12-F elo'!$A$7:$O$22,15))</f>
        <v>#N/A</v>
      </c>
      <c r="D15" s="613" t="e">
        <f>IF($E15="","",VLOOKUP($E15,'[2]IV.kcs.-U12-F elo'!$A$7:$O$22,5))</f>
        <v>#N/A</v>
      </c>
      <c r="E15" s="614">
        <v>5</v>
      </c>
      <c r="F15" s="615" t="e">
        <f>UPPER(IF($E15="","",VLOOKUP($E15,'[2]IV.kcs.-U12-F elo'!$A$7:$O$22,2)))</f>
        <v>#N/A</v>
      </c>
      <c r="G15" s="615" t="e">
        <f>IF($E15="","",VLOOKUP($E15,'[2]IV.kcs.-U12-F elo'!$A$7:$O$22,3))</f>
        <v>#N/A</v>
      </c>
      <c r="H15" s="615"/>
      <c r="I15" s="615" t="e">
        <f>IF($E15="","",VLOOKUP($E15,'[2]IV.kcs.-U12-F elo'!$A$7:$O$22,4))</f>
        <v>#N/A</v>
      </c>
      <c r="J15" s="641"/>
      <c r="K15" s="617"/>
      <c r="L15" s="617"/>
      <c r="M15" s="617"/>
      <c r="N15" s="636"/>
      <c r="O15" s="617"/>
      <c r="P15" s="636"/>
      <c r="Q15" s="527"/>
      <c r="R15" s="528"/>
      <c r="S15" s="529"/>
      <c r="U15" s="626" t="e">
        <f>#REF!</f>
        <v>#REF!</v>
      </c>
      <c r="Y15" s="376"/>
      <c r="Z15" s="376"/>
      <c r="AA15" s="376"/>
      <c r="AB15" s="376"/>
      <c r="AC15" s="376"/>
      <c r="AD15" s="376"/>
      <c r="AE15" s="376"/>
      <c r="AF15" s="376"/>
      <c r="AG15" s="376"/>
      <c r="AH15" s="376"/>
      <c r="AI15" s="279"/>
      <c r="AJ15" s="279"/>
      <c r="AK15" s="279"/>
    </row>
    <row r="16" spans="1:37" s="531" customFormat="1" ht="12.9" customHeight="1" thickBot="1" x14ac:dyDescent="0.3">
      <c r="A16" s="532"/>
      <c r="B16" s="619"/>
      <c r="C16" s="620"/>
      <c r="D16" s="620"/>
      <c r="E16" s="630"/>
      <c r="F16" s="622"/>
      <c r="G16" s="622"/>
      <c r="H16" s="623"/>
      <c r="I16" s="624" t="s">
        <v>435</v>
      </c>
      <c r="J16" s="539" t="s">
        <v>438</v>
      </c>
      <c r="K16" s="625" t="e">
        <f>UPPER(IF(OR(J16="a",J16="as"),F15,IF(OR(J16="b",J16="bs"),F17,)))</f>
        <v>#N/A</v>
      </c>
      <c r="L16" s="625"/>
      <c r="M16" s="617"/>
      <c r="N16" s="636"/>
      <c r="O16" s="634"/>
      <c r="P16" s="636"/>
      <c r="Q16" s="527"/>
      <c r="R16" s="528"/>
      <c r="S16" s="529"/>
      <c r="U16" s="642" t="e">
        <f>#REF!</f>
        <v>#REF!</v>
      </c>
      <c r="Y16" s="376"/>
      <c r="Z16" s="376"/>
      <c r="AA16" s="376" t="s">
        <v>52</v>
      </c>
      <c r="AB16" s="377">
        <v>150</v>
      </c>
      <c r="AC16" s="377">
        <v>120</v>
      </c>
      <c r="AD16" s="377">
        <v>90</v>
      </c>
      <c r="AE16" s="377">
        <v>60</v>
      </c>
      <c r="AF16" s="377">
        <v>40</v>
      </c>
      <c r="AG16" s="377">
        <v>25</v>
      </c>
      <c r="AH16" s="377">
        <v>15</v>
      </c>
      <c r="AI16" s="279"/>
      <c r="AJ16" s="279"/>
      <c r="AK16" s="279"/>
    </row>
    <row r="17" spans="1:37" s="531" customFormat="1" ht="12.9" customHeight="1" x14ac:dyDescent="0.25">
      <c r="A17" s="532">
        <v>6</v>
      </c>
      <c r="B17" s="612" t="str">
        <f>IF($E17="","",VLOOKUP($E17,'[2]IV.kcs.-U12-F elo'!$A$7:$O$22,14))</f>
        <v/>
      </c>
      <c r="C17" s="613" t="str">
        <f>IF($E17="","",VLOOKUP($E17,'[2]IV.kcs.-U12-F elo'!$A$7:$O$22,15))</f>
        <v/>
      </c>
      <c r="D17" s="613" t="str">
        <f>IF($E17="","",VLOOKUP($E17,'[2]IV.kcs.-U12-F elo'!$A$7:$O$22,5))</f>
        <v/>
      </c>
      <c r="E17" s="614"/>
      <c r="F17" s="627" t="str">
        <f>UPPER(IF($E17="","",VLOOKUP($E17,'[2]IV.kcs.-U12-F elo'!$A$7:$O$22,2)))</f>
        <v/>
      </c>
      <c r="G17" s="627" t="str">
        <f>IF($E17="","",VLOOKUP($E17,'[2]IV.kcs.-U12-F elo'!$A$7:$O$22,3))</f>
        <v/>
      </c>
      <c r="H17" s="627"/>
      <c r="I17" s="627" t="str">
        <f>IF($E17="","",VLOOKUP($E17,'[2]IV.kcs.-U12-F elo'!$A$7:$O$22,4))</f>
        <v/>
      </c>
      <c r="J17" s="628"/>
      <c r="K17" s="617"/>
      <c r="L17" s="629"/>
      <c r="M17" s="617"/>
      <c r="N17" s="636"/>
      <c r="O17" s="634"/>
      <c r="P17" s="636"/>
      <c r="Q17" s="527"/>
      <c r="R17" s="528"/>
      <c r="S17" s="529"/>
      <c r="Y17" s="376"/>
      <c r="Z17" s="376"/>
      <c r="AA17" s="376" t="s">
        <v>65</v>
      </c>
      <c r="AB17" s="377">
        <v>120</v>
      </c>
      <c r="AC17" s="377">
        <v>90</v>
      </c>
      <c r="AD17" s="377">
        <v>60</v>
      </c>
      <c r="AE17" s="377">
        <v>40</v>
      </c>
      <c r="AF17" s="377">
        <v>25</v>
      </c>
      <c r="AG17" s="377">
        <v>15</v>
      </c>
      <c r="AH17" s="377">
        <v>8</v>
      </c>
      <c r="AI17" s="279"/>
      <c r="AJ17" s="279"/>
      <c r="AK17" s="279"/>
    </row>
    <row r="18" spans="1:37" s="531" customFormat="1" ht="12.9" customHeight="1" x14ac:dyDescent="0.25">
      <c r="A18" s="532"/>
      <c r="B18" s="619"/>
      <c r="C18" s="620"/>
      <c r="D18" s="620"/>
      <c r="E18" s="630"/>
      <c r="F18" s="622"/>
      <c r="G18" s="622"/>
      <c r="H18" s="623"/>
      <c r="I18" s="617"/>
      <c r="J18" s="631"/>
      <c r="K18" s="632" t="s">
        <v>435</v>
      </c>
      <c r="L18" s="547"/>
      <c r="M18" s="625" t="str">
        <f>UPPER(IF(OR(L18="a",L18="as"),K16,IF(OR(L18="b",L18="bs"),K20,)))</f>
        <v/>
      </c>
      <c r="N18" s="643"/>
      <c r="O18" s="634"/>
      <c r="P18" s="636"/>
      <c r="Q18" s="527"/>
      <c r="R18" s="528"/>
      <c r="S18" s="529"/>
      <c r="Y18" s="376"/>
      <c r="Z18" s="376"/>
      <c r="AA18" s="376" t="s">
        <v>66</v>
      </c>
      <c r="AB18" s="377">
        <v>90</v>
      </c>
      <c r="AC18" s="377">
        <v>60</v>
      </c>
      <c r="AD18" s="377">
        <v>40</v>
      </c>
      <c r="AE18" s="377">
        <v>25</v>
      </c>
      <c r="AF18" s="377">
        <v>15</v>
      </c>
      <c r="AG18" s="377">
        <v>8</v>
      </c>
      <c r="AH18" s="377">
        <v>4</v>
      </c>
      <c r="AI18" s="279"/>
      <c r="AJ18" s="279"/>
      <c r="AK18" s="279"/>
    </row>
    <row r="19" spans="1:37" s="531" customFormat="1" ht="12.9" customHeight="1" x14ac:dyDescent="0.25">
      <c r="A19" s="532">
        <v>7</v>
      </c>
      <c r="B19" s="612" t="e">
        <f>IF($E19="","",VLOOKUP($E19,'[2]IV.kcs.-U12-F elo'!$A$7:$O$22,14))</f>
        <v>#N/A</v>
      </c>
      <c r="C19" s="613" t="e">
        <f>IF($E19="","",VLOOKUP($E19,'[2]IV.kcs.-U12-F elo'!$A$7:$O$22,15))</f>
        <v>#N/A</v>
      </c>
      <c r="D19" s="613" t="e">
        <f>IF($E19="","",VLOOKUP($E19,'[2]IV.kcs.-U12-F elo'!$A$7:$O$22,5))</f>
        <v>#N/A</v>
      </c>
      <c r="E19" s="614">
        <v>4</v>
      </c>
      <c r="F19" s="627" t="e">
        <f>UPPER(IF($E19="","",VLOOKUP($E19,'[2]IV.kcs.-U12-F elo'!$A$7:$O$22,2)))</f>
        <v>#N/A</v>
      </c>
      <c r="G19" s="627" t="e">
        <f>IF($E19="","",VLOOKUP($E19,'[2]IV.kcs.-U12-F elo'!$A$7:$O$22,3))</f>
        <v>#N/A</v>
      </c>
      <c r="H19" s="627"/>
      <c r="I19" s="627" t="e">
        <f>IF($E19="","",VLOOKUP($E19,'[2]IV.kcs.-U12-F elo'!$A$7:$O$22,4))</f>
        <v>#N/A</v>
      </c>
      <c r="J19" s="616"/>
      <c r="K19" s="617"/>
      <c r="L19" s="635"/>
      <c r="M19" s="617"/>
      <c r="N19" s="634"/>
      <c r="O19" s="634"/>
      <c r="P19" s="636"/>
      <c r="Q19" s="527"/>
      <c r="R19" s="528"/>
      <c r="S19" s="529"/>
      <c r="Y19" s="376"/>
      <c r="Z19" s="376"/>
      <c r="AA19" s="376" t="s">
        <v>67</v>
      </c>
      <c r="AB19" s="377">
        <v>60</v>
      </c>
      <c r="AC19" s="377">
        <v>40</v>
      </c>
      <c r="AD19" s="377">
        <v>25</v>
      </c>
      <c r="AE19" s="377">
        <v>15</v>
      </c>
      <c r="AF19" s="377">
        <v>8</v>
      </c>
      <c r="AG19" s="377">
        <v>4</v>
      </c>
      <c r="AH19" s="377">
        <v>2</v>
      </c>
      <c r="AI19" s="279"/>
      <c r="AJ19" s="279"/>
      <c r="AK19" s="279"/>
    </row>
    <row r="20" spans="1:37" s="531" customFormat="1" ht="12.9" customHeight="1" x14ac:dyDescent="0.25">
      <c r="A20" s="532"/>
      <c r="B20" s="619"/>
      <c r="C20" s="620"/>
      <c r="D20" s="620"/>
      <c r="E20" s="621"/>
      <c r="F20" s="622"/>
      <c r="G20" s="622"/>
      <c r="H20" s="623"/>
      <c r="I20" s="624" t="s">
        <v>435</v>
      </c>
      <c r="J20" s="539" t="s">
        <v>438</v>
      </c>
      <c r="K20" s="625" t="e">
        <f>UPPER(IF(OR(J20="a",J20="as"),F19,IF(OR(J20="b",J20="bs"),F21,)))</f>
        <v>#N/A</v>
      </c>
      <c r="L20" s="637"/>
      <c r="M20" s="617"/>
      <c r="N20" s="634"/>
      <c r="O20" s="634"/>
      <c r="P20" s="636"/>
      <c r="Q20" s="527"/>
      <c r="R20" s="528"/>
      <c r="S20" s="529"/>
      <c r="Y20" s="376"/>
      <c r="Z20" s="376"/>
      <c r="AA20" s="376" t="s">
        <v>68</v>
      </c>
      <c r="AB20" s="377">
        <v>40</v>
      </c>
      <c r="AC20" s="377">
        <v>25</v>
      </c>
      <c r="AD20" s="377">
        <v>15</v>
      </c>
      <c r="AE20" s="377">
        <v>8</v>
      </c>
      <c r="AF20" s="377">
        <v>4</v>
      </c>
      <c r="AG20" s="377">
        <v>2</v>
      </c>
      <c r="AH20" s="377">
        <v>1</v>
      </c>
      <c r="AI20" s="279"/>
      <c r="AJ20" s="279"/>
      <c r="AK20" s="279"/>
    </row>
    <row r="21" spans="1:37" s="531" customFormat="1" ht="12.9" customHeight="1" x14ac:dyDescent="0.25">
      <c r="A21" s="532">
        <v>8</v>
      </c>
      <c r="B21" s="612" t="str">
        <f>IF($E21="","",VLOOKUP($E21,'[2]IV.kcs.-U12-F elo'!$A$7:$O$22,14))</f>
        <v/>
      </c>
      <c r="C21" s="613" t="str">
        <f>IF($E21="","",VLOOKUP($E21,'[2]IV.kcs.-U12-F elo'!$A$7:$O$22,15))</f>
        <v/>
      </c>
      <c r="D21" s="613" t="str">
        <f>IF($E21="","",VLOOKUP($E21,'[2]IV.kcs.-U12-F elo'!$A$7:$O$22,5))</f>
        <v/>
      </c>
      <c r="E21" s="614"/>
      <c r="F21" s="627" t="str">
        <f>UPPER(IF($E21="","",VLOOKUP($E21,'[2]IV.kcs.-U12-F elo'!$A$7:$O$22,2)))</f>
        <v/>
      </c>
      <c r="G21" s="627" t="str">
        <f>IF($E21="","",VLOOKUP($E21,'[2]IV.kcs.-U12-F elo'!$A$7:$O$22,3))</f>
        <v/>
      </c>
      <c r="H21" s="627"/>
      <c r="I21" s="627" t="str">
        <f>IF($E21="","",VLOOKUP($E21,'[2]IV.kcs.-U12-F elo'!$A$7:$O$22,4))</f>
        <v/>
      </c>
      <c r="J21" s="638"/>
      <c r="K21" s="617"/>
      <c r="L21" s="617"/>
      <c r="M21" s="617"/>
      <c r="N21" s="634"/>
      <c r="O21" s="634"/>
      <c r="P21" s="636"/>
      <c r="Q21" s="527"/>
      <c r="R21" s="528"/>
      <c r="S21" s="529"/>
      <c r="Y21" s="376"/>
      <c r="Z21" s="376"/>
      <c r="AA21" s="376" t="s">
        <v>69</v>
      </c>
      <c r="AB21" s="377">
        <v>25</v>
      </c>
      <c r="AC21" s="377">
        <v>15</v>
      </c>
      <c r="AD21" s="377">
        <v>10</v>
      </c>
      <c r="AE21" s="377">
        <v>6</v>
      </c>
      <c r="AF21" s="377">
        <v>3</v>
      </c>
      <c r="AG21" s="377">
        <v>1</v>
      </c>
      <c r="AH21" s="377">
        <v>0</v>
      </c>
      <c r="AI21" s="279"/>
      <c r="AJ21" s="279"/>
      <c r="AK21" s="279"/>
    </row>
    <row r="22" spans="1:37" s="531" customFormat="1" ht="12.9" customHeight="1" x14ac:dyDescent="0.25">
      <c r="A22" s="532"/>
      <c r="B22" s="619"/>
      <c r="C22" s="620"/>
      <c r="D22" s="620"/>
      <c r="E22" s="621"/>
      <c r="F22" s="640"/>
      <c r="G22" s="640"/>
      <c r="H22" s="644"/>
      <c r="I22" s="640"/>
      <c r="J22" s="631"/>
      <c r="K22" s="617"/>
      <c r="L22" s="617"/>
      <c r="M22" s="617"/>
      <c r="N22" s="634"/>
      <c r="O22" s="632" t="s">
        <v>435</v>
      </c>
      <c r="P22" s="547"/>
      <c r="Q22" s="625" t="str">
        <f>UPPER(IF(OR(P22="a",P22="as"),O14,IF(OR(P22="b",P22="bs"),O30,)))</f>
        <v/>
      </c>
      <c r="R22" s="633"/>
      <c r="S22" s="529"/>
      <c r="Y22" s="376"/>
      <c r="Z22" s="376"/>
      <c r="AA22" s="376" t="s">
        <v>70</v>
      </c>
      <c r="AB22" s="377">
        <v>15</v>
      </c>
      <c r="AC22" s="377">
        <v>10</v>
      </c>
      <c r="AD22" s="377">
        <v>6</v>
      </c>
      <c r="AE22" s="377">
        <v>3</v>
      </c>
      <c r="AF22" s="377">
        <v>1</v>
      </c>
      <c r="AG22" s="377">
        <v>0</v>
      </c>
      <c r="AH22" s="377">
        <v>0</v>
      </c>
      <c r="AI22" s="279"/>
      <c r="AJ22" s="279"/>
      <c r="AK22" s="279"/>
    </row>
    <row r="23" spans="1:37" s="531" customFormat="1" ht="12.9" customHeight="1" x14ac:dyDescent="0.25">
      <c r="A23" s="532">
        <v>9</v>
      </c>
      <c r="B23" s="612" t="str">
        <f>IF($E23="","",VLOOKUP($E23,'[2]IV.kcs.-U12-F elo'!$A$7:$O$22,14))</f>
        <v/>
      </c>
      <c r="C23" s="613" t="str">
        <f>IF($E23="","",VLOOKUP($E23,'[2]IV.kcs.-U12-F elo'!$A$7:$O$22,15))</f>
        <v/>
      </c>
      <c r="D23" s="613" t="str">
        <f>IF($E23="","",VLOOKUP($E23,'[2]IV.kcs.-U12-F elo'!$A$7:$O$22,5))</f>
        <v/>
      </c>
      <c r="E23" s="614"/>
      <c r="F23" s="627" t="str">
        <f>UPPER(IF($E23="","",VLOOKUP($E23,'[2]IV.kcs.-U12-F elo'!$A$7:$O$22,2)))</f>
        <v/>
      </c>
      <c r="G23" s="627" t="str">
        <f>IF($E23="","",VLOOKUP($E23,'[2]IV.kcs.-U12-F elo'!$A$7:$O$22,3))</f>
        <v/>
      </c>
      <c r="H23" s="627"/>
      <c r="I23" s="627" t="str">
        <f>IF($E23="","",VLOOKUP($E23,'[2]IV.kcs.-U12-F elo'!$A$7:$O$22,4))</f>
        <v/>
      </c>
      <c r="J23" s="616"/>
      <c r="K23" s="617"/>
      <c r="L23" s="617"/>
      <c r="M23" s="617"/>
      <c r="N23" s="634"/>
      <c r="O23" s="617"/>
      <c r="P23" s="636"/>
      <c r="Q23" s="617"/>
      <c r="R23" s="634"/>
      <c r="S23" s="529"/>
      <c r="Y23" s="376"/>
      <c r="Z23" s="376"/>
      <c r="AA23" s="376" t="s">
        <v>71</v>
      </c>
      <c r="AB23" s="377">
        <v>10</v>
      </c>
      <c r="AC23" s="377">
        <v>6</v>
      </c>
      <c r="AD23" s="377">
        <v>3</v>
      </c>
      <c r="AE23" s="377">
        <v>1</v>
      </c>
      <c r="AF23" s="377">
        <v>0</v>
      </c>
      <c r="AG23" s="377">
        <v>0</v>
      </c>
      <c r="AH23" s="377">
        <v>0</v>
      </c>
      <c r="AI23" s="279"/>
      <c r="AJ23" s="279"/>
      <c r="AK23" s="279"/>
    </row>
    <row r="24" spans="1:37" s="531" customFormat="1" ht="12.9" customHeight="1" x14ac:dyDescent="0.25">
      <c r="A24" s="532"/>
      <c r="B24" s="619"/>
      <c r="C24" s="620"/>
      <c r="D24" s="620"/>
      <c r="E24" s="621"/>
      <c r="F24" s="622"/>
      <c r="G24" s="622"/>
      <c r="H24" s="623"/>
      <c r="I24" s="624" t="s">
        <v>435</v>
      </c>
      <c r="J24" s="539" t="s">
        <v>439</v>
      </c>
      <c r="K24" s="625" t="e">
        <f>UPPER(IF(OR(J24="a",J24="as"),F23,IF(OR(J24="b",J24="bs"),F25,)))</f>
        <v>#N/A</v>
      </c>
      <c r="L24" s="625"/>
      <c r="M24" s="617"/>
      <c r="N24" s="634"/>
      <c r="O24" s="634"/>
      <c r="P24" s="636"/>
      <c r="Q24" s="527"/>
      <c r="R24" s="528"/>
      <c r="S24" s="529"/>
      <c r="Y24" s="376"/>
      <c r="Z24" s="376"/>
      <c r="AA24" s="376" t="s">
        <v>72</v>
      </c>
      <c r="AB24" s="377">
        <v>6</v>
      </c>
      <c r="AC24" s="377">
        <v>3</v>
      </c>
      <c r="AD24" s="377">
        <v>1</v>
      </c>
      <c r="AE24" s="377">
        <v>0</v>
      </c>
      <c r="AF24" s="377">
        <v>0</v>
      </c>
      <c r="AG24" s="377">
        <v>0</v>
      </c>
      <c r="AH24" s="377">
        <v>0</v>
      </c>
      <c r="AI24" s="279"/>
      <c r="AJ24" s="279"/>
      <c r="AK24" s="279"/>
    </row>
    <row r="25" spans="1:37" s="531" customFormat="1" ht="12.9" customHeight="1" x14ac:dyDescent="0.25">
      <c r="A25" s="532">
        <v>10</v>
      </c>
      <c r="B25" s="612" t="e">
        <f>IF($E25="","",VLOOKUP($E25,'[2]IV.kcs.-U12-F elo'!$A$7:$O$22,14))</f>
        <v>#N/A</v>
      </c>
      <c r="C25" s="613" t="e">
        <f>IF($E25="","",VLOOKUP($E25,'[2]IV.kcs.-U12-F elo'!$A$7:$O$22,15))</f>
        <v>#N/A</v>
      </c>
      <c r="D25" s="613" t="e">
        <f>IF($E25="","",VLOOKUP($E25,'[2]IV.kcs.-U12-F elo'!$A$7:$O$22,5))</f>
        <v>#N/A</v>
      </c>
      <c r="E25" s="614">
        <v>7</v>
      </c>
      <c r="F25" s="627" t="e">
        <f>UPPER(IF($E25="","",VLOOKUP($E25,'[2]IV.kcs.-U12-F elo'!$A$7:$O$22,2)))</f>
        <v>#N/A</v>
      </c>
      <c r="G25" s="627" t="e">
        <f>IF($E25="","",VLOOKUP($E25,'[2]IV.kcs.-U12-F elo'!$A$7:$O$22,3))</f>
        <v>#N/A</v>
      </c>
      <c r="H25" s="627"/>
      <c r="I25" s="627" t="e">
        <f>IF($E25="","",VLOOKUP($E25,'[2]IV.kcs.-U12-F elo'!$A$7:$O$22,4))</f>
        <v>#N/A</v>
      </c>
      <c r="J25" s="628"/>
      <c r="K25" s="617"/>
      <c r="L25" s="629"/>
      <c r="M25" s="617"/>
      <c r="N25" s="634"/>
      <c r="O25" s="634"/>
      <c r="P25" s="636"/>
      <c r="Q25" s="527"/>
      <c r="R25" s="528"/>
      <c r="S25" s="529"/>
      <c r="Y25" s="376"/>
      <c r="Z25" s="376"/>
      <c r="AA25" s="376" t="s">
        <v>77</v>
      </c>
      <c r="AB25" s="377">
        <v>3</v>
      </c>
      <c r="AC25" s="377">
        <v>2</v>
      </c>
      <c r="AD25" s="377">
        <v>1</v>
      </c>
      <c r="AE25" s="377">
        <v>0</v>
      </c>
      <c r="AF25" s="377">
        <v>0</v>
      </c>
      <c r="AG25" s="377">
        <v>0</v>
      </c>
      <c r="AH25" s="377">
        <v>0</v>
      </c>
      <c r="AI25" s="279"/>
      <c r="AJ25" s="279"/>
      <c r="AK25" s="279"/>
    </row>
    <row r="26" spans="1:37" s="531" customFormat="1" ht="12.9" customHeight="1" x14ac:dyDescent="0.25">
      <c r="A26" s="532"/>
      <c r="B26" s="619"/>
      <c r="C26" s="620"/>
      <c r="D26" s="620"/>
      <c r="E26" s="630"/>
      <c r="F26" s="622"/>
      <c r="G26" s="622"/>
      <c r="H26" s="623"/>
      <c r="I26" s="617"/>
      <c r="J26" s="631"/>
      <c r="K26" s="632" t="s">
        <v>435</v>
      </c>
      <c r="L26" s="547"/>
      <c r="M26" s="625" t="str">
        <f>UPPER(IF(OR(L26="a",L26="as"),K24,IF(OR(L26="b",L26="bs"),K28,)))</f>
        <v/>
      </c>
      <c r="N26" s="633"/>
      <c r="O26" s="634"/>
      <c r="P26" s="636"/>
      <c r="Q26" s="527"/>
      <c r="R26" s="528"/>
      <c r="S26" s="529"/>
      <c r="Y26" s="279"/>
      <c r="Z26" s="279"/>
      <c r="AA26" s="279"/>
      <c r="AB26" s="279"/>
      <c r="AC26" s="279"/>
      <c r="AD26" s="279"/>
      <c r="AE26" s="279"/>
      <c r="AF26" s="279"/>
      <c r="AG26" s="279"/>
      <c r="AH26" s="279"/>
      <c r="AI26" s="279"/>
      <c r="AJ26" s="279"/>
      <c r="AK26" s="279"/>
    </row>
    <row r="27" spans="1:37" s="531" customFormat="1" ht="12.9" customHeight="1" x14ac:dyDescent="0.25">
      <c r="A27" s="532">
        <v>11</v>
      </c>
      <c r="B27" s="612" t="str">
        <f>IF($E27="","",VLOOKUP($E27,'[2]IV.kcs.-U12-F elo'!$A$7:$O$22,14))</f>
        <v/>
      </c>
      <c r="C27" s="613" t="str">
        <f>IF($E27="","",VLOOKUP($E27,'[2]IV.kcs.-U12-F elo'!$A$7:$O$22,15))</f>
        <v/>
      </c>
      <c r="D27" s="613" t="str">
        <f>IF($E27="","",VLOOKUP($E27,'[2]IV.kcs.-U12-F elo'!$A$7:$O$22,5))</f>
        <v/>
      </c>
      <c r="E27" s="614"/>
      <c r="F27" s="627" t="str">
        <f>UPPER(IF($E27="","",VLOOKUP($E27,'[2]IV.kcs.-U12-F elo'!$A$7:$O$22,2)))</f>
        <v/>
      </c>
      <c r="G27" s="627" t="str">
        <f>IF($E27="","",VLOOKUP($E27,'[2]IV.kcs.-U12-F elo'!$A$7:$O$22,3))</f>
        <v/>
      </c>
      <c r="H27" s="627"/>
      <c r="I27" s="627" t="str">
        <f>IF($E27="","",VLOOKUP($E27,'[2]IV.kcs.-U12-F elo'!$A$7:$O$22,4))</f>
        <v/>
      </c>
      <c r="J27" s="616"/>
      <c r="K27" s="617"/>
      <c r="L27" s="635"/>
      <c r="M27" s="617"/>
      <c r="N27" s="636"/>
      <c r="O27" s="634"/>
      <c r="P27" s="636"/>
      <c r="Q27" s="527"/>
      <c r="R27" s="528"/>
      <c r="S27" s="529"/>
      <c r="Y27" s="279"/>
      <c r="Z27" s="279"/>
      <c r="AA27" s="279"/>
      <c r="AB27" s="279"/>
      <c r="AC27" s="279"/>
      <c r="AD27" s="279"/>
      <c r="AE27" s="279"/>
      <c r="AF27" s="279"/>
      <c r="AG27" s="279"/>
      <c r="AH27" s="279"/>
      <c r="AI27" s="279"/>
      <c r="AJ27" s="279"/>
      <c r="AK27" s="279"/>
    </row>
    <row r="28" spans="1:37" s="531" customFormat="1" ht="12.9" customHeight="1" x14ac:dyDescent="0.25">
      <c r="A28" s="558"/>
      <c r="B28" s="619"/>
      <c r="C28" s="620"/>
      <c r="D28" s="620"/>
      <c r="E28" s="630"/>
      <c r="F28" s="622"/>
      <c r="G28" s="622"/>
      <c r="H28" s="623"/>
      <c r="I28" s="624" t="s">
        <v>435</v>
      </c>
      <c r="J28" s="539" t="s">
        <v>439</v>
      </c>
      <c r="K28" s="625" t="e">
        <f>UPPER(IF(OR(J28="a",J28="as"),F27,IF(OR(J28="b",J28="bs"),F29,)))</f>
        <v>#N/A</v>
      </c>
      <c r="L28" s="637"/>
      <c r="M28" s="617"/>
      <c r="N28" s="636"/>
      <c r="O28" s="634"/>
      <c r="P28" s="636"/>
      <c r="Q28" s="527"/>
      <c r="R28" s="528"/>
      <c r="S28" s="529"/>
    </row>
    <row r="29" spans="1:37" s="531" customFormat="1" ht="12.9" customHeight="1" x14ac:dyDescent="0.25">
      <c r="A29" s="519">
        <v>12</v>
      </c>
      <c r="B29" s="612" t="e">
        <f>IF($E29="","",VLOOKUP($E29,'[2]IV.kcs.-U12-F elo'!$A$7:$O$22,14))</f>
        <v>#N/A</v>
      </c>
      <c r="C29" s="613" t="e">
        <f>IF($E29="","",VLOOKUP($E29,'[2]IV.kcs.-U12-F elo'!$A$7:$O$22,15))</f>
        <v>#N/A</v>
      </c>
      <c r="D29" s="613" t="e">
        <f>IF($E29="","",VLOOKUP($E29,'[2]IV.kcs.-U12-F elo'!$A$7:$O$22,5))</f>
        <v>#N/A</v>
      </c>
      <c r="E29" s="614">
        <v>6</v>
      </c>
      <c r="F29" s="615" t="e">
        <f>UPPER(IF($E29="","",VLOOKUP($E29,'[2]IV.kcs.-U12-F elo'!$A$7:$O$22,2)))</f>
        <v>#N/A</v>
      </c>
      <c r="G29" s="615" t="e">
        <f>IF($E29="","",VLOOKUP($E29,'[2]IV.kcs.-U12-F elo'!$A$7:$O$22,3))</f>
        <v>#N/A</v>
      </c>
      <c r="H29" s="615"/>
      <c r="I29" s="615" t="e">
        <f>IF($E29="","",VLOOKUP($E29,'[2]IV.kcs.-U12-F elo'!$A$7:$O$22,4))</f>
        <v>#N/A</v>
      </c>
      <c r="J29" s="638"/>
      <c r="K29" s="617"/>
      <c r="L29" s="617"/>
      <c r="M29" s="617"/>
      <c r="N29" s="636"/>
      <c r="O29" s="634"/>
      <c r="P29" s="636"/>
      <c r="Q29" s="527"/>
      <c r="R29" s="528"/>
      <c r="S29" s="529"/>
    </row>
    <row r="30" spans="1:37" s="531" customFormat="1" ht="12.9" customHeight="1" x14ac:dyDescent="0.25">
      <c r="A30" s="532"/>
      <c r="B30" s="619"/>
      <c r="C30" s="620"/>
      <c r="D30" s="620"/>
      <c r="E30" s="630"/>
      <c r="F30" s="617"/>
      <c r="G30" s="617"/>
      <c r="H30" s="639"/>
      <c r="I30" s="640"/>
      <c r="J30" s="631"/>
      <c r="K30" s="617"/>
      <c r="L30" s="617"/>
      <c r="M30" s="632" t="s">
        <v>435</v>
      </c>
      <c r="N30" s="547"/>
      <c r="O30" s="625" t="str">
        <f>UPPER(IF(OR(N30="a",N30="as"),M26,IF(OR(N30="b",N30="bs"),M34,)))</f>
        <v/>
      </c>
      <c r="P30" s="643"/>
      <c r="Q30" s="527"/>
      <c r="R30" s="528"/>
      <c r="S30" s="529"/>
    </row>
    <row r="31" spans="1:37" s="531" customFormat="1" ht="12.9" customHeight="1" x14ac:dyDescent="0.25">
      <c r="A31" s="532">
        <v>13</v>
      </c>
      <c r="B31" s="612" t="str">
        <f>IF($E31="","",VLOOKUP($E31,'[2]IV.kcs.-U12-F elo'!$A$7:$O$22,14))</f>
        <v/>
      </c>
      <c r="C31" s="613" t="str">
        <f>IF($E31="","",VLOOKUP($E31,'[2]IV.kcs.-U12-F elo'!$A$7:$O$22,15))</f>
        <v/>
      </c>
      <c r="D31" s="613" t="str">
        <f>IF($E31="","",VLOOKUP($E31,'[2]IV.kcs.-U12-F elo'!$A$7:$O$22,5))</f>
        <v/>
      </c>
      <c r="E31" s="614"/>
      <c r="F31" s="627" t="str">
        <f>UPPER(IF($E31="","",VLOOKUP($E31,'[2]IV.kcs.-U12-F elo'!$A$7:$O$22,2)))</f>
        <v/>
      </c>
      <c r="G31" s="627" t="str">
        <f>IF($E31="","",VLOOKUP($E31,'[2]IV.kcs.-U12-F elo'!$A$7:$O$22,3))</f>
        <v/>
      </c>
      <c r="H31" s="627"/>
      <c r="I31" s="627" t="str">
        <f>IF($E31="","",VLOOKUP($E31,'[2]IV.kcs.-U12-F elo'!$A$7:$O$22,4))</f>
        <v/>
      </c>
      <c r="J31" s="641"/>
      <c r="K31" s="617"/>
      <c r="L31" s="617"/>
      <c r="M31" s="617"/>
      <c r="N31" s="636"/>
      <c r="O31" s="617"/>
      <c r="P31" s="634"/>
      <c r="Q31" s="527"/>
      <c r="R31" s="528"/>
      <c r="S31" s="529"/>
    </row>
    <row r="32" spans="1:37" s="531" customFormat="1" ht="12.9" customHeight="1" x14ac:dyDescent="0.25">
      <c r="A32" s="532"/>
      <c r="B32" s="619"/>
      <c r="C32" s="620"/>
      <c r="D32" s="620"/>
      <c r="E32" s="630"/>
      <c r="F32" s="622"/>
      <c r="G32" s="622"/>
      <c r="H32" s="623"/>
      <c r="I32" s="632" t="s">
        <v>435</v>
      </c>
      <c r="J32" s="539" t="s">
        <v>439</v>
      </c>
      <c r="K32" s="625" t="e">
        <f>UPPER(IF(OR(J32="a",J32="as"),F31,IF(OR(J32="b",J32="bs"),F33,)))</f>
        <v>#N/A</v>
      </c>
      <c r="L32" s="625"/>
      <c r="M32" s="617"/>
      <c r="N32" s="636"/>
      <c r="O32" s="634"/>
      <c r="P32" s="634"/>
      <c r="Q32" s="527"/>
      <c r="R32" s="528"/>
      <c r="S32" s="529"/>
    </row>
    <row r="33" spans="1:19" s="531" customFormat="1" ht="12.9" customHeight="1" x14ac:dyDescent="0.25">
      <c r="A33" s="532">
        <v>14</v>
      </c>
      <c r="B33" s="612" t="e">
        <f>IF($E33="","",VLOOKUP($E33,'[2]IV.kcs.-U12-F elo'!$A$7:$O$22,14))</f>
        <v>#N/A</v>
      </c>
      <c r="C33" s="613" t="e">
        <f>IF($E33="","",VLOOKUP($E33,'[2]IV.kcs.-U12-F elo'!$A$7:$O$22,15))</f>
        <v>#N/A</v>
      </c>
      <c r="D33" s="613" t="e">
        <f>IF($E33="","",VLOOKUP($E33,'[2]IV.kcs.-U12-F elo'!$A$7:$O$22,5))</f>
        <v>#N/A</v>
      </c>
      <c r="E33" s="614">
        <v>8</v>
      </c>
      <c r="F33" s="627" t="e">
        <f>UPPER(IF($E33="","",VLOOKUP($E33,'[2]IV.kcs.-U12-F elo'!$A$7:$O$22,2)))</f>
        <v>#N/A</v>
      </c>
      <c r="G33" s="627" t="e">
        <f>IF($E33="","",VLOOKUP($E33,'[2]IV.kcs.-U12-F elo'!$A$7:$O$22,3))</f>
        <v>#N/A</v>
      </c>
      <c r="H33" s="627"/>
      <c r="I33" s="627" t="e">
        <f>IF($E33="","",VLOOKUP($E33,'[2]IV.kcs.-U12-F elo'!$A$7:$O$22,4))</f>
        <v>#N/A</v>
      </c>
      <c r="J33" s="628"/>
      <c r="K33" s="617"/>
      <c r="L33" s="629"/>
      <c r="M33" s="617"/>
      <c r="N33" s="636"/>
      <c r="O33" s="634"/>
      <c r="P33" s="634"/>
      <c r="Q33" s="527"/>
      <c r="R33" s="528"/>
      <c r="S33" s="529"/>
    </row>
    <row r="34" spans="1:19" s="531" customFormat="1" ht="12.9" customHeight="1" x14ac:dyDescent="0.25">
      <c r="A34" s="532"/>
      <c r="B34" s="619"/>
      <c r="C34" s="620"/>
      <c r="D34" s="620"/>
      <c r="E34" s="630"/>
      <c r="F34" s="622"/>
      <c r="G34" s="622"/>
      <c r="H34" s="623"/>
      <c r="I34" s="617"/>
      <c r="J34" s="631"/>
      <c r="K34" s="632" t="s">
        <v>435</v>
      </c>
      <c r="L34" s="547"/>
      <c r="M34" s="625" t="str">
        <f>UPPER(IF(OR(L34="a",L34="as"),K32,IF(OR(L34="b",L34="bs"),K36,)))</f>
        <v/>
      </c>
      <c r="N34" s="643"/>
      <c r="O34" s="634"/>
      <c r="P34" s="634"/>
      <c r="Q34" s="527"/>
      <c r="R34" s="528"/>
      <c r="S34" s="529"/>
    </row>
    <row r="35" spans="1:19" s="531" customFormat="1" ht="12.9" customHeight="1" x14ac:dyDescent="0.25">
      <c r="A35" s="532">
        <v>15</v>
      </c>
      <c r="B35" s="612" t="str">
        <f>IF($E35="","",VLOOKUP($E35,'[2]IV.kcs.-U12-F elo'!$A$7:$O$22,14))</f>
        <v/>
      </c>
      <c r="C35" s="613" t="str">
        <f>IF($E35="","",VLOOKUP($E35,'[2]IV.kcs.-U12-F elo'!$A$7:$O$22,15))</f>
        <v/>
      </c>
      <c r="D35" s="613" t="str">
        <f>IF($E35="","",VLOOKUP($E35,'[2]IV.kcs.-U12-F elo'!$A$7:$O$22,5))</f>
        <v/>
      </c>
      <c r="E35" s="614"/>
      <c r="F35" s="627" t="str">
        <f>UPPER(IF($E35="","",VLOOKUP($E35,'[2]IV.kcs.-U12-F elo'!$A$7:$O$22,2)))</f>
        <v/>
      </c>
      <c r="G35" s="627" t="str">
        <f>IF($E35="","",VLOOKUP($E35,'[2]IV.kcs.-U12-F elo'!$A$7:$O$22,3))</f>
        <v/>
      </c>
      <c r="H35" s="627"/>
      <c r="I35" s="627" t="str">
        <f>IF($E35="","",VLOOKUP($E35,'[2]IV.kcs.-U12-F elo'!$A$7:$O$22,4))</f>
        <v/>
      </c>
      <c r="J35" s="616"/>
      <c r="K35" s="617"/>
      <c r="L35" s="635"/>
      <c r="M35" s="617"/>
      <c r="N35" s="634"/>
      <c r="O35" s="634"/>
      <c r="P35" s="634"/>
      <c r="Q35" s="527"/>
      <c r="R35" s="528"/>
      <c r="S35" s="529"/>
    </row>
    <row r="36" spans="1:19" s="531" customFormat="1" ht="12.9" customHeight="1" x14ac:dyDescent="0.25">
      <c r="A36" s="532"/>
      <c r="B36" s="619"/>
      <c r="C36" s="620"/>
      <c r="D36" s="620"/>
      <c r="E36" s="621"/>
      <c r="F36" s="622"/>
      <c r="G36" s="622"/>
      <c r="H36" s="623"/>
      <c r="I36" s="632" t="s">
        <v>435</v>
      </c>
      <c r="J36" s="539" t="s">
        <v>439</v>
      </c>
      <c r="K36" s="625" t="e">
        <f>UPPER(IF(OR(J36="a",J36="as"),F35,IF(OR(J36="b",J36="bs"),F37,)))</f>
        <v>#N/A</v>
      </c>
      <c r="L36" s="637"/>
      <c r="M36" s="617"/>
      <c r="N36" s="634"/>
      <c r="O36" s="634"/>
      <c r="P36" s="634"/>
      <c r="Q36" s="527"/>
      <c r="R36" s="528"/>
      <c r="S36" s="529"/>
    </row>
    <row r="37" spans="1:19" s="531" customFormat="1" ht="12.9" customHeight="1" x14ac:dyDescent="0.25">
      <c r="A37" s="519">
        <v>16</v>
      </c>
      <c r="B37" s="612" t="e">
        <f>IF($E37="","",VLOOKUP($E37,'[2]IV.kcs.-U12-F elo'!$A$7:$O$22,14))</f>
        <v>#N/A</v>
      </c>
      <c r="C37" s="613" t="e">
        <f>IF($E37="","",VLOOKUP($E37,'[2]IV.kcs.-U12-F elo'!$A$7:$O$22,15))</f>
        <v>#N/A</v>
      </c>
      <c r="D37" s="613" t="e">
        <f>IF($E37="","",VLOOKUP($E37,'[2]IV.kcs.-U12-F elo'!$A$7:$O$22,5))</f>
        <v>#N/A</v>
      </c>
      <c r="E37" s="614">
        <v>2</v>
      </c>
      <c r="F37" s="615" t="e">
        <f>UPPER(IF($E37="","",VLOOKUP($E37,'[2]IV.kcs.-U12-F elo'!$A$7:$O$22,2)))</f>
        <v>#N/A</v>
      </c>
      <c r="G37" s="615" t="e">
        <f>IF($E37="","",VLOOKUP($E37,'[2]IV.kcs.-U12-F elo'!$A$7:$O$22,3))</f>
        <v>#N/A</v>
      </c>
      <c r="H37" s="627"/>
      <c r="I37" s="615" t="e">
        <f>IF($E37="","",VLOOKUP($E37,'[2]IV.kcs.-U12-F elo'!$A$7:$O$22,4))</f>
        <v>#N/A</v>
      </c>
      <c r="J37" s="638"/>
      <c r="K37" s="617"/>
      <c r="L37" s="617"/>
      <c r="M37" s="617"/>
      <c r="N37" s="634"/>
      <c r="O37" s="634"/>
      <c r="P37" s="634"/>
      <c r="Q37" s="527"/>
      <c r="R37" s="528"/>
      <c r="S37" s="529"/>
    </row>
    <row r="38" spans="1:19" s="531" customFormat="1" ht="9.6" customHeight="1" x14ac:dyDescent="0.25">
      <c r="A38" s="645"/>
      <c r="B38" s="621"/>
      <c r="C38" s="621"/>
      <c r="D38" s="621"/>
      <c r="E38" s="621"/>
      <c r="F38" s="640"/>
      <c r="G38" s="640"/>
      <c r="H38" s="644"/>
      <c r="I38" s="617"/>
      <c r="J38" s="631"/>
      <c r="K38" s="617"/>
      <c r="L38" s="617"/>
      <c r="M38" s="617"/>
      <c r="N38" s="634"/>
      <c r="O38" s="634"/>
      <c r="P38" s="634"/>
      <c r="Q38" s="527"/>
      <c r="R38" s="528"/>
      <c r="S38" s="529"/>
    </row>
    <row r="39" spans="1:19" s="531" customFormat="1" ht="9.6" customHeight="1" x14ac:dyDescent="0.25">
      <c r="A39" s="646"/>
      <c r="B39" s="647"/>
      <c r="C39" s="647"/>
      <c r="D39" s="647"/>
      <c r="E39" s="621"/>
      <c r="F39" s="647"/>
      <c r="G39" s="647"/>
      <c r="H39" s="647"/>
      <c r="I39" s="647"/>
      <c r="J39" s="621"/>
      <c r="K39" s="647"/>
      <c r="L39" s="647"/>
      <c r="M39" s="647"/>
      <c r="N39" s="648"/>
      <c r="O39" s="648"/>
      <c r="P39" s="648"/>
      <c r="Q39" s="527"/>
      <c r="R39" s="528"/>
      <c r="S39" s="529"/>
    </row>
    <row r="40" spans="1:19" s="531" customFormat="1" ht="9.6" customHeight="1" x14ac:dyDescent="0.25">
      <c r="A40" s="645"/>
      <c r="B40" s="621"/>
      <c r="C40" s="621"/>
      <c r="D40" s="621"/>
      <c r="E40" s="621"/>
      <c r="F40" s="647"/>
      <c r="G40" s="647"/>
      <c r="I40" s="647"/>
      <c r="J40" s="621"/>
      <c r="K40" s="647"/>
      <c r="L40" s="647"/>
      <c r="M40" s="649"/>
      <c r="N40" s="621"/>
      <c r="O40" s="647"/>
      <c r="P40" s="648"/>
      <c r="Q40" s="527"/>
      <c r="R40" s="528"/>
      <c r="S40" s="529"/>
    </row>
    <row r="41" spans="1:19" s="531" customFormat="1" ht="9.6" customHeight="1" x14ac:dyDescent="0.25">
      <c r="A41" s="645"/>
      <c r="B41" s="647"/>
      <c r="C41" s="647"/>
      <c r="D41" s="647"/>
      <c r="E41" s="621"/>
      <c r="F41" s="647"/>
      <c r="G41" s="647"/>
      <c r="H41" s="647"/>
      <c r="I41" s="647"/>
      <c r="J41" s="621"/>
      <c r="K41" s="647"/>
      <c r="L41" s="647"/>
      <c r="M41" s="647"/>
      <c r="N41" s="648"/>
      <c r="O41" s="647"/>
      <c r="P41" s="648"/>
      <c r="Q41" s="527"/>
      <c r="R41" s="528"/>
      <c r="S41" s="529"/>
    </row>
    <row r="42" spans="1:19" s="531" customFormat="1" ht="9.6" customHeight="1" x14ac:dyDescent="0.25">
      <c r="A42" s="645"/>
      <c r="B42" s="621"/>
      <c r="C42" s="621"/>
      <c r="D42" s="621"/>
      <c r="E42" s="621"/>
      <c r="F42" s="647"/>
      <c r="G42" s="647"/>
      <c r="I42" s="649"/>
      <c r="J42" s="621"/>
      <c r="K42" s="647"/>
      <c r="L42" s="647"/>
      <c r="M42" s="647"/>
      <c r="N42" s="648"/>
      <c r="O42" s="648"/>
      <c r="P42" s="648"/>
      <c r="Q42" s="527"/>
      <c r="R42" s="528"/>
      <c r="S42" s="529"/>
    </row>
    <row r="43" spans="1:19" s="531" customFormat="1" ht="9.6" customHeight="1" x14ac:dyDescent="0.25">
      <c r="A43" s="645"/>
      <c r="B43" s="647"/>
      <c r="C43" s="647"/>
      <c r="D43" s="647"/>
      <c r="E43" s="621"/>
      <c r="F43" s="647"/>
      <c r="G43" s="647"/>
      <c r="H43" s="647"/>
      <c r="I43" s="647"/>
      <c r="J43" s="621"/>
      <c r="K43" s="647"/>
      <c r="L43" s="650"/>
      <c r="M43" s="647"/>
      <c r="N43" s="648"/>
      <c r="O43" s="648"/>
      <c r="P43" s="648"/>
      <c r="Q43" s="527"/>
      <c r="R43" s="528"/>
      <c r="S43" s="529"/>
    </row>
    <row r="44" spans="1:19" s="531" customFormat="1" ht="9.6" customHeight="1" x14ac:dyDescent="0.25">
      <c r="A44" s="645"/>
      <c r="B44" s="621"/>
      <c r="C44" s="621"/>
      <c r="D44" s="621"/>
      <c r="E44" s="621"/>
      <c r="F44" s="647"/>
      <c r="G44" s="647"/>
      <c r="I44" s="647"/>
      <c r="J44" s="621"/>
      <c r="K44" s="649"/>
      <c r="L44" s="621"/>
      <c r="M44" s="647"/>
      <c r="N44" s="648"/>
      <c r="O44" s="648"/>
      <c r="P44" s="648"/>
      <c r="Q44" s="527"/>
      <c r="R44" s="528"/>
      <c r="S44" s="529"/>
    </row>
    <row r="45" spans="1:19" s="531" customFormat="1" ht="9.6" customHeight="1" x14ac:dyDescent="0.25">
      <c r="A45" s="645"/>
      <c r="B45" s="647"/>
      <c r="C45" s="647"/>
      <c r="D45" s="647"/>
      <c r="E45" s="621"/>
      <c r="F45" s="647"/>
      <c r="G45" s="647"/>
      <c r="H45" s="647"/>
      <c r="I45" s="647"/>
      <c r="J45" s="621"/>
      <c r="K45" s="647"/>
      <c r="L45" s="647"/>
      <c r="M45" s="647"/>
      <c r="N45" s="648"/>
      <c r="O45" s="648"/>
      <c r="P45" s="648"/>
      <c r="Q45" s="527"/>
      <c r="R45" s="528"/>
      <c r="S45" s="529"/>
    </row>
    <row r="46" spans="1:19" s="531" customFormat="1" ht="9.6" customHeight="1" x14ac:dyDescent="0.25">
      <c r="A46" s="645"/>
      <c r="B46" s="621"/>
      <c r="C46" s="621"/>
      <c r="D46" s="621"/>
      <c r="E46" s="621"/>
      <c r="F46" s="647"/>
      <c r="G46" s="647"/>
      <c r="I46" s="649"/>
      <c r="J46" s="621"/>
      <c r="K46" s="647"/>
      <c r="L46" s="647"/>
      <c r="M46" s="647"/>
      <c r="N46" s="648"/>
      <c r="O46" s="648"/>
      <c r="P46" s="648"/>
      <c r="Q46" s="527"/>
      <c r="R46" s="528"/>
      <c r="S46" s="529"/>
    </row>
    <row r="47" spans="1:19" s="531" customFormat="1" ht="9.6" customHeight="1" x14ac:dyDescent="0.25">
      <c r="A47" s="646"/>
      <c r="B47" s="647"/>
      <c r="C47" s="647"/>
      <c r="D47" s="647"/>
      <c r="E47" s="621"/>
      <c r="F47" s="647"/>
      <c r="G47" s="647"/>
      <c r="H47" s="647"/>
      <c r="I47" s="647"/>
      <c r="J47" s="621"/>
      <c r="K47" s="647"/>
      <c r="L47" s="647"/>
      <c r="M47" s="647"/>
      <c r="N47" s="647"/>
      <c r="O47" s="525"/>
      <c r="P47" s="525"/>
      <c r="Q47" s="527"/>
      <c r="R47" s="528"/>
      <c r="S47" s="529"/>
    </row>
    <row r="48" spans="1:19" s="294" customFormat="1" ht="6.75" customHeight="1" x14ac:dyDescent="0.25">
      <c r="A48" s="569"/>
      <c r="B48" s="569"/>
      <c r="C48" s="569"/>
      <c r="D48" s="569"/>
      <c r="E48" s="569"/>
      <c r="F48" s="651"/>
      <c r="G48" s="651"/>
      <c r="H48" s="651"/>
      <c r="I48" s="651"/>
      <c r="J48" s="571"/>
      <c r="K48" s="572"/>
      <c r="L48" s="573"/>
      <c r="M48" s="572"/>
      <c r="N48" s="573"/>
      <c r="O48" s="572"/>
      <c r="P48" s="573"/>
      <c r="Q48" s="572"/>
      <c r="R48" s="573"/>
      <c r="S48" s="565"/>
    </row>
    <row r="49" spans="1:18" s="583" customFormat="1" ht="10.5" customHeight="1" x14ac:dyDescent="0.25">
      <c r="A49" s="414" t="s">
        <v>35</v>
      </c>
      <c r="B49" s="415"/>
      <c r="C49" s="415"/>
      <c r="D49" s="416"/>
      <c r="E49" s="574" t="s">
        <v>2</v>
      </c>
      <c r="F49" s="575" t="s">
        <v>37</v>
      </c>
      <c r="G49" s="574"/>
      <c r="H49" s="576"/>
      <c r="I49" s="577"/>
      <c r="J49" s="574" t="s">
        <v>2</v>
      </c>
      <c r="K49" s="575" t="s">
        <v>46</v>
      </c>
      <c r="L49" s="578"/>
      <c r="M49" s="575" t="s">
        <v>47</v>
      </c>
      <c r="N49" s="579"/>
      <c r="O49" s="580" t="s">
        <v>48</v>
      </c>
      <c r="P49" s="580"/>
      <c r="Q49" s="581"/>
      <c r="R49" s="582"/>
    </row>
    <row r="50" spans="1:18" s="583" customFormat="1" ht="9" customHeight="1" x14ac:dyDescent="0.25">
      <c r="A50" s="652" t="s">
        <v>36</v>
      </c>
      <c r="B50" s="653"/>
      <c r="C50" s="654"/>
      <c r="D50" s="655"/>
      <c r="E50" s="656"/>
      <c r="F50" s="454"/>
      <c r="G50" s="586"/>
      <c r="H50" s="454"/>
      <c r="I50" s="447"/>
      <c r="J50" s="657" t="s">
        <v>3</v>
      </c>
      <c r="K50" s="450"/>
      <c r="L50" s="438"/>
      <c r="M50" s="450"/>
      <c r="N50" s="658"/>
      <c r="O50" s="659" t="s">
        <v>38</v>
      </c>
      <c r="P50" s="660"/>
      <c r="Q50" s="660"/>
      <c r="R50" s="661"/>
    </row>
    <row r="51" spans="1:18" s="583" customFormat="1" ht="9" customHeight="1" x14ac:dyDescent="0.25">
      <c r="A51" s="662" t="s">
        <v>45</v>
      </c>
      <c r="B51" s="663"/>
      <c r="C51" s="664"/>
      <c r="D51" s="665"/>
      <c r="E51" s="656"/>
      <c r="F51" s="454"/>
      <c r="G51" s="586"/>
      <c r="H51" s="454"/>
      <c r="I51" s="447"/>
      <c r="J51" s="657" t="s">
        <v>4</v>
      </c>
      <c r="K51" s="450"/>
      <c r="L51" s="438"/>
      <c r="M51" s="450"/>
      <c r="N51" s="658"/>
      <c r="O51" s="666"/>
      <c r="P51" s="667"/>
      <c r="Q51" s="663"/>
      <c r="R51" s="668"/>
    </row>
    <row r="52" spans="1:18" s="583" customFormat="1" ht="9" customHeight="1" x14ac:dyDescent="0.25">
      <c r="A52" s="451"/>
      <c r="B52" s="452"/>
      <c r="C52" s="592"/>
      <c r="D52" s="453"/>
      <c r="E52" s="656"/>
      <c r="F52" s="454"/>
      <c r="G52" s="586"/>
      <c r="H52" s="454"/>
      <c r="I52" s="447"/>
      <c r="J52" s="657" t="s">
        <v>5</v>
      </c>
      <c r="K52" s="450"/>
      <c r="L52" s="438"/>
      <c r="M52" s="450"/>
      <c r="N52" s="658"/>
      <c r="O52" s="659" t="s">
        <v>39</v>
      </c>
      <c r="P52" s="660"/>
      <c r="Q52" s="660"/>
      <c r="R52" s="661"/>
    </row>
    <row r="53" spans="1:18" s="583" customFormat="1" ht="9" customHeight="1" x14ac:dyDescent="0.25">
      <c r="A53" s="456"/>
      <c r="B53" s="457"/>
      <c r="C53" s="457"/>
      <c r="D53" s="458"/>
      <c r="E53" s="656"/>
      <c r="F53" s="454"/>
      <c r="G53" s="586"/>
      <c r="H53" s="454"/>
      <c r="I53" s="447"/>
      <c r="J53" s="657" t="s">
        <v>6</v>
      </c>
      <c r="K53" s="450"/>
      <c r="L53" s="438"/>
      <c r="M53" s="450"/>
      <c r="N53" s="658"/>
      <c r="O53" s="450"/>
      <c r="P53" s="438"/>
      <c r="Q53" s="450"/>
      <c r="R53" s="658"/>
    </row>
    <row r="54" spans="1:18" s="583" customFormat="1" ht="9" customHeight="1" x14ac:dyDescent="0.25">
      <c r="A54" s="460"/>
      <c r="B54" s="461"/>
      <c r="C54" s="461"/>
      <c r="D54" s="462"/>
      <c r="E54" s="656"/>
      <c r="F54" s="454"/>
      <c r="G54" s="586"/>
      <c r="H54" s="454"/>
      <c r="I54" s="447"/>
      <c r="J54" s="657" t="s">
        <v>7</v>
      </c>
      <c r="K54" s="450"/>
      <c r="L54" s="438"/>
      <c r="M54" s="450"/>
      <c r="N54" s="658"/>
      <c r="O54" s="663"/>
      <c r="P54" s="667"/>
      <c r="Q54" s="663"/>
      <c r="R54" s="668"/>
    </row>
    <row r="55" spans="1:18" s="583" customFormat="1" ht="9" customHeight="1" x14ac:dyDescent="0.25">
      <c r="A55" s="463"/>
      <c r="B55" s="464"/>
      <c r="C55" s="457"/>
      <c r="D55" s="458"/>
      <c r="E55" s="656"/>
      <c r="F55" s="454"/>
      <c r="G55" s="586"/>
      <c r="H55" s="454"/>
      <c r="I55" s="447"/>
      <c r="J55" s="657" t="s">
        <v>8</v>
      </c>
      <c r="K55" s="450"/>
      <c r="L55" s="438"/>
      <c r="M55" s="450"/>
      <c r="N55" s="658"/>
      <c r="O55" s="659" t="s">
        <v>28</v>
      </c>
      <c r="P55" s="660"/>
      <c r="Q55" s="660"/>
      <c r="R55" s="661"/>
    </row>
    <row r="56" spans="1:18" s="583" customFormat="1" ht="9" customHeight="1" x14ac:dyDescent="0.25">
      <c r="A56" s="463"/>
      <c r="B56" s="464"/>
      <c r="C56" s="593"/>
      <c r="D56" s="465"/>
      <c r="E56" s="656"/>
      <c r="F56" s="454"/>
      <c r="G56" s="586"/>
      <c r="H56" s="454"/>
      <c r="I56" s="447"/>
      <c r="J56" s="657" t="s">
        <v>9</v>
      </c>
      <c r="K56" s="450"/>
      <c r="L56" s="438"/>
      <c r="M56" s="450"/>
      <c r="N56" s="658"/>
      <c r="O56" s="450"/>
      <c r="P56" s="438"/>
      <c r="Q56" s="450"/>
      <c r="R56" s="658"/>
    </row>
    <row r="57" spans="1:18" s="583" customFormat="1" ht="9" customHeight="1" x14ac:dyDescent="0.25">
      <c r="A57" s="466"/>
      <c r="B57" s="467"/>
      <c r="C57" s="594"/>
      <c r="D57" s="468"/>
      <c r="E57" s="669"/>
      <c r="F57" s="470"/>
      <c r="G57" s="595"/>
      <c r="H57" s="470"/>
      <c r="I57" s="473"/>
      <c r="J57" s="670" t="s">
        <v>10</v>
      </c>
      <c r="K57" s="663"/>
      <c r="L57" s="667"/>
      <c r="M57" s="663"/>
      <c r="N57" s="668"/>
      <c r="O57" s="663" t="e">
        <f>R4</f>
        <v>#REF!</v>
      </c>
      <c r="P57" s="667"/>
      <c r="Q57" s="663"/>
      <c r="R57" s="597" t="e">
        <f>MIN(4,'[2]IV.kcs.-U12-F elo'!Q5)</f>
        <v>#REF!</v>
      </c>
    </row>
  </sheetData>
  <mergeCells count="1">
    <mergeCell ref="A4:C4"/>
  </mergeCells>
  <conditionalFormatting sqref="G45:I45 G39:I39 H23 H25 H27 H29 H31 H33 H35 H37 G47:I47 G41:I41 G43:I43 H7 H9 H11 H13 H15 H17 H19 H21">
    <cfRule type="expression" dxfId="255" priority="14" stopIfTrue="1">
      <formula>AND($E7&lt;9,$C7&gt;0)</formula>
    </cfRule>
  </conditionalFormatting>
  <conditionalFormatting sqref="I32 I46 I36 K44 I42 K10 M14 K18 K26 K34 M30 M40 O22 I8 I12 I16 I20 I24 I28">
    <cfRule type="expression" dxfId="254" priority="11" stopIfTrue="1">
      <formula>AND($O$1="CU",I8="Umpire")</formula>
    </cfRule>
    <cfRule type="expression" dxfId="253" priority="12" stopIfTrue="1">
      <formula>AND($O$1="CU",I8&lt;&gt;"Umpire",J8&lt;&gt;"")</formula>
    </cfRule>
    <cfRule type="expression" dxfId="252" priority="13" stopIfTrue="1">
      <formula>AND($O$1="CU",I8&lt;&gt;"Umpire")</formula>
    </cfRule>
  </conditionalFormatting>
  <conditionalFormatting sqref="E39 E47 E45 E43 E41">
    <cfRule type="expression" dxfId="251" priority="10" stopIfTrue="1">
      <formula>AND($E39&lt;9,$C39&gt;0)</formula>
    </cfRule>
  </conditionalFormatting>
  <conditionalFormatting sqref="F41 F43 F45 F47 F39">
    <cfRule type="cellIs" dxfId="250" priority="8" stopIfTrue="1" operator="equal">
      <formula>"Bye"</formula>
    </cfRule>
    <cfRule type="expression" dxfId="249" priority="9" stopIfTrue="1">
      <formula>AND($E39&lt;9,$C39&gt;0)</formula>
    </cfRule>
  </conditionalFormatting>
  <conditionalFormatting sqref="M10 M18 M26 M34 O30 O40 M44 O14 Q22 K8 K12 K16 K20 K24 K28 K32 K36 K42 K46">
    <cfRule type="expression" dxfId="248" priority="6" stopIfTrue="1">
      <formula>J8="as"</formula>
    </cfRule>
    <cfRule type="expression" dxfId="247" priority="7" stopIfTrue="1">
      <formula>J8="bs"</formula>
    </cfRule>
  </conditionalFormatting>
  <conditionalFormatting sqref="B41 B43 B45 B47 B39">
    <cfRule type="cellIs" dxfId="246" priority="4" stopIfTrue="1" operator="equal">
      <formula>"QA"</formula>
    </cfRule>
    <cfRule type="cellIs" dxfId="245" priority="5" stopIfTrue="1" operator="equal">
      <formula>"DA"</formula>
    </cfRule>
  </conditionalFormatting>
  <conditionalFormatting sqref="R57 J8 J12 J16 J20 J24 J28 J32 J36 N30 N14 L10 L34 L18 L26 P22">
    <cfRule type="expression" dxfId="244" priority="3" stopIfTrue="1">
      <formula>$O$1="CU"</formula>
    </cfRule>
  </conditionalFormatting>
  <conditionalFormatting sqref="E9 E7 E11 E13 E15 E17 E19 E21 E23 E25 E27 E29 E31 E33 E35 E37">
    <cfRule type="expression" dxfId="243" priority="2" stopIfTrue="1">
      <formula>$E7&lt;5</formula>
    </cfRule>
  </conditionalFormatting>
  <conditionalFormatting sqref="F35 F37 F25 F33 F31 F29 F27 F23 F19 F21 F9 F17 F15 F13 F11 F7">
    <cfRule type="cellIs" dxfId="242" priority="1" stopIfTrue="1" operator="equal">
      <formula>"Bye"</formula>
    </cfRule>
  </conditionalFormatting>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4209" r:id="rId4"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34210" r:id="rId5" name="Button 2">
              <controlPr defaultSize="0" print="0" autoFill="0" autoPict="0" macro="[2]!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2A10DF53-5E1B-46A1-88FB-E367C9382242}">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75506-D52C-4818-96D6-AFD21CF35084}">
  <sheetPr codeName="Munka40">
    <tabColor indexed="11"/>
  </sheetPr>
  <dimension ref="A1:AS140"/>
  <sheetViews>
    <sheetView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5.88671875"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27" width="0" style="279" hidden="1" customWidth="1"/>
    <col min="28" max="28" width="10.33203125" style="279" hidden="1" customWidth="1"/>
    <col min="29" max="34" width="0" style="279" hidden="1" customWidth="1"/>
    <col min="35" max="37" width="9.109375" style="396"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5.88671875"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5.88671875"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5.88671875"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5.88671875"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5.88671875"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5.88671875"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5.88671875"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5.88671875"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5.88671875"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5.88671875"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5.88671875"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5.88671875"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5.88671875"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5.88671875"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5.88671875"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5.88671875"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5.88671875"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5.88671875"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5.88671875"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5.88671875"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5.88671875"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5.88671875"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5.88671875"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5.88671875"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5.88671875"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5.88671875"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5.88671875"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5.88671875"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5.88671875"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5.88671875"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5.88671875"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5.88671875"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5.88671875"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5.88671875"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5.88671875"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5.88671875"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5.88671875"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5.88671875"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5.88671875"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5.88671875"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5.88671875"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5.88671875"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5.88671875"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5.88671875"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5.88671875"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5.88671875"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5.88671875"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5.88671875"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5.88671875"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5.88671875"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5.88671875"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5.88671875"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5.88671875"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5.88671875"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5.88671875"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5.88671875"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5.88671875"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5.88671875"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5.88671875"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5.88671875"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5.88671875"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5.88671875"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5.88671875"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45" s="497" customFormat="1" ht="21.75" customHeight="1" x14ac:dyDescent="0.25">
      <c r="A1" s="495" t="e">
        <f>[2]Altalanos!$A$6</f>
        <v>#REF!</v>
      </c>
      <c r="B1" s="496"/>
      <c r="C1" s="359"/>
      <c r="D1" s="359"/>
      <c r="E1" s="359"/>
      <c r="F1" s="359"/>
      <c r="G1" s="359"/>
      <c r="H1" s="496"/>
      <c r="I1" s="361"/>
      <c r="J1" s="362"/>
      <c r="K1" s="360" t="s">
        <v>44</v>
      </c>
      <c r="L1" s="363"/>
      <c r="M1" s="364"/>
      <c r="N1" s="362"/>
      <c r="O1" s="362" t="s">
        <v>11</v>
      </c>
      <c r="P1" s="362"/>
      <c r="Q1" s="359"/>
      <c r="R1" s="362"/>
      <c r="T1" s="498"/>
      <c r="U1" s="498"/>
      <c r="V1" s="498"/>
      <c r="W1" s="498"/>
      <c r="X1" s="498"/>
      <c r="Y1" s="498"/>
      <c r="Z1" s="498"/>
      <c r="AA1" s="498"/>
      <c r="AB1" s="367" t="e">
        <f>IF($Y$5=1,CONCATENATE(VLOOKUP($Y$3,$AA$2:$AH$14,2)),CONCATENATE(VLOOKUP($Y$3,$AA$16:$AH$25,2)))</f>
        <v>#REF!</v>
      </c>
      <c r="AC1" s="367" t="e">
        <f>IF($Y$5=1,CONCATENATE(VLOOKUP($Y$3,$AA$2:$AH$14,3)),CONCATENATE(VLOOKUP($Y$3,$AA$16:$AH$25,3)))</f>
        <v>#REF!</v>
      </c>
      <c r="AD1" s="367" t="e">
        <f>IF($Y$5=1,CONCATENATE(VLOOKUP($Y$3,$AA$2:$AH$14,4)),CONCATENATE(VLOOKUP($Y$3,$AA$16:$AH$25,4)))</f>
        <v>#REF!</v>
      </c>
      <c r="AE1" s="367" t="e">
        <f>IF($Y$5=1,CONCATENATE(VLOOKUP($Y$3,$AA$2:$AH$14,5)),CONCATENATE(VLOOKUP($Y$3,$AA$16:$AH$25,5)))</f>
        <v>#REF!</v>
      </c>
      <c r="AF1" s="367" t="e">
        <f>IF($Y$5=1,CONCATENATE(VLOOKUP($Y$3,$AA$2:$AH$14,6)),CONCATENATE(VLOOKUP($Y$3,$AA$16:$AH$25,6)))</f>
        <v>#REF!</v>
      </c>
      <c r="AG1" s="367" t="e">
        <f>IF($Y$5=1,CONCATENATE(VLOOKUP($Y$3,$AA$2:$AH$14,7)),CONCATENATE(VLOOKUP($Y$3,$AA$16:$AH$25,7)))</f>
        <v>#REF!</v>
      </c>
      <c r="AH1" s="367" t="e">
        <f>IF($Y$5=1,CONCATENATE(VLOOKUP($Y$3,$AA$2:$AH$14,8)),CONCATENATE(VLOOKUP($Y$3,$AA$16:$AH$25,8)))</f>
        <v>#REF!</v>
      </c>
      <c r="AI1" s="485"/>
      <c r="AJ1" s="485"/>
      <c r="AK1" s="485"/>
    </row>
    <row r="2" spans="1:45" s="499" customFormat="1" x14ac:dyDescent="0.25">
      <c r="A2" s="368" t="s">
        <v>43</v>
      </c>
      <c r="B2" s="369"/>
      <c r="C2" s="369"/>
      <c r="D2" s="369"/>
      <c r="E2" s="478" t="e">
        <f>[2]Altalanos!$D$8</f>
        <v>#REF!</v>
      </c>
      <c r="F2" s="369"/>
      <c r="G2" s="370" t="s">
        <v>429</v>
      </c>
      <c r="H2" s="371"/>
      <c r="I2" s="371"/>
      <c r="J2" s="372"/>
      <c r="K2" s="363"/>
      <c r="L2" s="363"/>
      <c r="M2" s="363"/>
      <c r="N2" s="372"/>
      <c r="O2" s="371"/>
      <c r="P2" s="372"/>
      <c r="Q2" s="371"/>
      <c r="R2" s="372"/>
      <c r="T2" s="500"/>
      <c r="U2" s="500"/>
      <c r="V2" s="500"/>
      <c r="W2" s="500"/>
      <c r="X2" s="500"/>
      <c r="Y2" s="375"/>
      <c r="Z2" s="376"/>
      <c r="AA2" s="376" t="s">
        <v>52</v>
      </c>
      <c r="AB2" s="377">
        <v>300</v>
      </c>
      <c r="AC2" s="377">
        <v>250</v>
      </c>
      <c r="AD2" s="377">
        <v>200</v>
      </c>
      <c r="AE2" s="377">
        <v>150</v>
      </c>
      <c r="AF2" s="377">
        <v>120</v>
      </c>
      <c r="AG2" s="377">
        <v>90</v>
      </c>
      <c r="AH2" s="377">
        <v>40</v>
      </c>
      <c r="AI2" s="396"/>
      <c r="AJ2" s="396"/>
      <c r="AK2" s="396"/>
      <c r="AL2" s="500"/>
      <c r="AM2" s="500"/>
      <c r="AN2" s="500"/>
      <c r="AO2" s="500"/>
      <c r="AP2" s="500"/>
      <c r="AQ2" s="500"/>
      <c r="AR2" s="500"/>
      <c r="AS2" s="500"/>
    </row>
    <row r="3" spans="1:45" s="502" customFormat="1" ht="11.25" customHeight="1" x14ac:dyDescent="0.25">
      <c r="A3" s="295" t="s">
        <v>21</v>
      </c>
      <c r="B3" s="295"/>
      <c r="C3" s="295"/>
      <c r="D3" s="295"/>
      <c r="E3" s="501"/>
      <c r="F3" s="295"/>
      <c r="G3" s="295" t="s">
        <v>19</v>
      </c>
      <c r="H3" s="295"/>
      <c r="I3" s="295"/>
      <c r="J3" s="378"/>
      <c r="K3" s="295" t="s">
        <v>24</v>
      </c>
      <c r="L3" s="378"/>
      <c r="M3" s="295"/>
      <c r="N3" s="378"/>
      <c r="O3" s="295"/>
      <c r="P3" s="378"/>
      <c r="Q3" s="295"/>
      <c r="R3" s="379" t="s">
        <v>25</v>
      </c>
      <c r="T3" s="503"/>
      <c r="U3" s="503"/>
      <c r="V3" s="503"/>
      <c r="W3" s="503"/>
      <c r="X3" s="503"/>
      <c r="Y3" s="376" t="str">
        <f>IF(K4="OB","A",IF(K4="IX","W",IF(K4="","",K4)))</f>
        <v/>
      </c>
      <c r="Z3" s="376"/>
      <c r="AA3" s="376" t="s">
        <v>53</v>
      </c>
      <c r="AB3" s="377">
        <v>280</v>
      </c>
      <c r="AC3" s="377">
        <v>230</v>
      </c>
      <c r="AD3" s="377">
        <v>180</v>
      </c>
      <c r="AE3" s="377">
        <v>140</v>
      </c>
      <c r="AF3" s="377">
        <v>80</v>
      </c>
      <c r="AG3" s="377">
        <v>0</v>
      </c>
      <c r="AH3" s="377">
        <v>0</v>
      </c>
      <c r="AI3" s="396"/>
      <c r="AJ3" s="396"/>
      <c r="AK3" s="396"/>
      <c r="AL3" s="503"/>
      <c r="AM3" s="503"/>
      <c r="AN3" s="503"/>
      <c r="AO3" s="503"/>
      <c r="AP3" s="503"/>
      <c r="AQ3" s="503"/>
      <c r="AR3" s="503"/>
      <c r="AS3" s="503"/>
    </row>
    <row r="4" spans="1:45" s="506" customFormat="1" ht="11.25" customHeight="1" thickBot="1" x14ac:dyDescent="0.3">
      <c r="A4" s="383" t="e">
        <f>[2]Altalanos!$A$10</f>
        <v>#REF!</v>
      </c>
      <c r="B4" s="383"/>
      <c r="C4" s="383"/>
      <c r="D4" s="384"/>
      <c r="E4" s="385"/>
      <c r="F4" s="385"/>
      <c r="G4" s="385" t="e">
        <f>[2]Altalanos!$C$10</f>
        <v>#REF!</v>
      </c>
      <c r="H4" s="504"/>
      <c r="I4" s="385"/>
      <c r="J4" s="386"/>
      <c r="K4" s="142"/>
      <c r="L4" s="386"/>
      <c r="M4" s="505"/>
      <c r="N4" s="386"/>
      <c r="O4" s="385"/>
      <c r="P4" s="386"/>
      <c r="Q4" s="385"/>
      <c r="R4" s="387" t="e">
        <f>[2]Altalanos!$E$10</f>
        <v>#REF!</v>
      </c>
      <c r="T4" s="507"/>
      <c r="U4" s="507"/>
      <c r="V4" s="507"/>
      <c r="W4" s="507"/>
      <c r="X4" s="507"/>
      <c r="Y4" s="376"/>
      <c r="Z4" s="376"/>
      <c r="AA4" s="376" t="s">
        <v>65</v>
      </c>
      <c r="AB4" s="377">
        <v>250</v>
      </c>
      <c r="AC4" s="377">
        <v>200</v>
      </c>
      <c r="AD4" s="377">
        <v>150</v>
      </c>
      <c r="AE4" s="377">
        <v>120</v>
      </c>
      <c r="AF4" s="377">
        <v>90</v>
      </c>
      <c r="AG4" s="377">
        <v>60</v>
      </c>
      <c r="AH4" s="377">
        <v>25</v>
      </c>
      <c r="AI4" s="396"/>
      <c r="AJ4" s="396"/>
      <c r="AK4" s="396"/>
      <c r="AL4" s="507"/>
      <c r="AM4" s="507"/>
      <c r="AN4" s="507"/>
      <c r="AO4" s="507"/>
      <c r="AP4" s="507"/>
      <c r="AQ4" s="507"/>
      <c r="AR4" s="507"/>
      <c r="AS4" s="507"/>
    </row>
    <row r="5" spans="1:45" s="502" customFormat="1" x14ac:dyDescent="0.25">
      <c r="A5" s="457"/>
      <c r="B5" s="508" t="s">
        <v>430</v>
      </c>
      <c r="C5" s="509" t="s">
        <v>35</v>
      </c>
      <c r="D5" s="508" t="s">
        <v>431</v>
      </c>
      <c r="E5" s="508" t="s">
        <v>432</v>
      </c>
      <c r="F5" s="510" t="s">
        <v>22</v>
      </c>
      <c r="G5" s="510" t="s">
        <v>23</v>
      </c>
      <c r="H5" s="510"/>
      <c r="I5" s="510" t="s">
        <v>26</v>
      </c>
      <c r="J5" s="510"/>
      <c r="K5" s="508" t="s">
        <v>433</v>
      </c>
      <c r="L5" s="511"/>
      <c r="M5" s="508" t="s">
        <v>369</v>
      </c>
      <c r="N5" s="511"/>
      <c r="O5" s="508" t="s">
        <v>434</v>
      </c>
      <c r="P5" s="511"/>
      <c r="Q5" s="508"/>
      <c r="R5" s="512"/>
      <c r="T5" s="503"/>
      <c r="U5" s="503"/>
      <c r="V5" s="503"/>
      <c r="W5" s="503"/>
      <c r="X5" s="503"/>
      <c r="Y5" s="376" t="e">
        <f>IF(OR([2]Altalanos!$A$8="F1",[2]Altalanos!$A$8="F2",[2]Altalanos!$A$8="N1",[2]Altalanos!$A$8="N2"),1,2)</f>
        <v>#REF!</v>
      </c>
      <c r="Z5" s="376"/>
      <c r="AA5" s="376" t="s">
        <v>66</v>
      </c>
      <c r="AB5" s="377">
        <v>200</v>
      </c>
      <c r="AC5" s="377">
        <v>150</v>
      </c>
      <c r="AD5" s="377">
        <v>120</v>
      </c>
      <c r="AE5" s="377">
        <v>90</v>
      </c>
      <c r="AF5" s="377">
        <v>60</v>
      </c>
      <c r="AG5" s="377">
        <v>40</v>
      </c>
      <c r="AH5" s="377">
        <v>15</v>
      </c>
      <c r="AI5" s="396"/>
      <c r="AJ5" s="396"/>
      <c r="AK5" s="396"/>
      <c r="AL5" s="503"/>
      <c r="AM5" s="503"/>
      <c r="AN5" s="503"/>
      <c r="AO5" s="503"/>
      <c r="AP5" s="503"/>
      <c r="AQ5" s="503"/>
      <c r="AR5" s="503"/>
      <c r="AS5" s="503"/>
    </row>
    <row r="6" spans="1:45" s="502" customFormat="1" ht="11.1" customHeight="1" thickBot="1" x14ac:dyDescent="0.3">
      <c r="A6" s="513"/>
      <c r="B6" s="514"/>
      <c r="C6" s="514"/>
      <c r="D6" s="514"/>
      <c r="E6" s="514"/>
      <c r="F6" s="513" t="str">
        <f>IF(Y3="","",CONCATENATE(VLOOKUP(Y3,AB1:AH1,4)," pont"))</f>
        <v/>
      </c>
      <c r="G6" s="515"/>
      <c r="H6" s="516"/>
      <c r="I6" s="515"/>
      <c r="J6" s="517"/>
      <c r="K6" s="514" t="str">
        <f>IF(Y3="","",CONCATENATE(VLOOKUP(Y3,AB1:AH1,3)," pont"))</f>
        <v/>
      </c>
      <c r="L6" s="517"/>
      <c r="M6" s="514" t="str">
        <f>IF(Y3="","",CONCATENATE(VLOOKUP(Y3,AB1:AH1,2)," pont"))</f>
        <v/>
      </c>
      <c r="N6" s="517"/>
      <c r="O6" s="514" t="str">
        <f>IF(Y3="","",CONCATENATE(VLOOKUP(Y3,AB1:AH1,1)," pont"))</f>
        <v/>
      </c>
      <c r="P6" s="517"/>
      <c r="Q6" s="514"/>
      <c r="R6" s="518"/>
      <c r="T6" s="503"/>
      <c r="U6" s="503"/>
      <c r="V6" s="503"/>
      <c r="W6" s="503"/>
      <c r="X6" s="503"/>
      <c r="Y6" s="376"/>
      <c r="Z6" s="376"/>
      <c r="AA6" s="376" t="s">
        <v>67</v>
      </c>
      <c r="AB6" s="377">
        <v>150</v>
      </c>
      <c r="AC6" s="377">
        <v>120</v>
      </c>
      <c r="AD6" s="377">
        <v>90</v>
      </c>
      <c r="AE6" s="377">
        <v>60</v>
      </c>
      <c r="AF6" s="377">
        <v>40</v>
      </c>
      <c r="AG6" s="377">
        <v>25</v>
      </c>
      <c r="AH6" s="377">
        <v>10</v>
      </c>
      <c r="AI6" s="396"/>
      <c r="AJ6" s="396"/>
      <c r="AK6" s="396"/>
      <c r="AL6" s="503"/>
      <c r="AM6" s="503"/>
      <c r="AN6" s="503"/>
      <c r="AO6" s="503"/>
      <c r="AP6" s="503"/>
      <c r="AQ6" s="503"/>
      <c r="AR6" s="503"/>
      <c r="AS6" s="503"/>
    </row>
    <row r="7" spans="1:45" s="531" customFormat="1" ht="12.9" customHeight="1" x14ac:dyDescent="0.25">
      <c r="A7" s="519">
        <v>1</v>
      </c>
      <c r="B7" s="520" t="str">
        <f>IF($E7="","",VLOOKUP($E7,'[2]IV.kcs.-U12-F elo'!$A$7:$O$22,14))</f>
        <v/>
      </c>
      <c r="C7" s="399" t="str">
        <f>IF($E7="","",VLOOKUP($E7,'[2]IV.kcs.-U12-F elo'!$A$7:$O$22,15))</f>
        <v/>
      </c>
      <c r="D7" s="399" t="str">
        <f>IF($E7="","",VLOOKUP($E7,'[2]IV.kcs.-U12-F elo'!$A$7:$O$22,5))</f>
        <v/>
      </c>
      <c r="E7" s="521"/>
      <c r="F7" s="522" t="str">
        <f>UPPER(IF($E7="","",VLOOKUP($E7,'[2]IV.kcs.-U12-F elo'!$A$7:$O$22,2)))</f>
        <v/>
      </c>
      <c r="G7" s="522" t="str">
        <f>IF($E7="","",VLOOKUP($E7,'[2]IV.kcs.-U12-F elo'!$A$7:$O$22,3))</f>
        <v/>
      </c>
      <c r="H7" s="522"/>
      <c r="I7" s="522" t="str">
        <f>IF($E7="","",VLOOKUP($E7,'[2]IV.kcs.-U12-F elo'!$A$7:$O$22,4))</f>
        <v/>
      </c>
      <c r="J7" s="523"/>
      <c r="K7" s="524"/>
      <c r="L7" s="524"/>
      <c r="M7" s="524"/>
      <c r="N7" s="524"/>
      <c r="O7" s="525"/>
      <c r="P7" s="526"/>
      <c r="Q7" s="527"/>
      <c r="R7" s="528"/>
      <c r="S7" s="529"/>
      <c r="T7" s="529"/>
      <c r="U7" s="530" t="e">
        <f>#REF!</f>
        <v>#REF!</v>
      </c>
      <c r="V7" s="529"/>
      <c r="W7" s="529"/>
      <c r="X7" s="529"/>
      <c r="Y7" s="376"/>
      <c r="Z7" s="376"/>
      <c r="AA7" s="376" t="s">
        <v>68</v>
      </c>
      <c r="AB7" s="377">
        <v>120</v>
      </c>
      <c r="AC7" s="377">
        <v>90</v>
      </c>
      <c r="AD7" s="377">
        <v>60</v>
      </c>
      <c r="AE7" s="377">
        <v>40</v>
      </c>
      <c r="AF7" s="377">
        <v>25</v>
      </c>
      <c r="AG7" s="377">
        <v>10</v>
      </c>
      <c r="AH7" s="377">
        <v>5</v>
      </c>
      <c r="AI7" s="396"/>
      <c r="AJ7" s="396"/>
      <c r="AK7" s="396"/>
      <c r="AL7" s="529"/>
      <c r="AM7" s="529"/>
      <c r="AN7" s="529"/>
      <c r="AO7" s="529"/>
      <c r="AP7" s="529"/>
      <c r="AQ7" s="529"/>
      <c r="AR7" s="529"/>
      <c r="AS7" s="529"/>
    </row>
    <row r="8" spans="1:45" s="531" customFormat="1" ht="12.9" customHeight="1" x14ac:dyDescent="0.25">
      <c r="A8" s="532"/>
      <c r="B8" s="533"/>
      <c r="C8" s="534"/>
      <c r="D8" s="534"/>
      <c r="E8" s="535"/>
      <c r="F8" s="536"/>
      <c r="G8" s="536"/>
      <c r="H8" s="537"/>
      <c r="I8" s="538" t="s">
        <v>435</v>
      </c>
      <c r="J8" s="539"/>
      <c r="K8" s="540" t="str">
        <f>UPPER(IF(OR(J8="a",J8="as"),F7,IF(OR(J8="b",J8="bs"),F9,)))</f>
        <v/>
      </c>
      <c r="L8" s="540"/>
      <c r="M8" s="524"/>
      <c r="N8" s="524"/>
      <c r="O8" s="525"/>
      <c r="P8" s="526"/>
      <c r="Q8" s="527"/>
      <c r="R8" s="528"/>
      <c r="S8" s="529"/>
      <c r="T8" s="529"/>
      <c r="U8" s="541" t="e">
        <f>#REF!</f>
        <v>#REF!</v>
      </c>
      <c r="V8" s="529"/>
      <c r="W8" s="529"/>
      <c r="X8" s="529"/>
      <c r="Y8" s="376"/>
      <c r="Z8" s="376"/>
      <c r="AA8" s="376" t="s">
        <v>69</v>
      </c>
      <c r="AB8" s="377">
        <v>90</v>
      </c>
      <c r="AC8" s="377">
        <v>60</v>
      </c>
      <c r="AD8" s="377">
        <v>40</v>
      </c>
      <c r="AE8" s="377">
        <v>25</v>
      </c>
      <c r="AF8" s="377">
        <v>10</v>
      </c>
      <c r="AG8" s="377">
        <v>5</v>
      </c>
      <c r="AH8" s="377">
        <v>2</v>
      </c>
      <c r="AI8" s="396"/>
      <c r="AJ8" s="396"/>
      <c r="AK8" s="396"/>
      <c r="AL8" s="529"/>
      <c r="AM8" s="529"/>
      <c r="AN8" s="529"/>
      <c r="AO8" s="529"/>
      <c r="AP8" s="529"/>
      <c r="AQ8" s="529"/>
      <c r="AR8" s="529"/>
      <c r="AS8" s="529"/>
    </row>
    <row r="9" spans="1:45" s="531" customFormat="1" ht="12.9" customHeight="1" x14ac:dyDescent="0.25">
      <c r="A9" s="532">
        <v>2</v>
      </c>
      <c r="B9" s="520" t="str">
        <f>IF($E9="","",VLOOKUP($E9,'[2]IV.kcs.-U12-F elo'!$A$7:$O$22,14))</f>
        <v/>
      </c>
      <c r="C9" s="399" t="str">
        <f>IF($E9="","",VLOOKUP($E9,'[2]IV.kcs.-U12-F elo'!$A$7:$O$22,15))</f>
        <v/>
      </c>
      <c r="D9" s="399" t="str">
        <f>IF($E9="","",VLOOKUP($E9,'[2]IV.kcs.-U12-F elo'!$A$7:$O$22,5))</f>
        <v/>
      </c>
      <c r="E9" s="542"/>
      <c r="F9" s="400" t="str">
        <f>UPPER(IF($E9="","",VLOOKUP($E9,'[2]IV.kcs.-U12-F elo'!$A$7:$O$22,2)))</f>
        <v/>
      </c>
      <c r="G9" s="400" t="str">
        <f>IF($E9="","",VLOOKUP($E9,'[2]IV.kcs.-U12-F elo'!$A$7:$O$22,3))</f>
        <v/>
      </c>
      <c r="H9" s="400"/>
      <c r="I9" s="400" t="str">
        <f>IF($E9="","",VLOOKUP($E9,'[2]IV.kcs.-U12-F elo'!$A$7:$O$22,4))</f>
        <v/>
      </c>
      <c r="J9" s="543"/>
      <c r="K9" s="524"/>
      <c r="L9" s="544"/>
      <c r="M9" s="524"/>
      <c r="N9" s="524"/>
      <c r="O9" s="525"/>
      <c r="P9" s="526"/>
      <c r="Q9" s="527"/>
      <c r="R9" s="528"/>
      <c r="S9" s="529"/>
      <c r="T9" s="529"/>
      <c r="U9" s="541" t="e">
        <f>#REF!</f>
        <v>#REF!</v>
      </c>
      <c r="V9" s="529"/>
      <c r="W9" s="529"/>
      <c r="X9" s="529"/>
      <c r="Y9" s="376"/>
      <c r="Z9" s="376"/>
      <c r="AA9" s="376" t="s">
        <v>70</v>
      </c>
      <c r="AB9" s="377">
        <v>60</v>
      </c>
      <c r="AC9" s="377">
        <v>40</v>
      </c>
      <c r="AD9" s="377">
        <v>25</v>
      </c>
      <c r="AE9" s="377">
        <v>10</v>
      </c>
      <c r="AF9" s="377">
        <v>5</v>
      </c>
      <c r="AG9" s="377">
        <v>2</v>
      </c>
      <c r="AH9" s="377">
        <v>1</v>
      </c>
      <c r="AI9" s="396"/>
      <c r="AJ9" s="396"/>
      <c r="AK9" s="396"/>
      <c r="AL9" s="529"/>
      <c r="AM9" s="529"/>
      <c r="AN9" s="529"/>
      <c r="AO9" s="529"/>
      <c r="AP9" s="529"/>
      <c r="AQ9" s="529"/>
      <c r="AR9" s="529"/>
      <c r="AS9" s="529"/>
    </row>
    <row r="10" spans="1:45" s="531" customFormat="1" ht="12.9" customHeight="1" x14ac:dyDescent="0.25">
      <c r="A10" s="532"/>
      <c r="B10" s="533"/>
      <c r="C10" s="534"/>
      <c r="D10" s="534"/>
      <c r="E10" s="545"/>
      <c r="F10" s="536"/>
      <c r="G10" s="536"/>
      <c r="H10" s="537"/>
      <c r="I10" s="536"/>
      <c r="J10" s="546"/>
      <c r="K10" s="538" t="s">
        <v>435</v>
      </c>
      <c r="L10" s="547"/>
      <c r="M10" s="540" t="str">
        <f>UPPER(IF(OR(L10="a",L10="as"),K8,IF(OR(L10="b",L10="bs"),K12,)))</f>
        <v/>
      </c>
      <c r="N10" s="548"/>
      <c r="O10" s="549"/>
      <c r="P10" s="549"/>
      <c r="Q10" s="527"/>
      <c r="R10" s="528"/>
      <c r="S10" s="529"/>
      <c r="T10" s="529"/>
      <c r="U10" s="541" t="e">
        <f>#REF!</f>
        <v>#REF!</v>
      </c>
      <c r="V10" s="529"/>
      <c r="W10" s="529"/>
      <c r="X10" s="529"/>
      <c r="Y10" s="376"/>
      <c r="Z10" s="376"/>
      <c r="AA10" s="376" t="s">
        <v>71</v>
      </c>
      <c r="AB10" s="377">
        <v>40</v>
      </c>
      <c r="AC10" s="377">
        <v>25</v>
      </c>
      <c r="AD10" s="377">
        <v>15</v>
      </c>
      <c r="AE10" s="377">
        <v>7</v>
      </c>
      <c r="AF10" s="377">
        <v>4</v>
      </c>
      <c r="AG10" s="377">
        <v>1</v>
      </c>
      <c r="AH10" s="377">
        <v>0</v>
      </c>
      <c r="AI10" s="396"/>
      <c r="AJ10" s="396"/>
      <c r="AK10" s="396"/>
      <c r="AL10" s="529"/>
      <c r="AM10" s="529"/>
      <c r="AN10" s="529"/>
      <c r="AO10" s="529"/>
      <c r="AP10" s="529"/>
      <c r="AQ10" s="529"/>
      <c r="AR10" s="529"/>
      <c r="AS10" s="529"/>
    </row>
    <row r="11" spans="1:45" s="531" customFormat="1" ht="12.9" customHeight="1" x14ac:dyDescent="0.25">
      <c r="A11" s="532">
        <v>3</v>
      </c>
      <c r="B11" s="520" t="str">
        <f>IF($E11="","",VLOOKUP($E11,'[2]IV.kcs.-U12-F elo'!$A$7:$O$22,14))</f>
        <v/>
      </c>
      <c r="C11" s="399" t="str">
        <f>IF($E11="","",VLOOKUP($E11,'[2]IV.kcs.-U12-F elo'!$A$7:$O$22,15))</f>
        <v/>
      </c>
      <c r="D11" s="399" t="str">
        <f>IF($E11="","",VLOOKUP($E11,'[2]IV.kcs.-U12-F elo'!$A$7:$O$22,5))</f>
        <v/>
      </c>
      <c r="E11" s="542"/>
      <c r="F11" s="400" t="str">
        <f>UPPER(IF($E11="","",VLOOKUP($E11,'[2]IV.kcs.-U12-F elo'!$A$7:$O$22,2)))</f>
        <v/>
      </c>
      <c r="G11" s="400" t="str">
        <f>IF($E11="","",VLOOKUP($E11,'[2]IV.kcs.-U12-F elo'!$A$7:$O$22,3))</f>
        <v/>
      </c>
      <c r="H11" s="400"/>
      <c r="I11" s="400" t="str">
        <f>IF($E11="","",VLOOKUP($E11,'[2]IV.kcs.-U12-F elo'!$A$7:$O$22,4))</f>
        <v/>
      </c>
      <c r="J11" s="523"/>
      <c r="K11" s="524"/>
      <c r="L11" s="550"/>
      <c r="M11" s="524"/>
      <c r="N11" s="551"/>
      <c r="O11" s="549"/>
      <c r="P11" s="549"/>
      <c r="Q11" s="527"/>
      <c r="R11" s="528"/>
      <c r="S11" s="529"/>
      <c r="T11" s="529"/>
      <c r="U11" s="541" t="e">
        <f>#REF!</f>
        <v>#REF!</v>
      </c>
      <c r="V11" s="529"/>
      <c r="W11" s="529"/>
      <c r="X11" s="529"/>
      <c r="Y11" s="376"/>
      <c r="Z11" s="376"/>
      <c r="AA11" s="376" t="s">
        <v>72</v>
      </c>
      <c r="AB11" s="377">
        <v>25</v>
      </c>
      <c r="AC11" s="377">
        <v>15</v>
      </c>
      <c r="AD11" s="377">
        <v>10</v>
      </c>
      <c r="AE11" s="377">
        <v>6</v>
      </c>
      <c r="AF11" s="377">
        <v>3</v>
      </c>
      <c r="AG11" s="377">
        <v>1</v>
      </c>
      <c r="AH11" s="377">
        <v>0</v>
      </c>
      <c r="AI11" s="396"/>
      <c r="AJ11" s="396"/>
      <c r="AK11" s="396"/>
      <c r="AL11" s="529"/>
      <c r="AM11" s="529"/>
      <c r="AN11" s="529"/>
      <c r="AO11" s="529"/>
      <c r="AP11" s="529"/>
      <c r="AQ11" s="529"/>
      <c r="AR11" s="529"/>
      <c r="AS11" s="529"/>
    </row>
    <row r="12" spans="1:45" s="531" customFormat="1" ht="12.9" customHeight="1" x14ac:dyDescent="0.25">
      <c r="A12" s="532"/>
      <c r="B12" s="533"/>
      <c r="C12" s="534"/>
      <c r="D12" s="534"/>
      <c r="E12" s="545"/>
      <c r="F12" s="536"/>
      <c r="G12" s="536"/>
      <c r="H12" s="537"/>
      <c r="I12" s="538" t="s">
        <v>435</v>
      </c>
      <c r="J12" s="539"/>
      <c r="K12" s="540" t="str">
        <f>UPPER(IF(OR(J12="a",J12="as"),F11,IF(OR(J12="b",J12="bs"),F13,)))</f>
        <v/>
      </c>
      <c r="L12" s="552"/>
      <c r="M12" s="524"/>
      <c r="N12" s="551"/>
      <c r="O12" s="549"/>
      <c r="P12" s="549"/>
      <c r="Q12" s="527"/>
      <c r="R12" s="528"/>
      <c r="S12" s="529"/>
      <c r="T12" s="529"/>
      <c r="U12" s="541" t="e">
        <f>#REF!</f>
        <v>#REF!</v>
      </c>
      <c r="V12" s="529"/>
      <c r="W12" s="529"/>
      <c r="X12" s="529"/>
      <c r="Y12" s="376"/>
      <c r="Z12" s="376"/>
      <c r="AA12" s="376" t="s">
        <v>77</v>
      </c>
      <c r="AB12" s="377">
        <v>15</v>
      </c>
      <c r="AC12" s="377">
        <v>10</v>
      </c>
      <c r="AD12" s="377">
        <v>6</v>
      </c>
      <c r="AE12" s="377">
        <v>3</v>
      </c>
      <c r="AF12" s="377">
        <v>1</v>
      </c>
      <c r="AG12" s="377">
        <v>0</v>
      </c>
      <c r="AH12" s="377">
        <v>0</v>
      </c>
      <c r="AI12" s="396"/>
      <c r="AJ12" s="396"/>
      <c r="AK12" s="396"/>
      <c r="AL12" s="529"/>
      <c r="AM12" s="529"/>
      <c r="AN12" s="529"/>
      <c r="AO12" s="529"/>
      <c r="AP12" s="529"/>
      <c r="AQ12" s="529"/>
      <c r="AR12" s="529"/>
      <c r="AS12" s="529"/>
    </row>
    <row r="13" spans="1:45" s="531" customFormat="1" ht="12.9" customHeight="1" x14ac:dyDescent="0.25">
      <c r="A13" s="532">
        <v>4</v>
      </c>
      <c r="B13" s="520" t="str">
        <f>IF($E13="","",VLOOKUP($E13,'[2]IV.kcs.-U12-F elo'!$A$7:$O$22,14))</f>
        <v/>
      </c>
      <c r="C13" s="399" t="str">
        <f>IF($E13="","",VLOOKUP($E13,'[2]IV.kcs.-U12-F elo'!$A$7:$O$22,15))</f>
        <v/>
      </c>
      <c r="D13" s="399" t="str">
        <f>IF($E13="","",VLOOKUP($E13,'[2]IV.kcs.-U12-F elo'!$A$7:$O$22,5))</f>
        <v/>
      </c>
      <c r="E13" s="542"/>
      <c r="F13" s="400" t="str">
        <f>UPPER(IF($E13="","",VLOOKUP($E13,'[2]IV.kcs.-U12-F elo'!$A$7:$O$22,2)))</f>
        <v/>
      </c>
      <c r="G13" s="400" t="str">
        <f>IF($E13="","",VLOOKUP($E13,'[2]IV.kcs.-U12-F elo'!$A$7:$O$22,3))</f>
        <v/>
      </c>
      <c r="H13" s="400"/>
      <c r="I13" s="400" t="str">
        <f>IF($E13="","",VLOOKUP($E13,'[2]IV.kcs.-U12-F elo'!$A$7:$O$22,4))</f>
        <v/>
      </c>
      <c r="J13" s="553"/>
      <c r="K13" s="524"/>
      <c r="L13" s="524"/>
      <c r="M13" s="524"/>
      <c r="N13" s="551"/>
      <c r="O13" s="549"/>
      <c r="P13" s="549"/>
      <c r="Q13" s="527"/>
      <c r="R13" s="528"/>
      <c r="S13" s="529"/>
      <c r="T13" s="529"/>
      <c r="U13" s="541" t="e">
        <f>#REF!</f>
        <v>#REF!</v>
      </c>
      <c r="V13" s="529"/>
      <c r="W13" s="529"/>
      <c r="X13" s="529"/>
      <c r="Y13" s="376"/>
      <c r="Z13" s="376"/>
      <c r="AA13" s="376" t="s">
        <v>73</v>
      </c>
      <c r="AB13" s="377">
        <v>10</v>
      </c>
      <c r="AC13" s="377">
        <v>6</v>
      </c>
      <c r="AD13" s="377">
        <v>3</v>
      </c>
      <c r="AE13" s="377">
        <v>1</v>
      </c>
      <c r="AF13" s="377">
        <v>0</v>
      </c>
      <c r="AG13" s="377">
        <v>0</v>
      </c>
      <c r="AH13" s="377">
        <v>0</v>
      </c>
      <c r="AI13" s="396"/>
      <c r="AJ13" s="396"/>
      <c r="AK13" s="396"/>
      <c r="AL13" s="529"/>
      <c r="AM13" s="529"/>
      <c r="AN13" s="529"/>
      <c r="AO13" s="529"/>
      <c r="AP13" s="529"/>
      <c r="AQ13" s="529"/>
      <c r="AR13" s="529"/>
      <c r="AS13" s="529"/>
    </row>
    <row r="14" spans="1:45" s="531" customFormat="1" ht="12.9" customHeight="1" x14ac:dyDescent="0.25">
      <c r="A14" s="532"/>
      <c r="B14" s="533"/>
      <c r="C14" s="534"/>
      <c r="D14" s="534"/>
      <c r="E14" s="545"/>
      <c r="F14" s="536"/>
      <c r="G14" s="536"/>
      <c r="H14" s="537"/>
      <c r="I14" s="536"/>
      <c r="J14" s="546"/>
      <c r="K14" s="524"/>
      <c r="L14" s="524"/>
      <c r="M14" s="538" t="s">
        <v>435</v>
      </c>
      <c r="N14" s="547"/>
      <c r="O14" s="540" t="str">
        <f>UPPER(IF(OR(N14="a",N14="as"),M10,IF(OR(N14="b",N14="bs"),M18,)))</f>
        <v/>
      </c>
      <c r="P14" s="548"/>
      <c r="Q14" s="527"/>
      <c r="R14" s="528"/>
      <c r="S14" s="529"/>
      <c r="T14" s="529"/>
      <c r="U14" s="541" t="e">
        <f>#REF!</f>
        <v>#REF!</v>
      </c>
      <c r="V14" s="529"/>
      <c r="W14" s="529"/>
      <c r="X14" s="529"/>
      <c r="Y14" s="376"/>
      <c r="Z14" s="376"/>
      <c r="AA14" s="376" t="s">
        <v>74</v>
      </c>
      <c r="AB14" s="377">
        <v>3</v>
      </c>
      <c r="AC14" s="377">
        <v>2</v>
      </c>
      <c r="AD14" s="377">
        <v>1</v>
      </c>
      <c r="AE14" s="377">
        <v>0</v>
      </c>
      <c r="AF14" s="377">
        <v>0</v>
      </c>
      <c r="AG14" s="377">
        <v>0</v>
      </c>
      <c r="AH14" s="377">
        <v>0</v>
      </c>
      <c r="AI14" s="396"/>
      <c r="AJ14" s="396"/>
      <c r="AK14" s="396"/>
      <c r="AL14" s="529"/>
      <c r="AM14" s="529"/>
      <c r="AN14" s="529"/>
      <c r="AO14" s="529"/>
      <c r="AP14" s="529"/>
      <c r="AQ14" s="529"/>
      <c r="AR14" s="529"/>
      <c r="AS14" s="529"/>
    </row>
    <row r="15" spans="1:45" s="531" customFormat="1" ht="12.9" customHeight="1" x14ac:dyDescent="0.25">
      <c r="A15" s="554">
        <v>5</v>
      </c>
      <c r="B15" s="520" t="str">
        <f>IF($E15="","",VLOOKUP($E15,'[2]IV.kcs.-U12-F elo'!$A$7:$O$22,14))</f>
        <v/>
      </c>
      <c r="C15" s="399" t="str">
        <f>IF($E15="","",VLOOKUP($E15,'[2]IV.kcs.-U12-F elo'!$A$7:$O$22,15))</f>
        <v/>
      </c>
      <c r="D15" s="399" t="str">
        <f>IF($E15="","",VLOOKUP($E15,'[2]IV.kcs.-U12-F elo'!$A$7:$O$22,5))</f>
        <v/>
      </c>
      <c r="E15" s="542"/>
      <c r="F15" s="400" t="str">
        <f>UPPER(IF($E15="","",VLOOKUP($E15,'[2]IV.kcs.-U12-F elo'!$A$7:$O$22,2)))</f>
        <v/>
      </c>
      <c r="G15" s="400" t="str">
        <f>IF($E15="","",VLOOKUP($E15,'[2]IV.kcs.-U12-F elo'!$A$7:$O$22,3))</f>
        <v/>
      </c>
      <c r="H15" s="400"/>
      <c r="I15" s="400" t="str">
        <f>IF($E15="","",VLOOKUP($E15,'[2]IV.kcs.-U12-F elo'!$A$7:$O$22,4))</f>
        <v/>
      </c>
      <c r="J15" s="555"/>
      <c r="K15" s="524"/>
      <c r="L15" s="524"/>
      <c r="M15" s="524"/>
      <c r="N15" s="551"/>
      <c r="O15" s="524"/>
      <c r="P15" s="549"/>
      <c r="Q15" s="527"/>
      <c r="R15" s="528"/>
      <c r="S15" s="529"/>
      <c r="T15" s="529"/>
      <c r="U15" s="541" t="e">
        <f>#REF!</f>
        <v>#REF!</v>
      </c>
      <c r="V15" s="529"/>
      <c r="W15" s="529"/>
      <c r="X15" s="529"/>
      <c r="Y15" s="376"/>
      <c r="Z15" s="376"/>
      <c r="AA15" s="376"/>
      <c r="AB15" s="376"/>
      <c r="AC15" s="376"/>
      <c r="AD15" s="376"/>
      <c r="AE15" s="376"/>
      <c r="AF15" s="376"/>
      <c r="AG15" s="376"/>
      <c r="AH15" s="376"/>
      <c r="AI15" s="396"/>
      <c r="AJ15" s="396"/>
      <c r="AK15" s="396"/>
      <c r="AL15" s="529"/>
      <c r="AM15" s="529"/>
      <c r="AN15" s="529"/>
      <c r="AO15" s="529"/>
      <c r="AP15" s="529"/>
      <c r="AQ15" s="529"/>
      <c r="AR15" s="529"/>
      <c r="AS15" s="529"/>
    </row>
    <row r="16" spans="1:45" s="531" customFormat="1" ht="12.9" customHeight="1" thickBot="1" x14ac:dyDescent="0.3">
      <c r="A16" s="532"/>
      <c r="B16" s="533"/>
      <c r="C16" s="534"/>
      <c r="D16" s="534"/>
      <c r="E16" s="545"/>
      <c r="F16" s="536"/>
      <c r="G16" s="536"/>
      <c r="H16" s="537"/>
      <c r="I16" s="538" t="s">
        <v>435</v>
      </c>
      <c r="J16" s="539"/>
      <c r="K16" s="540" t="str">
        <f>UPPER(IF(OR(J16="a",J16="as"),F15,IF(OR(J16="b",J16="bs"),F17,)))</f>
        <v/>
      </c>
      <c r="L16" s="540"/>
      <c r="M16" s="524"/>
      <c r="N16" s="551"/>
      <c r="O16" s="538"/>
      <c r="P16" s="549"/>
      <c r="Q16" s="527"/>
      <c r="R16" s="528"/>
      <c r="S16" s="529"/>
      <c r="T16" s="529"/>
      <c r="U16" s="556" t="e">
        <f>#REF!</f>
        <v>#REF!</v>
      </c>
      <c r="V16" s="529"/>
      <c r="W16" s="529"/>
      <c r="X16" s="529"/>
      <c r="Y16" s="376"/>
      <c r="Z16" s="376"/>
      <c r="AA16" s="376" t="s">
        <v>52</v>
      </c>
      <c r="AB16" s="377">
        <v>150</v>
      </c>
      <c r="AC16" s="377">
        <v>120</v>
      </c>
      <c r="AD16" s="377">
        <v>90</v>
      </c>
      <c r="AE16" s="377">
        <v>60</v>
      </c>
      <c r="AF16" s="377">
        <v>40</v>
      </c>
      <c r="AG16" s="377">
        <v>25</v>
      </c>
      <c r="AH16" s="377">
        <v>15</v>
      </c>
      <c r="AI16" s="396"/>
      <c r="AJ16" s="396"/>
      <c r="AK16" s="396"/>
      <c r="AL16" s="529"/>
      <c r="AM16" s="529"/>
      <c r="AN16" s="529"/>
      <c r="AO16" s="529"/>
      <c r="AP16" s="529"/>
      <c r="AQ16" s="529"/>
      <c r="AR16" s="529"/>
      <c r="AS16" s="529"/>
    </row>
    <row r="17" spans="1:45" s="531" customFormat="1" ht="12.9" customHeight="1" x14ac:dyDescent="0.25">
      <c r="A17" s="532">
        <v>6</v>
      </c>
      <c r="B17" s="520" t="str">
        <f>IF($E17="","",VLOOKUP($E17,'[2]IV.kcs.-U12-F elo'!$A$7:$O$22,14))</f>
        <v/>
      </c>
      <c r="C17" s="399" t="str">
        <f>IF($E17="","",VLOOKUP($E17,'[2]IV.kcs.-U12-F elo'!$A$7:$O$22,15))</f>
        <v/>
      </c>
      <c r="D17" s="399" t="str">
        <f>IF($E17="","",VLOOKUP($E17,'[2]IV.kcs.-U12-F elo'!$A$7:$O$22,5))</f>
        <v/>
      </c>
      <c r="E17" s="542"/>
      <c r="F17" s="400" t="str">
        <f>UPPER(IF($E17="","",VLOOKUP($E17,'[2]IV.kcs.-U12-F elo'!$A$7:$O$22,2)))</f>
        <v/>
      </c>
      <c r="G17" s="400" t="str">
        <f>IF($E17="","",VLOOKUP($E17,'[2]IV.kcs.-U12-F elo'!$A$7:$O$22,3))</f>
        <v/>
      </c>
      <c r="H17" s="400"/>
      <c r="I17" s="400" t="str">
        <f>IF($E17="","",VLOOKUP($E17,'[2]IV.kcs.-U12-F elo'!$A$7:$O$22,4))</f>
        <v/>
      </c>
      <c r="J17" s="543"/>
      <c r="K17" s="524"/>
      <c r="L17" s="544"/>
      <c r="M17" s="524"/>
      <c r="N17" s="551"/>
      <c r="O17" s="549"/>
      <c r="P17" s="549"/>
      <c r="Q17" s="527"/>
      <c r="R17" s="528"/>
      <c r="S17" s="529"/>
      <c r="T17" s="529"/>
      <c r="U17" s="529"/>
      <c r="V17" s="529"/>
      <c r="W17" s="529"/>
      <c r="X17" s="529"/>
      <c r="Y17" s="376"/>
      <c r="Z17" s="376"/>
      <c r="AA17" s="376" t="s">
        <v>65</v>
      </c>
      <c r="AB17" s="377">
        <v>120</v>
      </c>
      <c r="AC17" s="377">
        <v>90</v>
      </c>
      <c r="AD17" s="377">
        <v>60</v>
      </c>
      <c r="AE17" s="377">
        <v>40</v>
      </c>
      <c r="AF17" s="377">
        <v>25</v>
      </c>
      <c r="AG17" s="377">
        <v>15</v>
      </c>
      <c r="AH17" s="377">
        <v>8</v>
      </c>
      <c r="AI17" s="396"/>
      <c r="AJ17" s="396"/>
      <c r="AK17" s="396"/>
      <c r="AL17" s="529"/>
      <c r="AM17" s="529"/>
      <c r="AN17" s="529"/>
      <c r="AO17" s="529"/>
      <c r="AP17" s="529"/>
      <c r="AQ17" s="529"/>
      <c r="AR17" s="529"/>
      <c r="AS17" s="529"/>
    </row>
    <row r="18" spans="1:45" s="531" customFormat="1" ht="12.9" customHeight="1" x14ac:dyDescent="0.25">
      <c r="A18" s="532"/>
      <c r="B18" s="533"/>
      <c r="C18" s="534"/>
      <c r="D18" s="534"/>
      <c r="E18" s="545"/>
      <c r="F18" s="536"/>
      <c r="G18" s="536"/>
      <c r="H18" s="537"/>
      <c r="I18" s="536"/>
      <c r="J18" s="546"/>
      <c r="K18" s="538" t="s">
        <v>435</v>
      </c>
      <c r="L18" s="547"/>
      <c r="M18" s="540" t="str">
        <f>UPPER(IF(OR(L18="a",L18="as"),K16,IF(OR(L18="b",L18="bs"),K20,)))</f>
        <v/>
      </c>
      <c r="N18" s="557"/>
      <c r="O18" s="549"/>
      <c r="P18" s="549"/>
      <c r="Q18" s="527"/>
      <c r="R18" s="528"/>
      <c r="S18" s="529"/>
      <c r="T18" s="529"/>
      <c r="U18" s="529"/>
      <c r="V18" s="529"/>
      <c r="W18" s="529"/>
      <c r="X18" s="529"/>
      <c r="Y18" s="376"/>
      <c r="Z18" s="376"/>
      <c r="AA18" s="376" t="s">
        <v>66</v>
      </c>
      <c r="AB18" s="377">
        <v>90</v>
      </c>
      <c r="AC18" s="377">
        <v>60</v>
      </c>
      <c r="AD18" s="377">
        <v>40</v>
      </c>
      <c r="AE18" s="377">
        <v>25</v>
      </c>
      <c r="AF18" s="377">
        <v>15</v>
      </c>
      <c r="AG18" s="377">
        <v>8</v>
      </c>
      <c r="AH18" s="377">
        <v>4</v>
      </c>
      <c r="AI18" s="396"/>
      <c r="AJ18" s="396"/>
      <c r="AK18" s="396"/>
      <c r="AL18" s="529"/>
      <c r="AM18" s="529"/>
      <c r="AN18" s="529"/>
      <c r="AO18" s="529"/>
      <c r="AP18" s="529"/>
      <c r="AQ18" s="529"/>
      <c r="AR18" s="529"/>
      <c r="AS18" s="529"/>
    </row>
    <row r="19" spans="1:45" s="531" customFormat="1" ht="12.9" customHeight="1" x14ac:dyDescent="0.25">
      <c r="A19" s="532">
        <v>7</v>
      </c>
      <c r="B19" s="520" t="str">
        <f>IF($E19="","",VLOOKUP($E19,'[2]IV.kcs.-U12-F elo'!$A$7:$O$22,14))</f>
        <v/>
      </c>
      <c r="C19" s="399" t="str">
        <f>IF($E19="","",VLOOKUP($E19,'[2]IV.kcs.-U12-F elo'!$A$7:$O$22,15))</f>
        <v/>
      </c>
      <c r="D19" s="399" t="str">
        <f>IF($E19="","",VLOOKUP($E19,'[2]IV.kcs.-U12-F elo'!$A$7:$O$22,5))</f>
        <v/>
      </c>
      <c r="E19" s="542"/>
      <c r="F19" s="400" t="str">
        <f>UPPER(IF($E19="","",VLOOKUP($E19,'[2]IV.kcs.-U12-F elo'!$A$7:$O$22,2)))</f>
        <v/>
      </c>
      <c r="G19" s="400" t="str">
        <f>IF($E19="","",VLOOKUP($E19,'[2]IV.kcs.-U12-F elo'!$A$7:$O$22,3))</f>
        <v/>
      </c>
      <c r="H19" s="400"/>
      <c r="I19" s="400" t="str">
        <f>IF($E19="","",VLOOKUP($E19,'[2]IV.kcs.-U12-F elo'!$A$7:$O$22,4))</f>
        <v/>
      </c>
      <c r="J19" s="523"/>
      <c r="K19" s="524"/>
      <c r="L19" s="550"/>
      <c r="M19" s="524"/>
      <c r="N19" s="549"/>
      <c r="O19" s="549"/>
      <c r="P19" s="549"/>
      <c r="Q19" s="527"/>
      <c r="R19" s="528"/>
      <c r="S19" s="529"/>
      <c r="T19" s="529"/>
      <c r="U19" s="529"/>
      <c r="V19" s="529"/>
      <c r="W19" s="529"/>
      <c r="X19" s="529"/>
      <c r="Y19" s="376"/>
      <c r="Z19" s="376"/>
      <c r="AA19" s="376" t="s">
        <v>67</v>
      </c>
      <c r="AB19" s="377">
        <v>60</v>
      </c>
      <c r="AC19" s="377">
        <v>40</v>
      </c>
      <c r="AD19" s="377">
        <v>25</v>
      </c>
      <c r="AE19" s="377">
        <v>15</v>
      </c>
      <c r="AF19" s="377">
        <v>8</v>
      </c>
      <c r="AG19" s="377">
        <v>4</v>
      </c>
      <c r="AH19" s="377">
        <v>2</v>
      </c>
      <c r="AI19" s="396"/>
      <c r="AJ19" s="396"/>
      <c r="AK19" s="396"/>
      <c r="AL19" s="529"/>
      <c r="AM19" s="529"/>
      <c r="AN19" s="529"/>
      <c r="AO19" s="529"/>
      <c r="AP19" s="529"/>
      <c r="AQ19" s="529"/>
      <c r="AR19" s="529"/>
      <c r="AS19" s="529"/>
    </row>
    <row r="20" spans="1:45" s="531" customFormat="1" ht="12.9" customHeight="1" x14ac:dyDescent="0.25">
      <c r="A20" s="532"/>
      <c r="B20" s="533"/>
      <c r="C20" s="534"/>
      <c r="D20" s="534"/>
      <c r="E20" s="535"/>
      <c r="F20" s="536"/>
      <c r="G20" s="536"/>
      <c r="H20" s="537"/>
      <c r="I20" s="538" t="s">
        <v>435</v>
      </c>
      <c r="J20" s="539"/>
      <c r="K20" s="540" t="str">
        <f>UPPER(IF(OR(J20="a",J20="as"),F19,IF(OR(J20="b",J20="bs"),F21,)))</f>
        <v/>
      </c>
      <c r="L20" s="552"/>
      <c r="M20" s="524"/>
      <c r="N20" s="549"/>
      <c r="O20" s="549"/>
      <c r="P20" s="549"/>
      <c r="Q20" s="527"/>
      <c r="R20" s="528"/>
      <c r="S20" s="529"/>
      <c r="T20" s="529"/>
      <c r="U20" s="529"/>
      <c r="V20" s="529"/>
      <c r="W20" s="529"/>
      <c r="X20" s="529"/>
      <c r="Y20" s="376"/>
      <c r="Z20" s="376"/>
      <c r="AA20" s="376" t="s">
        <v>68</v>
      </c>
      <c r="AB20" s="377">
        <v>40</v>
      </c>
      <c r="AC20" s="377">
        <v>25</v>
      </c>
      <c r="AD20" s="377">
        <v>15</v>
      </c>
      <c r="AE20" s="377">
        <v>8</v>
      </c>
      <c r="AF20" s="377">
        <v>4</v>
      </c>
      <c r="AG20" s="377">
        <v>2</v>
      </c>
      <c r="AH20" s="377">
        <v>1</v>
      </c>
      <c r="AI20" s="396"/>
      <c r="AJ20" s="396"/>
      <c r="AK20" s="396"/>
      <c r="AL20" s="529"/>
      <c r="AM20" s="529"/>
      <c r="AN20" s="529"/>
      <c r="AO20" s="529"/>
      <c r="AP20" s="529"/>
      <c r="AQ20" s="529"/>
      <c r="AR20" s="529"/>
      <c r="AS20" s="529"/>
    </row>
    <row r="21" spans="1:45" s="531" customFormat="1" ht="12.9" customHeight="1" x14ac:dyDescent="0.25">
      <c r="A21" s="558">
        <v>8</v>
      </c>
      <c r="B21" s="520" t="str">
        <f>IF($E21="","",VLOOKUP($E21,'[2]IV.kcs.-U12-F elo'!$A$7:$O$22,14))</f>
        <v/>
      </c>
      <c r="C21" s="399" t="str">
        <f>IF($E21="","",VLOOKUP($E21,'[2]IV.kcs.-U12-F elo'!$A$7:$O$22,15))</f>
        <v/>
      </c>
      <c r="D21" s="399" t="str">
        <f>IF($E21="","",VLOOKUP($E21,'[2]IV.kcs.-U12-F elo'!$A$7:$O$22,5))</f>
        <v/>
      </c>
      <c r="E21" s="521"/>
      <c r="F21" s="559" t="str">
        <f>UPPER(IF($E21="","",VLOOKUP($E21,'[2]IV.kcs.-U12-F elo'!$A$7:$O$22,2)))</f>
        <v/>
      </c>
      <c r="G21" s="559" t="str">
        <f>IF($E21="","",VLOOKUP($E21,'[2]IV.kcs.-U12-F elo'!$A$7:$O$22,3))</f>
        <v/>
      </c>
      <c r="H21" s="559"/>
      <c r="I21" s="559" t="str">
        <f>IF($E21="","",VLOOKUP($E21,'[2]IV.kcs.-U12-F elo'!$A$7:$O$22,4))</f>
        <v/>
      </c>
      <c r="J21" s="553"/>
      <c r="K21" s="524"/>
      <c r="L21" s="524"/>
      <c r="M21" s="524"/>
      <c r="N21" s="549"/>
      <c r="O21" s="549"/>
      <c r="P21" s="549"/>
      <c r="Q21" s="527"/>
      <c r="R21" s="528"/>
      <c r="S21" s="529"/>
      <c r="T21" s="529"/>
      <c r="U21" s="529"/>
      <c r="V21" s="529"/>
      <c r="W21" s="529"/>
      <c r="X21" s="529"/>
      <c r="Y21" s="376"/>
      <c r="Z21" s="376"/>
      <c r="AA21" s="376" t="s">
        <v>69</v>
      </c>
      <c r="AB21" s="377">
        <v>25</v>
      </c>
      <c r="AC21" s="377">
        <v>15</v>
      </c>
      <c r="AD21" s="377">
        <v>10</v>
      </c>
      <c r="AE21" s="377">
        <v>6</v>
      </c>
      <c r="AF21" s="377">
        <v>3</v>
      </c>
      <c r="AG21" s="377">
        <v>1</v>
      </c>
      <c r="AH21" s="377">
        <v>0</v>
      </c>
      <c r="AI21" s="396"/>
      <c r="AJ21" s="396"/>
      <c r="AK21" s="396"/>
      <c r="AL21" s="529"/>
      <c r="AM21" s="529"/>
      <c r="AN21" s="529"/>
      <c r="AO21" s="529"/>
      <c r="AP21" s="529"/>
      <c r="AQ21" s="529"/>
      <c r="AR21" s="529"/>
      <c r="AS21" s="529"/>
    </row>
    <row r="22" spans="1:45" s="531" customFormat="1" ht="9.6" customHeight="1" x14ac:dyDescent="0.25">
      <c r="A22" s="560"/>
      <c r="B22" s="525"/>
      <c r="C22" s="525"/>
      <c r="D22" s="525"/>
      <c r="E22" s="535"/>
      <c r="F22" s="525"/>
      <c r="G22" s="525"/>
      <c r="H22" s="525"/>
      <c r="I22" s="525"/>
      <c r="J22" s="535"/>
      <c r="K22" s="525"/>
      <c r="L22" s="525"/>
      <c r="M22" s="525"/>
      <c r="N22" s="527"/>
      <c r="O22" s="527"/>
      <c r="P22" s="527"/>
      <c r="Q22" s="527"/>
      <c r="R22" s="528"/>
      <c r="S22" s="529"/>
      <c r="T22" s="529"/>
      <c r="U22" s="529"/>
      <c r="V22" s="529"/>
      <c r="W22" s="529"/>
      <c r="X22" s="529"/>
      <c r="Y22" s="376"/>
      <c r="Z22" s="376"/>
      <c r="AA22" s="376" t="s">
        <v>70</v>
      </c>
      <c r="AB22" s="377">
        <v>15</v>
      </c>
      <c r="AC22" s="377">
        <v>10</v>
      </c>
      <c r="AD22" s="377">
        <v>6</v>
      </c>
      <c r="AE22" s="377">
        <v>3</v>
      </c>
      <c r="AF22" s="377">
        <v>1</v>
      </c>
      <c r="AG22" s="377">
        <v>0</v>
      </c>
      <c r="AH22" s="377">
        <v>0</v>
      </c>
      <c r="AI22" s="396"/>
      <c r="AJ22" s="396"/>
      <c r="AK22" s="396"/>
      <c r="AL22" s="529"/>
      <c r="AM22" s="529"/>
      <c r="AN22" s="529"/>
      <c r="AO22" s="529"/>
      <c r="AP22" s="529"/>
      <c r="AQ22" s="529"/>
      <c r="AR22" s="529"/>
      <c r="AS22" s="529"/>
    </row>
    <row r="23" spans="1:45" s="531" customFormat="1" ht="9.6" customHeight="1" x14ac:dyDescent="0.25">
      <c r="A23" s="561"/>
      <c r="B23" s="535"/>
      <c r="C23" s="535"/>
      <c r="D23" s="535"/>
      <c r="E23" s="535"/>
      <c r="F23" s="525"/>
      <c r="G23" s="525"/>
      <c r="H23" s="529"/>
      <c r="I23" s="562"/>
      <c r="J23" s="535"/>
      <c r="K23" s="525"/>
      <c r="L23" s="525"/>
      <c r="M23" s="525"/>
      <c r="N23" s="527"/>
      <c r="O23" s="527"/>
      <c r="P23" s="527"/>
      <c r="Q23" s="527"/>
      <c r="R23" s="528"/>
      <c r="S23" s="529"/>
      <c r="T23" s="529"/>
      <c r="U23" s="529"/>
      <c r="V23" s="529"/>
      <c r="W23" s="529"/>
      <c r="X23" s="529"/>
      <c r="Y23" s="376"/>
      <c r="Z23" s="376"/>
      <c r="AA23" s="376" t="s">
        <v>71</v>
      </c>
      <c r="AB23" s="377">
        <v>10</v>
      </c>
      <c r="AC23" s="377">
        <v>6</v>
      </c>
      <c r="AD23" s="377">
        <v>3</v>
      </c>
      <c r="AE23" s="377">
        <v>1</v>
      </c>
      <c r="AF23" s="377">
        <v>0</v>
      </c>
      <c r="AG23" s="377">
        <v>0</v>
      </c>
      <c r="AH23" s="377">
        <v>0</v>
      </c>
      <c r="AI23" s="396"/>
      <c r="AJ23" s="396"/>
      <c r="AK23" s="396"/>
      <c r="AL23" s="529"/>
      <c r="AM23" s="529"/>
      <c r="AN23" s="529"/>
      <c r="AO23" s="529"/>
      <c r="AP23" s="529"/>
      <c r="AQ23" s="529"/>
      <c r="AR23" s="529"/>
      <c r="AS23" s="529"/>
    </row>
    <row r="24" spans="1:45" s="531" customFormat="1" ht="9.6" customHeight="1" x14ac:dyDescent="0.25">
      <c r="A24" s="561"/>
      <c r="B24" s="525"/>
      <c r="C24" s="525"/>
      <c r="D24" s="525"/>
      <c r="E24" s="535"/>
      <c r="F24" s="525"/>
      <c r="G24" s="525"/>
      <c r="H24" s="525"/>
      <c r="I24" s="525"/>
      <c r="J24" s="535"/>
      <c r="K24" s="525"/>
      <c r="L24" s="563"/>
      <c r="M24" s="525"/>
      <c r="N24" s="527"/>
      <c r="O24" s="527"/>
      <c r="P24" s="527"/>
      <c r="Q24" s="527"/>
      <c r="R24" s="528"/>
      <c r="S24" s="529"/>
      <c r="T24" s="529"/>
      <c r="U24" s="529"/>
      <c r="V24" s="529"/>
      <c r="W24" s="529"/>
      <c r="X24" s="529"/>
      <c r="Y24" s="376"/>
      <c r="Z24" s="376"/>
      <c r="AA24" s="376" t="s">
        <v>72</v>
      </c>
      <c r="AB24" s="377">
        <v>6</v>
      </c>
      <c r="AC24" s="377">
        <v>3</v>
      </c>
      <c r="AD24" s="377">
        <v>1</v>
      </c>
      <c r="AE24" s="377">
        <v>0</v>
      </c>
      <c r="AF24" s="377">
        <v>0</v>
      </c>
      <c r="AG24" s="377">
        <v>0</v>
      </c>
      <c r="AH24" s="377">
        <v>0</v>
      </c>
      <c r="AI24" s="396"/>
      <c r="AJ24" s="396"/>
      <c r="AK24" s="396"/>
      <c r="AL24" s="529"/>
      <c r="AM24" s="529"/>
      <c r="AN24" s="529"/>
      <c r="AO24" s="529"/>
      <c r="AP24" s="529"/>
      <c r="AQ24" s="529"/>
      <c r="AR24" s="529"/>
      <c r="AS24" s="529"/>
    </row>
    <row r="25" spans="1:45" s="531" customFormat="1" ht="9.6" customHeight="1" x14ac:dyDescent="0.25">
      <c r="A25" s="561"/>
      <c r="B25" s="535"/>
      <c r="C25" s="535"/>
      <c r="D25" s="535"/>
      <c r="E25" s="535"/>
      <c r="F25" s="525"/>
      <c r="G25" s="525"/>
      <c r="H25" s="529"/>
      <c r="I25" s="525"/>
      <c r="J25" s="535"/>
      <c r="K25" s="562"/>
      <c r="L25" s="535"/>
      <c r="M25" s="525"/>
      <c r="N25" s="527"/>
      <c r="O25" s="527"/>
      <c r="P25" s="527"/>
      <c r="Q25" s="527"/>
      <c r="R25" s="528"/>
      <c r="S25" s="529"/>
      <c r="T25" s="529"/>
      <c r="U25" s="529"/>
      <c r="V25" s="529"/>
      <c r="W25" s="529"/>
      <c r="X25" s="529"/>
      <c r="Y25" s="376"/>
      <c r="Z25" s="376"/>
      <c r="AA25" s="376" t="s">
        <v>77</v>
      </c>
      <c r="AB25" s="377">
        <v>3</v>
      </c>
      <c r="AC25" s="377">
        <v>2</v>
      </c>
      <c r="AD25" s="377">
        <v>1</v>
      </c>
      <c r="AE25" s="377">
        <v>0</v>
      </c>
      <c r="AF25" s="377">
        <v>0</v>
      </c>
      <c r="AG25" s="377">
        <v>0</v>
      </c>
      <c r="AH25" s="377">
        <v>0</v>
      </c>
      <c r="AI25" s="396"/>
      <c r="AJ25" s="396"/>
      <c r="AK25" s="396"/>
      <c r="AL25" s="529"/>
      <c r="AM25" s="529"/>
      <c r="AN25" s="529"/>
      <c r="AO25" s="529"/>
      <c r="AP25" s="529"/>
      <c r="AQ25" s="529"/>
      <c r="AR25" s="529"/>
      <c r="AS25" s="529"/>
    </row>
    <row r="26" spans="1:45" s="531" customFormat="1" ht="9.6" customHeight="1" x14ac:dyDescent="0.25">
      <c r="A26" s="561"/>
      <c r="B26" s="525"/>
      <c r="C26" s="525"/>
      <c r="D26" s="525"/>
      <c r="E26" s="535"/>
      <c r="F26" s="525"/>
      <c r="G26" s="525"/>
      <c r="H26" s="525"/>
      <c r="I26" s="525"/>
      <c r="J26" s="535"/>
      <c r="K26" s="525"/>
      <c r="L26" s="525"/>
      <c r="M26" s="525"/>
      <c r="N26" s="527"/>
      <c r="O26" s="527"/>
      <c r="P26" s="527"/>
      <c r="Q26" s="527"/>
      <c r="R26" s="528"/>
      <c r="S26" s="564"/>
      <c r="T26" s="529"/>
      <c r="U26" s="529"/>
      <c r="V26" s="529"/>
      <c r="W26" s="529"/>
      <c r="X26" s="529"/>
      <c r="Y26" s="279"/>
      <c r="Z26" s="279"/>
      <c r="AA26" s="279"/>
      <c r="AB26" s="279"/>
      <c r="AC26" s="279"/>
      <c r="AD26" s="279"/>
      <c r="AE26" s="279"/>
      <c r="AF26" s="279"/>
      <c r="AG26" s="279"/>
      <c r="AH26" s="279"/>
      <c r="AI26" s="396"/>
      <c r="AJ26" s="396"/>
      <c r="AK26" s="396"/>
      <c r="AL26" s="529"/>
      <c r="AM26" s="529"/>
      <c r="AN26" s="529"/>
      <c r="AO26" s="529"/>
      <c r="AP26" s="529"/>
      <c r="AQ26" s="529"/>
      <c r="AR26" s="529"/>
      <c r="AS26" s="529"/>
    </row>
    <row r="27" spans="1:45" s="531" customFormat="1" ht="9.6" customHeight="1" x14ac:dyDescent="0.25">
      <c r="A27" s="561"/>
      <c r="B27" s="535"/>
      <c r="C27" s="535"/>
      <c r="D27" s="535"/>
      <c r="E27" s="535"/>
      <c r="F27" s="525"/>
      <c r="G27" s="525"/>
      <c r="H27" s="529"/>
      <c r="I27" s="562"/>
      <c r="J27" s="535"/>
      <c r="K27" s="525"/>
      <c r="L27" s="525"/>
      <c r="M27" s="525"/>
      <c r="N27" s="527"/>
      <c r="O27" s="527"/>
      <c r="P27" s="527"/>
      <c r="Q27" s="527"/>
      <c r="R27" s="528"/>
      <c r="S27" s="529"/>
      <c r="T27" s="529"/>
      <c r="U27" s="529"/>
      <c r="V27" s="529"/>
      <c r="W27" s="529"/>
      <c r="X27" s="529"/>
      <c r="Y27" s="279"/>
      <c r="Z27" s="279"/>
      <c r="AA27" s="279"/>
      <c r="AB27" s="279"/>
      <c r="AC27" s="279"/>
      <c r="AD27" s="279"/>
      <c r="AE27" s="279"/>
      <c r="AF27" s="279"/>
      <c r="AG27" s="279"/>
      <c r="AH27" s="279"/>
      <c r="AI27" s="396"/>
      <c r="AJ27" s="396"/>
      <c r="AK27" s="396"/>
      <c r="AL27" s="529"/>
      <c r="AM27" s="529"/>
      <c r="AN27" s="529"/>
      <c r="AO27" s="529"/>
      <c r="AP27" s="529"/>
      <c r="AQ27" s="529"/>
      <c r="AR27" s="529"/>
      <c r="AS27" s="529"/>
    </row>
    <row r="28" spans="1:45" s="531" customFormat="1" ht="9.6" customHeight="1" x14ac:dyDescent="0.25">
      <c r="A28" s="561"/>
      <c r="B28" s="525"/>
      <c r="C28" s="525"/>
      <c r="D28" s="525"/>
      <c r="E28" s="535"/>
      <c r="F28" s="525"/>
      <c r="G28" s="525"/>
      <c r="H28" s="525"/>
      <c r="I28" s="525"/>
      <c r="J28" s="535"/>
      <c r="K28" s="525"/>
      <c r="L28" s="525"/>
      <c r="M28" s="525"/>
      <c r="N28" s="527"/>
      <c r="O28" s="527"/>
      <c r="P28" s="527"/>
      <c r="Q28" s="527"/>
      <c r="R28" s="528"/>
      <c r="S28" s="529"/>
      <c r="T28" s="529"/>
      <c r="U28" s="529"/>
      <c r="V28" s="529"/>
      <c r="W28" s="529"/>
      <c r="X28" s="529"/>
      <c r="Y28" s="529"/>
      <c r="Z28" s="529"/>
      <c r="AA28" s="529"/>
      <c r="AB28" s="529"/>
      <c r="AC28" s="529"/>
      <c r="AD28" s="529"/>
      <c r="AE28" s="529"/>
      <c r="AF28" s="529"/>
      <c r="AG28" s="529"/>
      <c r="AH28" s="529"/>
      <c r="AI28" s="565"/>
      <c r="AJ28" s="565"/>
      <c r="AK28" s="565"/>
      <c r="AL28" s="529"/>
      <c r="AM28" s="529"/>
      <c r="AN28" s="529"/>
      <c r="AO28" s="529"/>
      <c r="AP28" s="529"/>
      <c r="AQ28" s="529"/>
      <c r="AR28" s="529"/>
      <c r="AS28" s="529"/>
    </row>
    <row r="29" spans="1:45" s="531" customFormat="1" ht="9.6" customHeight="1" x14ac:dyDescent="0.25">
      <c r="A29" s="561"/>
      <c r="B29" s="535"/>
      <c r="C29" s="535"/>
      <c r="D29" s="535"/>
      <c r="E29" s="535"/>
      <c r="F29" s="525"/>
      <c r="G29" s="525"/>
      <c r="H29" s="529"/>
      <c r="I29" s="525"/>
      <c r="J29" s="535"/>
      <c r="K29" s="525"/>
      <c r="L29" s="525"/>
      <c r="M29" s="562"/>
      <c r="N29" s="535"/>
      <c r="O29" s="525"/>
      <c r="P29" s="527"/>
      <c r="Q29" s="527"/>
      <c r="R29" s="528"/>
      <c r="S29" s="529"/>
      <c r="T29" s="529"/>
      <c r="U29" s="529"/>
      <c r="V29" s="529"/>
      <c r="W29" s="529"/>
      <c r="X29" s="529"/>
      <c r="Y29" s="529"/>
      <c r="Z29" s="529"/>
      <c r="AA29" s="529"/>
      <c r="AB29" s="529"/>
      <c r="AC29" s="529"/>
      <c r="AD29" s="529"/>
      <c r="AE29" s="529"/>
      <c r="AF29" s="529"/>
      <c r="AG29" s="529"/>
      <c r="AH29" s="529"/>
      <c r="AI29" s="565"/>
      <c r="AJ29" s="565"/>
      <c r="AK29" s="565"/>
      <c r="AL29" s="529"/>
      <c r="AM29" s="529"/>
      <c r="AN29" s="529"/>
      <c r="AO29" s="529"/>
      <c r="AP29" s="529"/>
      <c r="AQ29" s="529"/>
      <c r="AR29" s="529"/>
      <c r="AS29" s="529"/>
    </row>
    <row r="30" spans="1:45" s="531" customFormat="1" ht="9.6" customHeight="1" x14ac:dyDescent="0.25">
      <c r="A30" s="561"/>
      <c r="B30" s="525"/>
      <c r="C30" s="525"/>
      <c r="D30" s="525"/>
      <c r="E30" s="535"/>
      <c r="F30" s="525"/>
      <c r="G30" s="525"/>
      <c r="H30" s="525"/>
      <c r="I30" s="525"/>
      <c r="J30" s="535"/>
      <c r="K30" s="525"/>
      <c r="L30" s="525"/>
      <c r="M30" s="525"/>
      <c r="N30" s="527"/>
      <c r="O30" s="525"/>
      <c r="P30" s="527"/>
      <c r="Q30" s="527"/>
      <c r="R30" s="528"/>
      <c r="S30" s="529"/>
      <c r="T30" s="529"/>
      <c r="U30" s="529"/>
      <c r="V30" s="529"/>
      <c r="W30" s="529"/>
      <c r="X30" s="529"/>
      <c r="Y30" s="529"/>
      <c r="Z30" s="529"/>
      <c r="AA30" s="529"/>
      <c r="AB30" s="529"/>
      <c r="AC30" s="529"/>
      <c r="AD30" s="529"/>
      <c r="AE30" s="529"/>
      <c r="AF30" s="529"/>
      <c r="AG30" s="529"/>
      <c r="AH30" s="529"/>
      <c r="AI30" s="565"/>
      <c r="AJ30" s="565"/>
      <c r="AK30" s="565"/>
      <c r="AL30" s="529"/>
      <c r="AM30" s="529"/>
      <c r="AN30" s="529"/>
      <c r="AO30" s="529"/>
      <c r="AP30" s="529"/>
      <c r="AQ30" s="529"/>
      <c r="AR30" s="529"/>
      <c r="AS30" s="529"/>
    </row>
    <row r="31" spans="1:45" s="531" customFormat="1" ht="9.6" customHeight="1" x14ac:dyDescent="0.25">
      <c r="A31" s="561"/>
      <c r="B31" s="535"/>
      <c r="C31" s="535"/>
      <c r="D31" s="535"/>
      <c r="E31" s="535"/>
      <c r="F31" s="525"/>
      <c r="G31" s="525"/>
      <c r="H31" s="529"/>
      <c r="I31" s="562"/>
      <c r="J31" s="535"/>
      <c r="K31" s="525"/>
      <c r="L31" s="525"/>
      <c r="M31" s="525"/>
      <c r="N31" s="527"/>
      <c r="O31" s="527"/>
      <c r="P31" s="527"/>
      <c r="Q31" s="527"/>
      <c r="R31" s="528"/>
      <c r="S31" s="529"/>
      <c r="T31" s="529"/>
      <c r="U31" s="529"/>
      <c r="V31" s="529"/>
      <c r="W31" s="529"/>
      <c r="X31" s="529"/>
      <c r="Y31" s="529"/>
      <c r="Z31" s="529"/>
      <c r="AA31" s="529"/>
      <c r="AB31" s="529"/>
      <c r="AC31" s="529"/>
      <c r="AD31" s="529"/>
      <c r="AE31" s="529"/>
      <c r="AF31" s="529"/>
      <c r="AG31" s="529"/>
      <c r="AH31" s="529"/>
      <c r="AI31" s="565"/>
      <c r="AJ31" s="565"/>
      <c r="AK31" s="565"/>
      <c r="AL31" s="529"/>
      <c r="AM31" s="529"/>
      <c r="AN31" s="529"/>
      <c r="AO31" s="529"/>
      <c r="AP31" s="529"/>
      <c r="AQ31" s="529"/>
      <c r="AR31" s="529"/>
      <c r="AS31" s="529"/>
    </row>
    <row r="32" spans="1:45" s="531" customFormat="1" ht="9.6" customHeight="1" x14ac:dyDescent="0.25">
      <c r="A32" s="561"/>
      <c r="B32" s="525"/>
      <c r="C32" s="525"/>
      <c r="D32" s="525"/>
      <c r="E32" s="535"/>
      <c r="F32" s="525"/>
      <c r="G32" s="525"/>
      <c r="H32" s="525"/>
      <c r="I32" s="525"/>
      <c r="J32" s="535"/>
      <c r="K32" s="525"/>
      <c r="L32" s="563"/>
      <c r="M32" s="525"/>
      <c r="N32" s="527"/>
      <c r="O32" s="527"/>
      <c r="P32" s="527"/>
      <c r="Q32" s="527"/>
      <c r="R32" s="528"/>
      <c r="S32" s="529"/>
      <c r="T32" s="529"/>
      <c r="U32" s="529"/>
      <c r="V32" s="529"/>
      <c r="W32" s="529"/>
      <c r="X32" s="529"/>
      <c r="Y32" s="529"/>
      <c r="Z32" s="529"/>
      <c r="AA32" s="529"/>
      <c r="AB32" s="529"/>
      <c r="AC32" s="529"/>
      <c r="AD32" s="529"/>
      <c r="AE32" s="529"/>
      <c r="AF32" s="529"/>
      <c r="AG32" s="529"/>
      <c r="AH32" s="529"/>
      <c r="AI32" s="565"/>
      <c r="AJ32" s="565"/>
      <c r="AK32" s="565"/>
      <c r="AL32" s="529"/>
      <c r="AM32" s="529"/>
      <c r="AN32" s="529"/>
      <c r="AO32" s="529"/>
      <c r="AP32" s="529"/>
      <c r="AQ32" s="529"/>
      <c r="AR32" s="529"/>
      <c r="AS32" s="529"/>
    </row>
    <row r="33" spans="1:45" s="531" customFormat="1" ht="9.6" customHeight="1" x14ac:dyDescent="0.25">
      <c r="A33" s="561"/>
      <c r="B33" s="535"/>
      <c r="C33" s="535"/>
      <c r="D33" s="535"/>
      <c r="E33" s="535"/>
      <c r="F33" s="525"/>
      <c r="G33" s="525"/>
      <c r="H33" s="529"/>
      <c r="I33" s="525"/>
      <c r="J33" s="535"/>
      <c r="K33" s="562"/>
      <c r="L33" s="535"/>
      <c r="M33" s="525"/>
      <c r="N33" s="527"/>
      <c r="O33" s="527"/>
      <c r="P33" s="527"/>
      <c r="Q33" s="527"/>
      <c r="R33" s="528"/>
      <c r="S33" s="529"/>
      <c r="T33" s="529"/>
      <c r="U33" s="529"/>
      <c r="V33" s="529"/>
      <c r="W33" s="529"/>
      <c r="X33" s="529"/>
      <c r="Y33" s="529"/>
      <c r="Z33" s="529"/>
      <c r="AA33" s="529"/>
      <c r="AB33" s="529"/>
      <c r="AC33" s="529"/>
      <c r="AD33" s="529"/>
      <c r="AE33" s="529"/>
      <c r="AF33" s="529"/>
      <c r="AG33" s="529"/>
      <c r="AH33" s="529"/>
      <c r="AI33" s="565"/>
      <c r="AJ33" s="565"/>
      <c r="AK33" s="565"/>
      <c r="AL33" s="529"/>
      <c r="AM33" s="529"/>
      <c r="AN33" s="529"/>
      <c r="AO33" s="529"/>
      <c r="AP33" s="529"/>
      <c r="AQ33" s="529"/>
      <c r="AR33" s="529"/>
      <c r="AS33" s="529"/>
    </row>
    <row r="34" spans="1:45" s="531" customFormat="1" ht="9.6" customHeight="1" x14ac:dyDescent="0.25">
      <c r="A34" s="561"/>
      <c r="B34" s="525"/>
      <c r="C34" s="525"/>
      <c r="D34" s="525"/>
      <c r="E34" s="535"/>
      <c r="F34" s="525"/>
      <c r="G34" s="525"/>
      <c r="H34" s="525"/>
      <c r="I34" s="525"/>
      <c r="J34" s="535"/>
      <c r="K34" s="525"/>
      <c r="L34" s="525"/>
      <c r="M34" s="525"/>
      <c r="N34" s="527"/>
      <c r="O34" s="527"/>
      <c r="P34" s="527"/>
      <c r="Q34" s="527"/>
      <c r="R34" s="528"/>
      <c r="S34" s="529"/>
      <c r="T34" s="529"/>
      <c r="U34" s="529"/>
      <c r="V34" s="529"/>
      <c r="W34" s="529"/>
      <c r="X34" s="529"/>
      <c r="Y34" s="529"/>
      <c r="Z34" s="529"/>
      <c r="AA34" s="529"/>
      <c r="AB34" s="529"/>
      <c r="AC34" s="529"/>
      <c r="AD34" s="529"/>
      <c r="AE34" s="529"/>
      <c r="AF34" s="529"/>
      <c r="AG34" s="529"/>
      <c r="AH34" s="529"/>
      <c r="AI34" s="565"/>
      <c r="AJ34" s="565"/>
      <c r="AK34" s="565"/>
      <c r="AL34" s="529"/>
      <c r="AM34" s="529"/>
      <c r="AN34" s="529"/>
      <c r="AO34" s="529"/>
      <c r="AP34" s="529"/>
      <c r="AQ34" s="529"/>
      <c r="AR34" s="529"/>
      <c r="AS34" s="529"/>
    </row>
    <row r="35" spans="1:45" s="531" customFormat="1" ht="9.6" customHeight="1" x14ac:dyDescent="0.25">
      <c r="A35" s="561"/>
      <c r="B35" s="535"/>
      <c r="C35" s="535"/>
      <c r="D35" s="535"/>
      <c r="E35" s="535"/>
      <c r="F35" s="525"/>
      <c r="G35" s="525"/>
      <c r="H35" s="529"/>
      <c r="I35" s="562"/>
      <c r="J35" s="535"/>
      <c r="K35" s="525"/>
      <c r="L35" s="525"/>
      <c r="M35" s="525"/>
      <c r="N35" s="527"/>
      <c r="O35" s="527"/>
      <c r="P35" s="527"/>
      <c r="Q35" s="527"/>
      <c r="R35" s="528"/>
      <c r="S35" s="529"/>
      <c r="T35" s="529"/>
      <c r="U35" s="529"/>
      <c r="V35" s="529"/>
      <c r="W35" s="529"/>
      <c r="X35" s="529"/>
      <c r="Y35" s="529"/>
      <c r="Z35" s="529"/>
      <c r="AA35" s="529"/>
      <c r="AB35" s="529"/>
      <c r="AC35" s="529"/>
      <c r="AD35" s="529"/>
      <c r="AE35" s="529"/>
      <c r="AF35" s="529"/>
      <c r="AG35" s="529"/>
      <c r="AH35" s="529"/>
      <c r="AI35" s="565"/>
      <c r="AJ35" s="565"/>
      <c r="AK35" s="565"/>
      <c r="AL35" s="529"/>
      <c r="AM35" s="529"/>
      <c r="AN35" s="529"/>
      <c r="AO35" s="529"/>
      <c r="AP35" s="529"/>
      <c r="AQ35" s="529"/>
      <c r="AR35" s="529"/>
      <c r="AS35" s="529"/>
    </row>
    <row r="36" spans="1:45" s="531" customFormat="1" ht="9.6" customHeight="1" x14ac:dyDescent="0.25">
      <c r="A36" s="560"/>
      <c r="B36" s="525"/>
      <c r="C36" s="525"/>
      <c r="D36" s="525"/>
      <c r="E36" s="535"/>
      <c r="F36" s="525"/>
      <c r="G36" s="525"/>
      <c r="H36" s="525"/>
      <c r="I36" s="525"/>
      <c r="J36" s="535"/>
      <c r="K36" s="525"/>
      <c r="L36" s="525"/>
      <c r="M36" s="525"/>
      <c r="N36" s="525"/>
      <c r="O36" s="525"/>
      <c r="P36" s="525"/>
      <c r="Q36" s="527"/>
      <c r="R36" s="528"/>
      <c r="S36" s="529"/>
      <c r="T36" s="529"/>
      <c r="U36" s="529"/>
      <c r="V36" s="529"/>
      <c r="W36" s="529"/>
      <c r="X36" s="529"/>
      <c r="Y36" s="529"/>
      <c r="Z36" s="529"/>
      <c r="AA36" s="529"/>
      <c r="AB36" s="529"/>
      <c r="AC36" s="529"/>
      <c r="AD36" s="529"/>
      <c r="AE36" s="529"/>
      <c r="AF36" s="529"/>
      <c r="AG36" s="529"/>
      <c r="AH36" s="529"/>
      <c r="AI36" s="565"/>
      <c r="AJ36" s="565"/>
      <c r="AK36" s="565"/>
      <c r="AL36" s="529"/>
      <c r="AM36" s="529"/>
      <c r="AN36" s="529"/>
      <c r="AO36" s="529"/>
      <c r="AP36" s="529"/>
      <c r="AQ36" s="529"/>
      <c r="AR36" s="529"/>
      <c r="AS36" s="529"/>
    </row>
    <row r="37" spans="1:45" s="531" customFormat="1" ht="9.6" customHeight="1" x14ac:dyDescent="0.25">
      <c r="A37" s="561"/>
      <c r="B37" s="535"/>
      <c r="C37" s="535"/>
      <c r="D37" s="535"/>
      <c r="E37" s="535"/>
      <c r="F37" s="566"/>
      <c r="G37" s="566"/>
      <c r="H37" s="567"/>
      <c r="I37" s="524"/>
      <c r="J37" s="546"/>
      <c r="K37" s="524"/>
      <c r="L37" s="524"/>
      <c r="M37" s="524"/>
      <c r="N37" s="549"/>
      <c r="O37" s="549"/>
      <c r="P37" s="549"/>
      <c r="Q37" s="527"/>
      <c r="R37" s="528"/>
      <c r="S37" s="529"/>
      <c r="T37" s="529"/>
      <c r="U37" s="529"/>
      <c r="V37" s="529"/>
      <c r="W37" s="529"/>
      <c r="X37" s="529"/>
      <c r="Y37" s="529"/>
      <c r="Z37" s="529"/>
      <c r="AA37" s="529"/>
      <c r="AB37" s="529"/>
      <c r="AC37" s="529"/>
      <c r="AD37" s="529"/>
      <c r="AE37" s="529"/>
      <c r="AF37" s="529"/>
      <c r="AG37" s="529"/>
      <c r="AH37" s="529"/>
      <c r="AI37" s="565"/>
      <c r="AJ37" s="565"/>
      <c r="AK37" s="565"/>
      <c r="AL37" s="529"/>
      <c r="AM37" s="529"/>
      <c r="AN37" s="529"/>
      <c r="AO37" s="529"/>
      <c r="AP37" s="529"/>
      <c r="AQ37" s="529"/>
      <c r="AR37" s="529"/>
      <c r="AS37" s="529"/>
    </row>
    <row r="38" spans="1:45" s="531" customFormat="1" ht="9.6" customHeight="1" x14ac:dyDescent="0.25">
      <c r="A38" s="560"/>
      <c r="B38" s="525"/>
      <c r="C38" s="525"/>
      <c r="D38" s="525"/>
      <c r="E38" s="535"/>
      <c r="F38" s="525"/>
      <c r="G38" s="525"/>
      <c r="H38" s="525"/>
      <c r="I38" s="525"/>
      <c r="J38" s="535"/>
      <c r="K38" s="525"/>
      <c r="L38" s="525"/>
      <c r="M38" s="525"/>
      <c r="N38" s="527"/>
      <c r="O38" s="527"/>
      <c r="P38" s="527"/>
      <c r="Q38" s="527"/>
      <c r="R38" s="528"/>
      <c r="S38" s="529"/>
      <c r="T38" s="529"/>
      <c r="U38" s="529"/>
      <c r="V38" s="529"/>
      <c r="W38" s="529"/>
      <c r="X38" s="529"/>
      <c r="Y38" s="529"/>
      <c r="Z38" s="529"/>
      <c r="AA38" s="529"/>
      <c r="AB38" s="529"/>
      <c r="AC38" s="529"/>
      <c r="AD38" s="529"/>
      <c r="AE38" s="529"/>
      <c r="AF38" s="529"/>
      <c r="AG38" s="529"/>
      <c r="AH38" s="529"/>
      <c r="AI38" s="565"/>
      <c r="AJ38" s="565"/>
      <c r="AK38" s="565"/>
      <c r="AL38" s="529"/>
      <c r="AM38" s="529"/>
      <c r="AN38" s="529"/>
      <c r="AO38" s="529"/>
      <c r="AP38" s="529"/>
      <c r="AQ38" s="529"/>
      <c r="AR38" s="529"/>
      <c r="AS38" s="529"/>
    </row>
    <row r="39" spans="1:45" s="531" customFormat="1" ht="9.6" customHeight="1" x14ac:dyDescent="0.25">
      <c r="A39" s="561"/>
      <c r="B39" s="535"/>
      <c r="C39" s="535"/>
      <c r="D39" s="535"/>
      <c r="E39" s="535"/>
      <c r="F39" s="525"/>
      <c r="G39" s="525"/>
      <c r="H39" s="529"/>
      <c r="I39" s="562"/>
      <c r="J39" s="535"/>
      <c r="K39" s="525"/>
      <c r="L39" s="525"/>
      <c r="M39" s="525"/>
      <c r="N39" s="527"/>
      <c r="O39" s="527"/>
      <c r="P39" s="527"/>
      <c r="Q39" s="527"/>
      <c r="R39" s="528"/>
      <c r="S39" s="529"/>
      <c r="T39" s="529"/>
      <c r="U39" s="529"/>
      <c r="V39" s="529"/>
      <c r="W39" s="529"/>
      <c r="X39" s="529"/>
      <c r="Y39" s="529"/>
      <c r="Z39" s="529"/>
      <c r="AA39" s="529"/>
      <c r="AB39" s="529"/>
      <c r="AC39" s="529"/>
      <c r="AD39" s="529"/>
      <c r="AE39" s="529"/>
      <c r="AF39" s="529"/>
      <c r="AG39" s="529"/>
      <c r="AH39" s="529"/>
      <c r="AI39" s="565"/>
      <c r="AJ39" s="565"/>
      <c r="AK39" s="565"/>
      <c r="AL39" s="529"/>
      <c r="AM39" s="529"/>
      <c r="AN39" s="529"/>
      <c r="AO39" s="529"/>
      <c r="AP39" s="529"/>
      <c r="AQ39" s="529"/>
      <c r="AR39" s="529"/>
      <c r="AS39" s="529"/>
    </row>
    <row r="40" spans="1:45" s="531" customFormat="1" ht="9.6" customHeight="1" x14ac:dyDescent="0.25">
      <c r="A40" s="561"/>
      <c r="B40" s="525"/>
      <c r="C40" s="525"/>
      <c r="D40" s="525"/>
      <c r="E40" s="535"/>
      <c r="F40" s="525"/>
      <c r="G40" s="525"/>
      <c r="H40" s="525"/>
      <c r="I40" s="525"/>
      <c r="J40" s="535"/>
      <c r="K40" s="525"/>
      <c r="L40" s="563"/>
      <c r="M40" s="525"/>
      <c r="N40" s="527"/>
      <c r="O40" s="527"/>
      <c r="P40" s="527"/>
      <c r="Q40" s="527"/>
      <c r="R40" s="528"/>
      <c r="S40" s="529"/>
      <c r="T40" s="529"/>
      <c r="U40" s="529"/>
      <c r="V40" s="529"/>
      <c r="W40" s="529"/>
      <c r="X40" s="529"/>
      <c r="Y40" s="529"/>
      <c r="Z40" s="529"/>
      <c r="AA40" s="529"/>
      <c r="AB40" s="529"/>
      <c r="AC40" s="529"/>
      <c r="AD40" s="529"/>
      <c r="AE40" s="529"/>
      <c r="AF40" s="529"/>
      <c r="AG40" s="529"/>
      <c r="AH40" s="529"/>
      <c r="AI40" s="565"/>
      <c r="AJ40" s="565"/>
      <c r="AK40" s="565"/>
      <c r="AL40" s="529"/>
      <c r="AM40" s="529"/>
      <c r="AN40" s="529"/>
      <c r="AO40" s="529"/>
      <c r="AP40" s="529"/>
      <c r="AQ40" s="529"/>
      <c r="AR40" s="529"/>
      <c r="AS40" s="529"/>
    </row>
    <row r="41" spans="1:45" s="531" customFormat="1" ht="9.6" customHeight="1" x14ac:dyDescent="0.25">
      <c r="A41" s="561"/>
      <c r="B41" s="535"/>
      <c r="C41" s="535"/>
      <c r="D41" s="535"/>
      <c r="E41" s="535"/>
      <c r="F41" s="525"/>
      <c r="G41" s="525"/>
      <c r="H41" s="529"/>
      <c r="I41" s="525"/>
      <c r="J41" s="535"/>
      <c r="K41" s="562"/>
      <c r="L41" s="535"/>
      <c r="M41" s="525"/>
      <c r="N41" s="527"/>
      <c r="O41" s="527"/>
      <c r="P41" s="527"/>
      <c r="Q41" s="527"/>
      <c r="R41" s="528"/>
      <c r="S41" s="529"/>
      <c r="T41" s="529"/>
      <c r="U41" s="529"/>
      <c r="V41" s="529"/>
      <c r="W41" s="529"/>
      <c r="X41" s="529"/>
      <c r="Y41" s="529"/>
      <c r="Z41" s="529"/>
      <c r="AA41" s="529"/>
      <c r="AB41" s="529"/>
      <c r="AC41" s="529"/>
      <c r="AD41" s="529"/>
      <c r="AE41" s="529"/>
      <c r="AF41" s="529"/>
      <c r="AG41" s="529"/>
      <c r="AH41" s="529"/>
      <c r="AI41" s="565"/>
      <c r="AJ41" s="565"/>
      <c r="AK41" s="565"/>
      <c r="AL41" s="529"/>
      <c r="AM41" s="529"/>
      <c r="AN41" s="529"/>
      <c r="AO41" s="529"/>
      <c r="AP41" s="529"/>
      <c r="AQ41" s="529"/>
      <c r="AR41" s="529"/>
      <c r="AS41" s="529"/>
    </row>
    <row r="42" spans="1:45" s="531" customFormat="1" ht="9.6" customHeight="1" x14ac:dyDescent="0.25">
      <c r="A42" s="561"/>
      <c r="B42" s="525"/>
      <c r="C42" s="525"/>
      <c r="D42" s="525"/>
      <c r="E42" s="535"/>
      <c r="F42" s="525"/>
      <c r="G42" s="525"/>
      <c r="H42" s="525"/>
      <c r="I42" s="525"/>
      <c r="J42" s="535"/>
      <c r="K42" s="525"/>
      <c r="L42" s="525"/>
      <c r="M42" s="525"/>
      <c r="N42" s="527"/>
      <c r="O42" s="527"/>
      <c r="P42" s="527"/>
      <c r="Q42" s="527"/>
      <c r="R42" s="528"/>
      <c r="S42" s="564"/>
      <c r="T42" s="529"/>
      <c r="U42" s="529"/>
      <c r="V42" s="529"/>
      <c r="W42" s="529"/>
      <c r="X42" s="529"/>
      <c r="Y42" s="529"/>
      <c r="Z42" s="529"/>
      <c r="AA42" s="529"/>
      <c r="AB42" s="529"/>
      <c r="AC42" s="529"/>
      <c r="AD42" s="529"/>
      <c r="AE42" s="529"/>
      <c r="AF42" s="529"/>
      <c r="AG42" s="529"/>
      <c r="AH42" s="529"/>
      <c r="AI42" s="565"/>
      <c r="AJ42" s="565"/>
      <c r="AK42" s="565"/>
      <c r="AL42" s="529"/>
      <c r="AM42" s="529"/>
      <c r="AN42" s="529"/>
      <c r="AO42" s="529"/>
      <c r="AP42" s="529"/>
      <c r="AQ42" s="529"/>
      <c r="AR42" s="529"/>
      <c r="AS42" s="529"/>
    </row>
    <row r="43" spans="1:45" s="531" customFormat="1" ht="9.6" customHeight="1" x14ac:dyDescent="0.25">
      <c r="A43" s="561"/>
      <c r="B43" s="535"/>
      <c r="C43" s="535"/>
      <c r="D43" s="535"/>
      <c r="E43" s="535"/>
      <c r="F43" s="525"/>
      <c r="G43" s="525"/>
      <c r="H43" s="529"/>
      <c r="I43" s="562"/>
      <c r="J43" s="535"/>
      <c r="K43" s="525"/>
      <c r="L43" s="525"/>
      <c r="M43" s="525"/>
      <c r="N43" s="527"/>
      <c r="O43" s="527"/>
      <c r="P43" s="527"/>
      <c r="Q43" s="527"/>
      <c r="R43" s="528"/>
      <c r="S43" s="529"/>
      <c r="T43" s="529"/>
      <c r="U43" s="529"/>
      <c r="V43" s="529"/>
      <c r="W43" s="529"/>
      <c r="X43" s="529"/>
      <c r="Y43" s="529"/>
      <c r="Z43" s="529"/>
      <c r="AA43" s="529"/>
      <c r="AB43" s="529"/>
      <c r="AC43" s="529"/>
      <c r="AD43" s="529"/>
      <c r="AE43" s="529"/>
      <c r="AF43" s="529"/>
      <c r="AG43" s="529"/>
      <c r="AH43" s="529"/>
      <c r="AI43" s="565"/>
      <c r="AJ43" s="565"/>
      <c r="AK43" s="565"/>
      <c r="AL43" s="529"/>
      <c r="AM43" s="529"/>
      <c r="AN43" s="529"/>
      <c r="AO43" s="529"/>
      <c r="AP43" s="529"/>
      <c r="AQ43" s="529"/>
      <c r="AR43" s="529"/>
      <c r="AS43" s="529"/>
    </row>
    <row r="44" spans="1:45" s="531" customFormat="1" ht="9.6" customHeight="1" x14ac:dyDescent="0.25">
      <c r="A44" s="561"/>
      <c r="B44" s="525"/>
      <c r="C44" s="525"/>
      <c r="D44" s="525"/>
      <c r="E44" s="535"/>
      <c r="F44" s="525"/>
      <c r="G44" s="525"/>
      <c r="H44" s="525"/>
      <c r="I44" s="525"/>
      <c r="J44" s="535"/>
      <c r="K44" s="525"/>
      <c r="L44" s="525"/>
      <c r="M44" s="525"/>
      <c r="N44" s="527"/>
      <c r="O44" s="527"/>
      <c r="P44" s="527"/>
      <c r="Q44" s="527"/>
      <c r="R44" s="528"/>
      <c r="S44" s="529"/>
      <c r="T44" s="529"/>
      <c r="U44" s="529"/>
      <c r="V44" s="529"/>
      <c r="W44" s="529"/>
      <c r="X44" s="529"/>
      <c r="Y44" s="529"/>
      <c r="Z44" s="529"/>
      <c r="AA44" s="529"/>
      <c r="AB44" s="529"/>
      <c r="AC44" s="529"/>
      <c r="AD44" s="529"/>
      <c r="AE44" s="529"/>
      <c r="AF44" s="529"/>
      <c r="AG44" s="529"/>
      <c r="AH44" s="529"/>
      <c r="AI44" s="565"/>
      <c r="AJ44" s="565"/>
      <c r="AK44" s="565"/>
      <c r="AL44" s="529"/>
      <c r="AM44" s="529"/>
      <c r="AN44" s="529"/>
      <c r="AO44" s="529"/>
      <c r="AP44" s="529"/>
      <c r="AQ44" s="529"/>
      <c r="AR44" s="529"/>
      <c r="AS44" s="529"/>
    </row>
    <row r="45" spans="1:45" s="531" customFormat="1" ht="9.6" customHeight="1" x14ac:dyDescent="0.25">
      <c r="A45" s="561"/>
      <c r="B45" s="535"/>
      <c r="C45" s="535"/>
      <c r="D45" s="535"/>
      <c r="E45" s="535"/>
      <c r="F45" s="525"/>
      <c r="G45" s="525"/>
      <c r="H45" s="529"/>
      <c r="I45" s="525"/>
      <c r="J45" s="535"/>
      <c r="K45" s="525"/>
      <c r="L45" s="525"/>
      <c r="M45" s="562"/>
      <c r="N45" s="535"/>
      <c r="O45" s="525"/>
      <c r="P45" s="527"/>
      <c r="Q45" s="527"/>
      <c r="R45" s="528"/>
      <c r="S45" s="529"/>
      <c r="T45" s="529"/>
      <c r="U45" s="529"/>
      <c r="V45" s="529"/>
      <c r="W45" s="529"/>
      <c r="X45" s="529"/>
      <c r="Y45" s="529"/>
      <c r="Z45" s="529"/>
      <c r="AA45" s="529"/>
      <c r="AB45" s="529"/>
      <c r="AC45" s="529"/>
      <c r="AD45" s="529"/>
      <c r="AE45" s="529"/>
      <c r="AF45" s="529"/>
      <c r="AG45" s="529"/>
      <c r="AH45" s="529"/>
      <c r="AI45" s="565"/>
      <c r="AJ45" s="565"/>
      <c r="AK45" s="565"/>
      <c r="AL45" s="529"/>
      <c r="AM45" s="529"/>
      <c r="AN45" s="529"/>
      <c r="AO45" s="529"/>
      <c r="AP45" s="529"/>
      <c r="AQ45" s="529"/>
      <c r="AR45" s="529"/>
      <c r="AS45" s="529"/>
    </row>
    <row r="46" spans="1:45" s="531" customFormat="1" ht="9.6" customHeight="1" x14ac:dyDescent="0.25">
      <c r="A46" s="561"/>
      <c r="B46" s="525"/>
      <c r="C46" s="525"/>
      <c r="D46" s="525"/>
      <c r="E46" s="535"/>
      <c r="F46" s="525"/>
      <c r="G46" s="525"/>
      <c r="H46" s="525"/>
      <c r="I46" s="525"/>
      <c r="J46" s="535"/>
      <c r="K46" s="525"/>
      <c r="L46" s="525"/>
      <c r="M46" s="525"/>
      <c r="N46" s="527"/>
      <c r="O46" s="525"/>
      <c r="P46" s="527"/>
      <c r="Q46" s="527"/>
      <c r="R46" s="528"/>
      <c r="S46" s="529"/>
      <c r="T46" s="529"/>
      <c r="U46" s="529"/>
      <c r="V46" s="529"/>
      <c r="W46" s="529"/>
      <c r="X46" s="529"/>
      <c r="Y46" s="529"/>
      <c r="Z46" s="529"/>
      <c r="AA46" s="529"/>
      <c r="AB46" s="529"/>
      <c r="AC46" s="529"/>
      <c r="AD46" s="529"/>
      <c r="AE46" s="529"/>
      <c r="AF46" s="529"/>
      <c r="AG46" s="529"/>
      <c r="AH46" s="529"/>
      <c r="AI46" s="565"/>
      <c r="AJ46" s="565"/>
      <c r="AK46" s="565"/>
      <c r="AL46" s="529"/>
      <c r="AM46" s="529"/>
      <c r="AN46" s="529"/>
      <c r="AO46" s="529"/>
      <c r="AP46" s="529"/>
      <c r="AQ46" s="529"/>
      <c r="AR46" s="529"/>
      <c r="AS46" s="529"/>
    </row>
    <row r="47" spans="1:45" s="531" customFormat="1" ht="9.6" customHeight="1" x14ac:dyDescent="0.25">
      <c r="A47" s="561"/>
      <c r="B47" s="535"/>
      <c r="C47" s="535"/>
      <c r="D47" s="535"/>
      <c r="E47" s="535"/>
      <c r="F47" s="525"/>
      <c r="G47" s="525"/>
      <c r="H47" s="529"/>
      <c r="I47" s="562"/>
      <c r="J47" s="535"/>
      <c r="K47" s="525"/>
      <c r="L47" s="525"/>
      <c r="M47" s="525"/>
      <c r="N47" s="527"/>
      <c r="O47" s="527"/>
      <c r="P47" s="527"/>
      <c r="Q47" s="527"/>
      <c r="R47" s="528"/>
      <c r="S47" s="529"/>
      <c r="T47" s="529"/>
      <c r="U47" s="529"/>
      <c r="V47" s="529"/>
      <c r="W47" s="529"/>
      <c r="X47" s="529"/>
      <c r="Y47" s="529"/>
      <c r="Z47" s="529"/>
      <c r="AA47" s="529"/>
      <c r="AB47" s="529"/>
      <c r="AC47" s="529"/>
      <c r="AD47" s="529"/>
      <c r="AE47" s="529"/>
      <c r="AF47" s="529"/>
      <c r="AG47" s="529"/>
      <c r="AH47" s="529"/>
      <c r="AI47" s="565"/>
      <c r="AJ47" s="565"/>
      <c r="AK47" s="565"/>
      <c r="AL47" s="529"/>
      <c r="AM47" s="529"/>
      <c r="AN47" s="529"/>
      <c r="AO47" s="529"/>
      <c r="AP47" s="529"/>
      <c r="AQ47" s="529"/>
      <c r="AR47" s="529"/>
      <c r="AS47" s="529"/>
    </row>
    <row r="48" spans="1:45" s="531" customFormat="1" ht="9.6" customHeight="1" x14ac:dyDescent="0.25">
      <c r="A48" s="561"/>
      <c r="B48" s="525"/>
      <c r="C48" s="525"/>
      <c r="D48" s="525"/>
      <c r="E48" s="535"/>
      <c r="F48" s="525"/>
      <c r="G48" s="525"/>
      <c r="H48" s="525"/>
      <c r="I48" s="525"/>
      <c r="J48" s="535"/>
      <c r="K48" s="525"/>
      <c r="L48" s="563"/>
      <c r="M48" s="525"/>
      <c r="N48" s="527"/>
      <c r="O48" s="527"/>
      <c r="P48" s="527"/>
      <c r="Q48" s="527"/>
      <c r="R48" s="528"/>
      <c r="S48" s="529"/>
      <c r="T48" s="529"/>
      <c r="U48" s="529"/>
      <c r="V48" s="529"/>
      <c r="W48" s="529"/>
      <c r="X48" s="529"/>
      <c r="Y48" s="529"/>
      <c r="Z48" s="529"/>
      <c r="AA48" s="529"/>
      <c r="AB48" s="529"/>
      <c r="AC48" s="529"/>
      <c r="AD48" s="529"/>
      <c r="AE48" s="529"/>
      <c r="AF48" s="529"/>
      <c r="AG48" s="529"/>
      <c r="AH48" s="529"/>
      <c r="AI48" s="565"/>
      <c r="AJ48" s="565"/>
      <c r="AK48" s="565"/>
      <c r="AL48" s="529"/>
      <c r="AM48" s="529"/>
      <c r="AN48" s="529"/>
      <c r="AO48" s="529"/>
      <c r="AP48" s="529"/>
      <c r="AQ48" s="529"/>
      <c r="AR48" s="529"/>
      <c r="AS48" s="529"/>
    </row>
    <row r="49" spans="1:45" s="531" customFormat="1" ht="9.6" customHeight="1" x14ac:dyDescent="0.25">
      <c r="A49" s="561"/>
      <c r="B49" s="535"/>
      <c r="C49" s="535"/>
      <c r="D49" s="535"/>
      <c r="E49" s="535"/>
      <c r="F49" s="525"/>
      <c r="G49" s="525"/>
      <c r="H49" s="529"/>
      <c r="I49" s="525"/>
      <c r="J49" s="535"/>
      <c r="K49" s="562"/>
      <c r="L49" s="535"/>
      <c r="M49" s="525"/>
      <c r="N49" s="527"/>
      <c r="O49" s="527"/>
      <c r="P49" s="527"/>
      <c r="Q49" s="527"/>
      <c r="R49" s="528"/>
      <c r="S49" s="529"/>
      <c r="T49" s="529"/>
      <c r="U49" s="529"/>
      <c r="V49" s="529"/>
      <c r="W49" s="529"/>
      <c r="X49" s="529"/>
      <c r="Y49" s="529"/>
      <c r="Z49" s="529"/>
      <c r="AA49" s="529"/>
      <c r="AB49" s="529"/>
      <c r="AC49" s="529"/>
      <c r="AD49" s="529"/>
      <c r="AE49" s="529"/>
      <c r="AF49" s="529"/>
      <c r="AG49" s="529"/>
      <c r="AH49" s="529"/>
      <c r="AI49" s="565"/>
      <c r="AJ49" s="565"/>
      <c r="AK49" s="565"/>
      <c r="AL49" s="529"/>
      <c r="AM49" s="529"/>
      <c r="AN49" s="529"/>
      <c r="AO49" s="529"/>
      <c r="AP49" s="529"/>
      <c r="AQ49" s="529"/>
      <c r="AR49" s="529"/>
      <c r="AS49" s="529"/>
    </row>
    <row r="50" spans="1:45" s="531" customFormat="1" ht="9.6" customHeight="1" x14ac:dyDescent="0.25">
      <c r="A50" s="561"/>
      <c r="B50" s="525"/>
      <c r="C50" s="525"/>
      <c r="D50" s="525"/>
      <c r="E50" s="535"/>
      <c r="F50" s="525"/>
      <c r="G50" s="525"/>
      <c r="H50" s="525"/>
      <c r="I50" s="525"/>
      <c r="J50" s="535"/>
      <c r="K50" s="525"/>
      <c r="L50" s="525"/>
      <c r="M50" s="525"/>
      <c r="N50" s="527"/>
      <c r="O50" s="527"/>
      <c r="P50" s="527"/>
      <c r="Q50" s="527"/>
      <c r="R50" s="528"/>
      <c r="S50" s="529"/>
      <c r="T50" s="529"/>
      <c r="U50" s="529"/>
      <c r="V50" s="529"/>
      <c r="W50" s="529"/>
      <c r="X50" s="529"/>
      <c r="Y50" s="529"/>
      <c r="Z50" s="529"/>
      <c r="AA50" s="529"/>
      <c r="AB50" s="529"/>
      <c r="AC50" s="529"/>
      <c r="AD50" s="529"/>
      <c r="AE50" s="529"/>
      <c r="AF50" s="529"/>
      <c r="AG50" s="529"/>
      <c r="AH50" s="529"/>
      <c r="AI50" s="565"/>
      <c r="AJ50" s="565"/>
      <c r="AK50" s="565"/>
      <c r="AL50" s="529"/>
      <c r="AM50" s="529"/>
      <c r="AN50" s="529"/>
      <c r="AO50" s="529"/>
      <c r="AP50" s="529"/>
      <c r="AQ50" s="529"/>
      <c r="AR50" s="529"/>
      <c r="AS50" s="529"/>
    </row>
    <row r="51" spans="1:45" s="531" customFormat="1" ht="9.6" customHeight="1" x14ac:dyDescent="0.25">
      <c r="A51" s="561"/>
      <c r="B51" s="535"/>
      <c r="C51" s="535"/>
      <c r="D51" s="535"/>
      <c r="E51" s="535"/>
      <c r="F51" s="525"/>
      <c r="G51" s="525"/>
      <c r="H51" s="529"/>
      <c r="I51" s="562"/>
      <c r="J51" s="535"/>
      <c r="K51" s="525"/>
      <c r="L51" s="525"/>
      <c r="M51" s="525"/>
      <c r="N51" s="527"/>
      <c r="O51" s="527"/>
      <c r="P51" s="527"/>
      <c r="Q51" s="527"/>
      <c r="R51" s="528"/>
      <c r="S51" s="529"/>
      <c r="T51" s="529"/>
      <c r="U51" s="529"/>
      <c r="V51" s="529"/>
      <c r="W51" s="529"/>
      <c r="X51" s="529"/>
      <c r="Y51" s="529"/>
      <c r="Z51" s="529"/>
      <c r="AA51" s="529"/>
      <c r="AB51" s="529"/>
      <c r="AC51" s="529"/>
      <c r="AD51" s="529"/>
      <c r="AE51" s="529"/>
      <c r="AF51" s="529"/>
      <c r="AG51" s="529"/>
      <c r="AH51" s="529"/>
      <c r="AI51" s="565"/>
      <c r="AJ51" s="565"/>
      <c r="AK51" s="565"/>
      <c r="AL51" s="529"/>
      <c r="AM51" s="529"/>
      <c r="AN51" s="529"/>
      <c r="AO51" s="529"/>
      <c r="AP51" s="529"/>
      <c r="AQ51" s="529"/>
      <c r="AR51" s="529"/>
      <c r="AS51" s="529"/>
    </row>
    <row r="52" spans="1:45" s="531" customFormat="1" ht="9.6" customHeight="1" x14ac:dyDescent="0.25">
      <c r="A52" s="560"/>
      <c r="B52" s="525"/>
      <c r="C52" s="525"/>
      <c r="D52" s="525"/>
      <c r="E52" s="535"/>
      <c r="F52" s="568"/>
      <c r="G52" s="568"/>
      <c r="H52" s="568"/>
      <c r="I52" s="568"/>
      <c r="J52" s="535"/>
      <c r="K52" s="525"/>
      <c r="L52" s="525"/>
      <c r="M52" s="525"/>
      <c r="N52" s="525"/>
      <c r="O52" s="525"/>
      <c r="P52" s="525"/>
      <c r="Q52" s="527"/>
      <c r="R52" s="528"/>
      <c r="S52" s="529"/>
      <c r="T52" s="529"/>
      <c r="U52" s="529"/>
      <c r="V52" s="529"/>
      <c r="W52" s="529"/>
      <c r="X52" s="529"/>
      <c r="Y52" s="529"/>
      <c r="Z52" s="529"/>
      <c r="AA52" s="529"/>
      <c r="AB52" s="529"/>
      <c r="AC52" s="529"/>
      <c r="AD52" s="529"/>
      <c r="AE52" s="529"/>
      <c r="AF52" s="529"/>
      <c r="AG52" s="529"/>
      <c r="AH52" s="529"/>
      <c r="AI52" s="565"/>
      <c r="AJ52" s="565"/>
      <c r="AK52" s="565"/>
      <c r="AL52" s="529"/>
      <c r="AM52" s="529"/>
      <c r="AN52" s="529"/>
      <c r="AO52" s="529"/>
      <c r="AP52" s="529"/>
      <c r="AQ52" s="529"/>
      <c r="AR52" s="529"/>
      <c r="AS52" s="529"/>
    </row>
    <row r="53" spans="1:45" s="294" customFormat="1" ht="6.75" customHeight="1" x14ac:dyDescent="0.25">
      <c r="A53" s="569"/>
      <c r="B53" s="569"/>
      <c r="C53" s="569"/>
      <c r="D53" s="569"/>
      <c r="E53" s="569"/>
      <c r="F53" s="570"/>
      <c r="G53" s="570"/>
      <c r="H53" s="570"/>
      <c r="I53" s="570"/>
      <c r="J53" s="571"/>
      <c r="K53" s="572"/>
      <c r="L53" s="573"/>
      <c r="M53" s="572"/>
      <c r="N53" s="573"/>
      <c r="O53" s="572"/>
      <c r="P53" s="573"/>
      <c r="Q53" s="572"/>
      <c r="R53" s="573"/>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5"/>
      <c r="AR53" s="565"/>
      <c r="AS53" s="565"/>
    </row>
    <row r="54" spans="1:45" s="583" customFormat="1" ht="10.5" customHeight="1" x14ac:dyDescent="0.25">
      <c r="A54" s="414" t="s">
        <v>35</v>
      </c>
      <c r="B54" s="415"/>
      <c r="C54" s="415"/>
      <c r="D54" s="416"/>
      <c r="E54" s="574" t="s">
        <v>2</v>
      </c>
      <c r="F54" s="575" t="s">
        <v>37</v>
      </c>
      <c r="G54" s="574"/>
      <c r="H54" s="576"/>
      <c r="I54" s="577"/>
      <c r="J54" s="574" t="s">
        <v>2</v>
      </c>
      <c r="K54" s="575" t="s">
        <v>46</v>
      </c>
      <c r="L54" s="578"/>
      <c r="M54" s="575" t="s">
        <v>47</v>
      </c>
      <c r="N54" s="579"/>
      <c r="O54" s="580" t="s">
        <v>48</v>
      </c>
      <c r="P54" s="580"/>
      <c r="Q54" s="581"/>
      <c r="R54" s="582"/>
      <c r="T54" s="454"/>
      <c r="U54" s="454"/>
      <c r="V54" s="454"/>
      <c r="W54" s="454"/>
      <c r="X54" s="454"/>
      <c r="Y54" s="454"/>
      <c r="Z54" s="454"/>
      <c r="AA54" s="454"/>
      <c r="AB54" s="454"/>
      <c r="AC54" s="454"/>
      <c r="AD54" s="454"/>
      <c r="AE54" s="454"/>
      <c r="AF54" s="454"/>
      <c r="AG54" s="454"/>
      <c r="AH54" s="454"/>
      <c r="AI54" s="584"/>
      <c r="AJ54" s="584"/>
      <c r="AK54" s="584"/>
      <c r="AL54" s="454"/>
      <c r="AM54" s="454"/>
      <c r="AN54" s="454"/>
      <c r="AO54" s="454"/>
      <c r="AP54" s="454"/>
      <c r="AQ54" s="454"/>
      <c r="AR54" s="454"/>
      <c r="AS54" s="454"/>
    </row>
    <row r="55" spans="1:45" s="583" customFormat="1" ht="9" customHeight="1" x14ac:dyDescent="0.25">
      <c r="A55" s="426" t="s">
        <v>36</v>
      </c>
      <c r="B55" s="427"/>
      <c r="C55" s="585"/>
      <c r="D55" s="428"/>
      <c r="E55" s="586">
        <v>1</v>
      </c>
      <c r="F55" s="454" t="e">
        <f>IF(E55&gt;$R$62,,UPPER(VLOOKUP(E55,'[2]IV.kcs.-U12-F elo'!$A$7:$Q$134,2)))</f>
        <v>#REF!</v>
      </c>
      <c r="G55" s="586"/>
      <c r="H55" s="454"/>
      <c r="I55" s="447"/>
      <c r="J55" s="587" t="s">
        <v>3</v>
      </c>
      <c r="K55" s="445"/>
      <c r="L55" s="446"/>
      <c r="M55" s="445"/>
      <c r="N55" s="588"/>
      <c r="O55" s="434" t="s">
        <v>38</v>
      </c>
      <c r="P55" s="589"/>
      <c r="Q55" s="589"/>
      <c r="R55" s="588"/>
      <c r="T55" s="454"/>
      <c r="U55" s="454"/>
      <c r="V55" s="454"/>
      <c r="W55" s="454"/>
      <c r="X55" s="454"/>
      <c r="Y55" s="454"/>
      <c r="Z55" s="454"/>
      <c r="AA55" s="454"/>
      <c r="AB55" s="454"/>
      <c r="AC55" s="454"/>
      <c r="AD55" s="454"/>
      <c r="AE55" s="454"/>
      <c r="AF55" s="454"/>
      <c r="AG55" s="454"/>
      <c r="AH55" s="454"/>
      <c r="AI55" s="584"/>
      <c r="AJ55" s="584"/>
      <c r="AK55" s="584"/>
      <c r="AL55" s="454"/>
      <c r="AM55" s="454"/>
      <c r="AN55" s="454"/>
      <c r="AO55" s="454"/>
      <c r="AP55" s="454"/>
      <c r="AQ55" s="454"/>
      <c r="AR55" s="454"/>
      <c r="AS55" s="454"/>
    </row>
    <row r="56" spans="1:45" s="583" customFormat="1" ht="9" customHeight="1" x14ac:dyDescent="0.25">
      <c r="A56" s="439" t="s">
        <v>45</v>
      </c>
      <c r="B56" s="440"/>
      <c r="C56" s="590"/>
      <c r="D56" s="441"/>
      <c r="E56" s="586">
        <v>2</v>
      </c>
      <c r="F56" s="454" t="e">
        <f>IF(E56&gt;$R$62,,UPPER(VLOOKUP(E56,'[2]IV.kcs.-U12-F elo'!$A$7:$Q$134,2)))</f>
        <v>#REF!</v>
      </c>
      <c r="G56" s="586"/>
      <c r="H56" s="454"/>
      <c r="I56" s="447"/>
      <c r="J56" s="587" t="s">
        <v>4</v>
      </c>
      <c r="K56" s="445"/>
      <c r="L56" s="446"/>
      <c r="M56" s="445"/>
      <c r="N56" s="588"/>
      <c r="O56" s="470"/>
      <c r="P56" s="472"/>
      <c r="Q56" s="440"/>
      <c r="R56" s="591"/>
      <c r="T56" s="454"/>
      <c r="U56" s="454"/>
      <c r="V56" s="454"/>
      <c r="W56" s="454"/>
      <c r="X56" s="454"/>
      <c r="Y56" s="454"/>
      <c r="Z56" s="454"/>
      <c r="AA56" s="454"/>
      <c r="AB56" s="454"/>
      <c r="AC56" s="454"/>
      <c r="AD56" s="454"/>
      <c r="AE56" s="454"/>
      <c r="AF56" s="454"/>
      <c r="AG56" s="454"/>
      <c r="AH56" s="454"/>
      <c r="AI56" s="584"/>
      <c r="AJ56" s="584"/>
      <c r="AK56" s="584"/>
      <c r="AL56" s="454"/>
      <c r="AM56" s="454"/>
      <c r="AN56" s="454"/>
      <c r="AO56" s="454"/>
      <c r="AP56" s="454"/>
      <c r="AQ56" s="454"/>
      <c r="AR56" s="454"/>
      <c r="AS56" s="454"/>
    </row>
    <row r="57" spans="1:45" s="583" customFormat="1" ht="9" customHeight="1" x14ac:dyDescent="0.25">
      <c r="A57" s="451"/>
      <c r="B57" s="452"/>
      <c r="C57" s="592"/>
      <c r="D57" s="453"/>
      <c r="E57" s="586"/>
      <c r="F57" s="454"/>
      <c r="G57" s="586"/>
      <c r="H57" s="454"/>
      <c r="I57" s="447"/>
      <c r="J57" s="587" t="s">
        <v>5</v>
      </c>
      <c r="K57" s="445"/>
      <c r="L57" s="446"/>
      <c r="M57" s="445"/>
      <c r="N57" s="588"/>
      <c r="O57" s="434" t="s">
        <v>39</v>
      </c>
      <c r="P57" s="589"/>
      <c r="Q57" s="589"/>
      <c r="R57" s="588"/>
      <c r="T57" s="454"/>
      <c r="U57" s="454"/>
      <c r="V57" s="454"/>
      <c r="W57" s="454"/>
      <c r="X57" s="454"/>
      <c r="Y57" s="454"/>
      <c r="Z57" s="454"/>
      <c r="AA57" s="454"/>
      <c r="AB57" s="454"/>
      <c r="AC57" s="454"/>
      <c r="AD57" s="454"/>
      <c r="AE57" s="454"/>
      <c r="AF57" s="454"/>
      <c r="AG57" s="454"/>
      <c r="AH57" s="454"/>
      <c r="AI57" s="584"/>
      <c r="AJ57" s="584"/>
      <c r="AK57" s="584"/>
      <c r="AL57" s="454"/>
      <c r="AM57" s="454"/>
      <c r="AN57" s="454"/>
      <c r="AO57" s="454"/>
      <c r="AP57" s="454"/>
      <c r="AQ57" s="454"/>
      <c r="AR57" s="454"/>
      <c r="AS57" s="454"/>
    </row>
    <row r="58" spans="1:45" s="583" customFormat="1" ht="9" customHeight="1" x14ac:dyDescent="0.25">
      <c r="A58" s="456"/>
      <c r="B58" s="457"/>
      <c r="C58" s="457"/>
      <c r="D58" s="458"/>
      <c r="E58" s="586"/>
      <c r="F58" s="454"/>
      <c r="G58" s="586"/>
      <c r="H58" s="454"/>
      <c r="I58" s="447"/>
      <c r="J58" s="587" t="s">
        <v>6</v>
      </c>
      <c r="K58" s="445"/>
      <c r="L58" s="446"/>
      <c r="M58" s="445"/>
      <c r="N58" s="588"/>
      <c r="O58" s="445"/>
      <c r="P58" s="446"/>
      <c r="Q58" s="445"/>
      <c r="R58" s="588"/>
      <c r="T58" s="454"/>
      <c r="U58" s="454"/>
      <c r="V58" s="454"/>
      <c r="W58" s="454"/>
      <c r="X58" s="454"/>
      <c r="Y58" s="454"/>
      <c r="Z58" s="454"/>
      <c r="AA58" s="454"/>
      <c r="AB58" s="454"/>
      <c r="AC58" s="454"/>
      <c r="AD58" s="454"/>
      <c r="AE58" s="454"/>
      <c r="AF58" s="454"/>
      <c r="AG58" s="454"/>
      <c r="AH58" s="454"/>
      <c r="AI58" s="584"/>
      <c r="AJ58" s="584"/>
      <c r="AK58" s="584"/>
      <c r="AL58" s="454"/>
      <c r="AM58" s="454"/>
      <c r="AN58" s="454"/>
      <c r="AO58" s="454"/>
      <c r="AP58" s="454"/>
      <c r="AQ58" s="454"/>
      <c r="AR58" s="454"/>
      <c r="AS58" s="454"/>
    </row>
    <row r="59" spans="1:45" s="583" customFormat="1" ht="9" customHeight="1" x14ac:dyDescent="0.25">
      <c r="A59" s="460"/>
      <c r="B59" s="461"/>
      <c r="C59" s="461"/>
      <c r="D59" s="462"/>
      <c r="E59" s="586"/>
      <c r="F59" s="454"/>
      <c r="G59" s="586"/>
      <c r="H59" s="454"/>
      <c r="I59" s="447"/>
      <c r="J59" s="587" t="s">
        <v>7</v>
      </c>
      <c r="K59" s="445"/>
      <c r="L59" s="446"/>
      <c r="M59" s="445"/>
      <c r="N59" s="588"/>
      <c r="O59" s="440"/>
      <c r="P59" s="472"/>
      <c r="Q59" s="440"/>
      <c r="R59" s="591"/>
      <c r="T59" s="454"/>
      <c r="U59" s="454"/>
      <c r="V59" s="454"/>
      <c r="W59" s="454"/>
      <c r="X59" s="454"/>
      <c r="Y59" s="454"/>
      <c r="Z59" s="454"/>
      <c r="AA59" s="454"/>
      <c r="AB59" s="454"/>
      <c r="AC59" s="454"/>
      <c r="AD59" s="454"/>
      <c r="AE59" s="454"/>
      <c r="AF59" s="454"/>
      <c r="AG59" s="454"/>
      <c r="AH59" s="454"/>
      <c r="AI59" s="584"/>
      <c r="AJ59" s="584"/>
      <c r="AK59" s="584"/>
      <c r="AL59" s="454"/>
      <c r="AM59" s="454"/>
      <c r="AN59" s="454"/>
      <c r="AO59" s="454"/>
      <c r="AP59" s="454"/>
      <c r="AQ59" s="454"/>
      <c r="AR59" s="454"/>
      <c r="AS59" s="454"/>
    </row>
    <row r="60" spans="1:45" s="583" customFormat="1" ht="9" customHeight="1" x14ac:dyDescent="0.25">
      <c r="A60" s="463"/>
      <c r="B60" s="464"/>
      <c r="C60" s="457"/>
      <c r="D60" s="458"/>
      <c r="E60" s="586"/>
      <c r="F60" s="454"/>
      <c r="G60" s="586"/>
      <c r="H60" s="454"/>
      <c r="I60" s="447"/>
      <c r="J60" s="587" t="s">
        <v>8</v>
      </c>
      <c r="K60" s="445"/>
      <c r="L60" s="446"/>
      <c r="M60" s="445"/>
      <c r="N60" s="588"/>
      <c r="O60" s="434" t="s">
        <v>28</v>
      </c>
      <c r="P60" s="589"/>
      <c r="Q60" s="589"/>
      <c r="R60" s="588"/>
      <c r="T60" s="454"/>
      <c r="U60" s="454"/>
      <c r="V60" s="454"/>
      <c r="W60" s="454"/>
      <c r="X60" s="454"/>
      <c r="Y60" s="454"/>
      <c r="Z60" s="454"/>
      <c r="AA60" s="454"/>
      <c r="AB60" s="454"/>
      <c r="AC60" s="454"/>
      <c r="AD60" s="454"/>
      <c r="AE60" s="454"/>
      <c r="AF60" s="454"/>
      <c r="AG60" s="454"/>
      <c r="AH60" s="454"/>
      <c r="AI60" s="584"/>
      <c r="AJ60" s="584"/>
      <c r="AK60" s="584"/>
      <c r="AL60" s="454"/>
      <c r="AM60" s="454"/>
      <c r="AN60" s="454"/>
      <c r="AO60" s="454"/>
      <c r="AP60" s="454"/>
      <c r="AQ60" s="454"/>
      <c r="AR60" s="454"/>
      <c r="AS60" s="454"/>
    </row>
    <row r="61" spans="1:45" s="583" customFormat="1" ht="9" customHeight="1" x14ac:dyDescent="0.25">
      <c r="A61" s="463"/>
      <c r="B61" s="464"/>
      <c r="C61" s="593"/>
      <c r="D61" s="465"/>
      <c r="E61" s="586"/>
      <c r="F61" s="454"/>
      <c r="G61" s="586"/>
      <c r="H61" s="454"/>
      <c r="I61" s="447"/>
      <c r="J61" s="587" t="s">
        <v>9</v>
      </c>
      <c r="K61" s="445"/>
      <c r="L61" s="446"/>
      <c r="M61" s="445"/>
      <c r="N61" s="588"/>
      <c r="O61" s="445"/>
      <c r="P61" s="446"/>
      <c r="Q61" s="445"/>
      <c r="R61" s="588"/>
      <c r="T61" s="454"/>
      <c r="U61" s="454"/>
      <c r="V61" s="454"/>
      <c r="W61" s="454"/>
      <c r="X61" s="454"/>
      <c r="Y61" s="454"/>
      <c r="Z61" s="454"/>
      <c r="AA61" s="454"/>
      <c r="AB61" s="454"/>
      <c r="AC61" s="454"/>
      <c r="AD61" s="454"/>
      <c r="AE61" s="454"/>
      <c r="AF61" s="454"/>
      <c r="AG61" s="454"/>
      <c r="AH61" s="454"/>
      <c r="AI61" s="584"/>
      <c r="AJ61" s="584"/>
      <c r="AK61" s="584"/>
      <c r="AL61" s="454"/>
      <c r="AM61" s="454"/>
      <c r="AN61" s="454"/>
      <c r="AO61" s="454"/>
      <c r="AP61" s="454"/>
      <c r="AQ61" s="454"/>
      <c r="AR61" s="454"/>
      <c r="AS61" s="454"/>
    </row>
    <row r="62" spans="1:45" s="583" customFormat="1" ht="9" customHeight="1" x14ac:dyDescent="0.25">
      <c r="A62" s="466"/>
      <c r="B62" s="467"/>
      <c r="C62" s="594"/>
      <c r="D62" s="468"/>
      <c r="E62" s="595"/>
      <c r="F62" s="470"/>
      <c r="G62" s="595"/>
      <c r="H62" s="470"/>
      <c r="I62" s="473"/>
      <c r="J62" s="596" t="s">
        <v>10</v>
      </c>
      <c r="K62" s="440"/>
      <c r="L62" s="472"/>
      <c r="M62" s="440"/>
      <c r="N62" s="591"/>
      <c r="O62" s="440" t="e">
        <f>R4</f>
        <v>#REF!</v>
      </c>
      <c r="P62" s="472"/>
      <c r="Q62" s="440"/>
      <c r="R62" s="597" t="e">
        <f>MIN(4,'[2]IV.kcs.-U12-F elo'!Q5)</f>
        <v>#REF!</v>
      </c>
      <c r="T62" s="454"/>
      <c r="U62" s="454"/>
      <c r="V62" s="454"/>
      <c r="W62" s="454"/>
      <c r="X62" s="454"/>
      <c r="Y62" s="454"/>
      <c r="Z62" s="454"/>
      <c r="AA62" s="454"/>
      <c r="AB62" s="454"/>
      <c r="AC62" s="454"/>
      <c r="AD62" s="454"/>
      <c r="AE62" s="454"/>
      <c r="AF62" s="454"/>
      <c r="AG62" s="454"/>
      <c r="AH62" s="454"/>
      <c r="AI62" s="584"/>
      <c r="AJ62" s="584"/>
      <c r="AK62" s="584"/>
      <c r="AL62" s="454"/>
      <c r="AM62" s="454"/>
      <c r="AN62" s="454"/>
      <c r="AO62" s="454"/>
      <c r="AP62" s="454"/>
      <c r="AQ62" s="454"/>
      <c r="AR62" s="454"/>
      <c r="AS62" s="454"/>
    </row>
    <row r="63" spans="1:45" x14ac:dyDescent="0.25">
      <c r="T63" s="396"/>
      <c r="U63" s="396"/>
      <c r="V63" s="396"/>
      <c r="W63" s="396"/>
      <c r="X63" s="396"/>
      <c r="Y63" s="396"/>
      <c r="Z63" s="396"/>
      <c r="AA63" s="396"/>
      <c r="AB63" s="396"/>
      <c r="AC63" s="396"/>
      <c r="AD63" s="396"/>
      <c r="AE63" s="396"/>
      <c r="AF63" s="396"/>
      <c r="AG63" s="396"/>
      <c r="AH63" s="396"/>
      <c r="AL63" s="396"/>
      <c r="AM63" s="396"/>
      <c r="AN63" s="396"/>
      <c r="AO63" s="396"/>
      <c r="AP63" s="396"/>
      <c r="AQ63" s="396"/>
      <c r="AR63" s="396"/>
      <c r="AS63" s="396"/>
    </row>
    <row r="64" spans="1:45" x14ac:dyDescent="0.25">
      <c r="T64" s="396"/>
      <c r="U64" s="396"/>
      <c r="V64" s="396"/>
      <c r="W64" s="396"/>
      <c r="X64" s="396"/>
      <c r="Y64" s="396"/>
      <c r="Z64" s="396"/>
      <c r="AA64" s="396"/>
      <c r="AB64" s="396"/>
      <c r="AC64" s="396"/>
      <c r="AD64" s="396"/>
      <c r="AE64" s="396"/>
      <c r="AF64" s="396"/>
      <c r="AG64" s="396"/>
      <c r="AH64" s="396"/>
      <c r="AL64" s="396"/>
      <c r="AM64" s="396"/>
      <c r="AN64" s="396"/>
      <c r="AO64" s="396"/>
      <c r="AP64" s="396"/>
      <c r="AQ64" s="396"/>
      <c r="AR64" s="396"/>
      <c r="AS64" s="396"/>
    </row>
    <row r="65" spans="20:45" x14ac:dyDescent="0.25">
      <c r="T65" s="396"/>
      <c r="U65" s="396"/>
      <c r="V65" s="396"/>
      <c r="W65" s="396"/>
      <c r="X65" s="396"/>
      <c r="Y65" s="396"/>
      <c r="Z65" s="396"/>
      <c r="AA65" s="396"/>
      <c r="AB65" s="396"/>
      <c r="AC65" s="396"/>
      <c r="AD65" s="396"/>
      <c r="AE65" s="396"/>
      <c r="AF65" s="396"/>
      <c r="AG65" s="396"/>
      <c r="AH65" s="396"/>
      <c r="AL65" s="396"/>
      <c r="AM65" s="396"/>
      <c r="AN65" s="396"/>
      <c r="AO65" s="396"/>
      <c r="AP65" s="396"/>
      <c r="AQ65" s="396"/>
      <c r="AR65" s="396"/>
      <c r="AS65" s="396"/>
    </row>
    <row r="66" spans="20:45" x14ac:dyDescent="0.25">
      <c r="T66" s="396"/>
      <c r="U66" s="396"/>
      <c r="V66" s="396"/>
      <c r="W66" s="396"/>
      <c r="X66" s="396"/>
      <c r="Y66" s="396"/>
      <c r="Z66" s="396"/>
      <c r="AA66" s="396"/>
      <c r="AB66" s="396"/>
      <c r="AC66" s="396"/>
      <c r="AD66" s="396"/>
      <c r="AE66" s="396"/>
      <c r="AF66" s="396"/>
      <c r="AG66" s="396"/>
      <c r="AH66" s="396"/>
      <c r="AL66" s="396"/>
      <c r="AM66" s="396"/>
      <c r="AN66" s="396"/>
      <c r="AO66" s="396"/>
      <c r="AP66" s="396"/>
      <c r="AQ66" s="396"/>
      <c r="AR66" s="396"/>
      <c r="AS66" s="396"/>
    </row>
    <row r="67" spans="20:45" x14ac:dyDescent="0.25">
      <c r="T67" s="396"/>
      <c r="U67" s="396"/>
      <c r="V67" s="396"/>
      <c r="W67" s="396"/>
      <c r="X67" s="396"/>
      <c r="Y67" s="396"/>
      <c r="Z67" s="396"/>
      <c r="AA67" s="396"/>
      <c r="AB67" s="396"/>
      <c r="AC67" s="396"/>
      <c r="AD67" s="396"/>
      <c r="AE67" s="396"/>
      <c r="AF67" s="396"/>
      <c r="AG67" s="396"/>
      <c r="AH67" s="396"/>
      <c r="AL67" s="396"/>
      <c r="AM67" s="396"/>
      <c r="AN67" s="396"/>
      <c r="AO67" s="396"/>
      <c r="AP67" s="396"/>
      <c r="AQ67" s="396"/>
      <c r="AR67" s="396"/>
      <c r="AS67" s="396"/>
    </row>
    <row r="68" spans="20:45" x14ac:dyDescent="0.25">
      <c r="T68" s="396"/>
      <c r="U68" s="396"/>
      <c r="V68" s="396"/>
      <c r="W68" s="396"/>
      <c r="X68" s="396"/>
      <c r="Y68" s="396"/>
      <c r="Z68" s="396"/>
      <c r="AA68" s="396"/>
      <c r="AB68" s="396"/>
      <c r="AC68" s="396"/>
      <c r="AD68" s="396"/>
      <c r="AE68" s="396"/>
      <c r="AF68" s="396"/>
      <c r="AG68" s="396"/>
      <c r="AH68" s="396"/>
      <c r="AL68" s="396"/>
      <c r="AM68" s="396"/>
      <c r="AN68" s="396"/>
      <c r="AO68" s="396"/>
      <c r="AP68" s="396"/>
      <c r="AQ68" s="396"/>
      <c r="AR68" s="396"/>
      <c r="AS68" s="396"/>
    </row>
    <row r="69" spans="20:45" x14ac:dyDescent="0.25">
      <c r="T69" s="396"/>
      <c r="U69" s="396"/>
      <c r="V69" s="396"/>
      <c r="W69" s="396"/>
      <c r="X69" s="396"/>
      <c r="Y69" s="396"/>
      <c r="Z69" s="396"/>
      <c r="AA69" s="396"/>
      <c r="AB69" s="396"/>
      <c r="AC69" s="396"/>
      <c r="AD69" s="396"/>
      <c r="AE69" s="396"/>
      <c r="AF69" s="396"/>
      <c r="AG69" s="396"/>
      <c r="AH69" s="396"/>
      <c r="AL69" s="396"/>
      <c r="AM69" s="396"/>
      <c r="AN69" s="396"/>
      <c r="AO69" s="396"/>
      <c r="AP69" s="396"/>
      <c r="AQ69" s="396"/>
      <c r="AR69" s="396"/>
      <c r="AS69" s="396"/>
    </row>
    <row r="70" spans="20:45" x14ac:dyDescent="0.25">
      <c r="T70" s="396"/>
      <c r="U70" s="396"/>
      <c r="V70" s="396"/>
      <c r="W70" s="396"/>
      <c r="X70" s="396"/>
      <c r="Y70" s="396"/>
      <c r="Z70" s="396"/>
      <c r="AA70" s="396"/>
      <c r="AB70" s="396"/>
      <c r="AC70" s="396"/>
      <c r="AD70" s="396"/>
      <c r="AE70" s="396"/>
      <c r="AF70" s="396"/>
      <c r="AG70" s="396"/>
      <c r="AH70" s="396"/>
      <c r="AL70" s="396"/>
      <c r="AM70" s="396"/>
      <c r="AN70" s="396"/>
      <c r="AO70" s="396"/>
      <c r="AP70" s="396"/>
      <c r="AQ70" s="396"/>
      <c r="AR70" s="396"/>
      <c r="AS70" s="396"/>
    </row>
    <row r="71" spans="20:45" x14ac:dyDescent="0.25">
      <c r="T71" s="396"/>
      <c r="U71" s="396"/>
      <c r="V71" s="396"/>
      <c r="W71" s="396"/>
      <c r="X71" s="396"/>
      <c r="Y71" s="396"/>
      <c r="Z71" s="396"/>
      <c r="AA71" s="396"/>
      <c r="AB71" s="396"/>
      <c r="AC71" s="396"/>
      <c r="AD71" s="396"/>
      <c r="AE71" s="396"/>
      <c r="AF71" s="396"/>
      <c r="AG71" s="396"/>
      <c r="AH71" s="396"/>
      <c r="AL71" s="396"/>
      <c r="AM71" s="396"/>
      <c r="AN71" s="396"/>
      <c r="AO71" s="396"/>
      <c r="AP71" s="396"/>
      <c r="AQ71" s="396"/>
      <c r="AR71" s="396"/>
      <c r="AS71" s="396"/>
    </row>
    <row r="72" spans="20:45" x14ac:dyDescent="0.25">
      <c r="T72" s="396"/>
      <c r="U72" s="396"/>
      <c r="V72" s="396"/>
      <c r="W72" s="396"/>
      <c r="X72" s="396"/>
      <c r="Y72" s="396"/>
      <c r="Z72" s="396"/>
      <c r="AA72" s="396"/>
      <c r="AB72" s="396"/>
      <c r="AC72" s="396"/>
      <c r="AD72" s="396"/>
      <c r="AE72" s="396"/>
      <c r="AF72" s="396"/>
      <c r="AG72" s="396"/>
      <c r="AH72" s="396"/>
      <c r="AL72" s="396"/>
      <c r="AM72" s="396"/>
      <c r="AN72" s="396"/>
      <c r="AO72" s="396"/>
      <c r="AP72" s="396"/>
      <c r="AQ72" s="396"/>
      <c r="AR72" s="396"/>
      <c r="AS72" s="396"/>
    </row>
    <row r="73" spans="20:45" x14ac:dyDescent="0.25">
      <c r="T73" s="396"/>
      <c r="U73" s="396"/>
      <c r="V73" s="396"/>
      <c r="W73" s="396"/>
      <c r="X73" s="396"/>
      <c r="Y73" s="396"/>
      <c r="Z73" s="396"/>
      <c r="AA73" s="396"/>
      <c r="AB73" s="396"/>
      <c r="AC73" s="396"/>
      <c r="AD73" s="396"/>
      <c r="AE73" s="396"/>
      <c r="AF73" s="396"/>
      <c r="AG73" s="396"/>
      <c r="AH73" s="396"/>
      <c r="AL73" s="396"/>
      <c r="AM73" s="396"/>
      <c r="AN73" s="396"/>
      <c r="AO73" s="396"/>
      <c r="AP73" s="396"/>
      <c r="AQ73" s="396"/>
      <c r="AR73" s="396"/>
      <c r="AS73" s="396"/>
    </row>
    <row r="74" spans="20:45" x14ac:dyDescent="0.25">
      <c r="T74" s="396"/>
      <c r="U74" s="396"/>
      <c r="V74" s="396"/>
      <c r="W74" s="396"/>
      <c r="X74" s="396"/>
      <c r="Y74" s="396"/>
      <c r="Z74" s="396"/>
      <c r="AA74" s="396"/>
      <c r="AB74" s="396"/>
      <c r="AC74" s="396"/>
      <c r="AD74" s="396"/>
      <c r="AE74" s="396"/>
      <c r="AF74" s="396"/>
      <c r="AG74" s="396"/>
      <c r="AH74" s="396"/>
      <c r="AL74" s="396"/>
      <c r="AM74" s="396"/>
      <c r="AN74" s="396"/>
      <c r="AO74" s="396"/>
      <c r="AP74" s="396"/>
      <c r="AQ74" s="396"/>
      <c r="AR74" s="396"/>
      <c r="AS74" s="396"/>
    </row>
    <row r="75" spans="20:45" x14ac:dyDescent="0.25">
      <c r="T75" s="396"/>
      <c r="U75" s="396"/>
      <c r="V75" s="396"/>
      <c r="W75" s="396"/>
      <c r="X75" s="396"/>
      <c r="Y75" s="396"/>
      <c r="Z75" s="396"/>
      <c r="AA75" s="396"/>
      <c r="AB75" s="396"/>
      <c r="AC75" s="396"/>
      <c r="AD75" s="396"/>
      <c r="AE75" s="396"/>
      <c r="AF75" s="396"/>
      <c r="AG75" s="396"/>
      <c r="AH75" s="396"/>
      <c r="AL75" s="396"/>
      <c r="AM75" s="396"/>
      <c r="AN75" s="396"/>
      <c r="AO75" s="396"/>
      <c r="AP75" s="396"/>
      <c r="AQ75" s="396"/>
      <c r="AR75" s="396"/>
      <c r="AS75" s="396"/>
    </row>
    <row r="76" spans="20:45" x14ac:dyDescent="0.25">
      <c r="T76" s="396"/>
      <c r="U76" s="396"/>
      <c r="V76" s="396"/>
      <c r="W76" s="396"/>
      <c r="X76" s="396"/>
      <c r="Y76" s="396"/>
      <c r="Z76" s="396"/>
      <c r="AA76" s="396"/>
      <c r="AB76" s="396"/>
      <c r="AC76" s="396"/>
      <c r="AD76" s="396"/>
      <c r="AE76" s="396"/>
      <c r="AF76" s="396"/>
      <c r="AG76" s="396"/>
      <c r="AH76" s="396"/>
      <c r="AL76" s="396"/>
      <c r="AM76" s="396"/>
      <c r="AN76" s="396"/>
      <c r="AO76" s="396"/>
      <c r="AP76" s="396"/>
      <c r="AQ76" s="396"/>
      <c r="AR76" s="396"/>
      <c r="AS76" s="396"/>
    </row>
    <row r="77" spans="20:45" x14ac:dyDescent="0.25">
      <c r="T77" s="396"/>
      <c r="U77" s="396"/>
      <c r="V77" s="396"/>
      <c r="W77" s="396"/>
      <c r="X77" s="396"/>
      <c r="Y77" s="396"/>
      <c r="Z77" s="396"/>
      <c r="AA77" s="396"/>
      <c r="AB77" s="396"/>
      <c r="AC77" s="396"/>
      <c r="AD77" s="396"/>
      <c r="AE77" s="396"/>
      <c r="AF77" s="396"/>
      <c r="AG77" s="396"/>
      <c r="AH77" s="396"/>
      <c r="AL77" s="396"/>
      <c r="AM77" s="396"/>
      <c r="AN77" s="396"/>
      <c r="AO77" s="396"/>
      <c r="AP77" s="396"/>
      <c r="AQ77" s="396"/>
      <c r="AR77" s="396"/>
      <c r="AS77" s="396"/>
    </row>
    <row r="78" spans="20:45" x14ac:dyDescent="0.25">
      <c r="T78" s="396"/>
      <c r="U78" s="396"/>
      <c r="V78" s="396"/>
      <c r="W78" s="396"/>
      <c r="X78" s="396"/>
      <c r="Y78" s="396"/>
      <c r="Z78" s="396"/>
      <c r="AA78" s="396"/>
      <c r="AB78" s="396"/>
      <c r="AC78" s="396"/>
      <c r="AD78" s="396"/>
      <c r="AE78" s="396"/>
      <c r="AF78" s="396"/>
      <c r="AG78" s="396"/>
      <c r="AH78" s="396"/>
      <c r="AL78" s="396"/>
      <c r="AM78" s="396"/>
      <c r="AN78" s="396"/>
      <c r="AO78" s="396"/>
      <c r="AP78" s="396"/>
      <c r="AQ78" s="396"/>
      <c r="AR78" s="396"/>
      <c r="AS78" s="396"/>
    </row>
    <row r="79" spans="20:45" x14ac:dyDescent="0.25">
      <c r="T79" s="396"/>
      <c r="U79" s="396"/>
      <c r="V79" s="396"/>
      <c r="W79" s="396"/>
      <c r="X79" s="396"/>
      <c r="Y79" s="396"/>
      <c r="Z79" s="396"/>
      <c r="AA79" s="396"/>
      <c r="AB79" s="396"/>
      <c r="AC79" s="396"/>
      <c r="AD79" s="396"/>
      <c r="AE79" s="396"/>
      <c r="AF79" s="396"/>
      <c r="AG79" s="396"/>
      <c r="AH79" s="396"/>
      <c r="AL79" s="396"/>
      <c r="AM79" s="396"/>
      <c r="AN79" s="396"/>
      <c r="AO79" s="396"/>
      <c r="AP79" s="396"/>
      <c r="AQ79" s="396"/>
      <c r="AR79" s="396"/>
      <c r="AS79" s="396"/>
    </row>
    <row r="80" spans="20:45" x14ac:dyDescent="0.25">
      <c r="T80" s="396"/>
      <c r="U80" s="396"/>
      <c r="V80" s="396"/>
      <c r="W80" s="396"/>
      <c r="X80" s="396"/>
      <c r="Y80" s="396"/>
      <c r="Z80" s="396"/>
      <c r="AA80" s="396"/>
      <c r="AB80" s="396"/>
      <c r="AC80" s="396"/>
      <c r="AD80" s="396"/>
      <c r="AE80" s="396"/>
      <c r="AF80" s="396"/>
      <c r="AG80" s="396"/>
      <c r="AH80" s="396"/>
      <c r="AL80" s="396"/>
      <c r="AM80" s="396"/>
      <c r="AN80" s="396"/>
      <c r="AO80" s="396"/>
      <c r="AP80" s="396"/>
      <c r="AQ80" s="396"/>
      <c r="AR80" s="396"/>
      <c r="AS80" s="396"/>
    </row>
    <row r="81" spans="20:45" x14ac:dyDescent="0.25">
      <c r="T81" s="396"/>
      <c r="U81" s="396"/>
      <c r="V81" s="396"/>
      <c r="W81" s="396"/>
      <c r="X81" s="396"/>
      <c r="Y81" s="396"/>
      <c r="Z81" s="396"/>
      <c r="AA81" s="396"/>
      <c r="AB81" s="396"/>
      <c r="AC81" s="396"/>
      <c r="AD81" s="396"/>
      <c r="AE81" s="396"/>
      <c r="AF81" s="396"/>
      <c r="AG81" s="396"/>
      <c r="AH81" s="396"/>
      <c r="AL81" s="396"/>
      <c r="AM81" s="396"/>
      <c r="AN81" s="396"/>
      <c r="AO81" s="396"/>
      <c r="AP81" s="396"/>
      <c r="AQ81" s="396"/>
      <c r="AR81" s="396"/>
      <c r="AS81" s="396"/>
    </row>
    <row r="82" spans="20:45" x14ac:dyDescent="0.25">
      <c r="T82" s="396"/>
      <c r="U82" s="396"/>
      <c r="V82" s="396"/>
      <c r="W82" s="396"/>
      <c r="X82" s="396"/>
      <c r="Y82" s="396"/>
      <c r="Z82" s="396"/>
      <c r="AA82" s="396"/>
      <c r="AB82" s="396"/>
      <c r="AC82" s="396"/>
      <c r="AD82" s="396"/>
      <c r="AE82" s="396"/>
      <c r="AF82" s="396"/>
      <c r="AG82" s="396"/>
      <c r="AH82" s="396"/>
      <c r="AL82" s="396"/>
      <c r="AM82" s="396"/>
      <c r="AN82" s="396"/>
      <c r="AO82" s="396"/>
      <c r="AP82" s="396"/>
      <c r="AQ82" s="396"/>
      <c r="AR82" s="396"/>
      <c r="AS82" s="396"/>
    </row>
    <row r="83" spans="20:45" x14ac:dyDescent="0.25">
      <c r="T83" s="396"/>
      <c r="U83" s="396"/>
      <c r="V83" s="396"/>
      <c r="W83" s="396"/>
      <c r="X83" s="396"/>
      <c r="Y83" s="396"/>
      <c r="Z83" s="396"/>
      <c r="AA83" s="396"/>
      <c r="AB83" s="396"/>
      <c r="AC83" s="396"/>
      <c r="AD83" s="396"/>
      <c r="AE83" s="396"/>
      <c r="AF83" s="396"/>
      <c r="AG83" s="396"/>
      <c r="AH83" s="396"/>
      <c r="AL83" s="396"/>
      <c r="AM83" s="396"/>
      <c r="AN83" s="396"/>
      <c r="AO83" s="396"/>
      <c r="AP83" s="396"/>
      <c r="AQ83" s="396"/>
      <c r="AR83" s="396"/>
      <c r="AS83" s="396"/>
    </row>
    <row r="84" spans="20:45" x14ac:dyDescent="0.25">
      <c r="T84" s="396"/>
      <c r="U84" s="396"/>
      <c r="V84" s="396"/>
      <c r="W84" s="396"/>
      <c r="X84" s="396"/>
      <c r="Y84" s="396"/>
      <c r="Z84" s="396"/>
      <c r="AA84" s="396"/>
      <c r="AB84" s="396"/>
      <c r="AC84" s="396"/>
      <c r="AD84" s="396"/>
      <c r="AE84" s="396"/>
      <c r="AF84" s="396"/>
      <c r="AG84" s="396"/>
      <c r="AH84" s="396"/>
      <c r="AL84" s="396"/>
      <c r="AM84" s="396"/>
      <c r="AN84" s="396"/>
      <c r="AO84" s="396"/>
      <c r="AP84" s="396"/>
      <c r="AQ84" s="396"/>
      <c r="AR84" s="396"/>
      <c r="AS84" s="396"/>
    </row>
    <row r="85" spans="20:45" x14ac:dyDescent="0.25">
      <c r="T85" s="396"/>
      <c r="U85" s="396"/>
      <c r="V85" s="396"/>
      <c r="W85" s="396"/>
      <c r="X85" s="396"/>
      <c r="Y85" s="396"/>
      <c r="Z85" s="396"/>
      <c r="AA85" s="396"/>
      <c r="AB85" s="396"/>
      <c r="AC85" s="396"/>
      <c r="AD85" s="396"/>
      <c r="AE85" s="396"/>
      <c r="AF85" s="396"/>
      <c r="AG85" s="396"/>
      <c r="AH85" s="396"/>
      <c r="AL85" s="396"/>
      <c r="AM85" s="396"/>
      <c r="AN85" s="396"/>
      <c r="AO85" s="396"/>
      <c r="AP85" s="396"/>
      <c r="AQ85" s="396"/>
      <c r="AR85" s="396"/>
      <c r="AS85" s="396"/>
    </row>
    <row r="86" spans="20:45" x14ac:dyDescent="0.25">
      <c r="T86" s="396"/>
      <c r="U86" s="396"/>
      <c r="V86" s="396"/>
      <c r="W86" s="396"/>
      <c r="X86" s="396"/>
      <c r="Y86" s="396"/>
      <c r="Z86" s="396"/>
      <c r="AA86" s="396"/>
      <c r="AB86" s="396"/>
      <c r="AC86" s="396"/>
      <c r="AD86" s="396"/>
      <c r="AE86" s="396"/>
      <c r="AF86" s="396"/>
      <c r="AG86" s="396"/>
      <c r="AH86" s="396"/>
      <c r="AL86" s="396"/>
      <c r="AM86" s="396"/>
      <c r="AN86" s="396"/>
      <c r="AO86" s="396"/>
      <c r="AP86" s="396"/>
      <c r="AQ86" s="396"/>
      <c r="AR86" s="396"/>
      <c r="AS86" s="396"/>
    </row>
    <row r="87" spans="20:45" x14ac:dyDescent="0.25">
      <c r="T87" s="396"/>
      <c r="U87" s="396"/>
      <c r="V87" s="396"/>
      <c r="W87" s="396"/>
      <c r="X87" s="396"/>
      <c r="Y87" s="396"/>
      <c r="Z87" s="396"/>
      <c r="AA87" s="396"/>
      <c r="AB87" s="396"/>
      <c r="AC87" s="396"/>
      <c r="AD87" s="396"/>
      <c r="AE87" s="396"/>
      <c r="AF87" s="396"/>
      <c r="AG87" s="396"/>
      <c r="AH87" s="396"/>
      <c r="AL87" s="396"/>
      <c r="AM87" s="396"/>
      <c r="AN87" s="396"/>
      <c r="AO87" s="396"/>
      <c r="AP87" s="396"/>
      <c r="AQ87" s="396"/>
      <c r="AR87" s="396"/>
      <c r="AS87" s="396"/>
    </row>
    <row r="88" spans="20:45" x14ac:dyDescent="0.25">
      <c r="T88" s="396"/>
      <c r="U88" s="396"/>
      <c r="V88" s="396"/>
      <c r="W88" s="396"/>
      <c r="X88" s="396"/>
      <c r="Y88" s="396"/>
      <c r="Z88" s="396"/>
      <c r="AA88" s="396"/>
      <c r="AB88" s="396"/>
      <c r="AC88" s="396"/>
      <c r="AD88" s="396"/>
      <c r="AE88" s="396"/>
      <c r="AF88" s="396"/>
      <c r="AG88" s="396"/>
      <c r="AH88" s="396"/>
      <c r="AL88" s="396"/>
      <c r="AM88" s="396"/>
      <c r="AN88" s="396"/>
      <c r="AO88" s="396"/>
      <c r="AP88" s="396"/>
      <c r="AQ88" s="396"/>
      <c r="AR88" s="396"/>
      <c r="AS88" s="396"/>
    </row>
    <row r="89" spans="20:45" x14ac:dyDescent="0.25">
      <c r="T89" s="396"/>
      <c r="U89" s="396"/>
      <c r="V89" s="396"/>
      <c r="W89" s="396"/>
      <c r="X89" s="396"/>
      <c r="Y89" s="396"/>
      <c r="Z89" s="396"/>
      <c r="AA89" s="396"/>
      <c r="AB89" s="396"/>
      <c r="AC89" s="396"/>
      <c r="AD89" s="396"/>
      <c r="AE89" s="396"/>
      <c r="AF89" s="396"/>
      <c r="AG89" s="396"/>
      <c r="AH89" s="396"/>
      <c r="AL89" s="396"/>
      <c r="AM89" s="396"/>
      <c r="AN89" s="396"/>
      <c r="AO89" s="396"/>
      <c r="AP89" s="396"/>
      <c r="AQ89" s="396"/>
      <c r="AR89" s="396"/>
      <c r="AS89" s="396"/>
    </row>
    <row r="90" spans="20:45" x14ac:dyDescent="0.25">
      <c r="T90" s="396"/>
      <c r="U90" s="396"/>
      <c r="V90" s="396"/>
      <c r="W90" s="396"/>
      <c r="X90" s="396"/>
      <c r="Y90" s="396"/>
      <c r="Z90" s="396"/>
      <c r="AA90" s="396"/>
      <c r="AB90" s="396"/>
      <c r="AC90" s="396"/>
      <c r="AD90" s="396"/>
      <c r="AE90" s="396"/>
      <c r="AF90" s="396"/>
      <c r="AG90" s="396"/>
      <c r="AH90" s="396"/>
      <c r="AL90" s="396"/>
      <c r="AM90" s="396"/>
      <c r="AN90" s="396"/>
      <c r="AO90" s="396"/>
      <c r="AP90" s="396"/>
      <c r="AQ90" s="396"/>
      <c r="AR90" s="396"/>
      <c r="AS90" s="396"/>
    </row>
    <row r="91" spans="20:45" x14ac:dyDescent="0.25">
      <c r="T91" s="396"/>
      <c r="U91" s="396"/>
      <c r="V91" s="396"/>
      <c r="W91" s="396"/>
      <c r="X91" s="396"/>
      <c r="Y91" s="396"/>
      <c r="Z91" s="396"/>
      <c r="AA91" s="396"/>
      <c r="AB91" s="396"/>
      <c r="AC91" s="396"/>
      <c r="AD91" s="396"/>
      <c r="AE91" s="396"/>
      <c r="AF91" s="396"/>
      <c r="AG91" s="396"/>
      <c r="AH91" s="396"/>
      <c r="AL91" s="396"/>
      <c r="AM91" s="396"/>
      <c r="AN91" s="396"/>
      <c r="AO91" s="396"/>
      <c r="AP91" s="396"/>
      <c r="AQ91" s="396"/>
      <c r="AR91" s="396"/>
      <c r="AS91" s="396"/>
    </row>
    <row r="92" spans="20:45" x14ac:dyDescent="0.25">
      <c r="T92" s="396"/>
      <c r="U92" s="396"/>
      <c r="V92" s="396"/>
      <c r="W92" s="396"/>
      <c r="X92" s="396"/>
      <c r="Y92" s="396"/>
      <c r="Z92" s="396"/>
      <c r="AA92" s="396"/>
      <c r="AB92" s="396"/>
      <c r="AC92" s="396"/>
      <c r="AD92" s="396"/>
      <c r="AE92" s="396"/>
      <c r="AF92" s="396"/>
      <c r="AG92" s="396"/>
      <c r="AH92" s="396"/>
      <c r="AL92" s="396"/>
      <c r="AM92" s="396"/>
      <c r="AN92" s="396"/>
      <c r="AO92" s="396"/>
      <c r="AP92" s="396"/>
      <c r="AQ92" s="396"/>
      <c r="AR92" s="396"/>
      <c r="AS92" s="396"/>
    </row>
    <row r="93" spans="20:45" x14ac:dyDescent="0.25">
      <c r="T93" s="396"/>
      <c r="U93" s="396"/>
      <c r="V93" s="396"/>
      <c r="W93" s="396"/>
      <c r="X93" s="396"/>
      <c r="Y93" s="396"/>
      <c r="Z93" s="396"/>
      <c r="AA93" s="396"/>
      <c r="AB93" s="396"/>
      <c r="AC93" s="396"/>
      <c r="AD93" s="396"/>
      <c r="AE93" s="396"/>
      <c r="AF93" s="396"/>
      <c r="AG93" s="396"/>
      <c r="AH93" s="396"/>
      <c r="AL93" s="396"/>
      <c r="AM93" s="396"/>
      <c r="AN93" s="396"/>
      <c r="AO93" s="396"/>
      <c r="AP93" s="396"/>
      <c r="AQ93" s="396"/>
      <c r="AR93" s="396"/>
      <c r="AS93" s="396"/>
    </row>
    <row r="94" spans="20:45" x14ac:dyDescent="0.25">
      <c r="T94" s="396"/>
      <c r="U94" s="396"/>
      <c r="V94" s="396"/>
      <c r="W94" s="396"/>
      <c r="X94" s="396"/>
      <c r="Y94" s="396"/>
      <c r="Z94" s="396"/>
      <c r="AA94" s="396"/>
      <c r="AB94" s="396"/>
      <c r="AC94" s="396"/>
      <c r="AD94" s="396"/>
      <c r="AE94" s="396"/>
      <c r="AF94" s="396"/>
      <c r="AG94" s="396"/>
      <c r="AH94" s="396"/>
      <c r="AL94" s="396"/>
      <c r="AM94" s="396"/>
      <c r="AN94" s="396"/>
      <c r="AO94" s="396"/>
      <c r="AP94" s="396"/>
      <c r="AQ94" s="396"/>
      <c r="AR94" s="396"/>
      <c r="AS94" s="396"/>
    </row>
    <row r="95" spans="20:45" x14ac:dyDescent="0.25">
      <c r="T95" s="396"/>
      <c r="U95" s="396"/>
      <c r="V95" s="396"/>
      <c r="W95" s="396"/>
      <c r="X95" s="396"/>
      <c r="Y95" s="396"/>
      <c r="Z95" s="396"/>
      <c r="AA95" s="396"/>
      <c r="AB95" s="396"/>
      <c r="AC95" s="396"/>
      <c r="AD95" s="396"/>
      <c r="AE95" s="396"/>
      <c r="AF95" s="396"/>
      <c r="AG95" s="396"/>
      <c r="AH95" s="396"/>
      <c r="AL95" s="396"/>
      <c r="AM95" s="396"/>
      <c r="AN95" s="396"/>
      <c r="AO95" s="396"/>
      <c r="AP95" s="396"/>
      <c r="AQ95" s="396"/>
      <c r="AR95" s="396"/>
      <c r="AS95" s="396"/>
    </row>
    <row r="96" spans="20:45" x14ac:dyDescent="0.25">
      <c r="T96" s="396"/>
      <c r="U96" s="396"/>
      <c r="V96" s="396"/>
      <c r="W96" s="396"/>
      <c r="X96" s="396"/>
      <c r="Y96" s="396"/>
      <c r="Z96" s="396"/>
      <c r="AA96" s="396"/>
      <c r="AB96" s="396"/>
      <c r="AC96" s="396"/>
      <c r="AD96" s="396"/>
      <c r="AE96" s="396"/>
      <c r="AF96" s="396"/>
      <c r="AG96" s="396"/>
      <c r="AH96" s="396"/>
      <c r="AL96" s="396"/>
      <c r="AM96" s="396"/>
      <c r="AN96" s="396"/>
      <c r="AO96" s="396"/>
      <c r="AP96" s="396"/>
      <c r="AQ96" s="396"/>
      <c r="AR96" s="396"/>
      <c r="AS96" s="396"/>
    </row>
    <row r="97" spans="20:45" x14ac:dyDescent="0.25">
      <c r="T97" s="396"/>
      <c r="U97" s="396"/>
      <c r="V97" s="396"/>
      <c r="W97" s="396"/>
      <c r="X97" s="396"/>
      <c r="Y97" s="396"/>
      <c r="Z97" s="396"/>
      <c r="AA97" s="396"/>
      <c r="AB97" s="396"/>
      <c r="AC97" s="396"/>
      <c r="AD97" s="396"/>
      <c r="AE97" s="396"/>
      <c r="AF97" s="396"/>
      <c r="AG97" s="396"/>
      <c r="AH97" s="396"/>
      <c r="AL97" s="396"/>
      <c r="AM97" s="396"/>
      <c r="AN97" s="396"/>
      <c r="AO97" s="396"/>
      <c r="AP97" s="396"/>
      <c r="AQ97" s="396"/>
      <c r="AR97" s="396"/>
      <c r="AS97" s="396"/>
    </row>
    <row r="98" spans="20:45" x14ac:dyDescent="0.25">
      <c r="T98" s="396"/>
      <c r="U98" s="396"/>
      <c r="V98" s="396"/>
      <c r="W98" s="396"/>
      <c r="X98" s="396"/>
      <c r="Y98" s="396"/>
      <c r="Z98" s="396"/>
      <c r="AA98" s="396"/>
      <c r="AB98" s="396"/>
      <c r="AC98" s="396"/>
      <c r="AD98" s="396"/>
      <c r="AE98" s="396"/>
      <c r="AF98" s="396"/>
      <c r="AG98" s="396"/>
      <c r="AH98" s="396"/>
      <c r="AL98" s="396"/>
      <c r="AM98" s="396"/>
      <c r="AN98" s="396"/>
      <c r="AO98" s="396"/>
      <c r="AP98" s="396"/>
      <c r="AQ98" s="396"/>
      <c r="AR98" s="396"/>
      <c r="AS98" s="396"/>
    </row>
    <row r="99" spans="20:45" x14ac:dyDescent="0.25">
      <c r="T99" s="396"/>
      <c r="U99" s="396"/>
      <c r="V99" s="396"/>
      <c r="W99" s="396"/>
      <c r="X99" s="396"/>
      <c r="Y99" s="396"/>
      <c r="Z99" s="396"/>
      <c r="AA99" s="396"/>
      <c r="AB99" s="396"/>
      <c r="AC99" s="396"/>
      <c r="AD99" s="396"/>
      <c r="AE99" s="396"/>
      <c r="AF99" s="396"/>
      <c r="AG99" s="396"/>
      <c r="AH99" s="396"/>
      <c r="AL99" s="396"/>
      <c r="AM99" s="396"/>
      <c r="AN99" s="396"/>
      <c r="AO99" s="396"/>
      <c r="AP99" s="396"/>
      <c r="AQ99" s="396"/>
      <c r="AR99" s="396"/>
      <c r="AS99" s="396"/>
    </row>
    <row r="100" spans="20:45" x14ac:dyDescent="0.25">
      <c r="T100" s="396"/>
      <c r="U100" s="396"/>
      <c r="V100" s="396"/>
      <c r="W100" s="396"/>
      <c r="X100" s="396"/>
      <c r="Y100" s="396"/>
      <c r="Z100" s="396"/>
      <c r="AA100" s="396"/>
      <c r="AB100" s="396"/>
      <c r="AC100" s="396"/>
      <c r="AD100" s="396"/>
      <c r="AE100" s="396"/>
      <c r="AF100" s="396"/>
      <c r="AG100" s="396"/>
      <c r="AH100" s="396"/>
      <c r="AL100" s="396"/>
      <c r="AM100" s="396"/>
      <c r="AN100" s="396"/>
      <c r="AO100" s="396"/>
      <c r="AP100" s="396"/>
      <c r="AQ100" s="396"/>
      <c r="AR100" s="396"/>
      <c r="AS100" s="396"/>
    </row>
    <row r="101" spans="20:45" x14ac:dyDescent="0.25">
      <c r="T101" s="396"/>
      <c r="U101" s="396"/>
      <c r="V101" s="396"/>
      <c r="W101" s="396"/>
      <c r="X101" s="396"/>
      <c r="Y101" s="396"/>
      <c r="Z101" s="396"/>
      <c r="AA101" s="396"/>
      <c r="AB101" s="396"/>
      <c r="AC101" s="396"/>
      <c r="AD101" s="396"/>
      <c r="AE101" s="396"/>
      <c r="AF101" s="396"/>
      <c r="AG101" s="396"/>
      <c r="AH101" s="396"/>
      <c r="AL101" s="396"/>
      <c r="AM101" s="396"/>
      <c r="AN101" s="396"/>
      <c r="AO101" s="396"/>
      <c r="AP101" s="396"/>
      <c r="AQ101" s="396"/>
      <c r="AR101" s="396"/>
      <c r="AS101" s="396"/>
    </row>
    <row r="102" spans="20:45" x14ac:dyDescent="0.25">
      <c r="T102" s="396"/>
      <c r="U102" s="396"/>
      <c r="V102" s="396"/>
      <c r="W102" s="396"/>
      <c r="X102" s="396"/>
      <c r="Y102" s="396"/>
      <c r="Z102" s="396"/>
      <c r="AA102" s="396"/>
      <c r="AB102" s="396"/>
      <c r="AC102" s="396"/>
      <c r="AD102" s="396"/>
      <c r="AE102" s="396"/>
      <c r="AF102" s="396"/>
      <c r="AG102" s="396"/>
      <c r="AH102" s="396"/>
      <c r="AL102" s="396"/>
      <c r="AM102" s="396"/>
      <c r="AN102" s="396"/>
      <c r="AO102" s="396"/>
      <c r="AP102" s="396"/>
      <c r="AQ102" s="396"/>
      <c r="AR102" s="396"/>
      <c r="AS102" s="396"/>
    </row>
    <row r="103" spans="20:45" x14ac:dyDescent="0.25">
      <c r="T103" s="396"/>
      <c r="U103" s="396"/>
      <c r="V103" s="396"/>
      <c r="W103" s="396"/>
      <c r="X103" s="396"/>
      <c r="Y103" s="396"/>
      <c r="Z103" s="396"/>
      <c r="AA103" s="396"/>
      <c r="AB103" s="396"/>
      <c r="AC103" s="396"/>
      <c r="AD103" s="396"/>
      <c r="AE103" s="396"/>
      <c r="AF103" s="396"/>
      <c r="AG103" s="396"/>
      <c r="AH103" s="396"/>
      <c r="AL103" s="396"/>
      <c r="AM103" s="396"/>
      <c r="AN103" s="396"/>
      <c r="AO103" s="396"/>
      <c r="AP103" s="396"/>
      <c r="AQ103" s="396"/>
      <c r="AR103" s="396"/>
      <c r="AS103" s="396"/>
    </row>
    <row r="104" spans="20:45" x14ac:dyDescent="0.25">
      <c r="T104" s="396"/>
      <c r="U104" s="396"/>
      <c r="V104" s="396"/>
      <c r="W104" s="396"/>
      <c r="X104" s="396"/>
      <c r="Y104" s="396"/>
      <c r="Z104" s="396"/>
      <c r="AA104" s="396"/>
      <c r="AB104" s="396"/>
      <c r="AC104" s="396"/>
      <c r="AD104" s="396"/>
      <c r="AE104" s="396"/>
      <c r="AF104" s="396"/>
      <c r="AG104" s="396"/>
      <c r="AH104" s="396"/>
      <c r="AL104" s="396"/>
      <c r="AM104" s="396"/>
      <c r="AN104" s="396"/>
      <c r="AO104" s="396"/>
      <c r="AP104" s="396"/>
      <c r="AQ104" s="396"/>
      <c r="AR104" s="396"/>
      <c r="AS104" s="396"/>
    </row>
    <row r="105" spans="20:45" x14ac:dyDescent="0.25">
      <c r="T105" s="396"/>
      <c r="U105" s="396"/>
      <c r="V105" s="396"/>
      <c r="W105" s="396"/>
      <c r="X105" s="396"/>
      <c r="Y105" s="396"/>
      <c r="Z105" s="396"/>
      <c r="AA105" s="396"/>
      <c r="AB105" s="396"/>
      <c r="AC105" s="396"/>
      <c r="AD105" s="396"/>
      <c r="AE105" s="396"/>
      <c r="AF105" s="396"/>
      <c r="AG105" s="396"/>
      <c r="AH105" s="396"/>
      <c r="AL105" s="396"/>
      <c r="AM105" s="396"/>
      <c r="AN105" s="396"/>
      <c r="AO105" s="396"/>
      <c r="AP105" s="396"/>
      <c r="AQ105" s="396"/>
      <c r="AR105" s="396"/>
      <c r="AS105" s="396"/>
    </row>
    <row r="106" spans="20:45" x14ac:dyDescent="0.25">
      <c r="T106" s="396"/>
      <c r="U106" s="396"/>
      <c r="V106" s="396"/>
      <c r="W106" s="396"/>
      <c r="X106" s="396"/>
      <c r="Y106" s="396"/>
      <c r="Z106" s="396"/>
      <c r="AA106" s="396"/>
      <c r="AB106" s="396"/>
      <c r="AC106" s="396"/>
      <c r="AD106" s="396"/>
      <c r="AE106" s="396"/>
      <c r="AF106" s="396"/>
      <c r="AG106" s="396"/>
      <c r="AH106" s="396"/>
      <c r="AL106" s="396"/>
      <c r="AM106" s="396"/>
      <c r="AN106" s="396"/>
      <c r="AO106" s="396"/>
      <c r="AP106" s="396"/>
      <c r="AQ106" s="396"/>
      <c r="AR106" s="396"/>
      <c r="AS106" s="396"/>
    </row>
    <row r="107" spans="20:45" x14ac:dyDescent="0.25">
      <c r="T107" s="396"/>
      <c r="U107" s="396"/>
      <c r="V107" s="396"/>
      <c r="W107" s="396"/>
      <c r="X107" s="396"/>
      <c r="Y107" s="396"/>
      <c r="Z107" s="396"/>
      <c r="AA107" s="396"/>
      <c r="AB107" s="396"/>
      <c r="AC107" s="396"/>
      <c r="AD107" s="396"/>
      <c r="AE107" s="396"/>
      <c r="AF107" s="396"/>
      <c r="AG107" s="396"/>
      <c r="AH107" s="396"/>
      <c r="AL107" s="396"/>
      <c r="AM107" s="396"/>
      <c r="AN107" s="396"/>
      <c r="AO107" s="396"/>
      <c r="AP107" s="396"/>
      <c r="AQ107" s="396"/>
      <c r="AR107" s="396"/>
      <c r="AS107" s="396"/>
    </row>
    <row r="108" spans="20:45" x14ac:dyDescent="0.25">
      <c r="T108" s="396"/>
      <c r="U108" s="396"/>
      <c r="V108" s="396"/>
      <c r="W108" s="396"/>
      <c r="X108" s="396"/>
      <c r="Y108" s="396"/>
      <c r="Z108" s="396"/>
      <c r="AA108" s="396"/>
      <c r="AB108" s="396"/>
      <c r="AC108" s="396"/>
      <c r="AD108" s="396"/>
      <c r="AE108" s="396"/>
      <c r="AF108" s="396"/>
      <c r="AG108" s="396"/>
      <c r="AH108" s="396"/>
      <c r="AL108" s="396"/>
      <c r="AM108" s="396"/>
      <c r="AN108" s="396"/>
      <c r="AO108" s="396"/>
      <c r="AP108" s="396"/>
      <c r="AQ108" s="396"/>
      <c r="AR108" s="396"/>
      <c r="AS108" s="396"/>
    </row>
    <row r="109" spans="20:45" x14ac:dyDescent="0.25">
      <c r="T109" s="396"/>
      <c r="U109" s="396"/>
      <c r="V109" s="396"/>
      <c r="W109" s="396"/>
      <c r="X109" s="396"/>
      <c r="Y109" s="396"/>
      <c r="Z109" s="396"/>
      <c r="AA109" s="396"/>
      <c r="AB109" s="396"/>
      <c r="AC109" s="396"/>
      <c r="AD109" s="396"/>
      <c r="AE109" s="396"/>
      <c r="AF109" s="396"/>
      <c r="AG109" s="396"/>
      <c r="AH109" s="396"/>
      <c r="AL109" s="396"/>
      <c r="AM109" s="396"/>
      <c r="AN109" s="396"/>
      <c r="AO109" s="396"/>
      <c r="AP109" s="396"/>
      <c r="AQ109" s="396"/>
      <c r="AR109" s="396"/>
      <c r="AS109" s="396"/>
    </row>
    <row r="110" spans="20:45" x14ac:dyDescent="0.25">
      <c r="T110" s="396"/>
      <c r="U110" s="396"/>
      <c r="V110" s="396"/>
      <c r="W110" s="396"/>
      <c r="X110" s="396"/>
      <c r="Y110" s="396"/>
      <c r="Z110" s="396"/>
      <c r="AA110" s="396"/>
      <c r="AB110" s="396"/>
      <c r="AC110" s="396"/>
      <c r="AD110" s="396"/>
      <c r="AE110" s="396"/>
      <c r="AF110" s="396"/>
      <c r="AG110" s="396"/>
      <c r="AH110" s="396"/>
      <c r="AL110" s="396"/>
      <c r="AM110" s="396"/>
      <c r="AN110" s="396"/>
      <c r="AO110" s="396"/>
      <c r="AP110" s="396"/>
      <c r="AQ110" s="396"/>
      <c r="AR110" s="396"/>
      <c r="AS110" s="396"/>
    </row>
    <row r="111" spans="20:45" x14ac:dyDescent="0.25">
      <c r="T111" s="396"/>
      <c r="U111" s="396"/>
      <c r="V111" s="396"/>
      <c r="W111" s="396"/>
      <c r="X111" s="396"/>
      <c r="Y111" s="396"/>
      <c r="Z111" s="396"/>
      <c r="AA111" s="396"/>
      <c r="AB111" s="396"/>
      <c r="AC111" s="396"/>
      <c r="AD111" s="396"/>
      <c r="AE111" s="396"/>
      <c r="AF111" s="396"/>
      <c r="AG111" s="396"/>
      <c r="AH111" s="396"/>
      <c r="AL111" s="396"/>
      <c r="AM111" s="396"/>
      <c r="AN111" s="396"/>
      <c r="AO111" s="396"/>
      <c r="AP111" s="396"/>
      <c r="AQ111" s="396"/>
      <c r="AR111" s="396"/>
      <c r="AS111" s="396"/>
    </row>
    <row r="112" spans="20:45" x14ac:dyDescent="0.25">
      <c r="T112" s="396"/>
      <c r="U112" s="396"/>
      <c r="V112" s="396"/>
      <c r="W112" s="396"/>
      <c r="X112" s="396"/>
      <c r="Y112" s="396"/>
      <c r="Z112" s="396"/>
      <c r="AA112" s="396"/>
      <c r="AB112" s="396"/>
      <c r="AC112" s="396"/>
      <c r="AD112" s="396"/>
      <c r="AE112" s="396"/>
      <c r="AF112" s="396"/>
      <c r="AG112" s="396"/>
      <c r="AH112" s="396"/>
      <c r="AL112" s="396"/>
      <c r="AM112" s="396"/>
      <c r="AN112" s="396"/>
      <c r="AO112" s="396"/>
      <c r="AP112" s="396"/>
      <c r="AQ112" s="396"/>
      <c r="AR112" s="396"/>
      <c r="AS112" s="396"/>
    </row>
    <row r="113" spans="20:45" x14ac:dyDescent="0.25">
      <c r="T113" s="396"/>
      <c r="U113" s="396"/>
      <c r="V113" s="396"/>
      <c r="W113" s="396"/>
      <c r="X113" s="396"/>
      <c r="Y113" s="396"/>
      <c r="Z113" s="396"/>
      <c r="AA113" s="396"/>
      <c r="AB113" s="396"/>
      <c r="AC113" s="396"/>
      <c r="AD113" s="396"/>
      <c r="AE113" s="396"/>
      <c r="AF113" s="396"/>
      <c r="AG113" s="396"/>
      <c r="AH113" s="396"/>
      <c r="AL113" s="396"/>
      <c r="AM113" s="396"/>
      <c r="AN113" s="396"/>
      <c r="AO113" s="396"/>
      <c r="AP113" s="396"/>
      <c r="AQ113" s="396"/>
      <c r="AR113" s="396"/>
      <c r="AS113" s="396"/>
    </row>
    <row r="114" spans="20:45" x14ac:dyDescent="0.25">
      <c r="T114" s="396"/>
      <c r="U114" s="396"/>
      <c r="V114" s="396"/>
      <c r="W114" s="396"/>
      <c r="X114" s="396"/>
      <c r="Y114" s="396"/>
      <c r="Z114" s="396"/>
      <c r="AA114" s="396"/>
      <c r="AB114" s="396"/>
      <c r="AC114" s="396"/>
      <c r="AD114" s="396"/>
      <c r="AE114" s="396"/>
      <c r="AF114" s="396"/>
      <c r="AG114" s="396"/>
      <c r="AH114" s="396"/>
      <c r="AL114" s="396"/>
      <c r="AM114" s="396"/>
      <c r="AN114" s="396"/>
      <c r="AO114" s="396"/>
      <c r="AP114" s="396"/>
      <c r="AQ114" s="396"/>
      <c r="AR114" s="396"/>
      <c r="AS114" s="396"/>
    </row>
    <row r="115" spans="20:45" x14ac:dyDescent="0.25">
      <c r="T115" s="396"/>
      <c r="U115" s="396"/>
      <c r="V115" s="396"/>
      <c r="W115" s="396"/>
      <c r="X115" s="396"/>
      <c r="Y115" s="396"/>
      <c r="Z115" s="396"/>
      <c r="AA115" s="396"/>
      <c r="AB115" s="396"/>
      <c r="AC115" s="396"/>
      <c r="AD115" s="396"/>
      <c r="AE115" s="396"/>
      <c r="AF115" s="396"/>
      <c r="AG115" s="396"/>
      <c r="AH115" s="396"/>
      <c r="AL115" s="396"/>
      <c r="AM115" s="396"/>
      <c r="AN115" s="396"/>
      <c r="AO115" s="396"/>
      <c r="AP115" s="396"/>
      <c r="AQ115" s="396"/>
      <c r="AR115" s="396"/>
      <c r="AS115" s="396"/>
    </row>
    <row r="116" spans="20:45" x14ac:dyDescent="0.25">
      <c r="T116" s="396"/>
      <c r="U116" s="396"/>
      <c r="V116" s="396"/>
      <c r="W116" s="396"/>
      <c r="X116" s="396"/>
      <c r="Y116" s="396"/>
      <c r="Z116" s="396"/>
      <c r="AA116" s="396"/>
      <c r="AB116" s="396"/>
      <c r="AC116" s="396"/>
      <c r="AD116" s="396"/>
      <c r="AE116" s="396"/>
      <c r="AF116" s="396"/>
      <c r="AG116" s="396"/>
      <c r="AH116" s="396"/>
      <c r="AL116" s="396"/>
      <c r="AM116" s="396"/>
      <c r="AN116" s="396"/>
      <c r="AO116" s="396"/>
      <c r="AP116" s="396"/>
      <c r="AQ116" s="396"/>
      <c r="AR116" s="396"/>
      <c r="AS116" s="396"/>
    </row>
    <row r="117" spans="20:45" x14ac:dyDescent="0.25">
      <c r="T117" s="396"/>
      <c r="U117" s="396"/>
      <c r="V117" s="396"/>
      <c r="W117" s="396"/>
      <c r="X117" s="396"/>
      <c r="Y117" s="396"/>
      <c r="Z117" s="396"/>
      <c r="AA117" s="396"/>
      <c r="AB117" s="396"/>
      <c r="AC117" s="396"/>
      <c r="AD117" s="396"/>
      <c r="AE117" s="396"/>
      <c r="AF117" s="396"/>
      <c r="AG117" s="396"/>
      <c r="AH117" s="396"/>
      <c r="AL117" s="396"/>
      <c r="AM117" s="396"/>
      <c r="AN117" s="396"/>
      <c r="AO117" s="396"/>
      <c r="AP117" s="396"/>
      <c r="AQ117" s="396"/>
      <c r="AR117" s="396"/>
      <c r="AS117" s="396"/>
    </row>
    <row r="118" spans="20:45" x14ac:dyDescent="0.25">
      <c r="T118" s="396"/>
      <c r="U118" s="396"/>
      <c r="V118" s="396"/>
      <c r="W118" s="396"/>
      <c r="X118" s="396"/>
      <c r="Y118" s="396"/>
      <c r="Z118" s="396"/>
      <c r="AA118" s="396"/>
      <c r="AB118" s="396"/>
      <c r="AC118" s="396"/>
      <c r="AD118" s="396"/>
      <c r="AE118" s="396"/>
      <c r="AF118" s="396"/>
      <c r="AG118" s="396"/>
      <c r="AH118" s="396"/>
      <c r="AL118" s="396"/>
      <c r="AM118" s="396"/>
      <c r="AN118" s="396"/>
      <c r="AO118" s="396"/>
      <c r="AP118" s="396"/>
      <c r="AQ118" s="396"/>
      <c r="AR118" s="396"/>
      <c r="AS118" s="396"/>
    </row>
    <row r="119" spans="20:45" x14ac:dyDescent="0.25">
      <c r="T119" s="396"/>
      <c r="U119" s="396"/>
      <c r="V119" s="396"/>
      <c r="W119" s="396"/>
      <c r="X119" s="396"/>
      <c r="Y119" s="396"/>
      <c r="Z119" s="396"/>
      <c r="AA119" s="396"/>
      <c r="AB119" s="396"/>
      <c r="AC119" s="396"/>
      <c r="AD119" s="396"/>
      <c r="AE119" s="396"/>
      <c r="AF119" s="396"/>
      <c r="AG119" s="396"/>
      <c r="AH119" s="396"/>
      <c r="AL119" s="396"/>
      <c r="AM119" s="396"/>
      <c r="AN119" s="396"/>
      <c r="AO119" s="396"/>
      <c r="AP119" s="396"/>
      <c r="AQ119" s="396"/>
      <c r="AR119" s="396"/>
      <c r="AS119" s="396"/>
    </row>
    <row r="120" spans="20:45" x14ac:dyDescent="0.25">
      <c r="T120" s="396"/>
      <c r="U120" s="396"/>
      <c r="V120" s="396"/>
      <c r="W120" s="396"/>
      <c r="X120" s="396"/>
      <c r="Y120" s="396"/>
      <c r="Z120" s="396"/>
      <c r="AA120" s="396"/>
      <c r="AB120" s="396"/>
      <c r="AC120" s="396"/>
      <c r="AD120" s="396"/>
      <c r="AE120" s="396"/>
      <c r="AF120" s="396"/>
      <c r="AG120" s="396"/>
      <c r="AH120" s="396"/>
      <c r="AL120" s="396"/>
      <c r="AM120" s="396"/>
      <c r="AN120" s="396"/>
      <c r="AO120" s="396"/>
      <c r="AP120" s="396"/>
      <c r="AQ120" s="396"/>
      <c r="AR120" s="396"/>
      <c r="AS120" s="396"/>
    </row>
    <row r="121" spans="20:45" x14ac:dyDescent="0.25">
      <c r="T121" s="396"/>
      <c r="U121" s="396"/>
      <c r="V121" s="396"/>
      <c r="W121" s="396"/>
      <c r="X121" s="396"/>
      <c r="Y121" s="396"/>
      <c r="Z121" s="396"/>
      <c r="AA121" s="396"/>
      <c r="AB121" s="396"/>
      <c r="AC121" s="396"/>
      <c r="AD121" s="396"/>
      <c r="AE121" s="396"/>
      <c r="AF121" s="396"/>
      <c r="AG121" s="396"/>
      <c r="AH121" s="396"/>
      <c r="AL121" s="396"/>
      <c r="AM121" s="396"/>
      <c r="AN121" s="396"/>
      <c r="AO121" s="396"/>
      <c r="AP121" s="396"/>
      <c r="AQ121" s="396"/>
      <c r="AR121" s="396"/>
      <c r="AS121" s="396"/>
    </row>
    <row r="122" spans="20:45" x14ac:dyDescent="0.25">
      <c r="T122" s="396"/>
      <c r="U122" s="396"/>
      <c r="V122" s="396"/>
      <c r="W122" s="396"/>
      <c r="X122" s="396"/>
      <c r="Y122" s="396"/>
      <c r="Z122" s="396"/>
      <c r="AA122" s="396"/>
      <c r="AB122" s="396"/>
      <c r="AC122" s="396"/>
      <c r="AD122" s="396"/>
      <c r="AE122" s="396"/>
      <c r="AF122" s="396"/>
      <c r="AG122" s="396"/>
      <c r="AH122" s="396"/>
      <c r="AL122" s="396"/>
      <c r="AM122" s="396"/>
      <c r="AN122" s="396"/>
      <c r="AO122" s="396"/>
      <c r="AP122" s="396"/>
      <c r="AQ122" s="396"/>
      <c r="AR122" s="396"/>
      <c r="AS122" s="396"/>
    </row>
    <row r="123" spans="20:45" x14ac:dyDescent="0.25">
      <c r="T123" s="396"/>
      <c r="U123" s="396"/>
      <c r="V123" s="396"/>
      <c r="W123" s="396"/>
      <c r="X123" s="396"/>
      <c r="Y123" s="396"/>
      <c r="Z123" s="396"/>
      <c r="AA123" s="396"/>
      <c r="AB123" s="396"/>
      <c r="AC123" s="396"/>
      <c r="AD123" s="396"/>
      <c r="AE123" s="396"/>
      <c r="AF123" s="396"/>
      <c r="AG123" s="396"/>
      <c r="AH123" s="396"/>
      <c r="AL123" s="396"/>
      <c r="AM123" s="396"/>
      <c r="AN123" s="396"/>
      <c r="AO123" s="396"/>
      <c r="AP123" s="396"/>
      <c r="AQ123" s="396"/>
      <c r="AR123" s="396"/>
      <c r="AS123" s="396"/>
    </row>
    <row r="124" spans="20:45" x14ac:dyDescent="0.25">
      <c r="T124" s="396"/>
      <c r="U124" s="396"/>
      <c r="V124" s="396"/>
      <c r="W124" s="396"/>
      <c r="X124" s="396"/>
      <c r="Y124" s="396"/>
      <c r="Z124" s="396"/>
      <c r="AA124" s="396"/>
      <c r="AB124" s="396"/>
      <c r="AC124" s="396"/>
      <c r="AD124" s="396"/>
      <c r="AE124" s="396"/>
      <c r="AF124" s="396"/>
      <c r="AG124" s="396"/>
      <c r="AH124" s="396"/>
      <c r="AL124" s="396"/>
      <c r="AM124" s="396"/>
      <c r="AN124" s="396"/>
      <c r="AO124" s="396"/>
      <c r="AP124" s="396"/>
      <c r="AQ124" s="396"/>
      <c r="AR124" s="396"/>
      <c r="AS124" s="396"/>
    </row>
    <row r="125" spans="20:45" x14ac:dyDescent="0.25">
      <c r="T125" s="396"/>
      <c r="U125" s="396"/>
      <c r="V125" s="396"/>
      <c r="W125" s="396"/>
      <c r="X125" s="396"/>
      <c r="Y125" s="396"/>
      <c r="Z125" s="396"/>
      <c r="AA125" s="396"/>
      <c r="AB125" s="396"/>
      <c r="AC125" s="396"/>
      <c r="AD125" s="396"/>
      <c r="AE125" s="396"/>
      <c r="AF125" s="396"/>
      <c r="AG125" s="396"/>
      <c r="AH125" s="396"/>
      <c r="AL125" s="396"/>
      <c r="AM125" s="396"/>
      <c r="AN125" s="396"/>
      <c r="AO125" s="396"/>
      <c r="AP125" s="396"/>
      <c r="AQ125" s="396"/>
      <c r="AR125" s="396"/>
      <c r="AS125" s="396"/>
    </row>
    <row r="126" spans="20:45" x14ac:dyDescent="0.25">
      <c r="T126" s="396"/>
      <c r="U126" s="396"/>
      <c r="V126" s="396"/>
      <c r="W126" s="396"/>
      <c r="X126" s="396"/>
      <c r="Y126" s="396"/>
      <c r="Z126" s="396"/>
      <c r="AA126" s="396"/>
      <c r="AB126" s="396"/>
      <c r="AC126" s="396"/>
      <c r="AD126" s="396"/>
      <c r="AE126" s="396"/>
      <c r="AF126" s="396"/>
      <c r="AG126" s="396"/>
      <c r="AH126" s="396"/>
      <c r="AL126" s="396"/>
      <c r="AM126" s="396"/>
      <c r="AN126" s="396"/>
      <c r="AO126" s="396"/>
      <c r="AP126" s="396"/>
      <c r="AQ126" s="396"/>
      <c r="AR126" s="396"/>
      <c r="AS126" s="396"/>
    </row>
    <row r="127" spans="20:45" x14ac:dyDescent="0.25">
      <c r="T127" s="396"/>
      <c r="U127" s="396"/>
      <c r="V127" s="396"/>
      <c r="W127" s="396"/>
      <c r="X127" s="396"/>
      <c r="Y127" s="396"/>
      <c r="Z127" s="396"/>
      <c r="AA127" s="396"/>
      <c r="AB127" s="396"/>
      <c r="AC127" s="396"/>
      <c r="AD127" s="396"/>
      <c r="AE127" s="396"/>
      <c r="AF127" s="396"/>
      <c r="AG127" s="396"/>
      <c r="AH127" s="396"/>
      <c r="AL127" s="396"/>
      <c r="AM127" s="396"/>
      <c r="AN127" s="396"/>
      <c r="AO127" s="396"/>
      <c r="AP127" s="396"/>
      <c r="AQ127" s="396"/>
      <c r="AR127" s="396"/>
      <c r="AS127" s="396"/>
    </row>
    <row r="128" spans="20:45" x14ac:dyDescent="0.25">
      <c r="T128" s="396"/>
      <c r="U128" s="396"/>
      <c r="V128" s="396"/>
      <c r="W128" s="396"/>
      <c r="X128" s="396"/>
      <c r="Y128" s="396"/>
      <c r="Z128" s="396"/>
      <c r="AA128" s="396"/>
      <c r="AB128" s="396"/>
      <c r="AC128" s="396"/>
      <c r="AD128" s="396"/>
      <c r="AE128" s="396"/>
      <c r="AF128" s="396"/>
      <c r="AG128" s="396"/>
      <c r="AH128" s="396"/>
      <c r="AL128" s="396"/>
      <c r="AM128" s="396"/>
      <c r="AN128" s="396"/>
      <c r="AO128" s="396"/>
      <c r="AP128" s="396"/>
      <c r="AQ128" s="396"/>
      <c r="AR128" s="396"/>
      <c r="AS128" s="396"/>
    </row>
    <row r="129" spans="20:45" x14ac:dyDescent="0.25">
      <c r="T129" s="396"/>
      <c r="U129" s="396"/>
      <c r="V129" s="396"/>
      <c r="W129" s="396"/>
      <c r="X129" s="396"/>
      <c r="Y129" s="396"/>
      <c r="Z129" s="396"/>
      <c r="AA129" s="396"/>
      <c r="AB129" s="396"/>
      <c r="AC129" s="396"/>
      <c r="AD129" s="396"/>
      <c r="AE129" s="396"/>
      <c r="AF129" s="396"/>
      <c r="AG129" s="396"/>
      <c r="AH129" s="396"/>
      <c r="AL129" s="396"/>
      <c r="AM129" s="396"/>
      <c r="AN129" s="396"/>
      <c r="AO129" s="396"/>
      <c r="AP129" s="396"/>
      <c r="AQ129" s="396"/>
      <c r="AR129" s="396"/>
      <c r="AS129" s="396"/>
    </row>
    <row r="130" spans="20:45" x14ac:dyDescent="0.25">
      <c r="T130" s="396"/>
      <c r="U130" s="396"/>
      <c r="V130" s="396"/>
      <c r="W130" s="396"/>
      <c r="X130" s="396"/>
      <c r="Y130" s="396"/>
      <c r="Z130" s="396"/>
      <c r="AA130" s="396"/>
      <c r="AB130" s="396"/>
      <c r="AC130" s="396"/>
      <c r="AD130" s="396"/>
      <c r="AE130" s="396"/>
      <c r="AF130" s="396"/>
      <c r="AG130" s="396"/>
      <c r="AH130" s="396"/>
      <c r="AL130" s="396"/>
      <c r="AM130" s="396"/>
      <c r="AN130" s="396"/>
      <c r="AO130" s="396"/>
      <c r="AP130" s="396"/>
      <c r="AQ130" s="396"/>
      <c r="AR130" s="396"/>
      <c r="AS130" s="396"/>
    </row>
    <row r="131" spans="20:45" x14ac:dyDescent="0.25">
      <c r="T131" s="396"/>
      <c r="U131" s="396"/>
      <c r="V131" s="396"/>
      <c r="W131" s="396"/>
      <c r="X131" s="396"/>
      <c r="Y131" s="396"/>
      <c r="Z131" s="396"/>
      <c r="AA131" s="396"/>
      <c r="AB131" s="396"/>
      <c r="AC131" s="396"/>
      <c r="AD131" s="396"/>
      <c r="AE131" s="396"/>
      <c r="AF131" s="396"/>
      <c r="AG131" s="396"/>
      <c r="AH131" s="396"/>
      <c r="AL131" s="396"/>
      <c r="AM131" s="396"/>
      <c r="AN131" s="396"/>
      <c r="AO131" s="396"/>
      <c r="AP131" s="396"/>
      <c r="AQ131" s="396"/>
      <c r="AR131" s="396"/>
      <c r="AS131" s="396"/>
    </row>
    <row r="132" spans="20:45" x14ac:dyDescent="0.25">
      <c r="T132" s="396"/>
      <c r="U132" s="396"/>
      <c r="V132" s="396"/>
      <c r="W132" s="396"/>
      <c r="X132" s="396"/>
      <c r="Y132" s="396"/>
      <c r="Z132" s="396"/>
      <c r="AA132" s="396"/>
      <c r="AB132" s="396"/>
      <c r="AC132" s="396"/>
      <c r="AD132" s="396"/>
      <c r="AE132" s="396"/>
      <c r="AF132" s="396"/>
      <c r="AG132" s="396"/>
      <c r="AH132" s="396"/>
      <c r="AL132" s="396"/>
      <c r="AM132" s="396"/>
      <c r="AN132" s="396"/>
      <c r="AO132" s="396"/>
      <c r="AP132" s="396"/>
      <c r="AQ132" s="396"/>
      <c r="AR132" s="396"/>
      <c r="AS132" s="396"/>
    </row>
    <row r="133" spans="20:45" x14ac:dyDescent="0.25">
      <c r="T133" s="396"/>
      <c r="U133" s="396"/>
      <c r="V133" s="396"/>
      <c r="W133" s="396"/>
      <c r="X133" s="396"/>
      <c r="Y133" s="396"/>
      <c r="Z133" s="396"/>
      <c r="AA133" s="396"/>
      <c r="AB133" s="396"/>
      <c r="AC133" s="396"/>
      <c r="AD133" s="396"/>
      <c r="AE133" s="396"/>
      <c r="AF133" s="396"/>
      <c r="AG133" s="396"/>
      <c r="AH133" s="396"/>
      <c r="AL133" s="396"/>
      <c r="AM133" s="396"/>
      <c r="AN133" s="396"/>
      <c r="AO133" s="396"/>
      <c r="AP133" s="396"/>
      <c r="AQ133" s="396"/>
      <c r="AR133" s="396"/>
      <c r="AS133" s="396"/>
    </row>
    <row r="134" spans="20:45" x14ac:dyDescent="0.25">
      <c r="T134" s="396"/>
      <c r="U134" s="396"/>
      <c r="V134" s="396"/>
      <c r="W134" s="396"/>
      <c r="X134" s="396"/>
      <c r="Y134" s="396"/>
      <c r="Z134" s="396"/>
      <c r="AA134" s="396"/>
      <c r="AB134" s="396"/>
      <c r="AC134" s="396"/>
      <c r="AD134" s="396"/>
      <c r="AE134" s="396"/>
      <c r="AF134" s="396"/>
      <c r="AG134" s="396"/>
      <c r="AH134" s="396"/>
      <c r="AL134" s="396"/>
      <c r="AM134" s="396"/>
      <c r="AN134" s="396"/>
      <c r="AO134" s="396"/>
      <c r="AP134" s="396"/>
      <c r="AQ134" s="396"/>
      <c r="AR134" s="396"/>
      <c r="AS134" s="396"/>
    </row>
    <row r="135" spans="20:45" x14ac:dyDescent="0.25">
      <c r="T135" s="396"/>
      <c r="U135" s="396"/>
      <c r="V135" s="396"/>
      <c r="W135" s="396"/>
      <c r="X135" s="396"/>
      <c r="Y135" s="396"/>
      <c r="Z135" s="396"/>
      <c r="AA135" s="396"/>
      <c r="AB135" s="396"/>
      <c r="AC135" s="396"/>
      <c r="AD135" s="396"/>
      <c r="AE135" s="396"/>
      <c r="AF135" s="396"/>
      <c r="AG135" s="396"/>
      <c r="AH135" s="396"/>
      <c r="AL135" s="396"/>
      <c r="AM135" s="396"/>
      <c r="AN135" s="396"/>
      <c r="AO135" s="396"/>
      <c r="AP135" s="396"/>
      <c r="AQ135" s="396"/>
      <c r="AR135" s="396"/>
      <c r="AS135" s="396"/>
    </row>
    <row r="136" spans="20:45" x14ac:dyDescent="0.25">
      <c r="T136" s="396"/>
      <c r="U136" s="396"/>
      <c r="V136" s="396"/>
      <c r="W136" s="396"/>
      <c r="X136" s="396"/>
      <c r="Y136" s="396"/>
      <c r="Z136" s="396"/>
      <c r="AA136" s="396"/>
      <c r="AB136" s="396"/>
      <c r="AC136" s="396"/>
      <c r="AD136" s="396"/>
      <c r="AE136" s="396"/>
      <c r="AF136" s="396"/>
      <c r="AG136" s="396"/>
      <c r="AH136" s="396"/>
      <c r="AL136" s="396"/>
      <c r="AM136" s="396"/>
      <c r="AN136" s="396"/>
      <c r="AO136" s="396"/>
      <c r="AP136" s="396"/>
      <c r="AQ136" s="396"/>
      <c r="AR136" s="396"/>
      <c r="AS136" s="396"/>
    </row>
    <row r="137" spans="20:45" x14ac:dyDescent="0.25">
      <c r="T137" s="396"/>
      <c r="U137" s="396"/>
      <c r="V137" s="396"/>
      <c r="W137" s="396"/>
      <c r="X137" s="396"/>
      <c r="Y137" s="396"/>
      <c r="Z137" s="396"/>
      <c r="AA137" s="396"/>
      <c r="AB137" s="396"/>
      <c r="AC137" s="396"/>
      <c r="AD137" s="396"/>
      <c r="AE137" s="396"/>
      <c r="AF137" s="396"/>
      <c r="AG137" s="396"/>
      <c r="AH137" s="396"/>
      <c r="AL137" s="396"/>
      <c r="AM137" s="396"/>
      <c r="AN137" s="396"/>
      <c r="AO137" s="396"/>
      <c r="AP137" s="396"/>
      <c r="AQ137" s="396"/>
      <c r="AR137" s="396"/>
      <c r="AS137" s="396"/>
    </row>
    <row r="138" spans="20:45" x14ac:dyDescent="0.25">
      <c r="T138" s="396"/>
      <c r="U138" s="396"/>
      <c r="V138" s="396"/>
      <c r="W138" s="396"/>
      <c r="X138" s="396"/>
      <c r="Y138" s="396"/>
      <c r="Z138" s="396"/>
      <c r="AA138" s="396"/>
      <c r="AB138" s="396"/>
      <c r="AC138" s="396"/>
      <c r="AD138" s="396"/>
      <c r="AE138" s="396"/>
      <c r="AF138" s="396"/>
      <c r="AG138" s="396"/>
      <c r="AH138" s="396"/>
      <c r="AL138" s="396"/>
      <c r="AM138" s="396"/>
      <c r="AN138" s="396"/>
      <c r="AO138" s="396"/>
      <c r="AP138" s="396"/>
      <c r="AQ138" s="396"/>
      <c r="AR138" s="396"/>
      <c r="AS138" s="396"/>
    </row>
    <row r="139" spans="20:45" x14ac:dyDescent="0.25">
      <c r="T139" s="396"/>
      <c r="U139" s="396"/>
      <c r="V139" s="396"/>
      <c r="W139" s="396"/>
      <c r="X139" s="396"/>
      <c r="Y139" s="396"/>
      <c r="Z139" s="396"/>
      <c r="AA139" s="396"/>
      <c r="AB139" s="396"/>
      <c r="AC139" s="396"/>
      <c r="AD139" s="396"/>
      <c r="AE139" s="396"/>
      <c r="AF139" s="396"/>
      <c r="AG139" s="396"/>
      <c r="AH139" s="396"/>
      <c r="AL139" s="396"/>
      <c r="AM139" s="396"/>
      <c r="AN139" s="396"/>
      <c r="AO139" s="396"/>
      <c r="AP139" s="396"/>
      <c r="AQ139" s="396"/>
      <c r="AR139" s="396"/>
      <c r="AS139" s="396"/>
    </row>
    <row r="140" spans="20:45" x14ac:dyDescent="0.25">
      <c r="T140" s="396"/>
      <c r="U140" s="396"/>
      <c r="V140" s="396"/>
      <c r="W140" s="396"/>
      <c r="X140" s="396"/>
      <c r="Y140" s="396"/>
      <c r="Z140" s="396"/>
      <c r="AA140" s="396"/>
      <c r="AB140" s="396"/>
      <c r="AC140" s="396"/>
      <c r="AD140" s="396"/>
      <c r="AE140" s="396"/>
      <c r="AF140" s="396"/>
      <c r="AG140" s="396"/>
      <c r="AH140" s="396"/>
      <c r="AL140" s="396"/>
      <c r="AM140" s="396"/>
      <c r="AN140" s="396"/>
      <c r="AO140" s="396"/>
      <c r="AP140" s="396"/>
      <c r="AQ140" s="396"/>
      <c r="AR140" s="396"/>
      <c r="AS140" s="396"/>
    </row>
  </sheetData>
  <mergeCells count="1">
    <mergeCell ref="A4:C4"/>
  </mergeCells>
  <conditionalFormatting sqref="G50:I50 G34:I34 G36:I36 G22:I22 G24:I24 G26:I26 G28:I28 G30:I30 G32:I32 H21 G38:I38 G40:I40 G42:I42 G44:I44 G46:I46 G48:I48 H7 H9 H11 H13 H15 H17 H19">
    <cfRule type="expression" dxfId="272" priority="17" stopIfTrue="1">
      <formula>AND($E7&lt;9,$C7&gt;0)</formula>
    </cfRule>
  </conditionalFormatting>
  <conditionalFormatting sqref="I23 I43 K33 I31 K41 I51 I39 K49 I47 K10 M29 M45 I27 K25 I35 I8 I12 I16 I20 K18 M14">
    <cfRule type="expression" dxfId="271" priority="14" stopIfTrue="1">
      <formula>AND($O$1="CU",I8="Umpire")</formula>
    </cfRule>
    <cfRule type="expression" dxfId="270" priority="15" stopIfTrue="1">
      <formula>AND($O$1="CU",I8&lt;&gt;"Umpire",J8&lt;&gt;"")</formula>
    </cfRule>
    <cfRule type="expression" dxfId="269" priority="16" stopIfTrue="1">
      <formula>AND($O$1="CU",I8&lt;&gt;"Umpire")</formula>
    </cfRule>
  </conditionalFormatting>
  <conditionalFormatting sqref="E36 E30 E28 E26 E24 E22 E52 E50 E32 E48 E46 E44 E42 E40 E38 E34">
    <cfRule type="expression" dxfId="268" priority="13" stopIfTrue="1">
      <formula>AND($E22&lt;9,$C22&gt;0)</formula>
    </cfRule>
  </conditionalFormatting>
  <conditionalFormatting sqref="F38 F40 F42 F44 F46 F48 F50 F36 F22 F24 F26 F28 F30 F32 F34">
    <cfRule type="cellIs" dxfId="267" priority="11" stopIfTrue="1" operator="equal">
      <formula>"Bye"</formula>
    </cfRule>
    <cfRule type="expression" dxfId="266" priority="12" stopIfTrue="1">
      <formula>AND($E22&lt;9,$C22&gt;0)</formula>
    </cfRule>
  </conditionalFormatting>
  <conditionalFormatting sqref="M10 M18 O45 M41 M49 O14 O29 M25 M33 K8 K12 K16 K20 K39 K43 K47 K51 K23 K27 K31 K35">
    <cfRule type="expression" dxfId="265" priority="9" stopIfTrue="1">
      <formula>J8="as"</formula>
    </cfRule>
    <cfRule type="expression" dxfId="264" priority="10" stopIfTrue="1">
      <formula>J8="bs"</formula>
    </cfRule>
  </conditionalFormatting>
  <conditionalFormatting sqref="B40 B42 B44 B46 B48 B50 B52 B24 B26 B28 B30 B32 B34 B36 B38 B22">
    <cfRule type="cellIs" dxfId="263" priority="7" stopIfTrue="1" operator="equal">
      <formula>"QA"</formula>
    </cfRule>
    <cfRule type="cellIs" dxfId="262" priority="8" stopIfTrue="1" operator="equal">
      <formula>"DA"</formula>
    </cfRule>
  </conditionalFormatting>
  <conditionalFormatting sqref="R62 J8 J12 J16 J20 N14 L10 L18">
    <cfRule type="expression" dxfId="261" priority="6" stopIfTrue="1">
      <formula>$O$1="CU"</formula>
    </cfRule>
  </conditionalFormatting>
  <conditionalFormatting sqref="E21 E7">
    <cfRule type="expression" dxfId="260" priority="5" stopIfTrue="1">
      <formula>$E7&lt;5</formula>
    </cfRule>
  </conditionalFormatting>
  <conditionalFormatting sqref="F19 F21 F9 F17 F15 F13 F11 F7">
    <cfRule type="cellIs" dxfId="259" priority="4" stopIfTrue="1" operator="equal">
      <formula>"Bye"</formula>
    </cfRule>
  </conditionalFormatting>
  <conditionalFormatting sqref="O16">
    <cfRule type="expression" dxfId="258" priority="1" stopIfTrue="1">
      <formula>AND($O$1="CU",O16="Umpire")</formula>
    </cfRule>
    <cfRule type="expression" dxfId="257" priority="2" stopIfTrue="1">
      <formula>AND($O$1="CU",O16&lt;&gt;"Umpire",P16&lt;&gt;"")</formula>
    </cfRule>
    <cfRule type="expression" dxfId="256"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3185" r:id="rId4"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33186" r:id="rId5" name="Button 2">
              <controlPr defaultSize="0" print="0" autoFill="0" autoPict="0" macro="[2]!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42932EE8-DE05-4673-970F-6785F0901CF7}">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76DA-2586-4320-9090-E4FBD38A70A4}">
  <sheetPr codeName="Munka12">
    <tabColor indexed="11"/>
  </sheetPr>
  <dimension ref="A1:AK41"/>
  <sheetViews>
    <sheetView workbookViewId="0">
      <selection activeCell="AJ28" sqref="AJ2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10.441406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264" t="str">
        <f>Altalanos!$A$6</f>
        <v>Somogy Vármegyei Tenisz DO A kategória</v>
      </c>
      <c r="B1" s="264"/>
      <c r="C1" s="264"/>
      <c r="D1" s="264"/>
      <c r="E1" s="264"/>
      <c r="F1" s="264"/>
      <c r="G1" s="129"/>
      <c r="H1" s="132" t="s">
        <v>44</v>
      </c>
      <c r="I1" s="130"/>
      <c r="J1" s="131"/>
      <c r="L1" s="133"/>
      <c r="M1" s="157"/>
      <c r="N1" s="158"/>
      <c r="O1" s="158" t="s">
        <v>11</v>
      </c>
      <c r="P1" s="158"/>
      <c r="Q1" s="159"/>
      <c r="R1" s="158"/>
      <c r="AB1" s="211" t="e">
        <f>IF(Y5=1,CONCATENATE(VLOOKUP(Y3,AA16:AH27,2)),CONCATENATE(VLOOKUP(Y3,AA2:AK13,2)))</f>
        <v>#N/A</v>
      </c>
      <c r="AC1" s="211" t="e">
        <f>IF(Y5=1,CONCATENATE(VLOOKUP(Y3,AA16:AK27,3)),CONCATENATE(VLOOKUP(Y3,AA2:AK13,3)))</f>
        <v>#N/A</v>
      </c>
      <c r="AD1" s="211" t="e">
        <f>IF(Y5=1,CONCATENATE(VLOOKUP(Y3,AA16:AK27,4)),CONCATENATE(VLOOKUP(Y3,AA2:AK13,4)))</f>
        <v>#N/A</v>
      </c>
      <c r="AE1" s="211" t="e">
        <f>IF(Y5=1,CONCATENATE(VLOOKUP(Y3,AA16:AK27,5)),CONCATENATE(VLOOKUP(Y3,AA2:AK13,5)))</f>
        <v>#N/A</v>
      </c>
      <c r="AF1" s="211" t="e">
        <f>IF(Y5=1,CONCATENATE(VLOOKUP(Y3,AA16:AK27,6)),CONCATENATE(VLOOKUP(Y3,AA2:AK13,6)))</f>
        <v>#N/A</v>
      </c>
      <c r="AG1" s="211" t="e">
        <f>IF(Y5=1,CONCATENATE(VLOOKUP(Y3,AA16:AK27,7)),CONCATENATE(VLOOKUP(Y3,AA2:AK13,7)))</f>
        <v>#N/A</v>
      </c>
      <c r="AH1" s="211" t="e">
        <f>IF(Y5=1,CONCATENATE(VLOOKUP(Y3,AA16:AK27,8)),CONCATENATE(VLOOKUP(Y3,AA2:AK13,8)))</f>
        <v>#N/A</v>
      </c>
      <c r="AI1" s="211" t="e">
        <f>IF(Y5=1,CONCATENATE(VLOOKUP(Y3,AA16:AK27,9)),CONCATENATE(VLOOKUP(Y3,AA2:AK13,9)))</f>
        <v>#N/A</v>
      </c>
      <c r="AJ1" s="211" t="e">
        <f>IF(Y5=1,CONCATENATE(VLOOKUP(Y3,AA16:AK27,10)),CONCATENATE(VLOOKUP(Y3,AA2:AK13,10)))</f>
        <v>#N/A</v>
      </c>
      <c r="AK1" s="211" t="e">
        <f>IF(Y5=1,CONCATENATE(VLOOKUP(Y3,AA16:AK27,11)),CONCATENATE(VLOOKUP(Y3,AA2:AK13,11)))</f>
        <v>#N/A</v>
      </c>
    </row>
    <row r="2" spans="1:37" x14ac:dyDescent="0.25">
      <c r="A2" s="134" t="s">
        <v>43</v>
      </c>
      <c r="B2" s="135"/>
      <c r="C2" s="135"/>
      <c r="D2" s="135"/>
      <c r="E2" s="242" t="str">
        <f>Altalanos!$B$8</f>
        <v>A-V.kcs.-U14-L</v>
      </c>
      <c r="F2" s="135"/>
      <c r="G2" s="136"/>
      <c r="H2" s="137"/>
      <c r="I2" s="137"/>
      <c r="J2" s="138"/>
      <c r="K2" s="133"/>
      <c r="L2" s="133"/>
      <c r="M2" s="133"/>
      <c r="N2" s="160"/>
      <c r="O2" s="161"/>
      <c r="P2" s="160"/>
      <c r="Q2" s="161"/>
      <c r="R2" s="160"/>
      <c r="Y2" s="207"/>
      <c r="Z2" s="206"/>
      <c r="AA2" s="206" t="s">
        <v>52</v>
      </c>
      <c r="AB2" s="200">
        <v>150</v>
      </c>
      <c r="AC2" s="200">
        <v>120</v>
      </c>
      <c r="AD2" s="200">
        <v>100</v>
      </c>
      <c r="AE2" s="200">
        <v>80</v>
      </c>
      <c r="AF2" s="200">
        <v>70</v>
      </c>
      <c r="AG2" s="200">
        <v>60</v>
      </c>
      <c r="AH2" s="200">
        <v>55</v>
      </c>
      <c r="AI2" s="200">
        <v>50</v>
      </c>
      <c r="AJ2" s="200">
        <v>45</v>
      </c>
      <c r="AK2" s="200">
        <v>40</v>
      </c>
    </row>
    <row r="3" spans="1:37" x14ac:dyDescent="0.25">
      <c r="A3" s="36" t="s">
        <v>21</v>
      </c>
      <c r="B3" s="36"/>
      <c r="C3" s="36"/>
      <c r="D3" s="36"/>
      <c r="E3" s="36" t="s">
        <v>19</v>
      </c>
      <c r="F3" s="36"/>
      <c r="G3" s="36"/>
      <c r="H3" s="36" t="s">
        <v>24</v>
      </c>
      <c r="I3" s="36"/>
      <c r="J3" s="67"/>
      <c r="K3" s="36"/>
      <c r="L3" s="37" t="s">
        <v>25</v>
      </c>
      <c r="M3" s="36"/>
      <c r="N3" s="163"/>
      <c r="O3" s="162"/>
      <c r="P3" s="163"/>
      <c r="Q3" s="199" t="s">
        <v>59</v>
      </c>
      <c r="R3" s="200" t="s">
        <v>62</v>
      </c>
      <c r="Y3" s="206">
        <f>IF(H4="OB","A",IF(H4="IX","W",H4))</f>
        <v>0</v>
      </c>
      <c r="Z3" s="206"/>
      <c r="AA3" s="206" t="s">
        <v>65</v>
      </c>
      <c r="AB3" s="200">
        <v>120</v>
      </c>
      <c r="AC3" s="200">
        <v>90</v>
      </c>
      <c r="AD3" s="200">
        <v>65</v>
      </c>
      <c r="AE3" s="200">
        <v>55</v>
      </c>
      <c r="AF3" s="200">
        <v>50</v>
      </c>
      <c r="AG3" s="200">
        <v>45</v>
      </c>
      <c r="AH3" s="200">
        <v>40</v>
      </c>
      <c r="AI3" s="200">
        <v>35</v>
      </c>
      <c r="AJ3" s="200">
        <v>25</v>
      </c>
      <c r="AK3" s="200">
        <v>20</v>
      </c>
    </row>
    <row r="4" spans="1:37" ht="13.8" thickBot="1" x14ac:dyDescent="0.3">
      <c r="A4" s="265">
        <f>Altalanos!$A$10</f>
        <v>46135</v>
      </c>
      <c r="B4" s="265"/>
      <c r="C4" s="265"/>
      <c r="D4" s="139"/>
      <c r="E4" s="140" t="str">
        <f>Altalanos!$C$10</f>
        <v>Balatonboglár</v>
      </c>
      <c r="F4" s="140"/>
      <c r="G4" s="140"/>
      <c r="H4" s="142"/>
      <c r="I4" s="140"/>
      <c r="J4" s="141"/>
      <c r="K4" s="142"/>
      <c r="L4" s="143" t="str">
        <f>Altalanos!$E$10</f>
        <v>Nagyistók-Nádasi Judit</v>
      </c>
      <c r="M4" s="142"/>
      <c r="N4" s="164"/>
      <c r="O4" s="165"/>
      <c r="P4" s="164"/>
      <c r="Q4" s="201" t="s">
        <v>63</v>
      </c>
      <c r="R4" s="202" t="s">
        <v>60</v>
      </c>
      <c r="Y4" s="206"/>
      <c r="Z4" s="206"/>
      <c r="AA4" s="206" t="s">
        <v>66</v>
      </c>
      <c r="AB4" s="200">
        <v>90</v>
      </c>
      <c r="AC4" s="200">
        <v>60</v>
      </c>
      <c r="AD4" s="200">
        <v>45</v>
      </c>
      <c r="AE4" s="200">
        <v>34</v>
      </c>
      <c r="AF4" s="200">
        <v>27</v>
      </c>
      <c r="AG4" s="200">
        <v>22</v>
      </c>
      <c r="AH4" s="200">
        <v>18</v>
      </c>
      <c r="AI4" s="200">
        <v>15</v>
      </c>
      <c r="AJ4" s="200">
        <v>12</v>
      </c>
      <c r="AK4" s="200">
        <v>9</v>
      </c>
    </row>
    <row r="5" spans="1:37" x14ac:dyDescent="0.25">
      <c r="A5" s="30"/>
      <c r="B5" s="30" t="s">
        <v>41</v>
      </c>
      <c r="C5" s="154" t="s">
        <v>50</v>
      </c>
      <c r="D5" s="30" t="s">
        <v>35</v>
      </c>
      <c r="E5" s="30" t="s">
        <v>55</v>
      </c>
      <c r="F5" s="30"/>
      <c r="G5" s="30" t="s">
        <v>23</v>
      </c>
      <c r="H5" s="30"/>
      <c r="I5" s="30" t="s">
        <v>26</v>
      </c>
      <c r="J5" s="30"/>
      <c r="K5" s="195" t="s">
        <v>56</v>
      </c>
      <c r="L5" s="195" t="s">
        <v>57</v>
      </c>
      <c r="M5" s="195" t="s">
        <v>58</v>
      </c>
      <c r="Q5" s="203" t="s">
        <v>64</v>
      </c>
      <c r="R5" s="204" t="s">
        <v>61</v>
      </c>
      <c r="Y5" s="206">
        <f>IF(OR(Altalanos!$A$8="F1",Altalanos!$A$8="F2",Altalanos!$A$8="N1",Altalanos!$A$8="N2"),1,2)</f>
        <v>2</v>
      </c>
      <c r="Z5" s="206"/>
      <c r="AA5" s="206" t="s">
        <v>67</v>
      </c>
      <c r="AB5" s="200">
        <v>60</v>
      </c>
      <c r="AC5" s="200">
        <v>40</v>
      </c>
      <c r="AD5" s="200">
        <v>30</v>
      </c>
      <c r="AE5" s="200">
        <v>20</v>
      </c>
      <c r="AF5" s="200">
        <v>18</v>
      </c>
      <c r="AG5" s="200">
        <v>15</v>
      </c>
      <c r="AH5" s="200">
        <v>12</v>
      </c>
      <c r="AI5" s="200">
        <v>10</v>
      </c>
      <c r="AJ5" s="200">
        <v>8</v>
      </c>
      <c r="AK5" s="200">
        <v>6</v>
      </c>
    </row>
    <row r="6" spans="1:37" x14ac:dyDescent="0.25">
      <c r="A6" s="145"/>
      <c r="B6" s="145"/>
      <c r="C6" s="194"/>
      <c r="D6" s="145"/>
      <c r="E6" s="145"/>
      <c r="F6" s="145"/>
      <c r="G6" s="145"/>
      <c r="H6" s="145"/>
      <c r="I6" s="145"/>
      <c r="J6" s="145"/>
      <c r="K6" s="145"/>
      <c r="L6" s="145"/>
      <c r="M6" s="145"/>
      <c r="Y6" s="206"/>
      <c r="Z6" s="206"/>
      <c r="AA6" s="206" t="s">
        <v>68</v>
      </c>
      <c r="AB6" s="200">
        <v>40</v>
      </c>
      <c r="AC6" s="200">
        <v>25</v>
      </c>
      <c r="AD6" s="200">
        <v>18</v>
      </c>
      <c r="AE6" s="200">
        <v>13</v>
      </c>
      <c r="AF6" s="200">
        <v>10</v>
      </c>
      <c r="AG6" s="200">
        <v>8</v>
      </c>
      <c r="AH6" s="200">
        <v>6</v>
      </c>
      <c r="AI6" s="200">
        <v>5</v>
      </c>
      <c r="AJ6" s="200">
        <v>4</v>
      </c>
      <c r="AK6" s="200">
        <v>3</v>
      </c>
    </row>
    <row r="7" spans="1:37" x14ac:dyDescent="0.25">
      <c r="A7" s="166" t="s">
        <v>52</v>
      </c>
      <c r="B7" s="196">
        <v>3</v>
      </c>
      <c r="C7" s="155" t="str">
        <f>IF($B7="","",VLOOKUP($B7,'A-V.kcs.-U14-L elo'!$A$7:$O$22,5))</f>
        <v>121225</v>
      </c>
      <c r="D7" s="155">
        <f>IF($B7="","",VLOOKUP($B7,'A-V.kcs.-U14-L elo'!$A$7:$O$22,15))</f>
        <v>0</v>
      </c>
      <c r="E7" s="153" t="str">
        <f>UPPER(IF($B7="","",VLOOKUP($B7,'A-V.kcs.-U14-L elo'!$A$7:$O$22,2)))</f>
        <v>GYŐRY</v>
      </c>
      <c r="F7" s="156"/>
      <c r="G7" s="153" t="str">
        <f>IF($B7="","",VLOOKUP($B7,'A-V.kcs.-U14-L elo'!$A$7:$O$22,3))</f>
        <v>Anna</v>
      </c>
      <c r="H7" s="156"/>
      <c r="I7" s="153" t="str">
        <f>IF($B7="","",VLOOKUP($B7,'A-V.kcs.-U14-L elo'!$A$7:$O$22,4))</f>
        <v>B.lelle-Karádi Ált. Isk.és AMI</v>
      </c>
      <c r="J7" s="145"/>
      <c r="K7" s="212"/>
      <c r="L7" s="208" t="str">
        <f>IF(K7="","",CONCATENATE(VLOOKUP($Y$3,$AB$1:$AK$1,K7)," pont"))</f>
        <v/>
      </c>
      <c r="M7" s="213"/>
      <c r="Y7" s="206"/>
      <c r="Z7" s="206"/>
      <c r="AA7" s="206" t="s">
        <v>69</v>
      </c>
      <c r="AB7" s="200">
        <v>25</v>
      </c>
      <c r="AC7" s="200">
        <v>15</v>
      </c>
      <c r="AD7" s="200">
        <v>13</v>
      </c>
      <c r="AE7" s="200">
        <v>8</v>
      </c>
      <c r="AF7" s="200">
        <v>6</v>
      </c>
      <c r="AG7" s="200">
        <v>4</v>
      </c>
      <c r="AH7" s="200">
        <v>3</v>
      </c>
      <c r="AI7" s="200">
        <v>2</v>
      </c>
      <c r="AJ7" s="200">
        <v>1</v>
      </c>
      <c r="AK7" s="200">
        <v>0</v>
      </c>
    </row>
    <row r="8" spans="1:37" x14ac:dyDescent="0.25">
      <c r="A8" s="166"/>
      <c r="B8" s="197"/>
      <c r="C8" s="167"/>
      <c r="D8" s="167"/>
      <c r="E8" s="167"/>
      <c r="F8" s="167"/>
      <c r="G8" s="167"/>
      <c r="H8" s="167"/>
      <c r="I8" s="167"/>
      <c r="J8" s="145"/>
      <c r="K8" s="166"/>
      <c r="L8" s="166"/>
      <c r="M8" s="214"/>
      <c r="Y8" s="206"/>
      <c r="Z8" s="206"/>
      <c r="AA8" s="206" t="s">
        <v>70</v>
      </c>
      <c r="AB8" s="200">
        <v>15</v>
      </c>
      <c r="AC8" s="200">
        <v>10</v>
      </c>
      <c r="AD8" s="200">
        <v>7</v>
      </c>
      <c r="AE8" s="200">
        <v>5</v>
      </c>
      <c r="AF8" s="200">
        <v>4</v>
      </c>
      <c r="AG8" s="200">
        <v>3</v>
      </c>
      <c r="AH8" s="200">
        <v>2</v>
      </c>
      <c r="AI8" s="200">
        <v>1</v>
      </c>
      <c r="AJ8" s="200">
        <v>0</v>
      </c>
      <c r="AK8" s="200">
        <v>0</v>
      </c>
    </row>
    <row r="9" spans="1:37" x14ac:dyDescent="0.25">
      <c r="A9" s="166" t="s">
        <v>53</v>
      </c>
      <c r="B9" s="196">
        <v>1</v>
      </c>
      <c r="C9" s="155" t="str">
        <f>IF($B9="","",VLOOKUP($B9,'A-V.kcs.-U14-L elo'!$A$7:$O$22,5))</f>
        <v>120627</v>
      </c>
      <c r="D9" s="155">
        <f>IF($B9="","",VLOOKUP($B9,'A-V.kcs.-U14-L elo'!$A$7:$O$22,15))</f>
        <v>0</v>
      </c>
      <c r="E9" s="153" t="str">
        <f>UPPER(IF($B9="","",VLOOKUP($B9,'A-V.kcs.-U14-L elo'!$A$7:$O$22,2)))</f>
        <v>BALOGH</v>
      </c>
      <c r="F9" s="156"/>
      <c r="G9" s="153" t="str">
        <f>IF($B9="","",VLOOKUP($B9,'A-V.kcs.-U14-L elo'!$A$7:$O$22,3))</f>
        <v>Rebeka Bella</v>
      </c>
      <c r="H9" s="156"/>
      <c r="I9" s="153" t="str">
        <f>IF($B9="","",VLOOKUP($B9,'A-V.kcs.-U14-L elo'!$A$7:$O$22,4))</f>
        <v>Boglári Ált. Isk. és AMI</v>
      </c>
      <c r="J9" s="145"/>
      <c r="K9" s="212"/>
      <c r="L9" s="208" t="str">
        <f>IF(K9="","",CONCATENATE(VLOOKUP($Y$3,$AB$1:$AK$1,K9)," pont"))</f>
        <v/>
      </c>
      <c r="M9" s="213"/>
      <c r="Y9" s="206"/>
      <c r="Z9" s="206"/>
      <c r="AA9" s="206" t="s">
        <v>71</v>
      </c>
      <c r="AB9" s="200">
        <v>10</v>
      </c>
      <c r="AC9" s="200">
        <v>6</v>
      </c>
      <c r="AD9" s="200">
        <v>4</v>
      </c>
      <c r="AE9" s="200">
        <v>2</v>
      </c>
      <c r="AF9" s="200">
        <v>1</v>
      </c>
      <c r="AG9" s="200">
        <v>0</v>
      </c>
      <c r="AH9" s="200">
        <v>0</v>
      </c>
      <c r="AI9" s="200">
        <v>0</v>
      </c>
      <c r="AJ9" s="200">
        <v>0</v>
      </c>
      <c r="AK9" s="200">
        <v>0</v>
      </c>
    </row>
    <row r="10" spans="1:37" x14ac:dyDescent="0.25">
      <c r="A10" s="166"/>
      <c r="B10" s="197"/>
      <c r="C10" s="167"/>
      <c r="D10" s="167"/>
      <c r="E10" s="167"/>
      <c r="F10" s="167"/>
      <c r="G10" s="167"/>
      <c r="H10" s="167"/>
      <c r="I10" s="167"/>
      <c r="J10" s="145"/>
      <c r="K10" s="166"/>
      <c r="L10" s="166"/>
      <c r="M10" s="214"/>
      <c r="Y10" s="206"/>
      <c r="Z10" s="206"/>
      <c r="AA10" s="206" t="s">
        <v>72</v>
      </c>
      <c r="AB10" s="200">
        <v>6</v>
      </c>
      <c r="AC10" s="200">
        <v>3</v>
      </c>
      <c r="AD10" s="200">
        <v>2</v>
      </c>
      <c r="AE10" s="200">
        <v>1</v>
      </c>
      <c r="AF10" s="200">
        <v>0</v>
      </c>
      <c r="AG10" s="200">
        <v>0</v>
      </c>
      <c r="AH10" s="200">
        <v>0</v>
      </c>
      <c r="AI10" s="200">
        <v>0</v>
      </c>
      <c r="AJ10" s="200">
        <v>0</v>
      </c>
      <c r="AK10" s="200">
        <v>0</v>
      </c>
    </row>
    <row r="11" spans="1:37" x14ac:dyDescent="0.25">
      <c r="A11" s="166" t="s">
        <v>54</v>
      </c>
      <c r="B11" s="196">
        <v>2</v>
      </c>
      <c r="C11" s="155" t="str">
        <f>IF($B11="","",VLOOKUP($B11,'A-V.kcs.-U14-L elo'!$A$7:$O$22,5))</f>
        <v>1210030</v>
      </c>
      <c r="D11" s="155">
        <f>IF($B11="","",VLOOKUP($B11,'A-V.kcs.-U14-L elo'!$A$7:$O$22,15))</f>
        <v>0</v>
      </c>
      <c r="E11" s="153" t="str">
        <f>UPPER(IF($B11="","",VLOOKUP($B11,'A-V.kcs.-U14-L elo'!$A$7:$O$22,2)))</f>
        <v>BORS</v>
      </c>
      <c r="F11" s="156"/>
      <c r="G11" s="153" t="str">
        <f>IF($B11="","",VLOOKUP($B11,'A-V.kcs.-U14-L elo'!$A$7:$O$22,3))</f>
        <v>Panna</v>
      </c>
      <c r="H11" s="156"/>
      <c r="I11" s="153" t="str">
        <f>IF($B11="","",VLOOKUP($B11,'A-V.kcs.-U14-L elo'!$A$7:$O$22,4))</f>
        <v>Boglári Ált. Isk. és AMI</v>
      </c>
      <c r="J11" s="145"/>
      <c r="K11" s="212"/>
      <c r="L11" s="208" t="str">
        <f>IF(K11="","",CONCATENATE(VLOOKUP($Y$3,$AB$1:$AK$1,K11)," pont"))</f>
        <v/>
      </c>
      <c r="M11" s="213"/>
      <c r="Y11" s="206"/>
      <c r="Z11" s="206"/>
      <c r="AA11" s="206" t="s">
        <v>77</v>
      </c>
      <c r="AB11" s="200">
        <v>3</v>
      </c>
      <c r="AC11" s="200">
        <v>2</v>
      </c>
      <c r="AD11" s="200">
        <v>1</v>
      </c>
      <c r="AE11" s="200">
        <v>0</v>
      </c>
      <c r="AF11" s="200">
        <v>0</v>
      </c>
      <c r="AG11" s="200">
        <v>0</v>
      </c>
      <c r="AH11" s="200">
        <v>0</v>
      </c>
      <c r="AI11" s="200">
        <v>0</v>
      </c>
      <c r="AJ11" s="200">
        <v>0</v>
      </c>
      <c r="AK11" s="200">
        <v>0</v>
      </c>
    </row>
    <row r="12" spans="1:37" x14ac:dyDescent="0.25">
      <c r="A12" s="145"/>
      <c r="B12" s="145"/>
      <c r="C12" s="145"/>
      <c r="D12" s="145"/>
      <c r="E12" s="145"/>
      <c r="F12" s="145"/>
      <c r="G12" s="145"/>
      <c r="H12" s="145"/>
      <c r="I12" s="145"/>
      <c r="J12" s="145"/>
      <c r="K12" s="145"/>
      <c r="L12" s="145"/>
      <c r="M12" s="145"/>
      <c r="Y12" s="206"/>
      <c r="Z12" s="206"/>
      <c r="AA12" s="206" t="s">
        <v>73</v>
      </c>
      <c r="AB12" s="210">
        <v>0</v>
      </c>
      <c r="AC12" s="210">
        <v>0</v>
      </c>
      <c r="AD12" s="210">
        <v>0</v>
      </c>
      <c r="AE12" s="210">
        <v>0</v>
      </c>
      <c r="AF12" s="210">
        <v>0</v>
      </c>
      <c r="AG12" s="210">
        <v>0</v>
      </c>
      <c r="AH12" s="210">
        <v>0</v>
      </c>
      <c r="AI12" s="210">
        <v>0</v>
      </c>
      <c r="AJ12" s="210">
        <v>0</v>
      </c>
      <c r="AK12" s="210">
        <v>0</v>
      </c>
    </row>
    <row r="13" spans="1:37" x14ac:dyDescent="0.25">
      <c r="A13" s="145"/>
      <c r="B13" s="145"/>
      <c r="C13" s="145"/>
      <c r="D13" s="145"/>
      <c r="E13" s="145"/>
      <c r="F13" s="145"/>
      <c r="G13" s="145"/>
      <c r="H13" s="145"/>
      <c r="I13" s="145"/>
      <c r="J13" s="145"/>
      <c r="K13" s="145"/>
      <c r="L13" s="145"/>
      <c r="M13" s="145"/>
      <c r="Y13" s="206"/>
      <c r="Z13" s="206"/>
      <c r="AA13" s="206" t="s">
        <v>74</v>
      </c>
      <c r="AB13" s="210">
        <v>0</v>
      </c>
      <c r="AC13" s="210">
        <v>0</v>
      </c>
      <c r="AD13" s="210">
        <v>0</v>
      </c>
      <c r="AE13" s="210">
        <v>0</v>
      </c>
      <c r="AF13" s="210">
        <v>0</v>
      </c>
      <c r="AG13" s="210">
        <v>0</v>
      </c>
      <c r="AH13" s="210">
        <v>0</v>
      </c>
      <c r="AI13" s="210">
        <v>0</v>
      </c>
      <c r="AJ13" s="210">
        <v>0</v>
      </c>
      <c r="AK13" s="210">
        <v>0</v>
      </c>
    </row>
    <row r="14" spans="1:37" x14ac:dyDescent="0.25">
      <c r="A14" s="145"/>
      <c r="B14" s="145"/>
      <c r="C14" s="145"/>
      <c r="D14" s="145"/>
      <c r="E14" s="145"/>
      <c r="F14" s="145"/>
      <c r="G14" s="145"/>
      <c r="H14" s="145"/>
      <c r="I14" s="145"/>
      <c r="J14" s="145"/>
      <c r="K14" s="145"/>
      <c r="L14" s="145"/>
      <c r="M14" s="145"/>
      <c r="Y14" s="206"/>
      <c r="Z14" s="206"/>
      <c r="AA14" s="206"/>
      <c r="AB14" s="206"/>
      <c r="AC14" s="206"/>
      <c r="AD14" s="206"/>
      <c r="AE14" s="206"/>
      <c r="AF14" s="206"/>
      <c r="AG14" s="206"/>
      <c r="AH14" s="206"/>
      <c r="AI14" s="206"/>
      <c r="AJ14" s="206"/>
      <c r="AK14" s="206"/>
    </row>
    <row r="15" spans="1:37" x14ac:dyDescent="0.25">
      <c r="A15" s="145"/>
      <c r="B15" s="145"/>
      <c r="C15" s="145"/>
      <c r="D15" s="145"/>
      <c r="E15" s="145"/>
      <c r="F15" s="145"/>
      <c r="G15" s="145"/>
      <c r="H15" s="145"/>
      <c r="I15" s="145"/>
      <c r="J15" s="145"/>
      <c r="K15" s="145"/>
      <c r="L15" s="145"/>
      <c r="M15" s="145"/>
      <c r="Y15" s="206"/>
      <c r="Z15" s="206"/>
      <c r="AA15" s="206"/>
      <c r="AB15" s="206"/>
      <c r="AC15" s="206"/>
      <c r="AD15" s="206"/>
      <c r="AE15" s="206"/>
      <c r="AF15" s="206"/>
      <c r="AG15" s="206"/>
      <c r="AH15" s="206"/>
      <c r="AI15" s="206"/>
      <c r="AJ15" s="206"/>
      <c r="AK15" s="206"/>
    </row>
    <row r="16" spans="1:37" x14ac:dyDescent="0.25">
      <c r="A16" s="145"/>
      <c r="B16" s="145"/>
      <c r="C16" s="145"/>
      <c r="D16" s="145"/>
      <c r="E16" s="145"/>
      <c r="F16" s="145"/>
      <c r="G16" s="145"/>
      <c r="H16" s="145"/>
      <c r="I16" s="145"/>
      <c r="J16" s="145"/>
      <c r="K16" s="145"/>
      <c r="L16" s="145"/>
      <c r="M16" s="145"/>
      <c r="Y16" s="206"/>
      <c r="Z16" s="206"/>
      <c r="AA16" s="206" t="s">
        <v>52</v>
      </c>
      <c r="AB16" s="206">
        <v>300</v>
      </c>
      <c r="AC16" s="206">
        <v>250</v>
      </c>
      <c r="AD16" s="206">
        <v>220</v>
      </c>
      <c r="AE16" s="206">
        <v>180</v>
      </c>
      <c r="AF16" s="206">
        <v>160</v>
      </c>
      <c r="AG16" s="206">
        <v>150</v>
      </c>
      <c r="AH16" s="206">
        <v>140</v>
      </c>
      <c r="AI16" s="206">
        <v>130</v>
      </c>
      <c r="AJ16" s="206">
        <v>120</v>
      </c>
      <c r="AK16" s="206">
        <v>110</v>
      </c>
    </row>
    <row r="17" spans="1:37" x14ac:dyDescent="0.25">
      <c r="A17" s="145"/>
      <c r="B17" s="145"/>
      <c r="C17" s="145"/>
      <c r="D17" s="145"/>
      <c r="E17" s="145"/>
      <c r="F17" s="145"/>
      <c r="G17" s="145"/>
      <c r="H17" s="145"/>
      <c r="I17" s="145"/>
      <c r="J17" s="145"/>
      <c r="K17" s="145"/>
      <c r="L17" s="145"/>
      <c r="M17" s="145"/>
      <c r="Y17" s="206"/>
      <c r="Z17" s="206"/>
      <c r="AA17" s="206" t="s">
        <v>65</v>
      </c>
      <c r="AB17" s="206">
        <v>250</v>
      </c>
      <c r="AC17" s="206">
        <v>200</v>
      </c>
      <c r="AD17" s="206">
        <v>160</v>
      </c>
      <c r="AE17" s="206">
        <v>140</v>
      </c>
      <c r="AF17" s="206">
        <v>120</v>
      </c>
      <c r="AG17" s="206">
        <v>110</v>
      </c>
      <c r="AH17" s="206">
        <v>100</v>
      </c>
      <c r="AI17" s="206">
        <v>90</v>
      </c>
      <c r="AJ17" s="206">
        <v>80</v>
      </c>
      <c r="AK17" s="206">
        <v>70</v>
      </c>
    </row>
    <row r="18" spans="1:37" ht="18.75" customHeight="1" x14ac:dyDescent="0.25">
      <c r="A18" s="145"/>
      <c r="B18" s="266"/>
      <c r="C18" s="266"/>
      <c r="D18" s="267" t="str">
        <f>E7</f>
        <v>GYŐRY</v>
      </c>
      <c r="E18" s="267"/>
      <c r="F18" s="267" t="str">
        <f>E9</f>
        <v>BALOGH</v>
      </c>
      <c r="G18" s="267"/>
      <c r="H18" s="267" t="str">
        <f>E11</f>
        <v>BORS</v>
      </c>
      <c r="I18" s="267"/>
      <c r="J18" s="145"/>
      <c r="K18" s="145"/>
      <c r="L18" s="145"/>
      <c r="M18" s="145"/>
      <c r="Y18" s="206"/>
      <c r="Z18" s="206"/>
      <c r="AA18" s="206" t="s">
        <v>66</v>
      </c>
      <c r="AB18" s="206">
        <v>200</v>
      </c>
      <c r="AC18" s="206">
        <v>150</v>
      </c>
      <c r="AD18" s="206">
        <v>130</v>
      </c>
      <c r="AE18" s="206">
        <v>110</v>
      </c>
      <c r="AF18" s="206">
        <v>95</v>
      </c>
      <c r="AG18" s="206">
        <v>80</v>
      </c>
      <c r="AH18" s="206">
        <v>70</v>
      </c>
      <c r="AI18" s="206">
        <v>60</v>
      </c>
      <c r="AJ18" s="206">
        <v>55</v>
      </c>
      <c r="AK18" s="206">
        <v>50</v>
      </c>
    </row>
    <row r="19" spans="1:37" ht="18.75" customHeight="1" x14ac:dyDescent="0.25">
      <c r="A19" s="198" t="s">
        <v>52</v>
      </c>
      <c r="B19" s="259" t="str">
        <f>E7</f>
        <v>GYŐRY</v>
      </c>
      <c r="C19" s="259"/>
      <c r="D19" s="261"/>
      <c r="E19" s="261"/>
      <c r="F19" s="260"/>
      <c r="G19" s="260"/>
      <c r="H19" s="260"/>
      <c r="I19" s="260"/>
      <c r="J19" s="145"/>
      <c r="K19" s="145"/>
      <c r="L19" s="145"/>
      <c r="M19" s="145"/>
      <c r="Y19" s="206"/>
      <c r="Z19" s="206"/>
      <c r="AA19" s="206" t="s">
        <v>67</v>
      </c>
      <c r="AB19" s="206">
        <v>150</v>
      </c>
      <c r="AC19" s="206">
        <v>120</v>
      </c>
      <c r="AD19" s="206">
        <v>100</v>
      </c>
      <c r="AE19" s="206">
        <v>80</v>
      </c>
      <c r="AF19" s="206">
        <v>70</v>
      </c>
      <c r="AG19" s="206">
        <v>60</v>
      </c>
      <c r="AH19" s="206">
        <v>55</v>
      </c>
      <c r="AI19" s="206">
        <v>50</v>
      </c>
      <c r="AJ19" s="206">
        <v>45</v>
      </c>
      <c r="AK19" s="206">
        <v>40</v>
      </c>
    </row>
    <row r="20" spans="1:37" ht="18.75" customHeight="1" x14ac:dyDescent="0.25">
      <c r="A20" s="198" t="s">
        <v>53</v>
      </c>
      <c r="B20" s="259" t="str">
        <f>E9</f>
        <v>BALOGH</v>
      </c>
      <c r="C20" s="259"/>
      <c r="D20" s="260"/>
      <c r="E20" s="260"/>
      <c r="F20" s="261"/>
      <c r="G20" s="261"/>
      <c r="H20" s="260"/>
      <c r="I20" s="260"/>
      <c r="J20" s="145"/>
      <c r="K20" s="145"/>
      <c r="L20" s="145"/>
      <c r="M20" s="145"/>
      <c r="Y20" s="206"/>
      <c r="Z20" s="206"/>
      <c r="AA20" s="206" t="s">
        <v>68</v>
      </c>
      <c r="AB20" s="206">
        <v>120</v>
      </c>
      <c r="AC20" s="206">
        <v>90</v>
      </c>
      <c r="AD20" s="206">
        <v>65</v>
      </c>
      <c r="AE20" s="206">
        <v>55</v>
      </c>
      <c r="AF20" s="206">
        <v>50</v>
      </c>
      <c r="AG20" s="206">
        <v>45</v>
      </c>
      <c r="AH20" s="206">
        <v>40</v>
      </c>
      <c r="AI20" s="206">
        <v>35</v>
      </c>
      <c r="AJ20" s="206">
        <v>25</v>
      </c>
      <c r="AK20" s="206">
        <v>20</v>
      </c>
    </row>
    <row r="21" spans="1:37" ht="18.75" customHeight="1" x14ac:dyDescent="0.25">
      <c r="A21" s="198" t="s">
        <v>54</v>
      </c>
      <c r="B21" s="259" t="str">
        <f>E11</f>
        <v>BORS</v>
      </c>
      <c r="C21" s="259"/>
      <c r="D21" s="260"/>
      <c r="E21" s="260"/>
      <c r="F21" s="260"/>
      <c r="G21" s="260"/>
      <c r="H21" s="261"/>
      <c r="I21" s="261"/>
      <c r="J21" s="145"/>
      <c r="K21" s="145"/>
      <c r="L21" s="145"/>
      <c r="M21" s="145"/>
      <c r="Y21" s="206"/>
      <c r="Z21" s="206"/>
      <c r="AA21" s="206" t="s">
        <v>69</v>
      </c>
      <c r="AB21" s="206">
        <v>90</v>
      </c>
      <c r="AC21" s="206">
        <v>60</v>
      </c>
      <c r="AD21" s="206">
        <v>45</v>
      </c>
      <c r="AE21" s="206">
        <v>34</v>
      </c>
      <c r="AF21" s="206">
        <v>27</v>
      </c>
      <c r="AG21" s="206">
        <v>22</v>
      </c>
      <c r="AH21" s="206">
        <v>18</v>
      </c>
      <c r="AI21" s="206">
        <v>15</v>
      </c>
      <c r="AJ21" s="206">
        <v>12</v>
      </c>
      <c r="AK21" s="206">
        <v>9</v>
      </c>
    </row>
    <row r="22" spans="1:37" x14ac:dyDescent="0.25">
      <c r="A22" s="145"/>
      <c r="B22" s="145"/>
      <c r="C22" s="145"/>
      <c r="D22" s="145"/>
      <c r="E22" s="145"/>
      <c r="F22" s="145"/>
      <c r="G22" s="145"/>
      <c r="H22" s="145"/>
      <c r="I22" s="145"/>
      <c r="J22" s="145"/>
      <c r="K22" s="145"/>
      <c r="L22" s="145"/>
      <c r="M22" s="145"/>
      <c r="Y22" s="206"/>
      <c r="Z22" s="206"/>
      <c r="AA22" s="206" t="s">
        <v>70</v>
      </c>
      <c r="AB22" s="206">
        <v>60</v>
      </c>
      <c r="AC22" s="206">
        <v>40</v>
      </c>
      <c r="AD22" s="206">
        <v>30</v>
      </c>
      <c r="AE22" s="206">
        <v>20</v>
      </c>
      <c r="AF22" s="206">
        <v>18</v>
      </c>
      <c r="AG22" s="206">
        <v>15</v>
      </c>
      <c r="AH22" s="206">
        <v>12</v>
      </c>
      <c r="AI22" s="206">
        <v>10</v>
      </c>
      <c r="AJ22" s="206">
        <v>8</v>
      </c>
      <c r="AK22" s="206">
        <v>6</v>
      </c>
    </row>
    <row r="23" spans="1:37" x14ac:dyDescent="0.25">
      <c r="A23" s="145"/>
      <c r="B23" s="145"/>
      <c r="C23" s="145"/>
      <c r="D23" s="145"/>
      <c r="E23" s="145"/>
      <c r="F23" s="145"/>
      <c r="G23" s="145"/>
      <c r="H23" s="145"/>
      <c r="I23" s="145"/>
      <c r="J23" s="145"/>
      <c r="K23" s="145"/>
      <c r="L23" s="145"/>
      <c r="M23" s="145"/>
      <c r="Y23" s="206"/>
      <c r="Z23" s="206"/>
      <c r="AA23" s="206" t="s">
        <v>71</v>
      </c>
      <c r="AB23" s="206">
        <v>40</v>
      </c>
      <c r="AC23" s="206">
        <v>25</v>
      </c>
      <c r="AD23" s="206">
        <v>18</v>
      </c>
      <c r="AE23" s="206">
        <v>13</v>
      </c>
      <c r="AF23" s="206">
        <v>8</v>
      </c>
      <c r="AG23" s="206">
        <v>7</v>
      </c>
      <c r="AH23" s="206">
        <v>6</v>
      </c>
      <c r="AI23" s="206">
        <v>5</v>
      </c>
      <c r="AJ23" s="206">
        <v>4</v>
      </c>
      <c r="AK23" s="206">
        <v>3</v>
      </c>
    </row>
    <row r="24" spans="1:37" x14ac:dyDescent="0.25">
      <c r="A24" s="145"/>
      <c r="B24" s="145"/>
      <c r="C24" s="145"/>
      <c r="D24" s="145"/>
      <c r="E24" s="145"/>
      <c r="F24" s="145"/>
      <c r="G24" s="145"/>
      <c r="H24" s="145"/>
      <c r="I24" s="145"/>
      <c r="J24" s="145"/>
      <c r="K24" s="145"/>
      <c r="L24" s="145"/>
      <c r="M24" s="145"/>
      <c r="Y24" s="206"/>
      <c r="Z24" s="206"/>
      <c r="AA24" s="206" t="s">
        <v>72</v>
      </c>
      <c r="AB24" s="206">
        <v>25</v>
      </c>
      <c r="AC24" s="206">
        <v>15</v>
      </c>
      <c r="AD24" s="206">
        <v>13</v>
      </c>
      <c r="AE24" s="206">
        <v>7</v>
      </c>
      <c r="AF24" s="206">
        <v>6</v>
      </c>
      <c r="AG24" s="206">
        <v>5</v>
      </c>
      <c r="AH24" s="206">
        <v>4</v>
      </c>
      <c r="AI24" s="206">
        <v>3</v>
      </c>
      <c r="AJ24" s="206">
        <v>2</v>
      </c>
      <c r="AK24" s="206">
        <v>1</v>
      </c>
    </row>
    <row r="25" spans="1:37" x14ac:dyDescent="0.25">
      <c r="A25" s="145"/>
      <c r="B25" s="145"/>
      <c r="C25" s="145"/>
      <c r="D25" s="145"/>
      <c r="E25" s="145"/>
      <c r="F25" s="145"/>
      <c r="G25" s="145"/>
      <c r="H25" s="145"/>
      <c r="I25" s="145"/>
      <c r="J25" s="145"/>
      <c r="K25" s="145"/>
      <c r="L25" s="145"/>
      <c r="M25" s="145"/>
      <c r="Y25" s="206"/>
      <c r="Z25" s="206"/>
      <c r="AA25" s="206" t="s">
        <v>77</v>
      </c>
      <c r="AB25" s="206">
        <v>15</v>
      </c>
      <c r="AC25" s="206">
        <v>10</v>
      </c>
      <c r="AD25" s="206">
        <v>8</v>
      </c>
      <c r="AE25" s="206">
        <v>4</v>
      </c>
      <c r="AF25" s="206">
        <v>3</v>
      </c>
      <c r="AG25" s="206">
        <v>2</v>
      </c>
      <c r="AH25" s="206">
        <v>1</v>
      </c>
      <c r="AI25" s="206">
        <v>0</v>
      </c>
      <c r="AJ25" s="206">
        <v>0</v>
      </c>
      <c r="AK25" s="206">
        <v>0</v>
      </c>
    </row>
    <row r="26" spans="1:37" x14ac:dyDescent="0.25">
      <c r="A26" s="145"/>
      <c r="B26" s="145"/>
      <c r="C26" s="145"/>
      <c r="D26" s="145"/>
      <c r="E26" s="145"/>
      <c r="F26" s="145"/>
      <c r="G26" s="145"/>
      <c r="H26" s="145"/>
      <c r="I26" s="145"/>
      <c r="J26" s="145"/>
      <c r="K26" s="145"/>
      <c r="L26" s="145"/>
      <c r="M26" s="145"/>
      <c r="Y26" s="206"/>
      <c r="Z26" s="206"/>
      <c r="AA26" s="206" t="s">
        <v>73</v>
      </c>
      <c r="AB26" s="206">
        <v>10</v>
      </c>
      <c r="AC26" s="206">
        <v>6</v>
      </c>
      <c r="AD26" s="206">
        <v>4</v>
      </c>
      <c r="AE26" s="206">
        <v>2</v>
      </c>
      <c r="AF26" s="206">
        <v>1</v>
      </c>
      <c r="AG26" s="206">
        <v>0</v>
      </c>
      <c r="AH26" s="206">
        <v>0</v>
      </c>
      <c r="AI26" s="206">
        <v>0</v>
      </c>
      <c r="AJ26" s="206">
        <v>0</v>
      </c>
      <c r="AK26" s="206">
        <v>0</v>
      </c>
    </row>
    <row r="27" spans="1:37" x14ac:dyDescent="0.25">
      <c r="A27" s="145"/>
      <c r="B27" s="145"/>
      <c r="C27" s="145"/>
      <c r="D27" s="145"/>
      <c r="E27" s="145"/>
      <c r="F27" s="145"/>
      <c r="G27" s="145"/>
      <c r="H27" s="145"/>
      <c r="I27" s="145"/>
      <c r="J27" s="145"/>
      <c r="K27" s="145"/>
      <c r="L27" s="145"/>
      <c r="M27" s="145"/>
      <c r="Y27" s="206"/>
      <c r="Z27" s="206"/>
      <c r="AA27" s="206" t="s">
        <v>74</v>
      </c>
      <c r="AB27" s="206">
        <v>3</v>
      </c>
      <c r="AC27" s="206">
        <v>2</v>
      </c>
      <c r="AD27" s="206">
        <v>1</v>
      </c>
      <c r="AE27" s="206">
        <v>0</v>
      </c>
      <c r="AF27" s="206">
        <v>0</v>
      </c>
      <c r="AG27" s="206">
        <v>0</v>
      </c>
      <c r="AH27" s="206">
        <v>0</v>
      </c>
      <c r="AI27" s="206">
        <v>0</v>
      </c>
      <c r="AJ27" s="206">
        <v>0</v>
      </c>
      <c r="AK27" s="206">
        <v>0</v>
      </c>
    </row>
    <row r="28" spans="1:37" x14ac:dyDescent="0.25">
      <c r="A28" s="145"/>
      <c r="B28" s="145"/>
      <c r="C28" s="145"/>
      <c r="D28" s="145"/>
      <c r="E28" s="145"/>
      <c r="F28" s="145"/>
      <c r="G28" s="145"/>
      <c r="H28" s="145"/>
      <c r="I28" s="145"/>
      <c r="J28" s="145"/>
      <c r="K28" s="145"/>
      <c r="L28" s="145"/>
      <c r="M28" s="145"/>
    </row>
    <row r="29" spans="1:37" x14ac:dyDescent="0.25">
      <c r="A29" s="145"/>
      <c r="B29" s="145"/>
      <c r="C29" s="145"/>
      <c r="D29" s="145"/>
      <c r="E29" s="145"/>
      <c r="F29" s="145"/>
      <c r="G29" s="145"/>
      <c r="H29" s="145"/>
      <c r="I29" s="145"/>
      <c r="J29" s="145"/>
      <c r="K29" s="145"/>
      <c r="L29" s="145"/>
      <c r="M29" s="145"/>
    </row>
    <row r="30" spans="1:37" x14ac:dyDescent="0.25">
      <c r="A30" s="145"/>
      <c r="B30" s="145"/>
      <c r="C30" s="145"/>
      <c r="D30" s="145"/>
      <c r="E30" s="145"/>
      <c r="F30" s="145"/>
      <c r="G30" s="145"/>
      <c r="H30" s="145"/>
      <c r="I30" s="145"/>
      <c r="J30" s="145"/>
      <c r="K30" s="145"/>
      <c r="L30" s="145"/>
      <c r="M30" s="145"/>
    </row>
    <row r="31" spans="1:37" x14ac:dyDescent="0.25">
      <c r="A31" s="145"/>
      <c r="B31" s="145"/>
      <c r="C31" s="145"/>
      <c r="D31" s="145"/>
      <c r="E31" s="145"/>
      <c r="F31" s="145"/>
      <c r="G31" s="145"/>
      <c r="H31" s="145"/>
      <c r="I31" s="145"/>
      <c r="J31" s="145"/>
      <c r="K31" s="145"/>
      <c r="L31" s="145"/>
      <c r="M31" s="145"/>
    </row>
    <row r="32" spans="1:37" x14ac:dyDescent="0.25">
      <c r="A32" s="145"/>
      <c r="B32" s="145"/>
      <c r="C32" s="145"/>
      <c r="D32" s="145"/>
      <c r="E32" s="145"/>
      <c r="F32" s="145"/>
      <c r="G32" s="145"/>
      <c r="H32" s="145"/>
      <c r="I32" s="145"/>
      <c r="J32" s="145"/>
      <c r="K32" s="145"/>
      <c r="L32" s="144"/>
      <c r="M32" s="144"/>
    </row>
    <row r="33" spans="1:18" x14ac:dyDescent="0.25">
      <c r="A33" s="68" t="s">
        <v>35</v>
      </c>
      <c r="B33" s="69"/>
      <c r="C33" s="117"/>
      <c r="D33" s="174" t="s">
        <v>2</v>
      </c>
      <c r="E33" s="175" t="s">
        <v>37</v>
      </c>
      <c r="F33" s="192"/>
      <c r="G33" s="174" t="s">
        <v>2</v>
      </c>
      <c r="H33" s="175" t="s">
        <v>46</v>
      </c>
      <c r="I33" s="78"/>
      <c r="J33" s="175" t="s">
        <v>47</v>
      </c>
      <c r="K33" s="77" t="s">
        <v>48</v>
      </c>
      <c r="L33" s="30"/>
      <c r="M33" s="237"/>
      <c r="N33" s="236"/>
      <c r="P33" s="168"/>
      <c r="Q33" s="168"/>
      <c r="R33" s="169"/>
    </row>
    <row r="34" spans="1:18" x14ac:dyDescent="0.25">
      <c r="A34" s="148" t="s">
        <v>36</v>
      </c>
      <c r="B34" s="149"/>
      <c r="C34" s="150"/>
      <c r="D34" s="176"/>
      <c r="E34" s="262"/>
      <c r="F34" s="262"/>
      <c r="G34" s="186" t="s">
        <v>3</v>
      </c>
      <c r="H34" s="149"/>
      <c r="I34" s="177"/>
      <c r="J34" s="187"/>
      <c r="K34" s="146" t="s">
        <v>38</v>
      </c>
      <c r="L34" s="193"/>
      <c r="M34" s="182"/>
      <c r="P34" s="170"/>
      <c r="Q34" s="170"/>
      <c r="R34" s="171"/>
    </row>
    <row r="35" spans="1:18" x14ac:dyDescent="0.25">
      <c r="A35" s="151" t="s">
        <v>45</v>
      </c>
      <c r="B35" s="76"/>
      <c r="C35" s="152"/>
      <c r="D35" s="179"/>
      <c r="E35" s="263"/>
      <c r="F35" s="263"/>
      <c r="G35" s="188" t="s">
        <v>4</v>
      </c>
      <c r="H35" s="180"/>
      <c r="I35" s="181"/>
      <c r="J35" s="41"/>
      <c r="K35" s="190"/>
      <c r="L35" s="144"/>
      <c r="M35" s="185"/>
      <c r="P35" s="171"/>
      <c r="Q35" s="172"/>
      <c r="R35" s="171"/>
    </row>
    <row r="36" spans="1:18" x14ac:dyDescent="0.25">
      <c r="A36" s="89"/>
      <c r="B36" s="90"/>
      <c r="C36" s="91"/>
      <c r="D36" s="179"/>
      <c r="E36" s="183"/>
      <c r="F36" s="145"/>
      <c r="G36" s="188" t="s">
        <v>5</v>
      </c>
      <c r="H36" s="180"/>
      <c r="I36" s="181"/>
      <c r="J36" s="41"/>
      <c r="K36" s="146" t="s">
        <v>39</v>
      </c>
      <c r="L36" s="193"/>
      <c r="M36" s="178"/>
      <c r="P36" s="170"/>
      <c r="Q36" s="170"/>
      <c r="R36" s="171"/>
    </row>
    <row r="37" spans="1:18" x14ac:dyDescent="0.25">
      <c r="A37" s="70"/>
      <c r="B37" s="115"/>
      <c r="C37" s="71"/>
      <c r="D37" s="179"/>
      <c r="E37" s="183"/>
      <c r="F37" s="145"/>
      <c r="G37" s="188" t="s">
        <v>6</v>
      </c>
      <c r="H37" s="180"/>
      <c r="I37" s="181"/>
      <c r="J37" s="41"/>
      <c r="K37" s="191"/>
      <c r="L37" s="145"/>
      <c r="M37" s="182"/>
      <c r="P37" s="171"/>
      <c r="Q37" s="172"/>
      <c r="R37" s="171"/>
    </row>
    <row r="38" spans="1:18" x14ac:dyDescent="0.25">
      <c r="A38" s="80"/>
      <c r="B38" s="92"/>
      <c r="C38" s="116"/>
      <c r="D38" s="179"/>
      <c r="E38" s="183"/>
      <c r="F38" s="145"/>
      <c r="G38" s="188" t="s">
        <v>7</v>
      </c>
      <c r="H38" s="180"/>
      <c r="I38" s="181"/>
      <c r="J38" s="41"/>
      <c r="K38" s="151"/>
      <c r="L38" s="144"/>
      <c r="M38" s="185"/>
      <c r="P38" s="171"/>
      <c r="Q38" s="172"/>
      <c r="R38" s="171"/>
    </row>
    <row r="39" spans="1:18" x14ac:dyDescent="0.25">
      <c r="A39" s="81"/>
      <c r="B39" s="21"/>
      <c r="C39" s="71"/>
      <c r="D39" s="179"/>
      <c r="E39" s="183"/>
      <c r="F39" s="145"/>
      <c r="G39" s="188" t="s">
        <v>8</v>
      </c>
      <c r="H39" s="180"/>
      <c r="I39" s="181"/>
      <c r="J39" s="41"/>
      <c r="K39" s="146" t="s">
        <v>28</v>
      </c>
      <c r="L39" s="193"/>
      <c r="M39" s="178"/>
      <c r="P39" s="170"/>
      <c r="Q39" s="170"/>
      <c r="R39" s="171"/>
    </row>
    <row r="40" spans="1:18" x14ac:dyDescent="0.25">
      <c r="A40" s="81"/>
      <c r="B40" s="21"/>
      <c r="C40" s="87"/>
      <c r="D40" s="179"/>
      <c r="E40" s="183"/>
      <c r="F40" s="145"/>
      <c r="G40" s="188" t="s">
        <v>9</v>
      </c>
      <c r="H40" s="180"/>
      <c r="I40" s="181"/>
      <c r="J40" s="41"/>
      <c r="K40" s="191"/>
      <c r="L40" s="145"/>
      <c r="M40" s="182"/>
      <c r="P40" s="171"/>
      <c r="Q40" s="172"/>
      <c r="R40" s="171"/>
    </row>
    <row r="41" spans="1:18" x14ac:dyDescent="0.25">
      <c r="A41" s="82"/>
      <c r="B41" s="79"/>
      <c r="C41" s="88"/>
      <c r="D41" s="184"/>
      <c r="E41" s="72"/>
      <c r="F41" s="144"/>
      <c r="G41" s="189" t="s">
        <v>10</v>
      </c>
      <c r="H41" s="76"/>
      <c r="I41" s="147"/>
      <c r="J41" s="73"/>
      <c r="K41" s="151" t="str">
        <f>L4</f>
        <v>Nagyistók-Nádasi Judit</v>
      </c>
      <c r="L41" s="144"/>
      <c r="M41" s="185"/>
      <c r="P41" s="171"/>
      <c r="Q41" s="172"/>
      <c r="R41" s="173"/>
    </row>
  </sheetData>
  <mergeCells count="20">
    <mergeCell ref="E34:F34"/>
    <mergeCell ref="E35:F35"/>
    <mergeCell ref="B20:C20"/>
    <mergeCell ref="D20:E20"/>
    <mergeCell ref="F20:G20"/>
    <mergeCell ref="H20:I20"/>
    <mergeCell ref="B21:C21"/>
    <mergeCell ref="D21:E21"/>
    <mergeCell ref="F21:G21"/>
    <mergeCell ref="H21:I21"/>
    <mergeCell ref="H18:I18"/>
    <mergeCell ref="B19:C19"/>
    <mergeCell ref="D19:E19"/>
    <mergeCell ref="F19:G19"/>
    <mergeCell ref="H19:I19"/>
    <mergeCell ref="A1:F1"/>
    <mergeCell ref="A4:C4"/>
    <mergeCell ref="B18:C18"/>
    <mergeCell ref="D18:E18"/>
    <mergeCell ref="F18:G18"/>
  </mergeCells>
  <conditionalFormatting sqref="E7 E9 E11">
    <cfRule type="cellIs" dxfId="416" priority="2" stopIfTrue="1" operator="equal">
      <formula>"Bye"</formula>
    </cfRule>
  </conditionalFormatting>
  <conditionalFormatting sqref="R41">
    <cfRule type="expression" dxfId="415"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18A2-64B8-4DDD-92D4-A8B7F05A93CF}">
  <sheetPr codeName="Munka28">
    <tabColor indexed="11"/>
  </sheetPr>
  <dimension ref="A1:AS140"/>
  <sheetViews>
    <sheetView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13.88671875"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27" width="0" style="279" hidden="1" customWidth="1"/>
    <col min="28" max="28" width="10.33203125" style="279" hidden="1" customWidth="1"/>
    <col min="29" max="34" width="0" style="279" hidden="1" customWidth="1"/>
    <col min="35" max="37" width="9.109375" style="396"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13.88671875"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13.88671875"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13.88671875"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13.88671875"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13.88671875"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13.88671875"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13.88671875"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13.88671875"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13.88671875"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13.88671875"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13.88671875"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13.88671875"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13.88671875"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13.88671875"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13.88671875"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13.88671875"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13.88671875"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13.88671875"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13.88671875"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13.88671875"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13.88671875"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13.88671875"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13.88671875"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13.88671875"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13.88671875"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13.88671875"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13.88671875"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13.88671875"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13.88671875"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13.88671875"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13.88671875"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13.88671875"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13.88671875"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13.88671875"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13.88671875"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13.88671875"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13.88671875"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13.88671875"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13.88671875"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13.88671875"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13.88671875"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13.88671875"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13.88671875"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13.88671875"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13.88671875"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13.88671875"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13.88671875"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13.88671875"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13.88671875"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13.88671875"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13.88671875"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13.88671875"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13.88671875"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13.88671875"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13.88671875"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13.88671875"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13.88671875"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13.88671875"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13.88671875"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13.88671875"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13.88671875"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13.88671875"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13.88671875"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45" s="497" customFormat="1" ht="21.75" customHeight="1" x14ac:dyDescent="0.25">
      <c r="A1" s="495" t="str">
        <f>[3]Altalanos!$A$6</f>
        <v>Somogy Vármegyei Tenisz DO B kategória - Leány</v>
      </c>
      <c r="B1" s="496"/>
      <c r="C1" s="359"/>
      <c r="D1" s="359"/>
      <c r="E1" s="359"/>
      <c r="F1" s="359"/>
      <c r="G1" s="359"/>
      <c r="H1" s="496"/>
      <c r="I1" s="361"/>
      <c r="J1" s="362"/>
      <c r="K1" s="360" t="s">
        <v>44</v>
      </c>
      <c r="L1" s="363"/>
      <c r="M1" s="364"/>
      <c r="N1" s="362"/>
      <c r="O1" s="362" t="s">
        <v>11</v>
      </c>
      <c r="P1" s="362"/>
      <c r="Q1" s="359"/>
      <c r="R1" s="362"/>
      <c r="T1" s="498"/>
      <c r="U1" s="498"/>
      <c r="V1" s="498"/>
      <c r="W1" s="498"/>
      <c r="X1" s="498"/>
      <c r="Y1" s="498"/>
      <c r="Z1" s="498"/>
      <c r="AA1" s="498"/>
      <c r="AB1" s="367" t="e">
        <f>IF($Y$5=1,CONCATENATE(VLOOKUP($Y$3,$AA$2:$AH$14,2)),CONCATENATE(VLOOKUP($Y$3,$AA$16:$AH$25,2)))</f>
        <v>#N/A</v>
      </c>
      <c r="AC1" s="367" t="e">
        <f>IF($Y$5=1,CONCATENATE(VLOOKUP($Y$3,$AA$2:$AH$14,3)),CONCATENATE(VLOOKUP($Y$3,$AA$16:$AH$25,3)))</f>
        <v>#N/A</v>
      </c>
      <c r="AD1" s="367" t="e">
        <f>IF($Y$5=1,CONCATENATE(VLOOKUP($Y$3,$AA$2:$AH$14,4)),CONCATENATE(VLOOKUP($Y$3,$AA$16:$AH$25,4)))</f>
        <v>#N/A</v>
      </c>
      <c r="AE1" s="367" t="e">
        <f>IF($Y$5=1,CONCATENATE(VLOOKUP($Y$3,$AA$2:$AH$14,5)),CONCATENATE(VLOOKUP($Y$3,$AA$16:$AH$25,5)))</f>
        <v>#N/A</v>
      </c>
      <c r="AF1" s="367" t="e">
        <f>IF($Y$5=1,CONCATENATE(VLOOKUP($Y$3,$AA$2:$AH$14,6)),CONCATENATE(VLOOKUP($Y$3,$AA$16:$AH$25,6)))</f>
        <v>#N/A</v>
      </c>
      <c r="AG1" s="367" t="e">
        <f>IF($Y$5=1,CONCATENATE(VLOOKUP($Y$3,$AA$2:$AH$14,7)),CONCATENATE(VLOOKUP($Y$3,$AA$16:$AH$25,7)))</f>
        <v>#N/A</v>
      </c>
      <c r="AH1" s="367" t="e">
        <f>IF($Y$5=1,CONCATENATE(VLOOKUP($Y$3,$AA$2:$AH$14,8)),CONCATENATE(VLOOKUP($Y$3,$AA$16:$AH$25,8)))</f>
        <v>#N/A</v>
      </c>
      <c r="AI1" s="485"/>
      <c r="AJ1" s="485"/>
      <c r="AK1" s="485"/>
    </row>
    <row r="2" spans="1:45" s="499" customFormat="1" x14ac:dyDescent="0.25">
      <c r="A2" s="368" t="s">
        <v>43</v>
      </c>
      <c r="B2" s="369"/>
      <c r="C2" s="369"/>
      <c r="D2" s="369"/>
      <c r="E2" s="478" t="str">
        <f>[3]Altalanos!$C$8</f>
        <v>V.kcs.-U14-L</v>
      </c>
      <c r="F2" s="369"/>
      <c r="G2" s="370" t="s">
        <v>581</v>
      </c>
      <c r="H2" s="371"/>
      <c r="I2" s="371"/>
      <c r="J2" s="372"/>
      <c r="K2" s="363"/>
      <c r="L2" s="363"/>
      <c r="M2" s="363"/>
      <c r="N2" s="372"/>
      <c r="O2" s="371"/>
      <c r="P2" s="372"/>
      <c r="Q2" s="371"/>
      <c r="R2" s="372"/>
      <c r="T2" s="500"/>
      <c r="U2" s="500"/>
      <c r="V2" s="500"/>
      <c r="W2" s="500"/>
      <c r="X2" s="500"/>
      <c r="Y2" s="375"/>
      <c r="Z2" s="376"/>
      <c r="AA2" s="376" t="s">
        <v>52</v>
      </c>
      <c r="AB2" s="377">
        <v>300</v>
      </c>
      <c r="AC2" s="377">
        <v>250</v>
      </c>
      <c r="AD2" s="377">
        <v>200</v>
      </c>
      <c r="AE2" s="377">
        <v>150</v>
      </c>
      <c r="AF2" s="377">
        <v>120</v>
      </c>
      <c r="AG2" s="377">
        <v>90</v>
      </c>
      <c r="AH2" s="377">
        <v>40</v>
      </c>
      <c r="AI2" s="396"/>
      <c r="AJ2" s="396"/>
      <c r="AK2" s="396"/>
      <c r="AL2" s="500"/>
      <c r="AM2" s="500"/>
      <c r="AN2" s="500"/>
      <c r="AO2" s="500"/>
      <c r="AP2" s="500"/>
      <c r="AQ2" s="500"/>
      <c r="AR2" s="500"/>
      <c r="AS2" s="500"/>
    </row>
    <row r="3" spans="1:45" s="502" customFormat="1" ht="11.25" customHeight="1" x14ac:dyDescent="0.25">
      <c r="A3" s="295" t="s">
        <v>21</v>
      </c>
      <c r="B3" s="295"/>
      <c r="C3" s="295"/>
      <c r="D3" s="295"/>
      <c r="E3" s="501"/>
      <c r="F3" s="295"/>
      <c r="G3" s="295" t="s">
        <v>19</v>
      </c>
      <c r="H3" s="295"/>
      <c r="I3" s="295"/>
      <c r="J3" s="378"/>
      <c r="K3" s="295" t="s">
        <v>24</v>
      </c>
      <c r="L3" s="378"/>
      <c r="M3" s="295"/>
      <c r="N3" s="378"/>
      <c r="O3" s="295"/>
      <c r="P3" s="378"/>
      <c r="Q3" s="295"/>
      <c r="R3" s="379" t="s">
        <v>25</v>
      </c>
      <c r="T3" s="503"/>
      <c r="U3" s="503"/>
      <c r="V3" s="503"/>
      <c r="W3" s="503"/>
      <c r="X3" s="503"/>
      <c r="Y3" s="376" t="str">
        <f>IF(K4="OB","A",IF(K4="IX","W",IF(K4="","",K4)))</f>
        <v/>
      </c>
      <c r="Z3" s="376"/>
      <c r="AA3" s="376" t="s">
        <v>53</v>
      </c>
      <c r="AB3" s="377">
        <v>280</v>
      </c>
      <c r="AC3" s="377">
        <v>230</v>
      </c>
      <c r="AD3" s="377">
        <v>180</v>
      </c>
      <c r="AE3" s="377">
        <v>140</v>
      </c>
      <c r="AF3" s="377">
        <v>80</v>
      </c>
      <c r="AG3" s="377">
        <v>0</v>
      </c>
      <c r="AH3" s="377">
        <v>0</v>
      </c>
      <c r="AI3" s="396"/>
      <c r="AJ3" s="396"/>
      <c r="AK3" s="396"/>
      <c r="AL3" s="503"/>
      <c r="AM3" s="503"/>
      <c r="AN3" s="503"/>
      <c r="AO3" s="503"/>
      <c r="AP3" s="503"/>
      <c r="AQ3" s="503"/>
      <c r="AR3" s="503"/>
      <c r="AS3" s="503"/>
    </row>
    <row r="4" spans="1:45" s="506" customFormat="1" ht="11.25" customHeight="1" thickBot="1" x14ac:dyDescent="0.3">
      <c r="A4" s="383">
        <f>[3]Altalanos!$A$10</f>
        <v>46135</v>
      </c>
      <c r="B4" s="383"/>
      <c r="C4" s="383"/>
      <c r="D4" s="384"/>
      <c r="E4" s="385"/>
      <c r="F4" s="385"/>
      <c r="G4" s="385" t="str">
        <f>[3]Altalanos!$C$10</f>
        <v>Balatonboglár</v>
      </c>
      <c r="H4" s="504"/>
      <c r="I4" s="385"/>
      <c r="J4" s="386"/>
      <c r="K4" s="142"/>
      <c r="L4" s="386"/>
      <c r="M4" s="505"/>
      <c r="N4" s="386"/>
      <c r="O4" s="385"/>
      <c r="P4" s="386"/>
      <c r="Q4" s="385"/>
      <c r="R4" s="387" t="str">
        <f>[3]Altalanos!$E$10</f>
        <v>Nagyistók-Nádasi Judit</v>
      </c>
      <c r="T4" s="507"/>
      <c r="U4" s="507"/>
      <c r="V4" s="507"/>
      <c r="W4" s="507"/>
      <c r="X4" s="507"/>
      <c r="Y4" s="376"/>
      <c r="Z4" s="376"/>
      <c r="AA4" s="376" t="s">
        <v>65</v>
      </c>
      <c r="AB4" s="377">
        <v>250</v>
      </c>
      <c r="AC4" s="377">
        <v>200</v>
      </c>
      <c r="AD4" s="377">
        <v>150</v>
      </c>
      <c r="AE4" s="377">
        <v>120</v>
      </c>
      <c r="AF4" s="377">
        <v>90</v>
      </c>
      <c r="AG4" s="377">
        <v>60</v>
      </c>
      <c r="AH4" s="377">
        <v>25</v>
      </c>
      <c r="AI4" s="396"/>
      <c r="AJ4" s="396"/>
      <c r="AK4" s="396"/>
      <c r="AL4" s="507"/>
      <c r="AM4" s="507"/>
      <c r="AN4" s="507"/>
      <c r="AO4" s="507"/>
      <c r="AP4" s="507"/>
      <c r="AQ4" s="507"/>
      <c r="AR4" s="507"/>
      <c r="AS4" s="507"/>
    </row>
    <row r="5" spans="1:45" s="502" customFormat="1" x14ac:dyDescent="0.25">
      <c r="A5" s="457"/>
      <c r="B5" s="508" t="s">
        <v>430</v>
      </c>
      <c r="C5" s="509" t="s">
        <v>35</v>
      </c>
      <c r="D5" s="508" t="s">
        <v>431</v>
      </c>
      <c r="E5" s="508" t="s">
        <v>432</v>
      </c>
      <c r="F5" s="510" t="s">
        <v>22</v>
      </c>
      <c r="G5" s="510" t="s">
        <v>23</v>
      </c>
      <c r="H5" s="510"/>
      <c r="I5" s="510" t="s">
        <v>26</v>
      </c>
      <c r="J5" s="510"/>
      <c r="K5" s="508" t="s">
        <v>433</v>
      </c>
      <c r="L5" s="511"/>
      <c r="M5" s="508" t="s">
        <v>369</v>
      </c>
      <c r="N5" s="511"/>
      <c r="O5" s="508" t="s">
        <v>434</v>
      </c>
      <c r="P5" s="511"/>
      <c r="Q5" s="508"/>
      <c r="R5" s="512"/>
      <c r="T5" s="503"/>
      <c r="U5" s="503"/>
      <c r="V5" s="503"/>
      <c r="W5" s="503"/>
      <c r="X5" s="503"/>
      <c r="Y5" s="376">
        <f>IF(OR([3]Altalanos!$A$8="F1",[3]Altalanos!$A$8="F2",[3]Altalanos!$A$8="N1",[3]Altalanos!$A$8="N2"),1,2)</f>
        <v>2</v>
      </c>
      <c r="Z5" s="376"/>
      <c r="AA5" s="376" t="s">
        <v>66</v>
      </c>
      <c r="AB5" s="377">
        <v>200</v>
      </c>
      <c r="AC5" s="377">
        <v>150</v>
      </c>
      <c r="AD5" s="377">
        <v>120</v>
      </c>
      <c r="AE5" s="377">
        <v>90</v>
      </c>
      <c r="AF5" s="377">
        <v>60</v>
      </c>
      <c r="AG5" s="377">
        <v>40</v>
      </c>
      <c r="AH5" s="377">
        <v>15</v>
      </c>
      <c r="AI5" s="396"/>
      <c r="AJ5" s="396"/>
      <c r="AK5" s="396"/>
      <c r="AL5" s="503"/>
      <c r="AM5" s="503"/>
      <c r="AN5" s="503"/>
      <c r="AO5" s="503"/>
      <c r="AP5" s="503"/>
      <c r="AQ5" s="503"/>
      <c r="AR5" s="503"/>
      <c r="AS5" s="503"/>
    </row>
    <row r="6" spans="1:45" s="502" customFormat="1" ht="11.1" customHeight="1" thickBot="1" x14ac:dyDescent="0.3">
      <c r="A6" s="513"/>
      <c r="B6" s="514"/>
      <c r="C6" s="514"/>
      <c r="D6" s="514"/>
      <c r="E6" s="514"/>
      <c r="F6" s="513" t="str">
        <f>IF(Y3="","",CONCATENATE(VLOOKUP(Y3,AB1:AH1,4)," pont"))</f>
        <v/>
      </c>
      <c r="G6" s="515"/>
      <c r="H6" s="516"/>
      <c r="I6" s="515"/>
      <c r="J6" s="517"/>
      <c r="K6" s="514" t="str">
        <f>IF(Y3="","",CONCATENATE(VLOOKUP(Y3,AB1:AH1,3)," pont"))</f>
        <v/>
      </c>
      <c r="L6" s="517"/>
      <c r="M6" s="514" t="str">
        <f>IF(Y3="","",CONCATENATE(VLOOKUP(Y3,AB1:AH1,2)," pont"))</f>
        <v/>
      </c>
      <c r="N6" s="517"/>
      <c r="O6" s="514" t="str">
        <f>IF(Y3="","",CONCATENATE(VLOOKUP(Y3,AB1:AH1,1)," pont"))</f>
        <v/>
      </c>
      <c r="P6" s="517"/>
      <c r="Q6" s="514"/>
      <c r="R6" s="518"/>
      <c r="T6" s="503"/>
      <c r="U6" s="503"/>
      <c r="V6" s="503"/>
      <c r="W6" s="503"/>
      <c r="X6" s="503"/>
      <c r="Y6" s="376"/>
      <c r="Z6" s="376"/>
      <c r="AA6" s="376" t="s">
        <v>67</v>
      </c>
      <c r="AB6" s="377">
        <v>150</v>
      </c>
      <c r="AC6" s="377">
        <v>120</v>
      </c>
      <c r="AD6" s="377">
        <v>90</v>
      </c>
      <c r="AE6" s="377">
        <v>60</v>
      </c>
      <c r="AF6" s="377">
        <v>40</v>
      </c>
      <c r="AG6" s="377">
        <v>25</v>
      </c>
      <c r="AH6" s="377">
        <v>10</v>
      </c>
      <c r="AI6" s="396"/>
      <c r="AJ6" s="396"/>
      <c r="AK6" s="396"/>
      <c r="AL6" s="503"/>
      <c r="AM6" s="503"/>
      <c r="AN6" s="503"/>
      <c r="AO6" s="503"/>
      <c r="AP6" s="503"/>
      <c r="AQ6" s="503"/>
      <c r="AR6" s="503"/>
      <c r="AS6" s="503"/>
    </row>
    <row r="7" spans="1:45" s="531" customFormat="1" ht="12.9" customHeight="1" x14ac:dyDescent="0.25">
      <c r="A7" s="519">
        <v>1</v>
      </c>
      <c r="B7" s="520" t="str">
        <f>IF($E7="","",VLOOKUP($E7,'V.kcs.-U14-L elo'!$A$7:$O$22,14))</f>
        <v/>
      </c>
      <c r="C7" s="399" t="str">
        <f>IF($E7="","",VLOOKUP($E7,'V.kcs.-U14-L elo'!$A$7:$O$22,15))</f>
        <v/>
      </c>
      <c r="D7" s="399" t="str">
        <f>IF($E7="","",VLOOKUP($E7,'V.kcs.-U14-L elo'!$A$7:$O$22,5))</f>
        <v/>
      </c>
      <c r="E7" s="521"/>
      <c r="F7" s="522" t="str">
        <f>UPPER(IF($E7="","",VLOOKUP($E7,'V.kcs.-U14-L elo'!$A$7:$O$22,2)))</f>
        <v/>
      </c>
      <c r="G7" s="522" t="str">
        <f>IF($E7="","",VLOOKUP($E7,'V.kcs.-U14-L elo'!$A$7:$O$22,3))</f>
        <v/>
      </c>
      <c r="H7" s="522"/>
      <c r="I7" s="522" t="str">
        <f>IF($E7="","",VLOOKUP($E7,'V.kcs.-U14-L elo'!$A$7:$O$22,4))</f>
        <v/>
      </c>
      <c r="J7" s="523"/>
      <c r="K7" s="524"/>
      <c r="L7" s="524"/>
      <c r="M7" s="524"/>
      <c r="N7" s="524"/>
      <c r="O7" s="525"/>
      <c r="P7" s="526"/>
      <c r="Q7" s="527"/>
      <c r="R7" s="528"/>
      <c r="S7" s="529"/>
      <c r="T7" s="529"/>
      <c r="U7" s="530" t="e">
        <f>#REF!</f>
        <v>#REF!</v>
      </c>
      <c r="V7" s="529"/>
      <c r="W7" s="529"/>
      <c r="X7" s="529"/>
      <c r="Y7" s="376"/>
      <c r="Z7" s="376"/>
      <c r="AA7" s="376" t="s">
        <v>68</v>
      </c>
      <c r="AB7" s="377">
        <v>120</v>
      </c>
      <c r="AC7" s="377">
        <v>90</v>
      </c>
      <c r="AD7" s="377">
        <v>60</v>
      </c>
      <c r="AE7" s="377">
        <v>40</v>
      </c>
      <c r="AF7" s="377">
        <v>25</v>
      </c>
      <c r="AG7" s="377">
        <v>10</v>
      </c>
      <c r="AH7" s="377">
        <v>5</v>
      </c>
      <c r="AI7" s="396"/>
      <c r="AJ7" s="396"/>
      <c r="AK7" s="396"/>
      <c r="AL7" s="529"/>
      <c r="AM7" s="529"/>
      <c r="AN7" s="529"/>
      <c r="AO7" s="529"/>
      <c r="AP7" s="529"/>
      <c r="AQ7" s="529"/>
      <c r="AR7" s="529"/>
      <c r="AS7" s="529"/>
    </row>
    <row r="8" spans="1:45" s="531" customFormat="1" ht="12.9" customHeight="1" x14ac:dyDescent="0.25">
      <c r="A8" s="532"/>
      <c r="B8" s="533"/>
      <c r="C8" s="534"/>
      <c r="D8" s="534"/>
      <c r="E8" s="535"/>
      <c r="F8" s="536"/>
      <c r="G8" s="536"/>
      <c r="H8" s="537"/>
      <c r="I8" s="538" t="s">
        <v>435</v>
      </c>
      <c r="J8" s="539"/>
      <c r="K8" s="540" t="str">
        <f>UPPER(IF(OR(J8="a",J8="as"),F7,IF(OR(J8="b",J8="bs"),F9,)))</f>
        <v/>
      </c>
      <c r="L8" s="540"/>
      <c r="M8" s="524"/>
      <c r="N8" s="524"/>
      <c r="O8" s="525"/>
      <c r="P8" s="526"/>
      <c r="Q8" s="527"/>
      <c r="R8" s="528"/>
      <c r="S8" s="529"/>
      <c r="T8" s="529"/>
      <c r="U8" s="541" t="e">
        <f>#REF!</f>
        <v>#REF!</v>
      </c>
      <c r="V8" s="529"/>
      <c r="W8" s="529"/>
      <c r="X8" s="529"/>
      <c r="Y8" s="376"/>
      <c r="Z8" s="376"/>
      <c r="AA8" s="376" t="s">
        <v>69</v>
      </c>
      <c r="AB8" s="377">
        <v>90</v>
      </c>
      <c r="AC8" s="377">
        <v>60</v>
      </c>
      <c r="AD8" s="377">
        <v>40</v>
      </c>
      <c r="AE8" s="377">
        <v>25</v>
      </c>
      <c r="AF8" s="377">
        <v>10</v>
      </c>
      <c r="AG8" s="377">
        <v>5</v>
      </c>
      <c r="AH8" s="377">
        <v>2</v>
      </c>
      <c r="AI8" s="396"/>
      <c r="AJ8" s="396"/>
      <c r="AK8" s="396"/>
      <c r="AL8" s="529"/>
      <c r="AM8" s="529"/>
      <c r="AN8" s="529"/>
      <c r="AO8" s="529"/>
      <c r="AP8" s="529"/>
      <c r="AQ8" s="529"/>
      <c r="AR8" s="529"/>
      <c r="AS8" s="529"/>
    </row>
    <row r="9" spans="1:45" s="531" customFormat="1" ht="12.9" customHeight="1" x14ac:dyDescent="0.25">
      <c r="A9" s="532">
        <v>2</v>
      </c>
      <c r="B9" s="520" t="str">
        <f>IF($E9="","",VLOOKUP($E9,'V.kcs.-U14-L elo'!$A$7:$O$22,14))</f>
        <v/>
      </c>
      <c r="C9" s="399" t="str">
        <f>IF($E9="","",VLOOKUP($E9,'V.kcs.-U14-L elo'!$A$7:$O$22,15))</f>
        <v/>
      </c>
      <c r="D9" s="399" t="str">
        <f>IF($E9="","",VLOOKUP($E9,'V.kcs.-U14-L elo'!$A$7:$O$22,5))</f>
        <v/>
      </c>
      <c r="E9" s="542"/>
      <c r="F9" s="400" t="str">
        <f>UPPER(IF($E9="","",VLOOKUP($E9,'V.kcs.-U14-L elo'!$A$7:$O$22,2)))</f>
        <v/>
      </c>
      <c r="G9" s="400" t="str">
        <f>IF($E9="","",VLOOKUP($E9,'V.kcs.-U14-L elo'!$A$7:$O$22,3))</f>
        <v/>
      </c>
      <c r="H9" s="400"/>
      <c r="I9" s="400" t="str">
        <f>IF($E9="","",VLOOKUP($E9,'V.kcs.-U14-L elo'!$A$7:$O$22,4))</f>
        <v/>
      </c>
      <c r="J9" s="543"/>
      <c r="K9" s="524"/>
      <c r="L9" s="544"/>
      <c r="M9" s="524"/>
      <c r="N9" s="524"/>
      <c r="O9" s="525"/>
      <c r="P9" s="526"/>
      <c r="Q9" s="527"/>
      <c r="R9" s="528"/>
      <c r="S9" s="529"/>
      <c r="T9" s="529"/>
      <c r="U9" s="541" t="e">
        <f>#REF!</f>
        <v>#REF!</v>
      </c>
      <c r="V9" s="529"/>
      <c r="W9" s="529"/>
      <c r="X9" s="529"/>
      <c r="Y9" s="376"/>
      <c r="Z9" s="376"/>
      <c r="AA9" s="376" t="s">
        <v>70</v>
      </c>
      <c r="AB9" s="377">
        <v>60</v>
      </c>
      <c r="AC9" s="377">
        <v>40</v>
      </c>
      <c r="AD9" s="377">
        <v>25</v>
      </c>
      <c r="AE9" s="377">
        <v>10</v>
      </c>
      <c r="AF9" s="377">
        <v>5</v>
      </c>
      <c r="AG9" s="377">
        <v>2</v>
      </c>
      <c r="AH9" s="377">
        <v>1</v>
      </c>
      <c r="AI9" s="396"/>
      <c r="AJ9" s="396"/>
      <c r="AK9" s="396"/>
      <c r="AL9" s="529"/>
      <c r="AM9" s="529"/>
      <c r="AN9" s="529"/>
      <c r="AO9" s="529"/>
      <c r="AP9" s="529"/>
      <c r="AQ9" s="529"/>
      <c r="AR9" s="529"/>
      <c r="AS9" s="529"/>
    </row>
    <row r="10" spans="1:45" s="531" customFormat="1" ht="12.9" customHeight="1" x14ac:dyDescent="0.25">
      <c r="A10" s="532"/>
      <c r="B10" s="533"/>
      <c r="C10" s="534"/>
      <c r="D10" s="534"/>
      <c r="E10" s="545"/>
      <c r="F10" s="536"/>
      <c r="G10" s="536"/>
      <c r="H10" s="537"/>
      <c r="I10" s="536"/>
      <c r="J10" s="546"/>
      <c r="K10" s="538" t="s">
        <v>435</v>
      </c>
      <c r="L10" s="547"/>
      <c r="M10" s="540" t="str">
        <f>UPPER(IF(OR(L10="a",L10="as"),K8,IF(OR(L10="b",L10="bs"),K12,)))</f>
        <v/>
      </c>
      <c r="N10" s="548"/>
      <c r="O10" s="549"/>
      <c r="P10" s="549"/>
      <c r="Q10" s="527"/>
      <c r="R10" s="528"/>
      <c r="S10" s="529"/>
      <c r="T10" s="529"/>
      <c r="U10" s="541" t="e">
        <f>#REF!</f>
        <v>#REF!</v>
      </c>
      <c r="V10" s="529"/>
      <c r="W10" s="529"/>
      <c r="X10" s="529"/>
      <c r="Y10" s="376"/>
      <c r="Z10" s="376"/>
      <c r="AA10" s="376" t="s">
        <v>71</v>
      </c>
      <c r="AB10" s="377">
        <v>40</v>
      </c>
      <c r="AC10" s="377">
        <v>25</v>
      </c>
      <c r="AD10" s="377">
        <v>15</v>
      </c>
      <c r="AE10" s="377">
        <v>7</v>
      </c>
      <c r="AF10" s="377">
        <v>4</v>
      </c>
      <c r="AG10" s="377">
        <v>1</v>
      </c>
      <c r="AH10" s="377">
        <v>0</v>
      </c>
      <c r="AI10" s="396"/>
      <c r="AJ10" s="396"/>
      <c r="AK10" s="396"/>
      <c r="AL10" s="529"/>
      <c r="AM10" s="529"/>
      <c r="AN10" s="529"/>
      <c r="AO10" s="529"/>
      <c r="AP10" s="529"/>
      <c r="AQ10" s="529"/>
      <c r="AR10" s="529"/>
      <c r="AS10" s="529"/>
    </row>
    <row r="11" spans="1:45" s="531" customFormat="1" ht="12.9" customHeight="1" x14ac:dyDescent="0.25">
      <c r="A11" s="532">
        <v>3</v>
      </c>
      <c r="B11" s="520" t="str">
        <f>IF($E11="","",VLOOKUP($E11,'V.kcs.-U14-L elo'!$A$7:$O$22,14))</f>
        <v/>
      </c>
      <c r="C11" s="399" t="str">
        <f>IF($E11="","",VLOOKUP($E11,'V.kcs.-U14-L elo'!$A$7:$O$22,15))</f>
        <v/>
      </c>
      <c r="D11" s="399" t="str">
        <f>IF($E11="","",VLOOKUP($E11,'V.kcs.-U14-L elo'!$A$7:$O$22,5))</f>
        <v/>
      </c>
      <c r="E11" s="542"/>
      <c r="F11" s="400" t="str">
        <f>UPPER(IF($E11="","",VLOOKUP($E11,'V.kcs.-U14-L elo'!$A$7:$O$22,2)))</f>
        <v/>
      </c>
      <c r="G11" s="400" t="str">
        <f>IF($E11="","",VLOOKUP($E11,'V.kcs.-U14-L elo'!$A$7:$O$22,3))</f>
        <v/>
      </c>
      <c r="H11" s="400"/>
      <c r="I11" s="400" t="str">
        <f>IF($E11="","",VLOOKUP($E11,'V.kcs.-U14-L elo'!$A$7:$O$22,4))</f>
        <v/>
      </c>
      <c r="J11" s="523"/>
      <c r="K11" s="524"/>
      <c r="L11" s="550"/>
      <c r="M11" s="524"/>
      <c r="N11" s="551"/>
      <c r="O11" s="549"/>
      <c r="P11" s="549"/>
      <c r="Q11" s="527"/>
      <c r="R11" s="528"/>
      <c r="S11" s="529"/>
      <c r="T11" s="529"/>
      <c r="U11" s="541" t="e">
        <f>#REF!</f>
        <v>#REF!</v>
      </c>
      <c r="V11" s="529"/>
      <c r="W11" s="529"/>
      <c r="X11" s="529"/>
      <c r="Y11" s="376"/>
      <c r="Z11" s="376"/>
      <c r="AA11" s="376" t="s">
        <v>72</v>
      </c>
      <c r="AB11" s="377">
        <v>25</v>
      </c>
      <c r="AC11" s="377">
        <v>15</v>
      </c>
      <c r="AD11" s="377">
        <v>10</v>
      </c>
      <c r="AE11" s="377">
        <v>6</v>
      </c>
      <c r="AF11" s="377">
        <v>3</v>
      </c>
      <c r="AG11" s="377">
        <v>1</v>
      </c>
      <c r="AH11" s="377">
        <v>0</v>
      </c>
      <c r="AI11" s="396"/>
      <c r="AJ11" s="396"/>
      <c r="AK11" s="396"/>
      <c r="AL11" s="529"/>
      <c r="AM11" s="529"/>
      <c r="AN11" s="529"/>
      <c r="AO11" s="529"/>
      <c r="AP11" s="529"/>
      <c r="AQ11" s="529"/>
      <c r="AR11" s="529"/>
      <c r="AS11" s="529"/>
    </row>
    <row r="12" spans="1:45" s="531" customFormat="1" ht="12.9" customHeight="1" x14ac:dyDescent="0.25">
      <c r="A12" s="532"/>
      <c r="B12" s="533"/>
      <c r="C12" s="534"/>
      <c r="D12" s="534"/>
      <c r="E12" s="545"/>
      <c r="F12" s="536"/>
      <c r="G12" s="536"/>
      <c r="H12" s="537"/>
      <c r="I12" s="538" t="s">
        <v>435</v>
      </c>
      <c r="J12" s="539"/>
      <c r="K12" s="540" t="str">
        <f>UPPER(IF(OR(J12="a",J12="as"),F11,IF(OR(J12="b",J12="bs"),F13,)))</f>
        <v/>
      </c>
      <c r="L12" s="552"/>
      <c r="M12" s="524"/>
      <c r="N12" s="551"/>
      <c r="O12" s="549"/>
      <c r="P12" s="549"/>
      <c r="Q12" s="527"/>
      <c r="R12" s="528"/>
      <c r="S12" s="529"/>
      <c r="T12" s="529"/>
      <c r="U12" s="541" t="e">
        <f>#REF!</f>
        <v>#REF!</v>
      </c>
      <c r="V12" s="529"/>
      <c r="W12" s="529"/>
      <c r="X12" s="529"/>
      <c r="Y12" s="376"/>
      <c r="Z12" s="376"/>
      <c r="AA12" s="376" t="s">
        <v>77</v>
      </c>
      <c r="AB12" s="377">
        <v>15</v>
      </c>
      <c r="AC12" s="377">
        <v>10</v>
      </c>
      <c r="AD12" s="377">
        <v>6</v>
      </c>
      <c r="AE12" s="377">
        <v>3</v>
      </c>
      <c r="AF12" s="377">
        <v>1</v>
      </c>
      <c r="AG12" s="377">
        <v>0</v>
      </c>
      <c r="AH12" s="377">
        <v>0</v>
      </c>
      <c r="AI12" s="396"/>
      <c r="AJ12" s="396"/>
      <c r="AK12" s="396"/>
      <c r="AL12" s="529"/>
      <c r="AM12" s="529"/>
      <c r="AN12" s="529"/>
      <c r="AO12" s="529"/>
      <c r="AP12" s="529"/>
      <c r="AQ12" s="529"/>
      <c r="AR12" s="529"/>
      <c r="AS12" s="529"/>
    </row>
    <row r="13" spans="1:45" s="531" customFormat="1" ht="12.9" customHeight="1" x14ac:dyDescent="0.25">
      <c r="A13" s="532">
        <v>4</v>
      </c>
      <c r="B13" s="520" t="str">
        <f>IF($E13="","",VLOOKUP($E13,'V.kcs.-U14-L elo'!$A$7:$O$22,14))</f>
        <v/>
      </c>
      <c r="C13" s="399" t="str">
        <f>IF($E13="","",VLOOKUP($E13,'V.kcs.-U14-L elo'!$A$7:$O$22,15))</f>
        <v/>
      </c>
      <c r="D13" s="399" t="str">
        <f>IF($E13="","",VLOOKUP($E13,'V.kcs.-U14-L elo'!$A$7:$O$22,5))</f>
        <v/>
      </c>
      <c r="E13" s="542"/>
      <c r="F13" s="400" t="str">
        <f>UPPER(IF($E13="","",VLOOKUP($E13,'V.kcs.-U14-L elo'!$A$7:$O$22,2)))</f>
        <v/>
      </c>
      <c r="G13" s="400" t="str">
        <f>IF($E13="","",VLOOKUP($E13,'V.kcs.-U14-L elo'!$A$7:$O$22,3))</f>
        <v/>
      </c>
      <c r="H13" s="400"/>
      <c r="I13" s="400" t="str">
        <f>IF($E13="","",VLOOKUP($E13,'V.kcs.-U14-L elo'!$A$7:$O$22,4))</f>
        <v/>
      </c>
      <c r="J13" s="553"/>
      <c r="K13" s="524"/>
      <c r="L13" s="524"/>
      <c r="M13" s="524"/>
      <c r="N13" s="551"/>
      <c r="O13" s="549"/>
      <c r="P13" s="549"/>
      <c r="Q13" s="527"/>
      <c r="R13" s="528"/>
      <c r="S13" s="529"/>
      <c r="T13" s="529"/>
      <c r="U13" s="541" t="e">
        <f>#REF!</f>
        <v>#REF!</v>
      </c>
      <c r="V13" s="529"/>
      <c r="W13" s="529"/>
      <c r="X13" s="529"/>
      <c r="Y13" s="376"/>
      <c r="Z13" s="376"/>
      <c r="AA13" s="376" t="s">
        <v>73</v>
      </c>
      <c r="AB13" s="377">
        <v>10</v>
      </c>
      <c r="AC13" s="377">
        <v>6</v>
      </c>
      <c r="AD13" s="377">
        <v>3</v>
      </c>
      <c r="AE13" s="377">
        <v>1</v>
      </c>
      <c r="AF13" s="377">
        <v>0</v>
      </c>
      <c r="AG13" s="377">
        <v>0</v>
      </c>
      <c r="AH13" s="377">
        <v>0</v>
      </c>
      <c r="AI13" s="396"/>
      <c r="AJ13" s="396"/>
      <c r="AK13" s="396"/>
      <c r="AL13" s="529"/>
      <c r="AM13" s="529"/>
      <c r="AN13" s="529"/>
      <c r="AO13" s="529"/>
      <c r="AP13" s="529"/>
      <c r="AQ13" s="529"/>
      <c r="AR13" s="529"/>
      <c r="AS13" s="529"/>
    </row>
    <row r="14" spans="1:45" s="531" customFormat="1" ht="12.9" customHeight="1" x14ac:dyDescent="0.25">
      <c r="A14" s="532"/>
      <c r="B14" s="533"/>
      <c r="C14" s="534"/>
      <c r="D14" s="534"/>
      <c r="E14" s="545"/>
      <c r="F14" s="536"/>
      <c r="G14" s="536"/>
      <c r="H14" s="537"/>
      <c r="I14" s="536"/>
      <c r="J14" s="546"/>
      <c r="K14" s="524"/>
      <c r="L14" s="524"/>
      <c r="M14" s="538" t="s">
        <v>435</v>
      </c>
      <c r="N14" s="547"/>
      <c r="O14" s="540" t="str">
        <f>UPPER(IF(OR(N14="a",N14="as"),M10,IF(OR(N14="b",N14="bs"),M18,)))</f>
        <v/>
      </c>
      <c r="P14" s="548"/>
      <c r="Q14" s="527"/>
      <c r="R14" s="528"/>
      <c r="S14" s="529"/>
      <c r="T14" s="529"/>
      <c r="U14" s="541" t="e">
        <f>#REF!</f>
        <v>#REF!</v>
      </c>
      <c r="V14" s="529"/>
      <c r="W14" s="529"/>
      <c r="X14" s="529"/>
      <c r="Y14" s="376"/>
      <c r="Z14" s="376"/>
      <c r="AA14" s="376" t="s">
        <v>74</v>
      </c>
      <c r="AB14" s="377">
        <v>3</v>
      </c>
      <c r="AC14" s="377">
        <v>2</v>
      </c>
      <c r="AD14" s="377">
        <v>1</v>
      </c>
      <c r="AE14" s="377">
        <v>0</v>
      </c>
      <c r="AF14" s="377">
        <v>0</v>
      </c>
      <c r="AG14" s="377">
        <v>0</v>
      </c>
      <c r="AH14" s="377">
        <v>0</v>
      </c>
      <c r="AI14" s="396"/>
      <c r="AJ14" s="396"/>
      <c r="AK14" s="396"/>
      <c r="AL14" s="529"/>
      <c r="AM14" s="529"/>
      <c r="AN14" s="529"/>
      <c r="AO14" s="529"/>
      <c r="AP14" s="529"/>
      <c r="AQ14" s="529"/>
      <c r="AR14" s="529"/>
      <c r="AS14" s="529"/>
    </row>
    <row r="15" spans="1:45" s="531" customFormat="1" ht="12.9" customHeight="1" x14ac:dyDescent="0.25">
      <c r="A15" s="554">
        <v>5</v>
      </c>
      <c r="B15" s="520" t="str">
        <f>IF($E15="","",VLOOKUP($E15,'V.kcs.-U14-L elo'!$A$7:$O$22,14))</f>
        <v/>
      </c>
      <c r="C15" s="399" t="str">
        <f>IF($E15="","",VLOOKUP($E15,'V.kcs.-U14-L elo'!$A$7:$O$22,15))</f>
        <v/>
      </c>
      <c r="D15" s="399" t="str">
        <f>IF($E15="","",VLOOKUP($E15,'V.kcs.-U14-L elo'!$A$7:$O$22,5))</f>
        <v/>
      </c>
      <c r="E15" s="542"/>
      <c r="F15" s="400" t="str">
        <f>UPPER(IF($E15="","",VLOOKUP($E15,'V.kcs.-U14-L elo'!$A$7:$O$22,2)))</f>
        <v/>
      </c>
      <c r="G15" s="400" t="str">
        <f>IF($E15="","",VLOOKUP($E15,'V.kcs.-U14-L elo'!$A$7:$O$22,3))</f>
        <v/>
      </c>
      <c r="H15" s="400"/>
      <c r="I15" s="400" t="str">
        <f>IF($E15="","",VLOOKUP($E15,'V.kcs.-U14-L elo'!$A$7:$O$22,4))</f>
        <v/>
      </c>
      <c r="J15" s="555"/>
      <c r="K15" s="524"/>
      <c r="L15" s="524"/>
      <c r="M15" s="524"/>
      <c r="N15" s="551"/>
      <c r="O15" s="524"/>
      <c r="P15" s="549"/>
      <c r="Q15" s="527"/>
      <c r="R15" s="528"/>
      <c r="S15" s="529"/>
      <c r="T15" s="529"/>
      <c r="U15" s="541" t="e">
        <f>#REF!</f>
        <v>#REF!</v>
      </c>
      <c r="V15" s="529"/>
      <c r="W15" s="529"/>
      <c r="X15" s="529"/>
      <c r="Y15" s="376"/>
      <c r="Z15" s="376"/>
      <c r="AA15" s="376"/>
      <c r="AB15" s="376"/>
      <c r="AC15" s="376"/>
      <c r="AD15" s="376"/>
      <c r="AE15" s="376"/>
      <c r="AF15" s="376"/>
      <c r="AG15" s="376"/>
      <c r="AH15" s="376"/>
      <c r="AI15" s="396"/>
      <c r="AJ15" s="396"/>
      <c r="AK15" s="396"/>
      <c r="AL15" s="529"/>
      <c r="AM15" s="529"/>
      <c r="AN15" s="529"/>
      <c r="AO15" s="529"/>
      <c r="AP15" s="529"/>
      <c r="AQ15" s="529"/>
      <c r="AR15" s="529"/>
      <c r="AS15" s="529"/>
    </row>
    <row r="16" spans="1:45" s="531" customFormat="1" ht="12.9" customHeight="1" thickBot="1" x14ac:dyDescent="0.3">
      <c r="A16" s="532"/>
      <c r="B16" s="533"/>
      <c r="C16" s="534"/>
      <c r="D16" s="534"/>
      <c r="E16" s="545"/>
      <c r="F16" s="536"/>
      <c r="G16" s="536"/>
      <c r="H16" s="537"/>
      <c r="I16" s="538" t="s">
        <v>435</v>
      </c>
      <c r="J16" s="539"/>
      <c r="K16" s="540" t="str">
        <f>UPPER(IF(OR(J16="a",J16="as"),F15,IF(OR(J16="b",J16="bs"),F17,)))</f>
        <v/>
      </c>
      <c r="L16" s="540"/>
      <c r="M16" s="524"/>
      <c r="N16" s="551"/>
      <c r="O16" s="538"/>
      <c r="P16" s="549"/>
      <c r="Q16" s="527"/>
      <c r="R16" s="528"/>
      <c r="S16" s="529"/>
      <c r="T16" s="529"/>
      <c r="U16" s="556" t="e">
        <f>#REF!</f>
        <v>#REF!</v>
      </c>
      <c r="V16" s="529"/>
      <c r="W16" s="529"/>
      <c r="X16" s="529"/>
      <c r="Y16" s="376"/>
      <c r="Z16" s="376"/>
      <c r="AA16" s="376" t="s">
        <v>52</v>
      </c>
      <c r="AB16" s="377">
        <v>150</v>
      </c>
      <c r="AC16" s="377">
        <v>120</v>
      </c>
      <c r="AD16" s="377">
        <v>90</v>
      </c>
      <c r="AE16" s="377">
        <v>60</v>
      </c>
      <c r="AF16" s="377">
        <v>40</v>
      </c>
      <c r="AG16" s="377">
        <v>25</v>
      </c>
      <c r="AH16" s="377">
        <v>15</v>
      </c>
      <c r="AI16" s="396"/>
      <c r="AJ16" s="396"/>
      <c r="AK16" s="396"/>
      <c r="AL16" s="529"/>
      <c r="AM16" s="529"/>
      <c r="AN16" s="529"/>
      <c r="AO16" s="529"/>
      <c r="AP16" s="529"/>
      <c r="AQ16" s="529"/>
      <c r="AR16" s="529"/>
      <c r="AS16" s="529"/>
    </row>
    <row r="17" spans="1:45" s="531" customFormat="1" ht="12.9" customHeight="1" x14ac:dyDescent="0.25">
      <c r="A17" s="532">
        <v>6</v>
      </c>
      <c r="B17" s="520" t="str">
        <f>IF($E17="","",VLOOKUP($E17,'V.kcs.-U14-L elo'!$A$7:$O$22,14))</f>
        <v/>
      </c>
      <c r="C17" s="399" t="str">
        <f>IF($E17="","",VLOOKUP($E17,'V.kcs.-U14-L elo'!$A$7:$O$22,15))</f>
        <v/>
      </c>
      <c r="D17" s="399" t="str">
        <f>IF($E17="","",VLOOKUP($E17,'V.kcs.-U14-L elo'!$A$7:$O$22,5))</f>
        <v/>
      </c>
      <c r="E17" s="542"/>
      <c r="F17" s="400" t="str">
        <f>UPPER(IF($E17="","",VLOOKUP($E17,'V.kcs.-U14-L elo'!$A$7:$O$22,2)))</f>
        <v/>
      </c>
      <c r="G17" s="400" t="str">
        <f>IF($E17="","",VLOOKUP($E17,'V.kcs.-U14-L elo'!$A$7:$O$22,3))</f>
        <v/>
      </c>
      <c r="H17" s="400"/>
      <c r="I17" s="400" t="str">
        <f>IF($E17="","",VLOOKUP($E17,'V.kcs.-U14-L elo'!$A$7:$O$22,4))</f>
        <v/>
      </c>
      <c r="J17" s="543"/>
      <c r="K17" s="524"/>
      <c r="L17" s="544"/>
      <c r="M17" s="524"/>
      <c r="N17" s="551"/>
      <c r="O17" s="549"/>
      <c r="P17" s="549"/>
      <c r="Q17" s="527"/>
      <c r="R17" s="528"/>
      <c r="S17" s="529"/>
      <c r="T17" s="529"/>
      <c r="U17" s="529"/>
      <c r="V17" s="529"/>
      <c r="W17" s="529"/>
      <c r="X17" s="529"/>
      <c r="Y17" s="376"/>
      <c r="Z17" s="376"/>
      <c r="AA17" s="376" t="s">
        <v>65</v>
      </c>
      <c r="AB17" s="377">
        <v>120</v>
      </c>
      <c r="AC17" s="377">
        <v>90</v>
      </c>
      <c r="AD17" s="377">
        <v>60</v>
      </c>
      <c r="AE17" s="377">
        <v>40</v>
      </c>
      <c r="AF17" s="377">
        <v>25</v>
      </c>
      <c r="AG17" s="377">
        <v>15</v>
      </c>
      <c r="AH17" s="377">
        <v>8</v>
      </c>
      <c r="AI17" s="396"/>
      <c r="AJ17" s="396"/>
      <c r="AK17" s="396"/>
      <c r="AL17" s="529"/>
      <c r="AM17" s="529"/>
      <c r="AN17" s="529"/>
      <c r="AO17" s="529"/>
      <c r="AP17" s="529"/>
      <c r="AQ17" s="529"/>
      <c r="AR17" s="529"/>
      <c r="AS17" s="529"/>
    </row>
    <row r="18" spans="1:45" s="531" customFormat="1" ht="12.9" customHeight="1" x14ac:dyDescent="0.25">
      <c r="A18" s="532"/>
      <c r="B18" s="533"/>
      <c r="C18" s="534"/>
      <c r="D18" s="534"/>
      <c r="E18" s="545"/>
      <c r="F18" s="536"/>
      <c r="G18" s="536"/>
      <c r="H18" s="537"/>
      <c r="I18" s="536"/>
      <c r="J18" s="546"/>
      <c r="K18" s="538" t="s">
        <v>435</v>
      </c>
      <c r="L18" s="547"/>
      <c r="M18" s="540" t="str">
        <f>UPPER(IF(OR(L18="a",L18="as"),K16,IF(OR(L18="b",L18="bs"),K20,)))</f>
        <v/>
      </c>
      <c r="N18" s="557"/>
      <c r="O18" s="549"/>
      <c r="P18" s="549"/>
      <c r="Q18" s="527"/>
      <c r="R18" s="528"/>
      <c r="S18" s="529"/>
      <c r="T18" s="529"/>
      <c r="U18" s="529"/>
      <c r="V18" s="529"/>
      <c r="W18" s="529"/>
      <c r="X18" s="529"/>
      <c r="Y18" s="376"/>
      <c r="Z18" s="376"/>
      <c r="AA18" s="376" t="s">
        <v>66</v>
      </c>
      <c r="AB18" s="377">
        <v>90</v>
      </c>
      <c r="AC18" s="377">
        <v>60</v>
      </c>
      <c r="AD18" s="377">
        <v>40</v>
      </c>
      <c r="AE18" s="377">
        <v>25</v>
      </c>
      <c r="AF18" s="377">
        <v>15</v>
      </c>
      <c r="AG18" s="377">
        <v>8</v>
      </c>
      <c r="AH18" s="377">
        <v>4</v>
      </c>
      <c r="AI18" s="396"/>
      <c r="AJ18" s="396"/>
      <c r="AK18" s="396"/>
      <c r="AL18" s="529"/>
      <c r="AM18" s="529"/>
      <c r="AN18" s="529"/>
      <c r="AO18" s="529"/>
      <c r="AP18" s="529"/>
      <c r="AQ18" s="529"/>
      <c r="AR18" s="529"/>
      <c r="AS18" s="529"/>
    </row>
    <row r="19" spans="1:45" s="531" customFormat="1" ht="12.9" customHeight="1" x14ac:dyDescent="0.25">
      <c r="A19" s="532">
        <v>7</v>
      </c>
      <c r="B19" s="520" t="str">
        <f>IF($E19="","",VLOOKUP($E19,'V.kcs.-U14-L elo'!$A$7:$O$22,14))</f>
        <v/>
      </c>
      <c r="C19" s="399" t="str">
        <f>IF($E19="","",VLOOKUP($E19,'V.kcs.-U14-L elo'!$A$7:$O$22,15))</f>
        <v/>
      </c>
      <c r="D19" s="399" t="str">
        <f>IF($E19="","",VLOOKUP($E19,'V.kcs.-U14-L elo'!$A$7:$O$22,5))</f>
        <v/>
      </c>
      <c r="E19" s="542"/>
      <c r="F19" s="400" t="str">
        <f>UPPER(IF($E19="","",VLOOKUP($E19,'V.kcs.-U14-L elo'!$A$7:$O$22,2)))</f>
        <v/>
      </c>
      <c r="G19" s="400" t="str">
        <f>IF($E19="","",VLOOKUP($E19,'V.kcs.-U14-L elo'!$A$7:$O$22,3))</f>
        <v/>
      </c>
      <c r="H19" s="400"/>
      <c r="I19" s="400" t="str">
        <f>IF($E19="","",VLOOKUP($E19,'V.kcs.-U14-L elo'!$A$7:$O$22,4))</f>
        <v/>
      </c>
      <c r="J19" s="523"/>
      <c r="K19" s="524"/>
      <c r="L19" s="550"/>
      <c r="M19" s="524"/>
      <c r="N19" s="549"/>
      <c r="O19" s="549"/>
      <c r="P19" s="549"/>
      <c r="Q19" s="527"/>
      <c r="R19" s="528"/>
      <c r="S19" s="529"/>
      <c r="T19" s="529"/>
      <c r="U19" s="529"/>
      <c r="V19" s="529"/>
      <c r="W19" s="529"/>
      <c r="X19" s="529"/>
      <c r="Y19" s="376"/>
      <c r="Z19" s="376"/>
      <c r="AA19" s="376" t="s">
        <v>67</v>
      </c>
      <c r="AB19" s="377">
        <v>60</v>
      </c>
      <c r="AC19" s="377">
        <v>40</v>
      </c>
      <c r="AD19" s="377">
        <v>25</v>
      </c>
      <c r="AE19" s="377">
        <v>15</v>
      </c>
      <c r="AF19" s="377">
        <v>8</v>
      </c>
      <c r="AG19" s="377">
        <v>4</v>
      </c>
      <c r="AH19" s="377">
        <v>2</v>
      </c>
      <c r="AI19" s="396"/>
      <c r="AJ19" s="396"/>
      <c r="AK19" s="396"/>
      <c r="AL19" s="529"/>
      <c r="AM19" s="529"/>
      <c r="AN19" s="529"/>
      <c r="AO19" s="529"/>
      <c r="AP19" s="529"/>
      <c r="AQ19" s="529"/>
      <c r="AR19" s="529"/>
      <c r="AS19" s="529"/>
    </row>
    <row r="20" spans="1:45" s="531" customFormat="1" ht="12.9" customHeight="1" x14ac:dyDescent="0.25">
      <c r="A20" s="532"/>
      <c r="B20" s="533"/>
      <c r="C20" s="534"/>
      <c r="D20" s="534"/>
      <c r="E20" s="535"/>
      <c r="F20" s="536"/>
      <c r="G20" s="536"/>
      <c r="H20" s="537"/>
      <c r="I20" s="538" t="s">
        <v>435</v>
      </c>
      <c r="J20" s="539"/>
      <c r="K20" s="540" t="str">
        <f>UPPER(IF(OR(J20="a",J20="as"),F19,IF(OR(J20="b",J20="bs"),F21,)))</f>
        <v/>
      </c>
      <c r="L20" s="552"/>
      <c r="M20" s="524"/>
      <c r="N20" s="549"/>
      <c r="O20" s="549"/>
      <c r="P20" s="549"/>
      <c r="Q20" s="527"/>
      <c r="R20" s="528"/>
      <c r="S20" s="529"/>
      <c r="T20" s="529"/>
      <c r="U20" s="529"/>
      <c r="V20" s="529"/>
      <c r="W20" s="529"/>
      <c r="X20" s="529"/>
      <c r="Y20" s="376"/>
      <c r="Z20" s="376"/>
      <c r="AA20" s="376" t="s">
        <v>68</v>
      </c>
      <c r="AB20" s="377">
        <v>40</v>
      </c>
      <c r="AC20" s="377">
        <v>25</v>
      </c>
      <c r="AD20" s="377">
        <v>15</v>
      </c>
      <c r="AE20" s="377">
        <v>8</v>
      </c>
      <c r="AF20" s="377">
        <v>4</v>
      </c>
      <c r="AG20" s="377">
        <v>2</v>
      </c>
      <c r="AH20" s="377">
        <v>1</v>
      </c>
      <c r="AI20" s="396"/>
      <c r="AJ20" s="396"/>
      <c r="AK20" s="396"/>
      <c r="AL20" s="529"/>
      <c r="AM20" s="529"/>
      <c r="AN20" s="529"/>
      <c r="AO20" s="529"/>
      <c r="AP20" s="529"/>
      <c r="AQ20" s="529"/>
      <c r="AR20" s="529"/>
      <c r="AS20" s="529"/>
    </row>
    <row r="21" spans="1:45" s="531" customFormat="1" ht="12.9" customHeight="1" x14ac:dyDescent="0.25">
      <c r="A21" s="558">
        <v>8</v>
      </c>
      <c r="B21" s="520" t="str">
        <f>IF($E21="","",VLOOKUP($E21,'V.kcs.-U14-L elo'!$A$7:$O$22,14))</f>
        <v/>
      </c>
      <c r="C21" s="399" t="str">
        <f>IF($E21="","",VLOOKUP($E21,'V.kcs.-U14-L elo'!$A$7:$O$22,15))</f>
        <v/>
      </c>
      <c r="D21" s="399" t="str">
        <f>IF($E21="","",VLOOKUP($E21,'V.kcs.-U14-L elo'!$A$7:$O$22,5))</f>
        <v/>
      </c>
      <c r="E21" s="521"/>
      <c r="F21" s="559" t="str">
        <f>UPPER(IF($E21="","",VLOOKUP($E21,'V.kcs.-U14-L elo'!$A$7:$O$22,2)))</f>
        <v/>
      </c>
      <c r="G21" s="559" t="str">
        <f>IF($E21="","",VLOOKUP($E21,'V.kcs.-U14-L elo'!$A$7:$O$22,3))</f>
        <v/>
      </c>
      <c r="H21" s="559"/>
      <c r="I21" s="559" t="str">
        <f>IF($E21="","",VLOOKUP($E21,'V.kcs.-U14-L elo'!$A$7:$O$22,4))</f>
        <v/>
      </c>
      <c r="J21" s="553"/>
      <c r="K21" s="524"/>
      <c r="L21" s="524"/>
      <c r="M21" s="524"/>
      <c r="N21" s="549"/>
      <c r="O21" s="549"/>
      <c r="P21" s="549"/>
      <c r="Q21" s="527"/>
      <c r="R21" s="528"/>
      <c r="S21" s="529"/>
      <c r="T21" s="529"/>
      <c r="U21" s="529"/>
      <c r="V21" s="529"/>
      <c r="W21" s="529"/>
      <c r="X21" s="529"/>
      <c r="Y21" s="376"/>
      <c r="Z21" s="376"/>
      <c r="AA21" s="376" t="s">
        <v>69</v>
      </c>
      <c r="AB21" s="377">
        <v>25</v>
      </c>
      <c r="AC21" s="377">
        <v>15</v>
      </c>
      <c r="AD21" s="377">
        <v>10</v>
      </c>
      <c r="AE21" s="377">
        <v>6</v>
      </c>
      <c r="AF21" s="377">
        <v>3</v>
      </c>
      <c r="AG21" s="377">
        <v>1</v>
      </c>
      <c r="AH21" s="377">
        <v>0</v>
      </c>
      <c r="AI21" s="396"/>
      <c r="AJ21" s="396"/>
      <c r="AK21" s="396"/>
      <c r="AL21" s="529"/>
      <c r="AM21" s="529"/>
      <c r="AN21" s="529"/>
      <c r="AO21" s="529"/>
      <c r="AP21" s="529"/>
      <c r="AQ21" s="529"/>
      <c r="AR21" s="529"/>
      <c r="AS21" s="529"/>
    </row>
    <row r="22" spans="1:45" s="531" customFormat="1" ht="9.6" customHeight="1" x14ac:dyDescent="0.25">
      <c r="A22" s="560"/>
      <c r="B22" s="525"/>
      <c r="C22" s="525"/>
      <c r="D22" s="525"/>
      <c r="E22" s="535"/>
      <c r="F22" s="525"/>
      <c r="G22" s="525"/>
      <c r="H22" s="525"/>
      <c r="I22" s="525"/>
      <c r="J22" s="535"/>
      <c r="K22" s="525"/>
      <c r="L22" s="525"/>
      <c r="M22" s="525"/>
      <c r="N22" s="527"/>
      <c r="O22" s="527"/>
      <c r="P22" s="527"/>
      <c r="Q22" s="527"/>
      <c r="R22" s="528"/>
      <c r="S22" s="529"/>
      <c r="T22" s="529"/>
      <c r="U22" s="529"/>
      <c r="V22" s="529"/>
      <c r="W22" s="529"/>
      <c r="X22" s="529"/>
      <c r="Y22" s="376"/>
      <c r="Z22" s="376"/>
      <c r="AA22" s="376" t="s">
        <v>70</v>
      </c>
      <c r="AB22" s="377">
        <v>15</v>
      </c>
      <c r="AC22" s="377">
        <v>10</v>
      </c>
      <c r="AD22" s="377">
        <v>6</v>
      </c>
      <c r="AE22" s="377">
        <v>3</v>
      </c>
      <c r="AF22" s="377">
        <v>1</v>
      </c>
      <c r="AG22" s="377">
        <v>0</v>
      </c>
      <c r="AH22" s="377">
        <v>0</v>
      </c>
      <c r="AI22" s="396"/>
      <c r="AJ22" s="396"/>
      <c r="AK22" s="396"/>
      <c r="AL22" s="529"/>
      <c r="AM22" s="529"/>
      <c r="AN22" s="529"/>
      <c r="AO22" s="529"/>
      <c r="AP22" s="529"/>
      <c r="AQ22" s="529"/>
      <c r="AR22" s="529"/>
      <c r="AS22" s="529"/>
    </row>
    <row r="23" spans="1:45" s="531" customFormat="1" ht="9.6" customHeight="1" x14ac:dyDescent="0.25">
      <c r="A23" s="561"/>
      <c r="B23" s="535"/>
      <c r="C23" s="535"/>
      <c r="D23" s="535"/>
      <c r="E23" s="535"/>
      <c r="F23" s="525"/>
      <c r="G23" s="525"/>
      <c r="H23" s="529"/>
      <c r="I23" s="562"/>
      <c r="J23" s="535"/>
      <c r="K23" s="525"/>
      <c r="L23" s="525"/>
      <c r="M23" s="525"/>
      <c r="N23" s="527"/>
      <c r="O23" s="527"/>
      <c r="P23" s="527"/>
      <c r="Q23" s="527"/>
      <c r="R23" s="528"/>
      <c r="S23" s="529"/>
      <c r="T23" s="529"/>
      <c r="U23" s="529"/>
      <c r="V23" s="529"/>
      <c r="W23" s="529"/>
      <c r="X23" s="529"/>
      <c r="Y23" s="376"/>
      <c r="Z23" s="376"/>
      <c r="AA23" s="376" t="s">
        <v>71</v>
      </c>
      <c r="AB23" s="377">
        <v>10</v>
      </c>
      <c r="AC23" s="377">
        <v>6</v>
      </c>
      <c r="AD23" s="377">
        <v>3</v>
      </c>
      <c r="AE23" s="377">
        <v>1</v>
      </c>
      <c r="AF23" s="377">
        <v>0</v>
      </c>
      <c r="AG23" s="377">
        <v>0</v>
      </c>
      <c r="AH23" s="377">
        <v>0</v>
      </c>
      <c r="AI23" s="396"/>
      <c r="AJ23" s="396"/>
      <c r="AK23" s="396"/>
      <c r="AL23" s="529"/>
      <c r="AM23" s="529"/>
      <c r="AN23" s="529"/>
      <c r="AO23" s="529"/>
      <c r="AP23" s="529"/>
      <c r="AQ23" s="529"/>
      <c r="AR23" s="529"/>
      <c r="AS23" s="529"/>
    </row>
    <row r="24" spans="1:45" s="531" customFormat="1" ht="9.6" customHeight="1" x14ac:dyDescent="0.25">
      <c r="A24" s="561"/>
      <c r="B24" s="525"/>
      <c r="C24" s="525"/>
      <c r="D24" s="525"/>
      <c r="E24" s="535"/>
      <c r="F24" s="525"/>
      <c r="G24" s="525"/>
      <c r="H24" s="525"/>
      <c r="I24" s="525"/>
      <c r="J24" s="535"/>
      <c r="K24" s="525"/>
      <c r="L24" s="563"/>
      <c r="M24" s="525"/>
      <c r="N24" s="527"/>
      <c r="O24" s="527"/>
      <c r="P24" s="527"/>
      <c r="Q24" s="527"/>
      <c r="R24" s="528"/>
      <c r="S24" s="529"/>
      <c r="T24" s="529"/>
      <c r="U24" s="529"/>
      <c r="V24" s="529"/>
      <c r="W24" s="529"/>
      <c r="X24" s="529"/>
      <c r="Y24" s="376"/>
      <c r="Z24" s="376"/>
      <c r="AA24" s="376" t="s">
        <v>72</v>
      </c>
      <c r="AB24" s="377">
        <v>6</v>
      </c>
      <c r="AC24" s="377">
        <v>3</v>
      </c>
      <c r="AD24" s="377">
        <v>1</v>
      </c>
      <c r="AE24" s="377">
        <v>0</v>
      </c>
      <c r="AF24" s="377">
        <v>0</v>
      </c>
      <c r="AG24" s="377">
        <v>0</v>
      </c>
      <c r="AH24" s="377">
        <v>0</v>
      </c>
      <c r="AI24" s="396"/>
      <c r="AJ24" s="396"/>
      <c r="AK24" s="396"/>
      <c r="AL24" s="529"/>
      <c r="AM24" s="529"/>
      <c r="AN24" s="529"/>
      <c r="AO24" s="529"/>
      <c r="AP24" s="529"/>
      <c r="AQ24" s="529"/>
      <c r="AR24" s="529"/>
      <c r="AS24" s="529"/>
    </row>
    <row r="25" spans="1:45" s="531" customFormat="1" ht="9.6" customHeight="1" x14ac:dyDescent="0.25">
      <c r="A25" s="561"/>
      <c r="B25" s="535"/>
      <c r="C25" s="535"/>
      <c r="D25" s="535"/>
      <c r="E25" s="535"/>
      <c r="F25" s="525"/>
      <c r="G25" s="525"/>
      <c r="H25" s="529"/>
      <c r="I25" s="525"/>
      <c r="J25" s="535"/>
      <c r="K25" s="562"/>
      <c r="L25" s="535"/>
      <c r="M25" s="525"/>
      <c r="N25" s="527"/>
      <c r="O25" s="527"/>
      <c r="P25" s="527"/>
      <c r="Q25" s="527"/>
      <c r="R25" s="528"/>
      <c r="S25" s="529"/>
      <c r="T25" s="529"/>
      <c r="U25" s="529"/>
      <c r="V25" s="529"/>
      <c r="W25" s="529"/>
      <c r="X25" s="529"/>
      <c r="Y25" s="376"/>
      <c r="Z25" s="376"/>
      <c r="AA25" s="376" t="s">
        <v>77</v>
      </c>
      <c r="AB25" s="377">
        <v>3</v>
      </c>
      <c r="AC25" s="377">
        <v>2</v>
      </c>
      <c r="AD25" s="377">
        <v>1</v>
      </c>
      <c r="AE25" s="377">
        <v>0</v>
      </c>
      <c r="AF25" s="377">
        <v>0</v>
      </c>
      <c r="AG25" s="377">
        <v>0</v>
      </c>
      <c r="AH25" s="377">
        <v>0</v>
      </c>
      <c r="AI25" s="396"/>
      <c r="AJ25" s="396"/>
      <c r="AK25" s="396"/>
      <c r="AL25" s="529"/>
      <c r="AM25" s="529"/>
      <c r="AN25" s="529"/>
      <c r="AO25" s="529"/>
      <c r="AP25" s="529"/>
      <c r="AQ25" s="529"/>
      <c r="AR25" s="529"/>
      <c r="AS25" s="529"/>
    </row>
    <row r="26" spans="1:45" s="531" customFormat="1" ht="9.6" customHeight="1" x14ac:dyDescent="0.25">
      <c r="A26" s="561"/>
      <c r="B26" s="525"/>
      <c r="C26" s="525"/>
      <c r="D26" s="525"/>
      <c r="E26" s="535"/>
      <c r="F26" s="525"/>
      <c r="G26" s="525"/>
      <c r="H26" s="525"/>
      <c r="I26" s="525"/>
      <c r="J26" s="535"/>
      <c r="K26" s="525"/>
      <c r="L26" s="525"/>
      <c r="M26" s="525"/>
      <c r="N26" s="527"/>
      <c r="O26" s="527"/>
      <c r="P26" s="527"/>
      <c r="Q26" s="527"/>
      <c r="R26" s="528"/>
      <c r="S26" s="564"/>
      <c r="T26" s="529"/>
      <c r="U26" s="529"/>
      <c r="V26" s="529"/>
      <c r="W26" s="529"/>
      <c r="X26" s="529"/>
      <c r="Y26" s="279"/>
      <c r="Z26" s="279"/>
      <c r="AA26" s="279"/>
      <c r="AB26" s="279"/>
      <c r="AC26" s="279"/>
      <c r="AD26" s="279"/>
      <c r="AE26" s="279"/>
      <c r="AF26" s="279"/>
      <c r="AG26" s="279"/>
      <c r="AH26" s="279"/>
      <c r="AI26" s="396"/>
      <c r="AJ26" s="396"/>
      <c r="AK26" s="396"/>
      <c r="AL26" s="529"/>
      <c r="AM26" s="529"/>
      <c r="AN26" s="529"/>
      <c r="AO26" s="529"/>
      <c r="AP26" s="529"/>
      <c r="AQ26" s="529"/>
      <c r="AR26" s="529"/>
      <c r="AS26" s="529"/>
    </row>
    <row r="27" spans="1:45" s="531" customFormat="1" ht="9.6" customHeight="1" x14ac:dyDescent="0.25">
      <c r="A27" s="561"/>
      <c r="B27" s="535"/>
      <c r="C27" s="535"/>
      <c r="D27" s="535"/>
      <c r="E27" s="535"/>
      <c r="F27" s="525"/>
      <c r="G27" s="525"/>
      <c r="H27" s="529"/>
      <c r="I27" s="562"/>
      <c r="J27" s="535"/>
      <c r="K27" s="525"/>
      <c r="L27" s="525"/>
      <c r="M27" s="525"/>
      <c r="N27" s="527"/>
      <c r="O27" s="527"/>
      <c r="P27" s="527"/>
      <c r="Q27" s="527"/>
      <c r="R27" s="528"/>
      <c r="S27" s="529"/>
      <c r="T27" s="529"/>
      <c r="U27" s="529"/>
      <c r="V27" s="529"/>
      <c r="W27" s="529"/>
      <c r="X27" s="529"/>
      <c r="Y27" s="279"/>
      <c r="Z27" s="279"/>
      <c r="AA27" s="279"/>
      <c r="AB27" s="279"/>
      <c r="AC27" s="279"/>
      <c r="AD27" s="279"/>
      <c r="AE27" s="279"/>
      <c r="AF27" s="279"/>
      <c r="AG27" s="279"/>
      <c r="AH27" s="279"/>
      <c r="AI27" s="396"/>
      <c r="AJ27" s="396"/>
      <c r="AK27" s="396"/>
      <c r="AL27" s="529"/>
      <c r="AM27" s="529"/>
      <c r="AN27" s="529"/>
      <c r="AO27" s="529"/>
      <c r="AP27" s="529"/>
      <c r="AQ27" s="529"/>
      <c r="AR27" s="529"/>
      <c r="AS27" s="529"/>
    </row>
    <row r="28" spans="1:45" s="531" customFormat="1" ht="9.6" customHeight="1" x14ac:dyDescent="0.25">
      <c r="A28" s="561"/>
      <c r="B28" s="525"/>
      <c r="C28" s="525"/>
      <c r="D28" s="525"/>
      <c r="E28" s="535"/>
      <c r="F28" s="525"/>
      <c r="G28" s="525"/>
      <c r="H28" s="525"/>
      <c r="I28" s="525"/>
      <c r="J28" s="535"/>
      <c r="K28" s="525"/>
      <c r="L28" s="525"/>
      <c r="M28" s="525"/>
      <c r="N28" s="527"/>
      <c r="O28" s="527"/>
      <c r="P28" s="527"/>
      <c r="Q28" s="527"/>
      <c r="R28" s="528"/>
      <c r="S28" s="529"/>
      <c r="T28" s="529"/>
      <c r="U28" s="529"/>
      <c r="V28" s="529"/>
      <c r="W28" s="529"/>
      <c r="X28" s="529"/>
      <c r="Y28" s="529"/>
      <c r="Z28" s="529"/>
      <c r="AA28" s="529"/>
      <c r="AB28" s="529"/>
      <c r="AC28" s="529"/>
      <c r="AD28" s="529"/>
      <c r="AE28" s="529"/>
      <c r="AF28" s="529"/>
      <c r="AG28" s="529"/>
      <c r="AH28" s="529"/>
      <c r="AI28" s="565"/>
      <c r="AJ28" s="565"/>
      <c r="AK28" s="565"/>
      <c r="AL28" s="529"/>
      <c r="AM28" s="529"/>
      <c r="AN28" s="529"/>
      <c r="AO28" s="529"/>
      <c r="AP28" s="529"/>
      <c r="AQ28" s="529"/>
      <c r="AR28" s="529"/>
      <c r="AS28" s="529"/>
    </row>
    <row r="29" spans="1:45" s="531" customFormat="1" ht="9.6" customHeight="1" x14ac:dyDescent="0.25">
      <c r="A29" s="561"/>
      <c r="B29" s="535"/>
      <c r="C29" s="535"/>
      <c r="D29" s="535"/>
      <c r="E29" s="535"/>
      <c r="F29" s="525"/>
      <c r="G29" s="525"/>
      <c r="H29" s="529"/>
      <c r="I29" s="525"/>
      <c r="J29" s="535"/>
      <c r="K29" s="525"/>
      <c r="L29" s="525"/>
      <c r="M29" s="562"/>
      <c r="N29" s="535"/>
      <c r="O29" s="525"/>
      <c r="P29" s="527"/>
      <c r="Q29" s="527"/>
      <c r="R29" s="528"/>
      <c r="S29" s="529"/>
      <c r="T29" s="529"/>
      <c r="U29" s="529"/>
      <c r="V29" s="529"/>
      <c r="W29" s="529"/>
      <c r="X29" s="529"/>
      <c r="Y29" s="529"/>
      <c r="Z29" s="529"/>
      <c r="AA29" s="529"/>
      <c r="AB29" s="529"/>
      <c r="AC29" s="529"/>
      <c r="AD29" s="529"/>
      <c r="AE29" s="529"/>
      <c r="AF29" s="529"/>
      <c r="AG29" s="529"/>
      <c r="AH29" s="529"/>
      <c r="AI29" s="565"/>
      <c r="AJ29" s="565"/>
      <c r="AK29" s="565"/>
      <c r="AL29" s="529"/>
      <c r="AM29" s="529"/>
      <c r="AN29" s="529"/>
      <c r="AO29" s="529"/>
      <c r="AP29" s="529"/>
      <c r="AQ29" s="529"/>
      <c r="AR29" s="529"/>
      <c r="AS29" s="529"/>
    </row>
    <row r="30" spans="1:45" s="531" customFormat="1" ht="9.6" customHeight="1" x14ac:dyDescent="0.25">
      <c r="A30" s="561"/>
      <c r="B30" s="525"/>
      <c r="C30" s="525"/>
      <c r="D30" s="525"/>
      <c r="E30" s="535"/>
      <c r="F30" s="525"/>
      <c r="G30" s="525"/>
      <c r="H30" s="525"/>
      <c r="I30" s="525"/>
      <c r="J30" s="535"/>
      <c r="K30" s="525"/>
      <c r="L30" s="525"/>
      <c r="M30" s="525"/>
      <c r="N30" s="527"/>
      <c r="O30" s="525"/>
      <c r="P30" s="527"/>
      <c r="Q30" s="527"/>
      <c r="R30" s="528"/>
      <c r="S30" s="529"/>
      <c r="T30" s="529"/>
      <c r="U30" s="529"/>
      <c r="V30" s="529"/>
      <c r="W30" s="529"/>
      <c r="X30" s="529"/>
      <c r="Y30" s="529"/>
      <c r="Z30" s="529"/>
      <c r="AA30" s="529"/>
      <c r="AB30" s="529"/>
      <c r="AC30" s="529"/>
      <c r="AD30" s="529"/>
      <c r="AE30" s="529"/>
      <c r="AF30" s="529"/>
      <c r="AG30" s="529"/>
      <c r="AH30" s="529"/>
      <c r="AI30" s="565"/>
      <c r="AJ30" s="565"/>
      <c r="AK30" s="565"/>
      <c r="AL30" s="529"/>
      <c r="AM30" s="529"/>
      <c r="AN30" s="529"/>
      <c r="AO30" s="529"/>
      <c r="AP30" s="529"/>
      <c r="AQ30" s="529"/>
      <c r="AR30" s="529"/>
      <c r="AS30" s="529"/>
    </row>
    <row r="31" spans="1:45" s="531" customFormat="1" ht="9.6" customHeight="1" x14ac:dyDescent="0.25">
      <c r="A31" s="561"/>
      <c r="B31" s="535"/>
      <c r="C31" s="535"/>
      <c r="D31" s="535"/>
      <c r="E31" s="535"/>
      <c r="F31" s="525"/>
      <c r="G31" s="525"/>
      <c r="H31" s="529"/>
      <c r="I31" s="562"/>
      <c r="J31" s="535"/>
      <c r="K31" s="525"/>
      <c r="L31" s="525"/>
      <c r="M31" s="525"/>
      <c r="N31" s="527"/>
      <c r="O31" s="527"/>
      <c r="P31" s="527"/>
      <c r="Q31" s="527"/>
      <c r="R31" s="528"/>
      <c r="S31" s="529"/>
      <c r="T31" s="529"/>
      <c r="U31" s="529"/>
      <c r="V31" s="529"/>
      <c r="W31" s="529"/>
      <c r="X31" s="529"/>
      <c r="Y31" s="529"/>
      <c r="Z31" s="529"/>
      <c r="AA31" s="529"/>
      <c r="AB31" s="529"/>
      <c r="AC31" s="529"/>
      <c r="AD31" s="529"/>
      <c r="AE31" s="529"/>
      <c r="AF31" s="529"/>
      <c r="AG31" s="529"/>
      <c r="AH31" s="529"/>
      <c r="AI31" s="565"/>
      <c r="AJ31" s="565"/>
      <c r="AK31" s="565"/>
      <c r="AL31" s="529"/>
      <c r="AM31" s="529"/>
      <c r="AN31" s="529"/>
      <c r="AO31" s="529"/>
      <c r="AP31" s="529"/>
      <c r="AQ31" s="529"/>
      <c r="AR31" s="529"/>
      <c r="AS31" s="529"/>
    </row>
    <row r="32" spans="1:45" s="531" customFormat="1" ht="9.6" customHeight="1" x14ac:dyDescent="0.25">
      <c r="A32" s="561"/>
      <c r="B32" s="525"/>
      <c r="C32" s="525"/>
      <c r="D32" s="525"/>
      <c r="E32" s="535"/>
      <c r="F32" s="525"/>
      <c r="G32" s="525"/>
      <c r="H32" s="525"/>
      <c r="I32" s="525"/>
      <c r="J32" s="535"/>
      <c r="K32" s="525"/>
      <c r="L32" s="563"/>
      <c r="M32" s="525"/>
      <c r="N32" s="527"/>
      <c r="O32" s="527"/>
      <c r="P32" s="527"/>
      <c r="Q32" s="527"/>
      <c r="R32" s="528"/>
      <c r="S32" s="529"/>
      <c r="T32" s="529"/>
      <c r="U32" s="529"/>
      <c r="V32" s="529"/>
      <c r="W32" s="529"/>
      <c r="X32" s="529"/>
      <c r="Y32" s="529"/>
      <c r="Z32" s="529"/>
      <c r="AA32" s="529"/>
      <c r="AB32" s="529"/>
      <c r="AC32" s="529"/>
      <c r="AD32" s="529"/>
      <c r="AE32" s="529"/>
      <c r="AF32" s="529"/>
      <c r="AG32" s="529"/>
      <c r="AH32" s="529"/>
      <c r="AI32" s="565"/>
      <c r="AJ32" s="565"/>
      <c r="AK32" s="565"/>
      <c r="AL32" s="529"/>
      <c r="AM32" s="529"/>
      <c r="AN32" s="529"/>
      <c r="AO32" s="529"/>
      <c r="AP32" s="529"/>
      <c r="AQ32" s="529"/>
      <c r="AR32" s="529"/>
      <c r="AS32" s="529"/>
    </row>
    <row r="33" spans="1:45" s="531" customFormat="1" ht="9.6" customHeight="1" x14ac:dyDescent="0.25">
      <c r="A33" s="561"/>
      <c r="B33" s="535"/>
      <c r="C33" s="535"/>
      <c r="D33" s="535"/>
      <c r="E33" s="535"/>
      <c r="F33" s="525"/>
      <c r="G33" s="525"/>
      <c r="H33" s="529"/>
      <c r="I33" s="525"/>
      <c r="J33" s="535"/>
      <c r="K33" s="562"/>
      <c r="L33" s="535"/>
      <c r="M33" s="525"/>
      <c r="N33" s="527"/>
      <c r="O33" s="527"/>
      <c r="P33" s="527"/>
      <c r="Q33" s="527"/>
      <c r="R33" s="528"/>
      <c r="S33" s="529"/>
      <c r="T33" s="529"/>
      <c r="U33" s="529"/>
      <c r="V33" s="529"/>
      <c r="W33" s="529"/>
      <c r="X33" s="529"/>
      <c r="Y33" s="529"/>
      <c r="Z33" s="529"/>
      <c r="AA33" s="529"/>
      <c r="AB33" s="529"/>
      <c r="AC33" s="529"/>
      <c r="AD33" s="529"/>
      <c r="AE33" s="529"/>
      <c r="AF33" s="529"/>
      <c r="AG33" s="529"/>
      <c r="AH33" s="529"/>
      <c r="AI33" s="565"/>
      <c r="AJ33" s="565"/>
      <c r="AK33" s="565"/>
      <c r="AL33" s="529"/>
      <c r="AM33" s="529"/>
      <c r="AN33" s="529"/>
      <c r="AO33" s="529"/>
      <c r="AP33" s="529"/>
      <c r="AQ33" s="529"/>
      <c r="AR33" s="529"/>
      <c r="AS33" s="529"/>
    </row>
    <row r="34" spans="1:45" s="531" customFormat="1" ht="9.6" customHeight="1" x14ac:dyDescent="0.25">
      <c r="A34" s="561"/>
      <c r="B34" s="525"/>
      <c r="C34" s="525"/>
      <c r="D34" s="525"/>
      <c r="E34" s="535"/>
      <c r="F34" s="525"/>
      <c r="G34" s="525"/>
      <c r="H34" s="525"/>
      <c r="I34" s="525"/>
      <c r="J34" s="535"/>
      <c r="K34" s="525"/>
      <c r="L34" s="525"/>
      <c r="M34" s="525"/>
      <c r="N34" s="527"/>
      <c r="O34" s="527"/>
      <c r="P34" s="527"/>
      <c r="Q34" s="527"/>
      <c r="R34" s="528"/>
      <c r="S34" s="529"/>
      <c r="T34" s="529"/>
      <c r="U34" s="529"/>
      <c r="V34" s="529"/>
      <c r="W34" s="529"/>
      <c r="X34" s="529"/>
      <c r="Y34" s="529"/>
      <c r="Z34" s="529"/>
      <c r="AA34" s="529"/>
      <c r="AB34" s="529"/>
      <c r="AC34" s="529"/>
      <c r="AD34" s="529"/>
      <c r="AE34" s="529"/>
      <c r="AF34" s="529"/>
      <c r="AG34" s="529"/>
      <c r="AH34" s="529"/>
      <c r="AI34" s="565"/>
      <c r="AJ34" s="565"/>
      <c r="AK34" s="565"/>
      <c r="AL34" s="529"/>
      <c r="AM34" s="529"/>
      <c r="AN34" s="529"/>
      <c r="AO34" s="529"/>
      <c r="AP34" s="529"/>
      <c r="AQ34" s="529"/>
      <c r="AR34" s="529"/>
      <c r="AS34" s="529"/>
    </row>
    <row r="35" spans="1:45" s="531" customFormat="1" ht="9.6" customHeight="1" x14ac:dyDescent="0.25">
      <c r="A35" s="561"/>
      <c r="B35" s="535"/>
      <c r="C35" s="535"/>
      <c r="D35" s="535"/>
      <c r="E35" s="535"/>
      <c r="F35" s="525"/>
      <c r="G35" s="525"/>
      <c r="H35" s="529"/>
      <c r="I35" s="562"/>
      <c r="J35" s="535"/>
      <c r="K35" s="525"/>
      <c r="L35" s="525"/>
      <c r="M35" s="525"/>
      <c r="N35" s="527"/>
      <c r="O35" s="527"/>
      <c r="P35" s="527"/>
      <c r="Q35" s="527"/>
      <c r="R35" s="528"/>
      <c r="S35" s="529"/>
      <c r="T35" s="529"/>
      <c r="U35" s="529"/>
      <c r="V35" s="529"/>
      <c r="W35" s="529"/>
      <c r="X35" s="529"/>
      <c r="Y35" s="529"/>
      <c r="Z35" s="529"/>
      <c r="AA35" s="529"/>
      <c r="AB35" s="529"/>
      <c r="AC35" s="529"/>
      <c r="AD35" s="529"/>
      <c r="AE35" s="529"/>
      <c r="AF35" s="529"/>
      <c r="AG35" s="529"/>
      <c r="AH35" s="529"/>
      <c r="AI35" s="565"/>
      <c r="AJ35" s="565"/>
      <c r="AK35" s="565"/>
      <c r="AL35" s="529"/>
      <c r="AM35" s="529"/>
      <c r="AN35" s="529"/>
      <c r="AO35" s="529"/>
      <c r="AP35" s="529"/>
      <c r="AQ35" s="529"/>
      <c r="AR35" s="529"/>
      <c r="AS35" s="529"/>
    </row>
    <row r="36" spans="1:45" s="531" customFormat="1" ht="9.6" customHeight="1" x14ac:dyDescent="0.25">
      <c r="A36" s="560"/>
      <c r="B36" s="525"/>
      <c r="C36" s="525"/>
      <c r="D36" s="525"/>
      <c r="E36" s="535"/>
      <c r="F36" s="525"/>
      <c r="G36" s="525"/>
      <c r="H36" s="525"/>
      <c r="I36" s="525"/>
      <c r="J36" s="535"/>
      <c r="K36" s="525"/>
      <c r="L36" s="525"/>
      <c r="M36" s="525"/>
      <c r="N36" s="525"/>
      <c r="O36" s="525"/>
      <c r="P36" s="525"/>
      <c r="Q36" s="527"/>
      <c r="R36" s="528"/>
      <c r="S36" s="529"/>
      <c r="T36" s="529"/>
      <c r="U36" s="529"/>
      <c r="V36" s="529"/>
      <c r="W36" s="529"/>
      <c r="X36" s="529"/>
      <c r="Y36" s="529"/>
      <c r="Z36" s="529"/>
      <c r="AA36" s="529"/>
      <c r="AB36" s="529"/>
      <c r="AC36" s="529"/>
      <c r="AD36" s="529"/>
      <c r="AE36" s="529"/>
      <c r="AF36" s="529"/>
      <c r="AG36" s="529"/>
      <c r="AH36" s="529"/>
      <c r="AI36" s="565"/>
      <c r="AJ36" s="565"/>
      <c r="AK36" s="565"/>
      <c r="AL36" s="529"/>
      <c r="AM36" s="529"/>
      <c r="AN36" s="529"/>
      <c r="AO36" s="529"/>
      <c r="AP36" s="529"/>
      <c r="AQ36" s="529"/>
      <c r="AR36" s="529"/>
      <c r="AS36" s="529"/>
    </row>
    <row r="37" spans="1:45" s="531" customFormat="1" ht="9.6" customHeight="1" x14ac:dyDescent="0.25">
      <c r="A37" s="561"/>
      <c r="B37" s="535"/>
      <c r="C37" s="535"/>
      <c r="D37" s="535"/>
      <c r="E37" s="535"/>
      <c r="F37" s="566"/>
      <c r="G37" s="566"/>
      <c r="H37" s="567"/>
      <c r="I37" s="524"/>
      <c r="J37" s="546"/>
      <c r="K37" s="524"/>
      <c r="L37" s="524"/>
      <c r="M37" s="524"/>
      <c r="N37" s="549"/>
      <c r="O37" s="549"/>
      <c r="P37" s="549"/>
      <c r="Q37" s="527"/>
      <c r="R37" s="528"/>
      <c r="S37" s="529"/>
      <c r="T37" s="529"/>
      <c r="U37" s="529"/>
      <c r="V37" s="529"/>
      <c r="W37" s="529"/>
      <c r="X37" s="529"/>
      <c r="Y37" s="529"/>
      <c r="Z37" s="529"/>
      <c r="AA37" s="529"/>
      <c r="AB37" s="529"/>
      <c r="AC37" s="529"/>
      <c r="AD37" s="529"/>
      <c r="AE37" s="529"/>
      <c r="AF37" s="529"/>
      <c r="AG37" s="529"/>
      <c r="AH37" s="529"/>
      <c r="AI37" s="565"/>
      <c r="AJ37" s="565"/>
      <c r="AK37" s="565"/>
      <c r="AL37" s="529"/>
      <c r="AM37" s="529"/>
      <c r="AN37" s="529"/>
      <c r="AO37" s="529"/>
      <c r="AP37" s="529"/>
      <c r="AQ37" s="529"/>
      <c r="AR37" s="529"/>
      <c r="AS37" s="529"/>
    </row>
    <row r="38" spans="1:45" s="531" customFormat="1" ht="9.6" customHeight="1" x14ac:dyDescent="0.25">
      <c r="A38" s="560"/>
      <c r="B38" s="525"/>
      <c r="C38" s="525"/>
      <c r="D38" s="525"/>
      <c r="E38" s="535"/>
      <c r="F38" s="525"/>
      <c r="G38" s="525"/>
      <c r="H38" s="525"/>
      <c r="I38" s="525"/>
      <c r="J38" s="535"/>
      <c r="K38" s="525"/>
      <c r="L38" s="525"/>
      <c r="M38" s="525"/>
      <c r="N38" s="527"/>
      <c r="O38" s="527"/>
      <c r="P38" s="527"/>
      <c r="Q38" s="527"/>
      <c r="R38" s="528"/>
      <c r="S38" s="529"/>
      <c r="T38" s="529"/>
      <c r="U38" s="529"/>
      <c r="V38" s="529"/>
      <c r="W38" s="529"/>
      <c r="X38" s="529"/>
      <c r="Y38" s="529"/>
      <c r="Z38" s="529"/>
      <c r="AA38" s="529"/>
      <c r="AB38" s="529"/>
      <c r="AC38" s="529"/>
      <c r="AD38" s="529"/>
      <c r="AE38" s="529"/>
      <c r="AF38" s="529"/>
      <c r="AG38" s="529"/>
      <c r="AH38" s="529"/>
      <c r="AI38" s="565"/>
      <c r="AJ38" s="565"/>
      <c r="AK38" s="565"/>
      <c r="AL38" s="529"/>
      <c r="AM38" s="529"/>
      <c r="AN38" s="529"/>
      <c r="AO38" s="529"/>
      <c r="AP38" s="529"/>
      <c r="AQ38" s="529"/>
      <c r="AR38" s="529"/>
      <c r="AS38" s="529"/>
    </row>
    <row r="39" spans="1:45" s="531" customFormat="1" ht="9.6" customHeight="1" x14ac:dyDescent="0.25">
      <c r="A39" s="561"/>
      <c r="B39" s="535"/>
      <c r="C39" s="535"/>
      <c r="D39" s="535"/>
      <c r="E39" s="535"/>
      <c r="F39" s="525"/>
      <c r="G39" s="525"/>
      <c r="H39" s="529"/>
      <c r="I39" s="562"/>
      <c r="J39" s="535"/>
      <c r="K39" s="525"/>
      <c r="L39" s="525"/>
      <c r="M39" s="525"/>
      <c r="N39" s="527"/>
      <c r="O39" s="527"/>
      <c r="P39" s="527"/>
      <c r="Q39" s="527"/>
      <c r="R39" s="528"/>
      <c r="S39" s="529"/>
      <c r="T39" s="529"/>
      <c r="U39" s="529"/>
      <c r="V39" s="529"/>
      <c r="W39" s="529"/>
      <c r="X39" s="529"/>
      <c r="Y39" s="529"/>
      <c r="Z39" s="529"/>
      <c r="AA39" s="529"/>
      <c r="AB39" s="529"/>
      <c r="AC39" s="529"/>
      <c r="AD39" s="529"/>
      <c r="AE39" s="529"/>
      <c r="AF39" s="529"/>
      <c r="AG39" s="529"/>
      <c r="AH39" s="529"/>
      <c r="AI39" s="565"/>
      <c r="AJ39" s="565"/>
      <c r="AK39" s="565"/>
      <c r="AL39" s="529"/>
      <c r="AM39" s="529"/>
      <c r="AN39" s="529"/>
      <c r="AO39" s="529"/>
      <c r="AP39" s="529"/>
      <c r="AQ39" s="529"/>
      <c r="AR39" s="529"/>
      <c r="AS39" s="529"/>
    </row>
    <row r="40" spans="1:45" s="531" customFormat="1" ht="9.6" customHeight="1" x14ac:dyDescent="0.25">
      <c r="A40" s="561"/>
      <c r="B40" s="525"/>
      <c r="C40" s="525"/>
      <c r="D40" s="525"/>
      <c r="E40" s="535"/>
      <c r="F40" s="525"/>
      <c r="G40" s="525"/>
      <c r="H40" s="525"/>
      <c r="I40" s="525"/>
      <c r="J40" s="535"/>
      <c r="K40" s="525"/>
      <c r="L40" s="563"/>
      <c r="M40" s="525"/>
      <c r="N40" s="527"/>
      <c r="O40" s="527"/>
      <c r="P40" s="527"/>
      <c r="Q40" s="527"/>
      <c r="R40" s="528"/>
      <c r="S40" s="529"/>
      <c r="T40" s="529"/>
      <c r="U40" s="529"/>
      <c r="V40" s="529"/>
      <c r="W40" s="529"/>
      <c r="X40" s="529"/>
      <c r="Y40" s="529"/>
      <c r="Z40" s="529"/>
      <c r="AA40" s="529"/>
      <c r="AB40" s="529"/>
      <c r="AC40" s="529"/>
      <c r="AD40" s="529"/>
      <c r="AE40" s="529"/>
      <c r="AF40" s="529"/>
      <c r="AG40" s="529"/>
      <c r="AH40" s="529"/>
      <c r="AI40" s="565"/>
      <c r="AJ40" s="565"/>
      <c r="AK40" s="565"/>
      <c r="AL40" s="529"/>
      <c r="AM40" s="529"/>
      <c r="AN40" s="529"/>
      <c r="AO40" s="529"/>
      <c r="AP40" s="529"/>
      <c r="AQ40" s="529"/>
      <c r="AR40" s="529"/>
      <c r="AS40" s="529"/>
    </row>
    <row r="41" spans="1:45" s="531" customFormat="1" ht="9.6" customHeight="1" x14ac:dyDescent="0.25">
      <c r="A41" s="561"/>
      <c r="B41" s="535"/>
      <c r="C41" s="535"/>
      <c r="D41" s="535"/>
      <c r="E41" s="535"/>
      <c r="F41" s="525"/>
      <c r="G41" s="525"/>
      <c r="H41" s="529"/>
      <c r="I41" s="525"/>
      <c r="J41" s="535"/>
      <c r="K41" s="562"/>
      <c r="L41" s="535"/>
      <c r="M41" s="525"/>
      <c r="N41" s="527"/>
      <c r="O41" s="527"/>
      <c r="P41" s="527"/>
      <c r="Q41" s="527"/>
      <c r="R41" s="528"/>
      <c r="S41" s="529"/>
      <c r="T41" s="529"/>
      <c r="U41" s="529"/>
      <c r="V41" s="529"/>
      <c r="W41" s="529"/>
      <c r="X41" s="529"/>
      <c r="Y41" s="529"/>
      <c r="Z41" s="529"/>
      <c r="AA41" s="529"/>
      <c r="AB41" s="529"/>
      <c r="AC41" s="529"/>
      <c r="AD41" s="529"/>
      <c r="AE41" s="529"/>
      <c r="AF41" s="529"/>
      <c r="AG41" s="529"/>
      <c r="AH41" s="529"/>
      <c r="AI41" s="565"/>
      <c r="AJ41" s="565"/>
      <c r="AK41" s="565"/>
      <c r="AL41" s="529"/>
      <c r="AM41" s="529"/>
      <c r="AN41" s="529"/>
      <c r="AO41" s="529"/>
      <c r="AP41" s="529"/>
      <c r="AQ41" s="529"/>
      <c r="AR41" s="529"/>
      <c r="AS41" s="529"/>
    </row>
    <row r="42" spans="1:45" s="531" customFormat="1" ht="9.6" customHeight="1" x14ac:dyDescent="0.25">
      <c r="A42" s="561"/>
      <c r="B42" s="525"/>
      <c r="C42" s="525"/>
      <c r="D42" s="525"/>
      <c r="E42" s="535"/>
      <c r="F42" s="525"/>
      <c r="G42" s="525"/>
      <c r="H42" s="525"/>
      <c r="I42" s="525"/>
      <c r="J42" s="535"/>
      <c r="K42" s="525"/>
      <c r="L42" s="525"/>
      <c r="M42" s="525"/>
      <c r="N42" s="527"/>
      <c r="O42" s="527"/>
      <c r="P42" s="527"/>
      <c r="Q42" s="527"/>
      <c r="R42" s="528"/>
      <c r="S42" s="564"/>
      <c r="T42" s="529"/>
      <c r="U42" s="529"/>
      <c r="V42" s="529"/>
      <c r="W42" s="529"/>
      <c r="X42" s="529"/>
      <c r="Y42" s="529"/>
      <c r="Z42" s="529"/>
      <c r="AA42" s="529"/>
      <c r="AB42" s="529"/>
      <c r="AC42" s="529"/>
      <c r="AD42" s="529"/>
      <c r="AE42" s="529"/>
      <c r="AF42" s="529"/>
      <c r="AG42" s="529"/>
      <c r="AH42" s="529"/>
      <c r="AI42" s="565"/>
      <c r="AJ42" s="565"/>
      <c r="AK42" s="565"/>
      <c r="AL42" s="529"/>
      <c r="AM42" s="529"/>
      <c r="AN42" s="529"/>
      <c r="AO42" s="529"/>
      <c r="AP42" s="529"/>
      <c r="AQ42" s="529"/>
      <c r="AR42" s="529"/>
      <c r="AS42" s="529"/>
    </row>
    <row r="43" spans="1:45" s="531" customFormat="1" ht="9.6" customHeight="1" x14ac:dyDescent="0.25">
      <c r="A43" s="561"/>
      <c r="B43" s="535"/>
      <c r="C43" s="535"/>
      <c r="D43" s="535"/>
      <c r="E43" s="535"/>
      <c r="F43" s="525"/>
      <c r="G43" s="525"/>
      <c r="H43" s="529"/>
      <c r="I43" s="562"/>
      <c r="J43" s="535"/>
      <c r="K43" s="525"/>
      <c r="L43" s="525"/>
      <c r="M43" s="525"/>
      <c r="N43" s="527"/>
      <c r="O43" s="527"/>
      <c r="P43" s="527"/>
      <c r="Q43" s="527"/>
      <c r="R43" s="528"/>
      <c r="S43" s="529"/>
      <c r="T43" s="529"/>
      <c r="U43" s="529"/>
      <c r="V43" s="529"/>
      <c r="W43" s="529"/>
      <c r="X43" s="529"/>
      <c r="Y43" s="529"/>
      <c r="Z43" s="529"/>
      <c r="AA43" s="529"/>
      <c r="AB43" s="529"/>
      <c r="AC43" s="529"/>
      <c r="AD43" s="529"/>
      <c r="AE43" s="529"/>
      <c r="AF43" s="529"/>
      <c r="AG43" s="529"/>
      <c r="AH43" s="529"/>
      <c r="AI43" s="565"/>
      <c r="AJ43" s="565"/>
      <c r="AK43" s="565"/>
      <c r="AL43" s="529"/>
      <c r="AM43" s="529"/>
      <c r="AN43" s="529"/>
      <c r="AO43" s="529"/>
      <c r="AP43" s="529"/>
      <c r="AQ43" s="529"/>
      <c r="AR43" s="529"/>
      <c r="AS43" s="529"/>
    </row>
    <row r="44" spans="1:45" s="531" customFormat="1" ht="9.6" customHeight="1" x14ac:dyDescent="0.25">
      <c r="A44" s="561"/>
      <c r="B44" s="525"/>
      <c r="C44" s="525"/>
      <c r="D44" s="525"/>
      <c r="E44" s="535"/>
      <c r="F44" s="525"/>
      <c r="G44" s="525"/>
      <c r="H44" s="525"/>
      <c r="I44" s="525"/>
      <c r="J44" s="535"/>
      <c r="K44" s="525"/>
      <c r="L44" s="525"/>
      <c r="M44" s="525"/>
      <c r="N44" s="527"/>
      <c r="O44" s="527"/>
      <c r="P44" s="527"/>
      <c r="Q44" s="527"/>
      <c r="R44" s="528"/>
      <c r="S44" s="529"/>
      <c r="T44" s="529"/>
      <c r="U44" s="529"/>
      <c r="V44" s="529"/>
      <c r="W44" s="529"/>
      <c r="X44" s="529"/>
      <c r="Y44" s="529"/>
      <c r="Z44" s="529"/>
      <c r="AA44" s="529"/>
      <c r="AB44" s="529"/>
      <c r="AC44" s="529"/>
      <c r="AD44" s="529"/>
      <c r="AE44" s="529"/>
      <c r="AF44" s="529"/>
      <c r="AG44" s="529"/>
      <c r="AH44" s="529"/>
      <c r="AI44" s="565"/>
      <c r="AJ44" s="565"/>
      <c r="AK44" s="565"/>
      <c r="AL44" s="529"/>
      <c r="AM44" s="529"/>
      <c r="AN44" s="529"/>
      <c r="AO44" s="529"/>
      <c r="AP44" s="529"/>
      <c r="AQ44" s="529"/>
      <c r="AR44" s="529"/>
      <c r="AS44" s="529"/>
    </row>
    <row r="45" spans="1:45" s="531" customFormat="1" ht="9.6" customHeight="1" x14ac:dyDescent="0.25">
      <c r="A45" s="561"/>
      <c r="B45" s="535"/>
      <c r="C45" s="535"/>
      <c r="D45" s="535"/>
      <c r="E45" s="535"/>
      <c r="F45" s="525"/>
      <c r="G45" s="525"/>
      <c r="H45" s="529"/>
      <c r="I45" s="525"/>
      <c r="J45" s="535"/>
      <c r="K45" s="525"/>
      <c r="L45" s="525"/>
      <c r="M45" s="562"/>
      <c r="N45" s="535"/>
      <c r="O45" s="525"/>
      <c r="P45" s="527"/>
      <c r="Q45" s="527"/>
      <c r="R45" s="528"/>
      <c r="S45" s="529"/>
      <c r="T45" s="529"/>
      <c r="U45" s="529"/>
      <c r="V45" s="529"/>
      <c r="W45" s="529"/>
      <c r="X45" s="529"/>
      <c r="Y45" s="529"/>
      <c r="Z45" s="529"/>
      <c r="AA45" s="529"/>
      <c r="AB45" s="529"/>
      <c r="AC45" s="529"/>
      <c r="AD45" s="529"/>
      <c r="AE45" s="529"/>
      <c r="AF45" s="529"/>
      <c r="AG45" s="529"/>
      <c r="AH45" s="529"/>
      <c r="AI45" s="565"/>
      <c r="AJ45" s="565"/>
      <c r="AK45" s="565"/>
      <c r="AL45" s="529"/>
      <c r="AM45" s="529"/>
      <c r="AN45" s="529"/>
      <c r="AO45" s="529"/>
      <c r="AP45" s="529"/>
      <c r="AQ45" s="529"/>
      <c r="AR45" s="529"/>
      <c r="AS45" s="529"/>
    </row>
    <row r="46" spans="1:45" s="531" customFormat="1" ht="9.6" customHeight="1" x14ac:dyDescent="0.25">
      <c r="A46" s="561"/>
      <c r="B46" s="525"/>
      <c r="C46" s="525"/>
      <c r="D46" s="525"/>
      <c r="E46" s="535"/>
      <c r="F46" s="525"/>
      <c r="G46" s="525"/>
      <c r="H46" s="525"/>
      <c r="I46" s="525"/>
      <c r="J46" s="535"/>
      <c r="K46" s="525"/>
      <c r="L46" s="525"/>
      <c r="M46" s="525"/>
      <c r="N46" s="527"/>
      <c r="O46" s="525"/>
      <c r="P46" s="527"/>
      <c r="Q46" s="527"/>
      <c r="R46" s="528"/>
      <c r="S46" s="529"/>
      <c r="T46" s="529"/>
      <c r="U46" s="529"/>
      <c r="V46" s="529"/>
      <c r="W46" s="529"/>
      <c r="X46" s="529"/>
      <c r="Y46" s="529"/>
      <c r="Z46" s="529"/>
      <c r="AA46" s="529"/>
      <c r="AB46" s="529"/>
      <c r="AC46" s="529"/>
      <c r="AD46" s="529"/>
      <c r="AE46" s="529"/>
      <c r="AF46" s="529"/>
      <c r="AG46" s="529"/>
      <c r="AH46" s="529"/>
      <c r="AI46" s="565"/>
      <c r="AJ46" s="565"/>
      <c r="AK46" s="565"/>
      <c r="AL46" s="529"/>
      <c r="AM46" s="529"/>
      <c r="AN46" s="529"/>
      <c r="AO46" s="529"/>
      <c r="AP46" s="529"/>
      <c r="AQ46" s="529"/>
      <c r="AR46" s="529"/>
      <c r="AS46" s="529"/>
    </row>
    <row r="47" spans="1:45" s="531" customFormat="1" ht="9.6" customHeight="1" x14ac:dyDescent="0.25">
      <c r="A47" s="561"/>
      <c r="B47" s="535"/>
      <c r="C47" s="535"/>
      <c r="D47" s="535"/>
      <c r="E47" s="535"/>
      <c r="F47" s="525"/>
      <c r="G47" s="525"/>
      <c r="H47" s="529"/>
      <c r="I47" s="562"/>
      <c r="J47" s="535"/>
      <c r="K47" s="525"/>
      <c r="L47" s="525"/>
      <c r="M47" s="525"/>
      <c r="N47" s="527"/>
      <c r="O47" s="527"/>
      <c r="P47" s="527"/>
      <c r="Q47" s="527"/>
      <c r="R47" s="528"/>
      <c r="S47" s="529"/>
      <c r="T47" s="529"/>
      <c r="U47" s="529"/>
      <c r="V47" s="529"/>
      <c r="W47" s="529"/>
      <c r="X47" s="529"/>
      <c r="Y47" s="529"/>
      <c r="Z47" s="529"/>
      <c r="AA47" s="529"/>
      <c r="AB47" s="529"/>
      <c r="AC47" s="529"/>
      <c r="AD47" s="529"/>
      <c r="AE47" s="529"/>
      <c r="AF47" s="529"/>
      <c r="AG47" s="529"/>
      <c r="AH47" s="529"/>
      <c r="AI47" s="565"/>
      <c r="AJ47" s="565"/>
      <c r="AK47" s="565"/>
      <c r="AL47" s="529"/>
      <c r="AM47" s="529"/>
      <c r="AN47" s="529"/>
      <c r="AO47" s="529"/>
      <c r="AP47" s="529"/>
      <c r="AQ47" s="529"/>
      <c r="AR47" s="529"/>
      <c r="AS47" s="529"/>
    </row>
    <row r="48" spans="1:45" s="531" customFormat="1" ht="9.6" customHeight="1" x14ac:dyDescent="0.25">
      <c r="A48" s="561"/>
      <c r="B48" s="525"/>
      <c r="C48" s="525"/>
      <c r="D48" s="525"/>
      <c r="E48" s="535"/>
      <c r="F48" s="525"/>
      <c r="G48" s="525"/>
      <c r="H48" s="525"/>
      <c r="I48" s="525"/>
      <c r="J48" s="535"/>
      <c r="K48" s="525"/>
      <c r="L48" s="563"/>
      <c r="M48" s="525"/>
      <c r="N48" s="527"/>
      <c r="O48" s="527"/>
      <c r="P48" s="527"/>
      <c r="Q48" s="527"/>
      <c r="R48" s="528"/>
      <c r="S48" s="529"/>
      <c r="T48" s="529"/>
      <c r="U48" s="529"/>
      <c r="V48" s="529"/>
      <c r="W48" s="529"/>
      <c r="X48" s="529"/>
      <c r="Y48" s="529"/>
      <c r="Z48" s="529"/>
      <c r="AA48" s="529"/>
      <c r="AB48" s="529"/>
      <c r="AC48" s="529"/>
      <c r="AD48" s="529"/>
      <c r="AE48" s="529"/>
      <c r="AF48" s="529"/>
      <c r="AG48" s="529"/>
      <c r="AH48" s="529"/>
      <c r="AI48" s="565"/>
      <c r="AJ48" s="565"/>
      <c r="AK48" s="565"/>
      <c r="AL48" s="529"/>
      <c r="AM48" s="529"/>
      <c r="AN48" s="529"/>
      <c r="AO48" s="529"/>
      <c r="AP48" s="529"/>
      <c r="AQ48" s="529"/>
      <c r="AR48" s="529"/>
      <c r="AS48" s="529"/>
    </row>
    <row r="49" spans="1:45" s="531" customFormat="1" ht="9.6" customHeight="1" x14ac:dyDescent="0.25">
      <c r="A49" s="561"/>
      <c r="B49" s="535"/>
      <c r="C49" s="535"/>
      <c r="D49" s="535"/>
      <c r="E49" s="535"/>
      <c r="F49" s="525"/>
      <c r="G49" s="525"/>
      <c r="H49" s="529"/>
      <c r="I49" s="525"/>
      <c r="J49" s="535"/>
      <c r="K49" s="562"/>
      <c r="L49" s="535"/>
      <c r="M49" s="525"/>
      <c r="N49" s="527"/>
      <c r="O49" s="527"/>
      <c r="P49" s="527"/>
      <c r="Q49" s="527"/>
      <c r="R49" s="528"/>
      <c r="S49" s="529"/>
      <c r="T49" s="529"/>
      <c r="U49" s="529"/>
      <c r="V49" s="529"/>
      <c r="W49" s="529"/>
      <c r="X49" s="529"/>
      <c r="Y49" s="529"/>
      <c r="Z49" s="529"/>
      <c r="AA49" s="529"/>
      <c r="AB49" s="529"/>
      <c r="AC49" s="529"/>
      <c r="AD49" s="529"/>
      <c r="AE49" s="529"/>
      <c r="AF49" s="529"/>
      <c r="AG49" s="529"/>
      <c r="AH49" s="529"/>
      <c r="AI49" s="565"/>
      <c r="AJ49" s="565"/>
      <c r="AK49" s="565"/>
      <c r="AL49" s="529"/>
      <c r="AM49" s="529"/>
      <c r="AN49" s="529"/>
      <c r="AO49" s="529"/>
      <c r="AP49" s="529"/>
      <c r="AQ49" s="529"/>
      <c r="AR49" s="529"/>
      <c r="AS49" s="529"/>
    </row>
    <row r="50" spans="1:45" s="531" customFormat="1" ht="9.6" customHeight="1" x14ac:dyDescent="0.25">
      <c r="A50" s="561"/>
      <c r="B50" s="525"/>
      <c r="C50" s="525"/>
      <c r="D50" s="525"/>
      <c r="E50" s="535"/>
      <c r="F50" s="525"/>
      <c r="G50" s="525"/>
      <c r="H50" s="525"/>
      <c r="I50" s="525"/>
      <c r="J50" s="535"/>
      <c r="K50" s="525"/>
      <c r="L50" s="525"/>
      <c r="M50" s="525"/>
      <c r="N50" s="527"/>
      <c r="O50" s="527"/>
      <c r="P50" s="527"/>
      <c r="Q50" s="527"/>
      <c r="R50" s="528"/>
      <c r="S50" s="529"/>
      <c r="T50" s="529"/>
      <c r="U50" s="529"/>
      <c r="V50" s="529"/>
      <c r="W50" s="529"/>
      <c r="X50" s="529"/>
      <c r="Y50" s="529"/>
      <c r="Z50" s="529"/>
      <c r="AA50" s="529"/>
      <c r="AB50" s="529"/>
      <c r="AC50" s="529"/>
      <c r="AD50" s="529"/>
      <c r="AE50" s="529"/>
      <c r="AF50" s="529"/>
      <c r="AG50" s="529"/>
      <c r="AH50" s="529"/>
      <c r="AI50" s="565"/>
      <c r="AJ50" s="565"/>
      <c r="AK50" s="565"/>
      <c r="AL50" s="529"/>
      <c r="AM50" s="529"/>
      <c r="AN50" s="529"/>
      <c r="AO50" s="529"/>
      <c r="AP50" s="529"/>
      <c r="AQ50" s="529"/>
      <c r="AR50" s="529"/>
      <c r="AS50" s="529"/>
    </row>
    <row r="51" spans="1:45" s="531" customFormat="1" ht="9.6" customHeight="1" x14ac:dyDescent="0.25">
      <c r="A51" s="561"/>
      <c r="B51" s="535"/>
      <c r="C51" s="535"/>
      <c r="D51" s="535"/>
      <c r="E51" s="535"/>
      <c r="F51" s="525"/>
      <c r="G51" s="525"/>
      <c r="H51" s="529"/>
      <c r="I51" s="562"/>
      <c r="J51" s="535"/>
      <c r="K51" s="525"/>
      <c r="L51" s="525"/>
      <c r="M51" s="525"/>
      <c r="N51" s="527"/>
      <c r="O51" s="527"/>
      <c r="P51" s="527"/>
      <c r="Q51" s="527"/>
      <c r="R51" s="528"/>
      <c r="S51" s="529"/>
      <c r="T51" s="529"/>
      <c r="U51" s="529"/>
      <c r="V51" s="529"/>
      <c r="W51" s="529"/>
      <c r="X51" s="529"/>
      <c r="Y51" s="529"/>
      <c r="Z51" s="529"/>
      <c r="AA51" s="529"/>
      <c r="AB51" s="529"/>
      <c r="AC51" s="529"/>
      <c r="AD51" s="529"/>
      <c r="AE51" s="529"/>
      <c r="AF51" s="529"/>
      <c r="AG51" s="529"/>
      <c r="AH51" s="529"/>
      <c r="AI51" s="565"/>
      <c r="AJ51" s="565"/>
      <c r="AK51" s="565"/>
      <c r="AL51" s="529"/>
      <c r="AM51" s="529"/>
      <c r="AN51" s="529"/>
      <c r="AO51" s="529"/>
      <c r="AP51" s="529"/>
      <c r="AQ51" s="529"/>
      <c r="AR51" s="529"/>
      <c r="AS51" s="529"/>
    </row>
    <row r="52" spans="1:45" s="531" customFormat="1" ht="9.6" customHeight="1" x14ac:dyDescent="0.25">
      <c r="A52" s="560"/>
      <c r="B52" s="525"/>
      <c r="C52" s="525"/>
      <c r="D52" s="525"/>
      <c r="E52" s="535"/>
      <c r="F52" s="568"/>
      <c r="G52" s="568"/>
      <c r="H52" s="568"/>
      <c r="I52" s="568"/>
      <c r="J52" s="535"/>
      <c r="K52" s="525"/>
      <c r="L52" s="525"/>
      <c r="M52" s="525"/>
      <c r="N52" s="525"/>
      <c r="O52" s="525"/>
      <c r="P52" s="525"/>
      <c r="Q52" s="527"/>
      <c r="R52" s="528"/>
      <c r="S52" s="529"/>
      <c r="T52" s="529"/>
      <c r="U52" s="529"/>
      <c r="V52" s="529"/>
      <c r="W52" s="529"/>
      <c r="X52" s="529"/>
      <c r="Y52" s="529"/>
      <c r="Z52" s="529"/>
      <c r="AA52" s="529"/>
      <c r="AB52" s="529"/>
      <c r="AC52" s="529"/>
      <c r="AD52" s="529"/>
      <c r="AE52" s="529"/>
      <c r="AF52" s="529"/>
      <c r="AG52" s="529"/>
      <c r="AH52" s="529"/>
      <c r="AI52" s="565"/>
      <c r="AJ52" s="565"/>
      <c r="AK52" s="565"/>
      <c r="AL52" s="529"/>
      <c r="AM52" s="529"/>
      <c r="AN52" s="529"/>
      <c r="AO52" s="529"/>
      <c r="AP52" s="529"/>
      <c r="AQ52" s="529"/>
      <c r="AR52" s="529"/>
      <c r="AS52" s="529"/>
    </row>
    <row r="53" spans="1:45" s="294" customFormat="1" ht="6.75" customHeight="1" x14ac:dyDescent="0.25">
      <c r="A53" s="569"/>
      <c r="B53" s="569"/>
      <c r="C53" s="569"/>
      <c r="D53" s="569"/>
      <c r="E53" s="569"/>
      <c r="F53" s="570"/>
      <c r="G53" s="570"/>
      <c r="H53" s="570"/>
      <c r="I53" s="570"/>
      <c r="J53" s="571"/>
      <c r="K53" s="572"/>
      <c r="L53" s="573"/>
      <c r="M53" s="572"/>
      <c r="N53" s="573"/>
      <c r="O53" s="572"/>
      <c r="P53" s="573"/>
      <c r="Q53" s="572"/>
      <c r="R53" s="573"/>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5"/>
      <c r="AR53" s="565"/>
      <c r="AS53" s="565"/>
    </row>
    <row r="54" spans="1:45" s="583" customFormat="1" ht="10.5" customHeight="1" x14ac:dyDescent="0.25">
      <c r="A54" s="414" t="s">
        <v>35</v>
      </c>
      <c r="B54" s="415"/>
      <c r="C54" s="415"/>
      <c r="D54" s="416"/>
      <c r="E54" s="574" t="s">
        <v>2</v>
      </c>
      <c r="F54" s="575" t="s">
        <v>37</v>
      </c>
      <c r="G54" s="574"/>
      <c r="H54" s="576"/>
      <c r="I54" s="577"/>
      <c r="J54" s="574" t="s">
        <v>2</v>
      </c>
      <c r="K54" s="575" t="s">
        <v>46</v>
      </c>
      <c r="L54" s="578"/>
      <c r="M54" s="575" t="s">
        <v>47</v>
      </c>
      <c r="N54" s="579"/>
      <c r="O54" s="580" t="s">
        <v>48</v>
      </c>
      <c r="P54" s="580"/>
      <c r="Q54" s="581"/>
      <c r="R54" s="582"/>
      <c r="T54" s="454"/>
      <c r="U54" s="454"/>
      <c r="V54" s="454"/>
      <c r="W54" s="454"/>
      <c r="X54" s="454"/>
      <c r="Y54" s="454"/>
      <c r="Z54" s="454"/>
      <c r="AA54" s="454"/>
      <c r="AB54" s="454"/>
      <c r="AC54" s="454"/>
      <c r="AD54" s="454"/>
      <c r="AE54" s="454"/>
      <c r="AF54" s="454"/>
      <c r="AG54" s="454"/>
      <c r="AH54" s="454"/>
      <c r="AI54" s="584"/>
      <c r="AJ54" s="584"/>
      <c r="AK54" s="584"/>
      <c r="AL54" s="454"/>
      <c r="AM54" s="454"/>
      <c r="AN54" s="454"/>
      <c r="AO54" s="454"/>
      <c r="AP54" s="454"/>
      <c r="AQ54" s="454"/>
      <c r="AR54" s="454"/>
      <c r="AS54" s="454"/>
    </row>
    <row r="55" spans="1:45" s="583" customFormat="1" ht="9" customHeight="1" x14ac:dyDescent="0.25">
      <c r="A55" s="426" t="s">
        <v>36</v>
      </c>
      <c r="B55" s="427"/>
      <c r="C55" s="585"/>
      <c r="D55" s="428"/>
      <c r="E55" s="586">
        <v>1</v>
      </c>
      <c r="F55" s="454" t="str">
        <f>IF(E55&gt;$R$62,,UPPER(VLOOKUP(E55,'V.kcs.-U14-L elo'!$A$7:$Q$134,2)))</f>
        <v>ANTAL</v>
      </c>
      <c r="G55" s="586"/>
      <c r="H55" s="454"/>
      <c r="I55" s="447"/>
      <c r="J55" s="587" t="s">
        <v>3</v>
      </c>
      <c r="K55" s="445"/>
      <c r="L55" s="446"/>
      <c r="M55" s="445"/>
      <c r="N55" s="588"/>
      <c r="O55" s="434" t="s">
        <v>38</v>
      </c>
      <c r="P55" s="589"/>
      <c r="Q55" s="589"/>
      <c r="R55" s="588"/>
      <c r="T55" s="454"/>
      <c r="U55" s="454"/>
      <c r="V55" s="454"/>
      <c r="W55" s="454"/>
      <c r="X55" s="454"/>
      <c r="Y55" s="454"/>
      <c r="Z55" s="454"/>
      <c r="AA55" s="454"/>
      <c r="AB55" s="454"/>
      <c r="AC55" s="454"/>
      <c r="AD55" s="454"/>
      <c r="AE55" s="454"/>
      <c r="AF55" s="454"/>
      <c r="AG55" s="454"/>
      <c r="AH55" s="454"/>
      <c r="AI55" s="584"/>
      <c r="AJ55" s="584"/>
      <c r="AK55" s="584"/>
      <c r="AL55" s="454"/>
      <c r="AM55" s="454"/>
      <c r="AN55" s="454"/>
      <c r="AO55" s="454"/>
      <c r="AP55" s="454"/>
      <c r="AQ55" s="454"/>
      <c r="AR55" s="454"/>
      <c r="AS55" s="454"/>
    </row>
    <row r="56" spans="1:45" s="583" customFormat="1" ht="9" customHeight="1" x14ac:dyDescent="0.25">
      <c r="A56" s="439" t="s">
        <v>45</v>
      </c>
      <c r="B56" s="440"/>
      <c r="C56" s="590"/>
      <c r="D56" s="441"/>
      <c r="E56" s="586">
        <v>2</v>
      </c>
      <c r="F56" s="454" t="str">
        <f>IF(E56&gt;$R$62,,UPPER(VLOOKUP(E56,'V.kcs.-U14-L elo'!$A$7:$Q$134,2)))</f>
        <v>BODOR</v>
      </c>
      <c r="G56" s="586"/>
      <c r="H56" s="454"/>
      <c r="I56" s="447"/>
      <c r="J56" s="587" t="s">
        <v>4</v>
      </c>
      <c r="K56" s="445"/>
      <c r="L56" s="446"/>
      <c r="M56" s="445"/>
      <c r="N56" s="588"/>
      <c r="O56" s="470"/>
      <c r="P56" s="472"/>
      <c r="Q56" s="440"/>
      <c r="R56" s="591"/>
      <c r="T56" s="454"/>
      <c r="U56" s="454"/>
      <c r="V56" s="454"/>
      <c r="W56" s="454"/>
      <c r="X56" s="454"/>
      <c r="Y56" s="454"/>
      <c r="Z56" s="454"/>
      <c r="AA56" s="454"/>
      <c r="AB56" s="454"/>
      <c r="AC56" s="454"/>
      <c r="AD56" s="454"/>
      <c r="AE56" s="454"/>
      <c r="AF56" s="454"/>
      <c r="AG56" s="454"/>
      <c r="AH56" s="454"/>
      <c r="AI56" s="584"/>
      <c r="AJ56" s="584"/>
      <c r="AK56" s="584"/>
      <c r="AL56" s="454"/>
      <c r="AM56" s="454"/>
      <c r="AN56" s="454"/>
      <c r="AO56" s="454"/>
      <c r="AP56" s="454"/>
      <c r="AQ56" s="454"/>
      <c r="AR56" s="454"/>
      <c r="AS56" s="454"/>
    </row>
    <row r="57" spans="1:45" s="583" customFormat="1" ht="9" customHeight="1" x14ac:dyDescent="0.25">
      <c r="A57" s="451"/>
      <c r="B57" s="452"/>
      <c r="C57" s="592"/>
      <c r="D57" s="453"/>
      <c r="E57" s="586"/>
      <c r="F57" s="454"/>
      <c r="G57" s="586"/>
      <c r="H57" s="454"/>
      <c r="I57" s="447"/>
      <c r="J57" s="587" t="s">
        <v>5</v>
      </c>
      <c r="K57" s="445"/>
      <c r="L57" s="446"/>
      <c r="M57" s="445"/>
      <c r="N57" s="588"/>
      <c r="O57" s="434" t="s">
        <v>39</v>
      </c>
      <c r="P57" s="589"/>
      <c r="Q57" s="589"/>
      <c r="R57" s="588"/>
      <c r="T57" s="454"/>
      <c r="U57" s="454"/>
      <c r="V57" s="454"/>
      <c r="W57" s="454"/>
      <c r="X57" s="454"/>
      <c r="Y57" s="454"/>
      <c r="Z57" s="454"/>
      <c r="AA57" s="454"/>
      <c r="AB57" s="454"/>
      <c r="AC57" s="454"/>
      <c r="AD57" s="454"/>
      <c r="AE57" s="454"/>
      <c r="AF57" s="454"/>
      <c r="AG57" s="454"/>
      <c r="AH57" s="454"/>
      <c r="AI57" s="584"/>
      <c r="AJ57" s="584"/>
      <c r="AK57" s="584"/>
      <c r="AL57" s="454"/>
      <c r="AM57" s="454"/>
      <c r="AN57" s="454"/>
      <c r="AO57" s="454"/>
      <c r="AP57" s="454"/>
      <c r="AQ57" s="454"/>
      <c r="AR57" s="454"/>
      <c r="AS57" s="454"/>
    </row>
    <row r="58" spans="1:45" s="583" customFormat="1" ht="9" customHeight="1" x14ac:dyDescent="0.25">
      <c r="A58" s="456"/>
      <c r="B58" s="457"/>
      <c r="C58" s="457"/>
      <c r="D58" s="458"/>
      <c r="E58" s="586"/>
      <c r="F58" s="454"/>
      <c r="G58" s="586"/>
      <c r="H58" s="454"/>
      <c r="I58" s="447"/>
      <c r="J58" s="587" t="s">
        <v>6</v>
      </c>
      <c r="K58" s="445"/>
      <c r="L58" s="446"/>
      <c r="M58" s="445"/>
      <c r="N58" s="588"/>
      <c r="O58" s="445"/>
      <c r="P58" s="446"/>
      <c r="Q58" s="445"/>
      <c r="R58" s="588"/>
      <c r="T58" s="454"/>
      <c r="U58" s="454"/>
      <c r="V58" s="454"/>
      <c r="W58" s="454"/>
      <c r="X58" s="454"/>
      <c r="Y58" s="454"/>
      <c r="Z58" s="454"/>
      <c r="AA58" s="454"/>
      <c r="AB58" s="454"/>
      <c r="AC58" s="454"/>
      <c r="AD58" s="454"/>
      <c r="AE58" s="454"/>
      <c r="AF58" s="454"/>
      <c r="AG58" s="454"/>
      <c r="AH58" s="454"/>
      <c r="AI58" s="584"/>
      <c r="AJ58" s="584"/>
      <c r="AK58" s="584"/>
      <c r="AL58" s="454"/>
      <c r="AM58" s="454"/>
      <c r="AN58" s="454"/>
      <c r="AO58" s="454"/>
      <c r="AP58" s="454"/>
      <c r="AQ58" s="454"/>
      <c r="AR58" s="454"/>
      <c r="AS58" s="454"/>
    </row>
    <row r="59" spans="1:45" s="583" customFormat="1" ht="9" customHeight="1" x14ac:dyDescent="0.25">
      <c r="A59" s="460"/>
      <c r="B59" s="461"/>
      <c r="C59" s="461"/>
      <c r="D59" s="462"/>
      <c r="E59" s="586"/>
      <c r="F59" s="454"/>
      <c r="G59" s="586"/>
      <c r="H59" s="454"/>
      <c r="I59" s="447"/>
      <c r="J59" s="587" t="s">
        <v>7</v>
      </c>
      <c r="K59" s="445"/>
      <c r="L59" s="446"/>
      <c r="M59" s="445"/>
      <c r="N59" s="588"/>
      <c r="O59" s="440"/>
      <c r="P59" s="472"/>
      <c r="Q59" s="440"/>
      <c r="R59" s="591"/>
      <c r="T59" s="454"/>
      <c r="U59" s="454"/>
      <c r="V59" s="454"/>
      <c r="W59" s="454"/>
      <c r="X59" s="454"/>
      <c r="Y59" s="454"/>
      <c r="Z59" s="454"/>
      <c r="AA59" s="454"/>
      <c r="AB59" s="454"/>
      <c r="AC59" s="454"/>
      <c r="AD59" s="454"/>
      <c r="AE59" s="454"/>
      <c r="AF59" s="454"/>
      <c r="AG59" s="454"/>
      <c r="AH59" s="454"/>
      <c r="AI59" s="584"/>
      <c r="AJ59" s="584"/>
      <c r="AK59" s="584"/>
      <c r="AL59" s="454"/>
      <c r="AM59" s="454"/>
      <c r="AN59" s="454"/>
      <c r="AO59" s="454"/>
      <c r="AP59" s="454"/>
      <c r="AQ59" s="454"/>
      <c r="AR59" s="454"/>
      <c r="AS59" s="454"/>
    </row>
    <row r="60" spans="1:45" s="583" customFormat="1" ht="9" customHeight="1" x14ac:dyDescent="0.25">
      <c r="A60" s="463"/>
      <c r="B60" s="464"/>
      <c r="C60" s="457"/>
      <c r="D60" s="458"/>
      <c r="E60" s="586"/>
      <c r="F60" s="454"/>
      <c r="G60" s="586"/>
      <c r="H60" s="454"/>
      <c r="I60" s="447"/>
      <c r="J60" s="587" t="s">
        <v>8</v>
      </c>
      <c r="K60" s="445"/>
      <c r="L60" s="446"/>
      <c r="M60" s="445"/>
      <c r="N60" s="588"/>
      <c r="O60" s="434" t="s">
        <v>28</v>
      </c>
      <c r="P60" s="589"/>
      <c r="Q60" s="589"/>
      <c r="R60" s="588"/>
      <c r="T60" s="454"/>
      <c r="U60" s="454"/>
      <c r="V60" s="454"/>
      <c r="W60" s="454"/>
      <c r="X60" s="454"/>
      <c r="Y60" s="454"/>
      <c r="Z60" s="454"/>
      <c r="AA60" s="454"/>
      <c r="AB60" s="454"/>
      <c r="AC60" s="454"/>
      <c r="AD60" s="454"/>
      <c r="AE60" s="454"/>
      <c r="AF60" s="454"/>
      <c r="AG60" s="454"/>
      <c r="AH60" s="454"/>
      <c r="AI60" s="584"/>
      <c r="AJ60" s="584"/>
      <c r="AK60" s="584"/>
      <c r="AL60" s="454"/>
      <c r="AM60" s="454"/>
      <c r="AN60" s="454"/>
      <c r="AO60" s="454"/>
      <c r="AP60" s="454"/>
      <c r="AQ60" s="454"/>
      <c r="AR60" s="454"/>
      <c r="AS60" s="454"/>
    </row>
    <row r="61" spans="1:45" s="583" customFormat="1" ht="9" customHeight="1" x14ac:dyDescent="0.25">
      <c r="A61" s="463"/>
      <c r="B61" s="464"/>
      <c r="C61" s="593"/>
      <c r="D61" s="465"/>
      <c r="E61" s="586"/>
      <c r="F61" s="454"/>
      <c r="G61" s="586"/>
      <c r="H61" s="454"/>
      <c r="I61" s="447"/>
      <c r="J61" s="587" t="s">
        <v>9</v>
      </c>
      <c r="K61" s="445"/>
      <c r="L61" s="446"/>
      <c r="M61" s="445"/>
      <c r="N61" s="588"/>
      <c r="O61" s="445"/>
      <c r="P61" s="446"/>
      <c r="Q61" s="445"/>
      <c r="R61" s="588"/>
      <c r="T61" s="454"/>
      <c r="U61" s="454"/>
      <c r="V61" s="454"/>
      <c r="W61" s="454"/>
      <c r="X61" s="454"/>
      <c r="Y61" s="454"/>
      <c r="Z61" s="454"/>
      <c r="AA61" s="454"/>
      <c r="AB61" s="454"/>
      <c r="AC61" s="454"/>
      <c r="AD61" s="454"/>
      <c r="AE61" s="454"/>
      <c r="AF61" s="454"/>
      <c r="AG61" s="454"/>
      <c r="AH61" s="454"/>
      <c r="AI61" s="584"/>
      <c r="AJ61" s="584"/>
      <c r="AK61" s="584"/>
      <c r="AL61" s="454"/>
      <c r="AM61" s="454"/>
      <c r="AN61" s="454"/>
      <c r="AO61" s="454"/>
      <c r="AP61" s="454"/>
      <c r="AQ61" s="454"/>
      <c r="AR61" s="454"/>
      <c r="AS61" s="454"/>
    </row>
    <row r="62" spans="1:45" s="583" customFormat="1" ht="9" customHeight="1" x14ac:dyDescent="0.25">
      <c r="A62" s="466"/>
      <c r="B62" s="467"/>
      <c r="C62" s="594"/>
      <c r="D62" s="468"/>
      <c r="E62" s="595"/>
      <c r="F62" s="470"/>
      <c r="G62" s="595"/>
      <c r="H62" s="470"/>
      <c r="I62" s="473"/>
      <c r="J62" s="596" t="s">
        <v>10</v>
      </c>
      <c r="K62" s="440"/>
      <c r="L62" s="472"/>
      <c r="M62" s="440"/>
      <c r="N62" s="591"/>
      <c r="O62" s="440" t="str">
        <f>R4</f>
        <v>Nagyistók-Nádasi Judit</v>
      </c>
      <c r="P62" s="472"/>
      <c r="Q62" s="440"/>
      <c r="R62" s="597">
        <f>MIN(4,'V.kcs.-U14-L elo'!Q5)</f>
        <v>4</v>
      </c>
      <c r="T62" s="454"/>
      <c r="U62" s="454"/>
      <c r="V62" s="454"/>
      <c r="W62" s="454"/>
      <c r="X62" s="454"/>
      <c r="Y62" s="454"/>
      <c r="Z62" s="454"/>
      <c r="AA62" s="454"/>
      <c r="AB62" s="454"/>
      <c r="AC62" s="454"/>
      <c r="AD62" s="454"/>
      <c r="AE62" s="454"/>
      <c r="AF62" s="454"/>
      <c r="AG62" s="454"/>
      <c r="AH62" s="454"/>
      <c r="AI62" s="584"/>
      <c r="AJ62" s="584"/>
      <c r="AK62" s="584"/>
      <c r="AL62" s="454"/>
      <c r="AM62" s="454"/>
      <c r="AN62" s="454"/>
      <c r="AO62" s="454"/>
      <c r="AP62" s="454"/>
      <c r="AQ62" s="454"/>
      <c r="AR62" s="454"/>
      <c r="AS62" s="454"/>
    </row>
    <row r="63" spans="1:45" x14ac:dyDescent="0.25">
      <c r="T63" s="396"/>
      <c r="U63" s="396"/>
      <c r="V63" s="396"/>
      <c r="W63" s="396"/>
      <c r="X63" s="396"/>
      <c r="Y63" s="396"/>
      <c r="Z63" s="396"/>
      <c r="AA63" s="396"/>
      <c r="AB63" s="396"/>
      <c r="AC63" s="396"/>
      <c r="AD63" s="396"/>
      <c r="AE63" s="396"/>
      <c r="AF63" s="396"/>
      <c r="AG63" s="396"/>
      <c r="AH63" s="396"/>
      <c r="AL63" s="396"/>
      <c r="AM63" s="396"/>
      <c r="AN63" s="396"/>
      <c r="AO63" s="396"/>
      <c r="AP63" s="396"/>
      <c r="AQ63" s="396"/>
      <c r="AR63" s="396"/>
      <c r="AS63" s="396"/>
    </row>
    <row r="64" spans="1:45" x14ac:dyDescent="0.25">
      <c r="T64" s="396"/>
      <c r="U64" s="396"/>
      <c r="V64" s="396"/>
      <c r="W64" s="396"/>
      <c r="X64" s="396"/>
      <c r="Y64" s="396"/>
      <c r="Z64" s="396"/>
      <c r="AA64" s="396"/>
      <c r="AB64" s="396"/>
      <c r="AC64" s="396"/>
      <c r="AD64" s="396"/>
      <c r="AE64" s="396"/>
      <c r="AF64" s="396"/>
      <c r="AG64" s="396"/>
      <c r="AH64" s="396"/>
      <c r="AL64" s="396"/>
      <c r="AM64" s="396"/>
      <c r="AN64" s="396"/>
      <c r="AO64" s="396"/>
      <c r="AP64" s="396"/>
      <c r="AQ64" s="396"/>
      <c r="AR64" s="396"/>
      <c r="AS64" s="396"/>
    </row>
    <row r="65" spans="20:45" x14ac:dyDescent="0.25">
      <c r="T65" s="396"/>
      <c r="U65" s="396"/>
      <c r="V65" s="396"/>
      <c r="W65" s="396"/>
      <c r="X65" s="396"/>
      <c r="Y65" s="396"/>
      <c r="Z65" s="396"/>
      <c r="AA65" s="396"/>
      <c r="AB65" s="396"/>
      <c r="AC65" s="396"/>
      <c r="AD65" s="396"/>
      <c r="AE65" s="396"/>
      <c r="AF65" s="396"/>
      <c r="AG65" s="396"/>
      <c r="AH65" s="396"/>
      <c r="AL65" s="396"/>
      <c r="AM65" s="396"/>
      <c r="AN65" s="396"/>
      <c r="AO65" s="396"/>
      <c r="AP65" s="396"/>
      <c r="AQ65" s="396"/>
      <c r="AR65" s="396"/>
      <c r="AS65" s="396"/>
    </row>
    <row r="66" spans="20:45" x14ac:dyDescent="0.25">
      <c r="T66" s="396"/>
      <c r="U66" s="396"/>
      <c r="V66" s="396"/>
      <c r="W66" s="396"/>
      <c r="X66" s="396"/>
      <c r="Y66" s="396"/>
      <c r="Z66" s="396"/>
      <c r="AA66" s="396"/>
      <c r="AB66" s="396"/>
      <c r="AC66" s="396"/>
      <c r="AD66" s="396"/>
      <c r="AE66" s="396"/>
      <c r="AF66" s="396"/>
      <c r="AG66" s="396"/>
      <c r="AH66" s="396"/>
      <c r="AL66" s="396"/>
      <c r="AM66" s="396"/>
      <c r="AN66" s="396"/>
      <c r="AO66" s="396"/>
      <c r="AP66" s="396"/>
      <c r="AQ66" s="396"/>
      <c r="AR66" s="396"/>
      <c r="AS66" s="396"/>
    </row>
    <row r="67" spans="20:45" x14ac:dyDescent="0.25">
      <c r="T67" s="396"/>
      <c r="U67" s="396"/>
      <c r="V67" s="396"/>
      <c r="W67" s="396"/>
      <c r="X67" s="396"/>
      <c r="Y67" s="396"/>
      <c r="Z67" s="396"/>
      <c r="AA67" s="396"/>
      <c r="AB67" s="396"/>
      <c r="AC67" s="396"/>
      <c r="AD67" s="396"/>
      <c r="AE67" s="396"/>
      <c r="AF67" s="396"/>
      <c r="AG67" s="396"/>
      <c r="AH67" s="396"/>
      <c r="AL67" s="396"/>
      <c r="AM67" s="396"/>
      <c r="AN67" s="396"/>
      <c r="AO67" s="396"/>
      <c r="AP67" s="396"/>
      <c r="AQ67" s="396"/>
      <c r="AR67" s="396"/>
      <c r="AS67" s="396"/>
    </row>
    <row r="68" spans="20:45" x14ac:dyDescent="0.25">
      <c r="T68" s="396"/>
      <c r="U68" s="396"/>
      <c r="V68" s="396"/>
      <c r="W68" s="396"/>
      <c r="X68" s="396"/>
      <c r="Y68" s="396"/>
      <c r="Z68" s="396"/>
      <c r="AA68" s="396"/>
      <c r="AB68" s="396"/>
      <c r="AC68" s="396"/>
      <c r="AD68" s="396"/>
      <c r="AE68" s="396"/>
      <c r="AF68" s="396"/>
      <c r="AG68" s="396"/>
      <c r="AH68" s="396"/>
      <c r="AL68" s="396"/>
      <c r="AM68" s="396"/>
      <c r="AN68" s="396"/>
      <c r="AO68" s="396"/>
      <c r="AP68" s="396"/>
      <c r="AQ68" s="396"/>
      <c r="AR68" s="396"/>
      <c r="AS68" s="396"/>
    </row>
    <row r="69" spans="20:45" x14ac:dyDescent="0.25">
      <c r="T69" s="396"/>
      <c r="U69" s="396"/>
      <c r="V69" s="396"/>
      <c r="W69" s="396"/>
      <c r="X69" s="396"/>
      <c r="Y69" s="396"/>
      <c r="Z69" s="396"/>
      <c r="AA69" s="396"/>
      <c r="AB69" s="396"/>
      <c r="AC69" s="396"/>
      <c r="AD69" s="396"/>
      <c r="AE69" s="396"/>
      <c r="AF69" s="396"/>
      <c r="AG69" s="396"/>
      <c r="AH69" s="396"/>
      <c r="AL69" s="396"/>
      <c r="AM69" s="396"/>
      <c r="AN69" s="396"/>
      <c r="AO69" s="396"/>
      <c r="AP69" s="396"/>
      <c r="AQ69" s="396"/>
      <c r="AR69" s="396"/>
      <c r="AS69" s="396"/>
    </row>
    <row r="70" spans="20:45" x14ac:dyDescent="0.25">
      <c r="T70" s="396"/>
      <c r="U70" s="396"/>
      <c r="V70" s="396"/>
      <c r="W70" s="396"/>
      <c r="X70" s="396"/>
      <c r="Y70" s="396"/>
      <c r="Z70" s="396"/>
      <c r="AA70" s="396"/>
      <c r="AB70" s="396"/>
      <c r="AC70" s="396"/>
      <c r="AD70" s="396"/>
      <c r="AE70" s="396"/>
      <c r="AF70" s="396"/>
      <c r="AG70" s="396"/>
      <c r="AH70" s="396"/>
      <c r="AL70" s="396"/>
      <c r="AM70" s="396"/>
      <c r="AN70" s="396"/>
      <c r="AO70" s="396"/>
      <c r="AP70" s="396"/>
      <c r="AQ70" s="396"/>
      <c r="AR70" s="396"/>
      <c r="AS70" s="396"/>
    </row>
    <row r="71" spans="20:45" x14ac:dyDescent="0.25">
      <c r="T71" s="396"/>
      <c r="U71" s="396"/>
      <c r="V71" s="396"/>
      <c r="W71" s="396"/>
      <c r="X71" s="396"/>
      <c r="Y71" s="396"/>
      <c r="Z71" s="396"/>
      <c r="AA71" s="396"/>
      <c r="AB71" s="396"/>
      <c r="AC71" s="396"/>
      <c r="AD71" s="396"/>
      <c r="AE71" s="396"/>
      <c r="AF71" s="396"/>
      <c r="AG71" s="396"/>
      <c r="AH71" s="396"/>
      <c r="AL71" s="396"/>
      <c r="AM71" s="396"/>
      <c r="AN71" s="396"/>
      <c r="AO71" s="396"/>
      <c r="AP71" s="396"/>
      <c r="AQ71" s="396"/>
      <c r="AR71" s="396"/>
      <c r="AS71" s="396"/>
    </row>
    <row r="72" spans="20:45" x14ac:dyDescent="0.25">
      <c r="T72" s="396"/>
      <c r="U72" s="396"/>
      <c r="V72" s="396"/>
      <c r="W72" s="396"/>
      <c r="X72" s="396"/>
      <c r="Y72" s="396"/>
      <c r="Z72" s="396"/>
      <c r="AA72" s="396"/>
      <c r="AB72" s="396"/>
      <c r="AC72" s="396"/>
      <c r="AD72" s="396"/>
      <c r="AE72" s="396"/>
      <c r="AF72" s="396"/>
      <c r="AG72" s="396"/>
      <c r="AH72" s="396"/>
      <c r="AL72" s="396"/>
      <c r="AM72" s="396"/>
      <c r="AN72" s="396"/>
      <c r="AO72" s="396"/>
      <c r="AP72" s="396"/>
      <c r="AQ72" s="396"/>
      <c r="AR72" s="396"/>
      <c r="AS72" s="396"/>
    </row>
    <row r="73" spans="20:45" x14ac:dyDescent="0.25">
      <c r="T73" s="396"/>
      <c r="U73" s="396"/>
      <c r="V73" s="396"/>
      <c r="W73" s="396"/>
      <c r="X73" s="396"/>
      <c r="Y73" s="396"/>
      <c r="Z73" s="396"/>
      <c r="AA73" s="396"/>
      <c r="AB73" s="396"/>
      <c r="AC73" s="396"/>
      <c r="AD73" s="396"/>
      <c r="AE73" s="396"/>
      <c r="AF73" s="396"/>
      <c r="AG73" s="396"/>
      <c r="AH73" s="396"/>
      <c r="AL73" s="396"/>
      <c r="AM73" s="396"/>
      <c r="AN73" s="396"/>
      <c r="AO73" s="396"/>
      <c r="AP73" s="396"/>
      <c r="AQ73" s="396"/>
      <c r="AR73" s="396"/>
      <c r="AS73" s="396"/>
    </row>
    <row r="74" spans="20:45" x14ac:dyDescent="0.25">
      <c r="T74" s="396"/>
      <c r="U74" s="396"/>
      <c r="V74" s="396"/>
      <c r="W74" s="396"/>
      <c r="X74" s="396"/>
      <c r="Y74" s="396"/>
      <c r="Z74" s="396"/>
      <c r="AA74" s="396"/>
      <c r="AB74" s="396"/>
      <c r="AC74" s="396"/>
      <c r="AD74" s="396"/>
      <c r="AE74" s="396"/>
      <c r="AF74" s="396"/>
      <c r="AG74" s="396"/>
      <c r="AH74" s="396"/>
      <c r="AL74" s="396"/>
      <c r="AM74" s="396"/>
      <c r="AN74" s="396"/>
      <c r="AO74" s="396"/>
      <c r="AP74" s="396"/>
      <c r="AQ74" s="396"/>
      <c r="AR74" s="396"/>
      <c r="AS74" s="396"/>
    </row>
    <row r="75" spans="20:45" x14ac:dyDescent="0.25">
      <c r="T75" s="396"/>
      <c r="U75" s="396"/>
      <c r="V75" s="396"/>
      <c r="W75" s="396"/>
      <c r="X75" s="396"/>
      <c r="Y75" s="396"/>
      <c r="Z75" s="396"/>
      <c r="AA75" s="396"/>
      <c r="AB75" s="396"/>
      <c r="AC75" s="396"/>
      <c r="AD75" s="396"/>
      <c r="AE75" s="396"/>
      <c r="AF75" s="396"/>
      <c r="AG75" s="396"/>
      <c r="AH75" s="396"/>
      <c r="AL75" s="396"/>
      <c r="AM75" s="396"/>
      <c r="AN75" s="396"/>
      <c r="AO75" s="396"/>
      <c r="AP75" s="396"/>
      <c r="AQ75" s="396"/>
      <c r="AR75" s="396"/>
      <c r="AS75" s="396"/>
    </row>
    <row r="76" spans="20:45" x14ac:dyDescent="0.25">
      <c r="T76" s="396"/>
      <c r="U76" s="396"/>
      <c r="V76" s="396"/>
      <c r="W76" s="396"/>
      <c r="X76" s="396"/>
      <c r="Y76" s="396"/>
      <c r="Z76" s="396"/>
      <c r="AA76" s="396"/>
      <c r="AB76" s="396"/>
      <c r="AC76" s="396"/>
      <c r="AD76" s="396"/>
      <c r="AE76" s="396"/>
      <c r="AF76" s="396"/>
      <c r="AG76" s="396"/>
      <c r="AH76" s="396"/>
      <c r="AL76" s="396"/>
      <c r="AM76" s="396"/>
      <c r="AN76" s="396"/>
      <c r="AO76" s="396"/>
      <c r="AP76" s="396"/>
      <c r="AQ76" s="396"/>
      <c r="AR76" s="396"/>
      <c r="AS76" s="396"/>
    </row>
    <row r="77" spans="20:45" x14ac:dyDescent="0.25">
      <c r="T77" s="396"/>
      <c r="U77" s="396"/>
      <c r="V77" s="396"/>
      <c r="W77" s="396"/>
      <c r="X77" s="396"/>
      <c r="Y77" s="396"/>
      <c r="Z77" s="396"/>
      <c r="AA77" s="396"/>
      <c r="AB77" s="396"/>
      <c r="AC77" s="396"/>
      <c r="AD77" s="396"/>
      <c r="AE77" s="396"/>
      <c r="AF77" s="396"/>
      <c r="AG77" s="396"/>
      <c r="AH77" s="396"/>
      <c r="AL77" s="396"/>
      <c r="AM77" s="396"/>
      <c r="AN77" s="396"/>
      <c r="AO77" s="396"/>
      <c r="AP77" s="396"/>
      <c r="AQ77" s="396"/>
      <c r="AR77" s="396"/>
      <c r="AS77" s="396"/>
    </row>
    <row r="78" spans="20:45" x14ac:dyDescent="0.25">
      <c r="T78" s="396"/>
      <c r="U78" s="396"/>
      <c r="V78" s="396"/>
      <c r="W78" s="396"/>
      <c r="X78" s="396"/>
      <c r="Y78" s="396"/>
      <c r="Z78" s="396"/>
      <c r="AA78" s="396"/>
      <c r="AB78" s="396"/>
      <c r="AC78" s="396"/>
      <c r="AD78" s="396"/>
      <c r="AE78" s="396"/>
      <c r="AF78" s="396"/>
      <c r="AG78" s="396"/>
      <c r="AH78" s="396"/>
      <c r="AL78" s="396"/>
      <c r="AM78" s="396"/>
      <c r="AN78" s="396"/>
      <c r="AO78" s="396"/>
      <c r="AP78" s="396"/>
      <c r="AQ78" s="396"/>
      <c r="AR78" s="396"/>
      <c r="AS78" s="396"/>
    </row>
    <row r="79" spans="20:45" x14ac:dyDescent="0.25">
      <c r="T79" s="396"/>
      <c r="U79" s="396"/>
      <c r="V79" s="396"/>
      <c r="W79" s="396"/>
      <c r="X79" s="396"/>
      <c r="Y79" s="396"/>
      <c r="Z79" s="396"/>
      <c r="AA79" s="396"/>
      <c r="AB79" s="396"/>
      <c r="AC79" s="396"/>
      <c r="AD79" s="396"/>
      <c r="AE79" s="396"/>
      <c r="AF79" s="396"/>
      <c r="AG79" s="396"/>
      <c r="AH79" s="396"/>
      <c r="AL79" s="396"/>
      <c r="AM79" s="396"/>
      <c r="AN79" s="396"/>
      <c r="AO79" s="396"/>
      <c r="AP79" s="396"/>
      <c r="AQ79" s="396"/>
      <c r="AR79" s="396"/>
      <c r="AS79" s="396"/>
    </row>
    <row r="80" spans="20:45" x14ac:dyDescent="0.25">
      <c r="T80" s="396"/>
      <c r="U80" s="396"/>
      <c r="V80" s="396"/>
      <c r="W80" s="396"/>
      <c r="X80" s="396"/>
      <c r="Y80" s="396"/>
      <c r="Z80" s="396"/>
      <c r="AA80" s="396"/>
      <c r="AB80" s="396"/>
      <c r="AC80" s="396"/>
      <c r="AD80" s="396"/>
      <c r="AE80" s="396"/>
      <c r="AF80" s="396"/>
      <c r="AG80" s="396"/>
      <c r="AH80" s="396"/>
      <c r="AL80" s="396"/>
      <c r="AM80" s="396"/>
      <c r="AN80" s="396"/>
      <c r="AO80" s="396"/>
      <c r="AP80" s="396"/>
      <c r="AQ80" s="396"/>
      <c r="AR80" s="396"/>
      <c r="AS80" s="396"/>
    </row>
    <row r="81" spans="20:45" x14ac:dyDescent="0.25">
      <c r="T81" s="396"/>
      <c r="U81" s="396"/>
      <c r="V81" s="396"/>
      <c r="W81" s="396"/>
      <c r="X81" s="396"/>
      <c r="Y81" s="396"/>
      <c r="Z81" s="396"/>
      <c r="AA81" s="396"/>
      <c r="AB81" s="396"/>
      <c r="AC81" s="396"/>
      <c r="AD81" s="396"/>
      <c r="AE81" s="396"/>
      <c r="AF81" s="396"/>
      <c r="AG81" s="396"/>
      <c r="AH81" s="396"/>
      <c r="AL81" s="396"/>
      <c r="AM81" s="396"/>
      <c r="AN81" s="396"/>
      <c r="AO81" s="396"/>
      <c r="AP81" s="396"/>
      <c r="AQ81" s="396"/>
      <c r="AR81" s="396"/>
      <c r="AS81" s="396"/>
    </row>
    <row r="82" spans="20:45" x14ac:dyDescent="0.25">
      <c r="T82" s="396"/>
      <c r="U82" s="396"/>
      <c r="V82" s="396"/>
      <c r="W82" s="396"/>
      <c r="X82" s="396"/>
      <c r="Y82" s="396"/>
      <c r="Z82" s="396"/>
      <c r="AA82" s="396"/>
      <c r="AB82" s="396"/>
      <c r="AC82" s="396"/>
      <c r="AD82" s="396"/>
      <c r="AE82" s="396"/>
      <c r="AF82" s="396"/>
      <c r="AG82" s="396"/>
      <c r="AH82" s="396"/>
      <c r="AL82" s="396"/>
      <c r="AM82" s="396"/>
      <c r="AN82" s="396"/>
      <c r="AO82" s="396"/>
      <c r="AP82" s="396"/>
      <c r="AQ82" s="396"/>
      <c r="AR82" s="396"/>
      <c r="AS82" s="396"/>
    </row>
    <row r="83" spans="20:45" x14ac:dyDescent="0.25">
      <c r="T83" s="396"/>
      <c r="U83" s="396"/>
      <c r="V83" s="396"/>
      <c r="W83" s="396"/>
      <c r="X83" s="396"/>
      <c r="Y83" s="396"/>
      <c r="Z83" s="396"/>
      <c r="AA83" s="396"/>
      <c r="AB83" s="396"/>
      <c r="AC83" s="396"/>
      <c r="AD83" s="396"/>
      <c r="AE83" s="396"/>
      <c r="AF83" s="396"/>
      <c r="AG83" s="396"/>
      <c r="AH83" s="396"/>
      <c r="AL83" s="396"/>
      <c r="AM83" s="396"/>
      <c r="AN83" s="396"/>
      <c r="AO83" s="396"/>
      <c r="AP83" s="396"/>
      <c r="AQ83" s="396"/>
      <c r="AR83" s="396"/>
      <c r="AS83" s="396"/>
    </row>
    <row r="84" spans="20:45" x14ac:dyDescent="0.25">
      <c r="T84" s="396"/>
      <c r="U84" s="396"/>
      <c r="V84" s="396"/>
      <c r="W84" s="396"/>
      <c r="X84" s="396"/>
      <c r="Y84" s="396"/>
      <c r="Z84" s="396"/>
      <c r="AA84" s="396"/>
      <c r="AB84" s="396"/>
      <c r="AC84" s="396"/>
      <c r="AD84" s="396"/>
      <c r="AE84" s="396"/>
      <c r="AF84" s="396"/>
      <c r="AG84" s="396"/>
      <c r="AH84" s="396"/>
      <c r="AL84" s="396"/>
      <c r="AM84" s="396"/>
      <c r="AN84" s="396"/>
      <c r="AO84" s="396"/>
      <c r="AP84" s="396"/>
      <c r="AQ84" s="396"/>
      <c r="AR84" s="396"/>
      <c r="AS84" s="396"/>
    </row>
    <row r="85" spans="20:45" x14ac:dyDescent="0.25">
      <c r="T85" s="396"/>
      <c r="U85" s="396"/>
      <c r="V85" s="396"/>
      <c r="W85" s="396"/>
      <c r="X85" s="396"/>
      <c r="Y85" s="396"/>
      <c r="Z85" s="396"/>
      <c r="AA85" s="396"/>
      <c r="AB85" s="396"/>
      <c r="AC85" s="396"/>
      <c r="AD85" s="396"/>
      <c r="AE85" s="396"/>
      <c r="AF85" s="396"/>
      <c r="AG85" s="396"/>
      <c r="AH85" s="396"/>
      <c r="AL85" s="396"/>
      <c r="AM85" s="396"/>
      <c r="AN85" s="396"/>
      <c r="AO85" s="396"/>
      <c r="AP85" s="396"/>
      <c r="AQ85" s="396"/>
      <c r="AR85" s="396"/>
      <c r="AS85" s="396"/>
    </row>
    <row r="86" spans="20:45" x14ac:dyDescent="0.25">
      <c r="T86" s="396"/>
      <c r="U86" s="396"/>
      <c r="V86" s="396"/>
      <c r="W86" s="396"/>
      <c r="X86" s="396"/>
      <c r="Y86" s="396"/>
      <c r="Z86" s="396"/>
      <c r="AA86" s="396"/>
      <c r="AB86" s="396"/>
      <c r="AC86" s="396"/>
      <c r="AD86" s="396"/>
      <c r="AE86" s="396"/>
      <c r="AF86" s="396"/>
      <c r="AG86" s="396"/>
      <c r="AH86" s="396"/>
      <c r="AL86" s="396"/>
      <c r="AM86" s="396"/>
      <c r="AN86" s="396"/>
      <c r="AO86" s="396"/>
      <c r="AP86" s="396"/>
      <c r="AQ86" s="396"/>
      <c r="AR86" s="396"/>
      <c r="AS86" s="396"/>
    </row>
    <row r="87" spans="20:45" x14ac:dyDescent="0.25">
      <c r="T87" s="396"/>
      <c r="U87" s="396"/>
      <c r="V87" s="396"/>
      <c r="W87" s="396"/>
      <c r="X87" s="396"/>
      <c r="Y87" s="396"/>
      <c r="Z87" s="396"/>
      <c r="AA87" s="396"/>
      <c r="AB87" s="396"/>
      <c r="AC87" s="396"/>
      <c r="AD87" s="396"/>
      <c r="AE87" s="396"/>
      <c r="AF87" s="396"/>
      <c r="AG87" s="396"/>
      <c r="AH87" s="396"/>
      <c r="AL87" s="396"/>
      <c r="AM87" s="396"/>
      <c r="AN87" s="396"/>
      <c r="AO87" s="396"/>
      <c r="AP87" s="396"/>
      <c r="AQ87" s="396"/>
      <c r="AR87" s="396"/>
      <c r="AS87" s="396"/>
    </row>
    <row r="88" spans="20:45" x14ac:dyDescent="0.25">
      <c r="T88" s="396"/>
      <c r="U88" s="396"/>
      <c r="V88" s="396"/>
      <c r="W88" s="396"/>
      <c r="X88" s="396"/>
      <c r="Y88" s="396"/>
      <c r="Z88" s="396"/>
      <c r="AA88" s="396"/>
      <c r="AB88" s="396"/>
      <c r="AC88" s="396"/>
      <c r="AD88" s="396"/>
      <c r="AE88" s="396"/>
      <c r="AF88" s="396"/>
      <c r="AG88" s="396"/>
      <c r="AH88" s="396"/>
      <c r="AL88" s="396"/>
      <c r="AM88" s="396"/>
      <c r="AN88" s="396"/>
      <c r="AO88" s="396"/>
      <c r="AP88" s="396"/>
      <c r="AQ88" s="396"/>
      <c r="AR88" s="396"/>
      <c r="AS88" s="396"/>
    </row>
    <row r="89" spans="20:45" x14ac:dyDescent="0.25">
      <c r="T89" s="396"/>
      <c r="U89" s="396"/>
      <c r="V89" s="396"/>
      <c r="W89" s="396"/>
      <c r="X89" s="396"/>
      <c r="Y89" s="396"/>
      <c r="Z89" s="396"/>
      <c r="AA89" s="396"/>
      <c r="AB89" s="396"/>
      <c r="AC89" s="396"/>
      <c r="AD89" s="396"/>
      <c r="AE89" s="396"/>
      <c r="AF89" s="396"/>
      <c r="AG89" s="396"/>
      <c r="AH89" s="396"/>
      <c r="AL89" s="396"/>
      <c r="AM89" s="396"/>
      <c r="AN89" s="396"/>
      <c r="AO89" s="396"/>
      <c r="AP89" s="396"/>
      <c r="AQ89" s="396"/>
      <c r="AR89" s="396"/>
      <c r="AS89" s="396"/>
    </row>
    <row r="90" spans="20:45" x14ac:dyDescent="0.25">
      <c r="T90" s="396"/>
      <c r="U90" s="396"/>
      <c r="V90" s="396"/>
      <c r="W90" s="396"/>
      <c r="X90" s="396"/>
      <c r="Y90" s="396"/>
      <c r="Z90" s="396"/>
      <c r="AA90" s="396"/>
      <c r="AB90" s="396"/>
      <c r="AC90" s="396"/>
      <c r="AD90" s="396"/>
      <c r="AE90" s="396"/>
      <c r="AF90" s="396"/>
      <c r="AG90" s="396"/>
      <c r="AH90" s="396"/>
      <c r="AL90" s="396"/>
      <c r="AM90" s="396"/>
      <c r="AN90" s="396"/>
      <c r="AO90" s="396"/>
      <c r="AP90" s="396"/>
      <c r="AQ90" s="396"/>
      <c r="AR90" s="396"/>
      <c r="AS90" s="396"/>
    </row>
    <row r="91" spans="20:45" x14ac:dyDescent="0.25">
      <c r="T91" s="396"/>
      <c r="U91" s="396"/>
      <c r="V91" s="396"/>
      <c r="W91" s="396"/>
      <c r="X91" s="396"/>
      <c r="Y91" s="396"/>
      <c r="Z91" s="396"/>
      <c r="AA91" s="396"/>
      <c r="AB91" s="396"/>
      <c r="AC91" s="396"/>
      <c r="AD91" s="396"/>
      <c r="AE91" s="396"/>
      <c r="AF91" s="396"/>
      <c r="AG91" s="396"/>
      <c r="AH91" s="396"/>
      <c r="AL91" s="396"/>
      <c r="AM91" s="396"/>
      <c r="AN91" s="396"/>
      <c r="AO91" s="396"/>
      <c r="AP91" s="396"/>
      <c r="AQ91" s="396"/>
      <c r="AR91" s="396"/>
      <c r="AS91" s="396"/>
    </row>
    <row r="92" spans="20:45" x14ac:dyDescent="0.25">
      <c r="T92" s="396"/>
      <c r="U92" s="396"/>
      <c r="V92" s="396"/>
      <c r="W92" s="396"/>
      <c r="X92" s="396"/>
      <c r="Y92" s="396"/>
      <c r="Z92" s="396"/>
      <c r="AA92" s="396"/>
      <c r="AB92" s="396"/>
      <c r="AC92" s="396"/>
      <c r="AD92" s="396"/>
      <c r="AE92" s="396"/>
      <c r="AF92" s="396"/>
      <c r="AG92" s="396"/>
      <c r="AH92" s="396"/>
      <c r="AL92" s="396"/>
      <c r="AM92" s="396"/>
      <c r="AN92" s="396"/>
      <c r="AO92" s="396"/>
      <c r="AP92" s="396"/>
      <c r="AQ92" s="396"/>
      <c r="AR92" s="396"/>
      <c r="AS92" s="396"/>
    </row>
    <row r="93" spans="20:45" x14ac:dyDescent="0.25">
      <c r="T93" s="396"/>
      <c r="U93" s="396"/>
      <c r="V93" s="396"/>
      <c r="W93" s="396"/>
      <c r="X93" s="396"/>
      <c r="Y93" s="396"/>
      <c r="Z93" s="396"/>
      <c r="AA93" s="396"/>
      <c r="AB93" s="396"/>
      <c r="AC93" s="396"/>
      <c r="AD93" s="396"/>
      <c r="AE93" s="396"/>
      <c r="AF93" s="396"/>
      <c r="AG93" s="396"/>
      <c r="AH93" s="396"/>
      <c r="AL93" s="396"/>
      <c r="AM93" s="396"/>
      <c r="AN93" s="396"/>
      <c r="AO93" s="396"/>
      <c r="AP93" s="396"/>
      <c r="AQ93" s="396"/>
      <c r="AR93" s="396"/>
      <c r="AS93" s="396"/>
    </row>
    <row r="94" spans="20:45" x14ac:dyDescent="0.25">
      <c r="T94" s="396"/>
      <c r="U94" s="396"/>
      <c r="V94" s="396"/>
      <c r="W94" s="396"/>
      <c r="X94" s="396"/>
      <c r="Y94" s="396"/>
      <c r="Z94" s="396"/>
      <c r="AA94" s="396"/>
      <c r="AB94" s="396"/>
      <c r="AC94" s="396"/>
      <c r="AD94" s="396"/>
      <c r="AE94" s="396"/>
      <c r="AF94" s="396"/>
      <c r="AG94" s="396"/>
      <c r="AH94" s="396"/>
      <c r="AL94" s="396"/>
      <c r="AM94" s="396"/>
      <c r="AN94" s="396"/>
      <c r="AO94" s="396"/>
      <c r="AP94" s="396"/>
      <c r="AQ94" s="396"/>
      <c r="AR94" s="396"/>
      <c r="AS94" s="396"/>
    </row>
    <row r="95" spans="20:45" x14ac:dyDescent="0.25">
      <c r="T95" s="396"/>
      <c r="U95" s="396"/>
      <c r="V95" s="396"/>
      <c r="W95" s="396"/>
      <c r="X95" s="396"/>
      <c r="Y95" s="396"/>
      <c r="Z95" s="396"/>
      <c r="AA95" s="396"/>
      <c r="AB95" s="396"/>
      <c r="AC95" s="396"/>
      <c r="AD95" s="396"/>
      <c r="AE95" s="396"/>
      <c r="AF95" s="396"/>
      <c r="AG95" s="396"/>
      <c r="AH95" s="396"/>
      <c r="AL95" s="396"/>
      <c r="AM95" s="396"/>
      <c r="AN95" s="396"/>
      <c r="AO95" s="396"/>
      <c r="AP95" s="396"/>
      <c r="AQ95" s="396"/>
      <c r="AR95" s="396"/>
      <c r="AS95" s="396"/>
    </row>
    <row r="96" spans="20:45" x14ac:dyDescent="0.25">
      <c r="T96" s="396"/>
      <c r="U96" s="396"/>
      <c r="V96" s="396"/>
      <c r="W96" s="396"/>
      <c r="X96" s="396"/>
      <c r="Y96" s="396"/>
      <c r="Z96" s="396"/>
      <c r="AA96" s="396"/>
      <c r="AB96" s="396"/>
      <c r="AC96" s="396"/>
      <c r="AD96" s="396"/>
      <c r="AE96" s="396"/>
      <c r="AF96" s="396"/>
      <c r="AG96" s="396"/>
      <c r="AH96" s="396"/>
      <c r="AL96" s="396"/>
      <c r="AM96" s="396"/>
      <c r="AN96" s="396"/>
      <c r="AO96" s="396"/>
      <c r="AP96" s="396"/>
      <c r="AQ96" s="396"/>
      <c r="AR96" s="396"/>
      <c r="AS96" s="396"/>
    </row>
    <row r="97" spans="20:45" x14ac:dyDescent="0.25">
      <c r="T97" s="396"/>
      <c r="U97" s="396"/>
      <c r="V97" s="396"/>
      <c r="W97" s="396"/>
      <c r="X97" s="396"/>
      <c r="Y97" s="396"/>
      <c r="Z97" s="396"/>
      <c r="AA97" s="396"/>
      <c r="AB97" s="396"/>
      <c r="AC97" s="396"/>
      <c r="AD97" s="396"/>
      <c r="AE97" s="396"/>
      <c r="AF97" s="396"/>
      <c r="AG97" s="396"/>
      <c r="AH97" s="396"/>
      <c r="AL97" s="396"/>
      <c r="AM97" s="396"/>
      <c r="AN97" s="396"/>
      <c r="AO97" s="396"/>
      <c r="AP97" s="396"/>
      <c r="AQ97" s="396"/>
      <c r="AR97" s="396"/>
      <c r="AS97" s="396"/>
    </row>
    <row r="98" spans="20:45" x14ac:dyDescent="0.25">
      <c r="T98" s="396"/>
      <c r="U98" s="396"/>
      <c r="V98" s="396"/>
      <c r="W98" s="396"/>
      <c r="X98" s="396"/>
      <c r="Y98" s="396"/>
      <c r="Z98" s="396"/>
      <c r="AA98" s="396"/>
      <c r="AB98" s="396"/>
      <c r="AC98" s="396"/>
      <c r="AD98" s="396"/>
      <c r="AE98" s="396"/>
      <c r="AF98" s="396"/>
      <c r="AG98" s="396"/>
      <c r="AH98" s="396"/>
      <c r="AL98" s="396"/>
      <c r="AM98" s="396"/>
      <c r="AN98" s="396"/>
      <c r="AO98" s="396"/>
      <c r="AP98" s="396"/>
      <c r="AQ98" s="396"/>
      <c r="AR98" s="396"/>
      <c r="AS98" s="396"/>
    </row>
    <row r="99" spans="20:45" x14ac:dyDescent="0.25">
      <c r="T99" s="396"/>
      <c r="U99" s="396"/>
      <c r="V99" s="396"/>
      <c r="W99" s="396"/>
      <c r="X99" s="396"/>
      <c r="Y99" s="396"/>
      <c r="Z99" s="396"/>
      <c r="AA99" s="396"/>
      <c r="AB99" s="396"/>
      <c r="AC99" s="396"/>
      <c r="AD99" s="396"/>
      <c r="AE99" s="396"/>
      <c r="AF99" s="396"/>
      <c r="AG99" s="396"/>
      <c r="AH99" s="396"/>
      <c r="AL99" s="396"/>
      <c r="AM99" s="396"/>
      <c r="AN99" s="396"/>
      <c r="AO99" s="396"/>
      <c r="AP99" s="396"/>
      <c r="AQ99" s="396"/>
      <c r="AR99" s="396"/>
      <c r="AS99" s="396"/>
    </row>
    <row r="100" spans="20:45" x14ac:dyDescent="0.25">
      <c r="T100" s="396"/>
      <c r="U100" s="396"/>
      <c r="V100" s="396"/>
      <c r="W100" s="396"/>
      <c r="X100" s="396"/>
      <c r="Y100" s="396"/>
      <c r="Z100" s="396"/>
      <c r="AA100" s="396"/>
      <c r="AB100" s="396"/>
      <c r="AC100" s="396"/>
      <c r="AD100" s="396"/>
      <c r="AE100" s="396"/>
      <c r="AF100" s="396"/>
      <c r="AG100" s="396"/>
      <c r="AH100" s="396"/>
      <c r="AL100" s="396"/>
      <c r="AM100" s="396"/>
      <c r="AN100" s="396"/>
      <c r="AO100" s="396"/>
      <c r="AP100" s="396"/>
      <c r="AQ100" s="396"/>
      <c r="AR100" s="396"/>
      <c r="AS100" s="396"/>
    </row>
    <row r="101" spans="20:45" x14ac:dyDescent="0.25">
      <c r="T101" s="396"/>
      <c r="U101" s="396"/>
      <c r="V101" s="396"/>
      <c r="W101" s="396"/>
      <c r="X101" s="396"/>
      <c r="Y101" s="396"/>
      <c r="Z101" s="396"/>
      <c r="AA101" s="396"/>
      <c r="AB101" s="396"/>
      <c r="AC101" s="396"/>
      <c r="AD101" s="396"/>
      <c r="AE101" s="396"/>
      <c r="AF101" s="396"/>
      <c r="AG101" s="396"/>
      <c r="AH101" s="396"/>
      <c r="AL101" s="396"/>
      <c r="AM101" s="396"/>
      <c r="AN101" s="396"/>
      <c r="AO101" s="396"/>
      <c r="AP101" s="396"/>
      <c r="AQ101" s="396"/>
      <c r="AR101" s="396"/>
      <c r="AS101" s="396"/>
    </row>
    <row r="102" spans="20:45" x14ac:dyDescent="0.25">
      <c r="T102" s="396"/>
      <c r="U102" s="396"/>
      <c r="V102" s="396"/>
      <c r="W102" s="396"/>
      <c r="X102" s="396"/>
      <c r="Y102" s="396"/>
      <c r="Z102" s="396"/>
      <c r="AA102" s="396"/>
      <c r="AB102" s="396"/>
      <c r="AC102" s="396"/>
      <c r="AD102" s="396"/>
      <c r="AE102" s="396"/>
      <c r="AF102" s="396"/>
      <c r="AG102" s="396"/>
      <c r="AH102" s="396"/>
      <c r="AL102" s="396"/>
      <c r="AM102" s="396"/>
      <c r="AN102" s="396"/>
      <c r="AO102" s="396"/>
      <c r="AP102" s="396"/>
      <c r="AQ102" s="396"/>
      <c r="AR102" s="396"/>
      <c r="AS102" s="396"/>
    </row>
    <row r="103" spans="20:45" x14ac:dyDescent="0.25">
      <c r="T103" s="396"/>
      <c r="U103" s="396"/>
      <c r="V103" s="396"/>
      <c r="W103" s="396"/>
      <c r="X103" s="396"/>
      <c r="Y103" s="396"/>
      <c r="Z103" s="396"/>
      <c r="AA103" s="396"/>
      <c r="AB103" s="396"/>
      <c r="AC103" s="396"/>
      <c r="AD103" s="396"/>
      <c r="AE103" s="396"/>
      <c r="AF103" s="396"/>
      <c r="AG103" s="396"/>
      <c r="AH103" s="396"/>
      <c r="AL103" s="396"/>
      <c r="AM103" s="396"/>
      <c r="AN103" s="396"/>
      <c r="AO103" s="396"/>
      <c r="AP103" s="396"/>
      <c r="AQ103" s="396"/>
      <c r="AR103" s="396"/>
      <c r="AS103" s="396"/>
    </row>
    <row r="104" spans="20:45" x14ac:dyDescent="0.25">
      <c r="T104" s="396"/>
      <c r="U104" s="396"/>
      <c r="V104" s="396"/>
      <c r="W104" s="396"/>
      <c r="X104" s="396"/>
      <c r="Y104" s="396"/>
      <c r="Z104" s="396"/>
      <c r="AA104" s="396"/>
      <c r="AB104" s="396"/>
      <c r="AC104" s="396"/>
      <c r="AD104" s="396"/>
      <c r="AE104" s="396"/>
      <c r="AF104" s="396"/>
      <c r="AG104" s="396"/>
      <c r="AH104" s="396"/>
      <c r="AL104" s="396"/>
      <c r="AM104" s="396"/>
      <c r="AN104" s="396"/>
      <c r="AO104" s="396"/>
      <c r="AP104" s="396"/>
      <c r="AQ104" s="396"/>
      <c r="AR104" s="396"/>
      <c r="AS104" s="396"/>
    </row>
    <row r="105" spans="20:45" x14ac:dyDescent="0.25">
      <c r="T105" s="396"/>
      <c r="U105" s="396"/>
      <c r="V105" s="396"/>
      <c r="W105" s="396"/>
      <c r="X105" s="396"/>
      <c r="Y105" s="396"/>
      <c r="Z105" s="396"/>
      <c r="AA105" s="396"/>
      <c r="AB105" s="396"/>
      <c r="AC105" s="396"/>
      <c r="AD105" s="396"/>
      <c r="AE105" s="396"/>
      <c r="AF105" s="396"/>
      <c r="AG105" s="396"/>
      <c r="AH105" s="396"/>
      <c r="AL105" s="396"/>
      <c r="AM105" s="396"/>
      <c r="AN105" s="396"/>
      <c r="AO105" s="396"/>
      <c r="AP105" s="396"/>
      <c r="AQ105" s="396"/>
      <c r="AR105" s="396"/>
      <c r="AS105" s="396"/>
    </row>
    <row r="106" spans="20:45" x14ac:dyDescent="0.25">
      <c r="T106" s="396"/>
      <c r="U106" s="396"/>
      <c r="V106" s="396"/>
      <c r="W106" s="396"/>
      <c r="X106" s="396"/>
      <c r="Y106" s="396"/>
      <c r="Z106" s="396"/>
      <c r="AA106" s="396"/>
      <c r="AB106" s="396"/>
      <c r="AC106" s="396"/>
      <c r="AD106" s="396"/>
      <c r="AE106" s="396"/>
      <c r="AF106" s="396"/>
      <c r="AG106" s="396"/>
      <c r="AH106" s="396"/>
      <c r="AL106" s="396"/>
      <c r="AM106" s="396"/>
      <c r="AN106" s="396"/>
      <c r="AO106" s="396"/>
      <c r="AP106" s="396"/>
      <c r="AQ106" s="396"/>
      <c r="AR106" s="396"/>
      <c r="AS106" s="396"/>
    </row>
    <row r="107" spans="20:45" x14ac:dyDescent="0.25">
      <c r="T107" s="396"/>
      <c r="U107" s="396"/>
      <c r="V107" s="396"/>
      <c r="W107" s="396"/>
      <c r="X107" s="396"/>
      <c r="Y107" s="396"/>
      <c r="Z107" s="396"/>
      <c r="AA107" s="396"/>
      <c r="AB107" s="396"/>
      <c r="AC107" s="396"/>
      <c r="AD107" s="396"/>
      <c r="AE107" s="396"/>
      <c r="AF107" s="396"/>
      <c r="AG107" s="396"/>
      <c r="AH107" s="396"/>
      <c r="AL107" s="396"/>
      <c r="AM107" s="396"/>
      <c r="AN107" s="396"/>
      <c r="AO107" s="396"/>
      <c r="AP107" s="396"/>
      <c r="AQ107" s="396"/>
      <c r="AR107" s="396"/>
      <c r="AS107" s="396"/>
    </row>
    <row r="108" spans="20:45" x14ac:dyDescent="0.25">
      <c r="T108" s="396"/>
      <c r="U108" s="396"/>
      <c r="V108" s="396"/>
      <c r="W108" s="396"/>
      <c r="X108" s="396"/>
      <c r="Y108" s="396"/>
      <c r="Z108" s="396"/>
      <c r="AA108" s="396"/>
      <c r="AB108" s="396"/>
      <c r="AC108" s="396"/>
      <c r="AD108" s="396"/>
      <c r="AE108" s="396"/>
      <c r="AF108" s="396"/>
      <c r="AG108" s="396"/>
      <c r="AH108" s="396"/>
      <c r="AL108" s="396"/>
      <c r="AM108" s="396"/>
      <c r="AN108" s="396"/>
      <c r="AO108" s="396"/>
      <c r="AP108" s="396"/>
      <c r="AQ108" s="396"/>
      <c r="AR108" s="396"/>
      <c r="AS108" s="396"/>
    </row>
    <row r="109" spans="20:45" x14ac:dyDescent="0.25">
      <c r="T109" s="396"/>
      <c r="U109" s="396"/>
      <c r="V109" s="396"/>
      <c r="W109" s="396"/>
      <c r="X109" s="396"/>
      <c r="Y109" s="396"/>
      <c r="Z109" s="396"/>
      <c r="AA109" s="396"/>
      <c r="AB109" s="396"/>
      <c r="AC109" s="396"/>
      <c r="AD109" s="396"/>
      <c r="AE109" s="396"/>
      <c r="AF109" s="396"/>
      <c r="AG109" s="396"/>
      <c r="AH109" s="396"/>
      <c r="AL109" s="396"/>
      <c r="AM109" s="396"/>
      <c r="AN109" s="396"/>
      <c r="AO109" s="396"/>
      <c r="AP109" s="396"/>
      <c r="AQ109" s="396"/>
      <c r="AR109" s="396"/>
      <c r="AS109" s="396"/>
    </row>
    <row r="110" spans="20:45" x14ac:dyDescent="0.25">
      <c r="T110" s="396"/>
      <c r="U110" s="396"/>
      <c r="V110" s="396"/>
      <c r="W110" s="396"/>
      <c r="X110" s="396"/>
      <c r="Y110" s="396"/>
      <c r="Z110" s="396"/>
      <c r="AA110" s="396"/>
      <c r="AB110" s="396"/>
      <c r="AC110" s="396"/>
      <c r="AD110" s="396"/>
      <c r="AE110" s="396"/>
      <c r="AF110" s="396"/>
      <c r="AG110" s="396"/>
      <c r="AH110" s="396"/>
      <c r="AL110" s="396"/>
      <c r="AM110" s="396"/>
      <c r="AN110" s="396"/>
      <c r="AO110" s="396"/>
      <c r="AP110" s="396"/>
      <c r="AQ110" s="396"/>
      <c r="AR110" s="396"/>
      <c r="AS110" s="396"/>
    </row>
    <row r="111" spans="20:45" x14ac:dyDescent="0.25">
      <c r="T111" s="396"/>
      <c r="U111" s="396"/>
      <c r="V111" s="396"/>
      <c r="W111" s="396"/>
      <c r="X111" s="396"/>
      <c r="Y111" s="396"/>
      <c r="Z111" s="396"/>
      <c r="AA111" s="396"/>
      <c r="AB111" s="396"/>
      <c r="AC111" s="396"/>
      <c r="AD111" s="396"/>
      <c r="AE111" s="396"/>
      <c r="AF111" s="396"/>
      <c r="AG111" s="396"/>
      <c r="AH111" s="396"/>
      <c r="AL111" s="396"/>
      <c r="AM111" s="396"/>
      <c r="AN111" s="396"/>
      <c r="AO111" s="396"/>
      <c r="AP111" s="396"/>
      <c r="AQ111" s="396"/>
      <c r="AR111" s="396"/>
      <c r="AS111" s="396"/>
    </row>
    <row r="112" spans="20:45" x14ac:dyDescent="0.25">
      <c r="T112" s="396"/>
      <c r="U112" s="396"/>
      <c r="V112" s="396"/>
      <c r="W112" s="396"/>
      <c r="X112" s="396"/>
      <c r="Y112" s="396"/>
      <c r="Z112" s="396"/>
      <c r="AA112" s="396"/>
      <c r="AB112" s="396"/>
      <c r="AC112" s="396"/>
      <c r="AD112" s="396"/>
      <c r="AE112" s="396"/>
      <c r="AF112" s="396"/>
      <c r="AG112" s="396"/>
      <c r="AH112" s="396"/>
      <c r="AL112" s="396"/>
      <c r="AM112" s="396"/>
      <c r="AN112" s="396"/>
      <c r="AO112" s="396"/>
      <c r="AP112" s="396"/>
      <c r="AQ112" s="396"/>
      <c r="AR112" s="396"/>
      <c r="AS112" s="396"/>
    </row>
    <row r="113" spans="20:45" x14ac:dyDescent="0.25">
      <c r="T113" s="396"/>
      <c r="U113" s="396"/>
      <c r="V113" s="396"/>
      <c r="W113" s="396"/>
      <c r="X113" s="396"/>
      <c r="Y113" s="396"/>
      <c r="Z113" s="396"/>
      <c r="AA113" s="396"/>
      <c r="AB113" s="396"/>
      <c r="AC113" s="396"/>
      <c r="AD113" s="396"/>
      <c r="AE113" s="396"/>
      <c r="AF113" s="396"/>
      <c r="AG113" s="396"/>
      <c r="AH113" s="396"/>
      <c r="AL113" s="396"/>
      <c r="AM113" s="396"/>
      <c r="AN113" s="396"/>
      <c r="AO113" s="396"/>
      <c r="AP113" s="396"/>
      <c r="AQ113" s="396"/>
      <c r="AR113" s="396"/>
      <c r="AS113" s="396"/>
    </row>
    <row r="114" spans="20:45" x14ac:dyDescent="0.25">
      <c r="T114" s="396"/>
      <c r="U114" s="396"/>
      <c r="V114" s="396"/>
      <c r="W114" s="396"/>
      <c r="X114" s="396"/>
      <c r="Y114" s="396"/>
      <c r="Z114" s="396"/>
      <c r="AA114" s="396"/>
      <c r="AB114" s="396"/>
      <c r="AC114" s="396"/>
      <c r="AD114" s="396"/>
      <c r="AE114" s="396"/>
      <c r="AF114" s="396"/>
      <c r="AG114" s="396"/>
      <c r="AH114" s="396"/>
      <c r="AL114" s="396"/>
      <c r="AM114" s="396"/>
      <c r="AN114" s="396"/>
      <c r="AO114" s="396"/>
      <c r="AP114" s="396"/>
      <c r="AQ114" s="396"/>
      <c r="AR114" s="396"/>
      <c r="AS114" s="396"/>
    </row>
    <row r="115" spans="20:45" x14ac:dyDescent="0.25">
      <c r="T115" s="396"/>
      <c r="U115" s="396"/>
      <c r="V115" s="396"/>
      <c r="W115" s="396"/>
      <c r="X115" s="396"/>
      <c r="Y115" s="396"/>
      <c r="Z115" s="396"/>
      <c r="AA115" s="396"/>
      <c r="AB115" s="396"/>
      <c r="AC115" s="396"/>
      <c r="AD115" s="396"/>
      <c r="AE115" s="396"/>
      <c r="AF115" s="396"/>
      <c r="AG115" s="396"/>
      <c r="AH115" s="396"/>
      <c r="AL115" s="396"/>
      <c r="AM115" s="396"/>
      <c r="AN115" s="396"/>
      <c r="AO115" s="396"/>
      <c r="AP115" s="396"/>
      <c r="AQ115" s="396"/>
      <c r="AR115" s="396"/>
      <c r="AS115" s="396"/>
    </row>
    <row r="116" spans="20:45" x14ac:dyDescent="0.25">
      <c r="T116" s="396"/>
      <c r="U116" s="396"/>
      <c r="V116" s="396"/>
      <c r="W116" s="396"/>
      <c r="X116" s="396"/>
      <c r="Y116" s="396"/>
      <c r="Z116" s="396"/>
      <c r="AA116" s="396"/>
      <c r="AB116" s="396"/>
      <c r="AC116" s="396"/>
      <c r="AD116" s="396"/>
      <c r="AE116" s="396"/>
      <c r="AF116" s="396"/>
      <c r="AG116" s="396"/>
      <c r="AH116" s="396"/>
      <c r="AL116" s="396"/>
      <c r="AM116" s="396"/>
      <c r="AN116" s="396"/>
      <c r="AO116" s="396"/>
      <c r="AP116" s="396"/>
      <c r="AQ116" s="396"/>
      <c r="AR116" s="396"/>
      <c r="AS116" s="396"/>
    </row>
    <row r="117" spans="20:45" x14ac:dyDescent="0.25">
      <c r="T117" s="396"/>
      <c r="U117" s="396"/>
      <c r="V117" s="396"/>
      <c r="W117" s="396"/>
      <c r="X117" s="396"/>
      <c r="Y117" s="396"/>
      <c r="Z117" s="396"/>
      <c r="AA117" s="396"/>
      <c r="AB117" s="396"/>
      <c r="AC117" s="396"/>
      <c r="AD117" s="396"/>
      <c r="AE117" s="396"/>
      <c r="AF117" s="396"/>
      <c r="AG117" s="396"/>
      <c r="AH117" s="396"/>
      <c r="AL117" s="396"/>
      <c r="AM117" s="396"/>
      <c r="AN117" s="396"/>
      <c r="AO117" s="396"/>
      <c r="AP117" s="396"/>
      <c r="AQ117" s="396"/>
      <c r="AR117" s="396"/>
      <c r="AS117" s="396"/>
    </row>
    <row r="118" spans="20:45" x14ac:dyDescent="0.25">
      <c r="T118" s="396"/>
      <c r="U118" s="396"/>
      <c r="V118" s="396"/>
      <c r="W118" s="396"/>
      <c r="X118" s="396"/>
      <c r="Y118" s="396"/>
      <c r="Z118" s="396"/>
      <c r="AA118" s="396"/>
      <c r="AB118" s="396"/>
      <c r="AC118" s="396"/>
      <c r="AD118" s="396"/>
      <c r="AE118" s="396"/>
      <c r="AF118" s="396"/>
      <c r="AG118" s="396"/>
      <c r="AH118" s="396"/>
      <c r="AL118" s="396"/>
      <c r="AM118" s="396"/>
      <c r="AN118" s="396"/>
      <c r="AO118" s="396"/>
      <c r="AP118" s="396"/>
      <c r="AQ118" s="396"/>
      <c r="AR118" s="396"/>
      <c r="AS118" s="396"/>
    </row>
    <row r="119" spans="20:45" x14ac:dyDescent="0.25">
      <c r="T119" s="396"/>
      <c r="U119" s="396"/>
      <c r="V119" s="396"/>
      <c r="W119" s="396"/>
      <c r="X119" s="396"/>
      <c r="Y119" s="396"/>
      <c r="Z119" s="396"/>
      <c r="AA119" s="396"/>
      <c r="AB119" s="396"/>
      <c r="AC119" s="396"/>
      <c r="AD119" s="396"/>
      <c r="AE119" s="396"/>
      <c r="AF119" s="396"/>
      <c r="AG119" s="396"/>
      <c r="AH119" s="396"/>
      <c r="AL119" s="396"/>
      <c r="AM119" s="396"/>
      <c r="AN119" s="396"/>
      <c r="AO119" s="396"/>
      <c r="AP119" s="396"/>
      <c r="AQ119" s="396"/>
      <c r="AR119" s="396"/>
      <c r="AS119" s="396"/>
    </row>
    <row r="120" spans="20:45" x14ac:dyDescent="0.25">
      <c r="T120" s="396"/>
      <c r="U120" s="396"/>
      <c r="V120" s="396"/>
      <c r="W120" s="396"/>
      <c r="X120" s="396"/>
      <c r="Y120" s="396"/>
      <c r="Z120" s="396"/>
      <c r="AA120" s="396"/>
      <c r="AB120" s="396"/>
      <c r="AC120" s="396"/>
      <c r="AD120" s="396"/>
      <c r="AE120" s="396"/>
      <c r="AF120" s="396"/>
      <c r="AG120" s="396"/>
      <c r="AH120" s="396"/>
      <c r="AL120" s="396"/>
      <c r="AM120" s="396"/>
      <c r="AN120" s="396"/>
      <c r="AO120" s="396"/>
      <c r="AP120" s="396"/>
      <c r="AQ120" s="396"/>
      <c r="AR120" s="396"/>
      <c r="AS120" s="396"/>
    </row>
    <row r="121" spans="20:45" x14ac:dyDescent="0.25">
      <c r="T121" s="396"/>
      <c r="U121" s="396"/>
      <c r="V121" s="396"/>
      <c r="W121" s="396"/>
      <c r="X121" s="396"/>
      <c r="Y121" s="396"/>
      <c r="Z121" s="396"/>
      <c r="AA121" s="396"/>
      <c r="AB121" s="396"/>
      <c r="AC121" s="396"/>
      <c r="AD121" s="396"/>
      <c r="AE121" s="396"/>
      <c r="AF121" s="396"/>
      <c r="AG121" s="396"/>
      <c r="AH121" s="396"/>
      <c r="AL121" s="396"/>
      <c r="AM121" s="396"/>
      <c r="AN121" s="396"/>
      <c r="AO121" s="396"/>
      <c r="AP121" s="396"/>
      <c r="AQ121" s="396"/>
      <c r="AR121" s="396"/>
      <c r="AS121" s="396"/>
    </row>
    <row r="122" spans="20:45" x14ac:dyDescent="0.25">
      <c r="T122" s="396"/>
      <c r="U122" s="396"/>
      <c r="V122" s="396"/>
      <c r="W122" s="396"/>
      <c r="X122" s="396"/>
      <c r="Y122" s="396"/>
      <c r="Z122" s="396"/>
      <c r="AA122" s="396"/>
      <c r="AB122" s="396"/>
      <c r="AC122" s="396"/>
      <c r="AD122" s="396"/>
      <c r="AE122" s="396"/>
      <c r="AF122" s="396"/>
      <c r="AG122" s="396"/>
      <c r="AH122" s="396"/>
      <c r="AL122" s="396"/>
      <c r="AM122" s="396"/>
      <c r="AN122" s="396"/>
      <c r="AO122" s="396"/>
      <c r="AP122" s="396"/>
      <c r="AQ122" s="396"/>
      <c r="AR122" s="396"/>
      <c r="AS122" s="396"/>
    </row>
    <row r="123" spans="20:45" x14ac:dyDescent="0.25">
      <c r="T123" s="396"/>
      <c r="U123" s="396"/>
      <c r="V123" s="396"/>
      <c r="W123" s="396"/>
      <c r="X123" s="396"/>
      <c r="Y123" s="396"/>
      <c r="Z123" s="396"/>
      <c r="AA123" s="396"/>
      <c r="AB123" s="396"/>
      <c r="AC123" s="396"/>
      <c r="AD123" s="396"/>
      <c r="AE123" s="396"/>
      <c r="AF123" s="396"/>
      <c r="AG123" s="396"/>
      <c r="AH123" s="396"/>
      <c r="AL123" s="396"/>
      <c r="AM123" s="396"/>
      <c r="AN123" s="396"/>
      <c r="AO123" s="396"/>
      <c r="AP123" s="396"/>
      <c r="AQ123" s="396"/>
      <c r="AR123" s="396"/>
      <c r="AS123" s="396"/>
    </row>
    <row r="124" spans="20:45" x14ac:dyDescent="0.25">
      <c r="T124" s="396"/>
      <c r="U124" s="396"/>
      <c r="V124" s="396"/>
      <c r="W124" s="396"/>
      <c r="X124" s="396"/>
      <c r="Y124" s="396"/>
      <c r="Z124" s="396"/>
      <c r="AA124" s="396"/>
      <c r="AB124" s="396"/>
      <c r="AC124" s="396"/>
      <c r="AD124" s="396"/>
      <c r="AE124" s="396"/>
      <c r="AF124" s="396"/>
      <c r="AG124" s="396"/>
      <c r="AH124" s="396"/>
      <c r="AL124" s="396"/>
      <c r="AM124" s="396"/>
      <c r="AN124" s="396"/>
      <c r="AO124" s="396"/>
      <c r="AP124" s="396"/>
      <c r="AQ124" s="396"/>
      <c r="AR124" s="396"/>
      <c r="AS124" s="396"/>
    </row>
    <row r="125" spans="20:45" x14ac:dyDescent="0.25">
      <c r="T125" s="396"/>
      <c r="U125" s="396"/>
      <c r="V125" s="396"/>
      <c r="W125" s="396"/>
      <c r="X125" s="396"/>
      <c r="Y125" s="396"/>
      <c r="Z125" s="396"/>
      <c r="AA125" s="396"/>
      <c r="AB125" s="396"/>
      <c r="AC125" s="396"/>
      <c r="AD125" s="396"/>
      <c r="AE125" s="396"/>
      <c r="AF125" s="396"/>
      <c r="AG125" s="396"/>
      <c r="AH125" s="396"/>
      <c r="AL125" s="396"/>
      <c r="AM125" s="396"/>
      <c r="AN125" s="396"/>
      <c r="AO125" s="396"/>
      <c r="AP125" s="396"/>
      <c r="AQ125" s="396"/>
      <c r="AR125" s="396"/>
      <c r="AS125" s="396"/>
    </row>
    <row r="126" spans="20:45" x14ac:dyDescent="0.25">
      <c r="T126" s="396"/>
      <c r="U126" s="396"/>
      <c r="V126" s="396"/>
      <c r="W126" s="396"/>
      <c r="X126" s="396"/>
      <c r="Y126" s="396"/>
      <c r="Z126" s="396"/>
      <c r="AA126" s="396"/>
      <c r="AB126" s="396"/>
      <c r="AC126" s="396"/>
      <c r="AD126" s="396"/>
      <c r="AE126" s="396"/>
      <c r="AF126" s="396"/>
      <c r="AG126" s="396"/>
      <c r="AH126" s="396"/>
      <c r="AL126" s="396"/>
      <c r="AM126" s="396"/>
      <c r="AN126" s="396"/>
      <c r="AO126" s="396"/>
      <c r="AP126" s="396"/>
      <c r="AQ126" s="396"/>
      <c r="AR126" s="396"/>
      <c r="AS126" s="396"/>
    </row>
    <row r="127" spans="20:45" x14ac:dyDescent="0.25">
      <c r="T127" s="396"/>
      <c r="U127" s="396"/>
      <c r="V127" s="396"/>
      <c r="W127" s="396"/>
      <c r="X127" s="396"/>
      <c r="Y127" s="396"/>
      <c r="Z127" s="396"/>
      <c r="AA127" s="396"/>
      <c r="AB127" s="396"/>
      <c r="AC127" s="396"/>
      <c r="AD127" s="396"/>
      <c r="AE127" s="396"/>
      <c r="AF127" s="396"/>
      <c r="AG127" s="396"/>
      <c r="AH127" s="396"/>
      <c r="AL127" s="396"/>
      <c r="AM127" s="396"/>
      <c r="AN127" s="396"/>
      <c r="AO127" s="396"/>
      <c r="AP127" s="396"/>
      <c r="AQ127" s="396"/>
      <c r="AR127" s="396"/>
      <c r="AS127" s="396"/>
    </row>
    <row r="128" spans="20:45" x14ac:dyDescent="0.25">
      <c r="T128" s="396"/>
      <c r="U128" s="396"/>
      <c r="V128" s="396"/>
      <c r="W128" s="396"/>
      <c r="X128" s="396"/>
      <c r="Y128" s="396"/>
      <c r="Z128" s="396"/>
      <c r="AA128" s="396"/>
      <c r="AB128" s="396"/>
      <c r="AC128" s="396"/>
      <c r="AD128" s="396"/>
      <c r="AE128" s="396"/>
      <c r="AF128" s="396"/>
      <c r="AG128" s="396"/>
      <c r="AH128" s="396"/>
      <c r="AL128" s="396"/>
      <c r="AM128" s="396"/>
      <c r="AN128" s="396"/>
      <c r="AO128" s="396"/>
      <c r="AP128" s="396"/>
      <c r="AQ128" s="396"/>
      <c r="AR128" s="396"/>
      <c r="AS128" s="396"/>
    </row>
    <row r="129" spans="20:45" x14ac:dyDescent="0.25">
      <c r="T129" s="396"/>
      <c r="U129" s="396"/>
      <c r="V129" s="396"/>
      <c r="W129" s="396"/>
      <c r="X129" s="396"/>
      <c r="Y129" s="396"/>
      <c r="Z129" s="396"/>
      <c r="AA129" s="396"/>
      <c r="AB129" s="396"/>
      <c r="AC129" s="396"/>
      <c r="AD129" s="396"/>
      <c r="AE129" s="396"/>
      <c r="AF129" s="396"/>
      <c r="AG129" s="396"/>
      <c r="AH129" s="396"/>
      <c r="AL129" s="396"/>
      <c r="AM129" s="396"/>
      <c r="AN129" s="396"/>
      <c r="AO129" s="396"/>
      <c r="AP129" s="396"/>
      <c r="AQ129" s="396"/>
      <c r="AR129" s="396"/>
      <c r="AS129" s="396"/>
    </row>
    <row r="130" spans="20:45" x14ac:dyDescent="0.25">
      <c r="T130" s="396"/>
      <c r="U130" s="396"/>
      <c r="V130" s="396"/>
      <c r="W130" s="396"/>
      <c r="X130" s="396"/>
      <c r="Y130" s="396"/>
      <c r="Z130" s="396"/>
      <c r="AA130" s="396"/>
      <c r="AB130" s="396"/>
      <c r="AC130" s="396"/>
      <c r="AD130" s="396"/>
      <c r="AE130" s="396"/>
      <c r="AF130" s="396"/>
      <c r="AG130" s="396"/>
      <c r="AH130" s="396"/>
      <c r="AL130" s="396"/>
      <c r="AM130" s="396"/>
      <c r="AN130" s="396"/>
      <c r="AO130" s="396"/>
      <c r="AP130" s="396"/>
      <c r="AQ130" s="396"/>
      <c r="AR130" s="396"/>
      <c r="AS130" s="396"/>
    </row>
    <row r="131" spans="20:45" x14ac:dyDescent="0.25">
      <c r="T131" s="396"/>
      <c r="U131" s="396"/>
      <c r="V131" s="396"/>
      <c r="W131" s="396"/>
      <c r="X131" s="396"/>
      <c r="Y131" s="396"/>
      <c r="Z131" s="396"/>
      <c r="AA131" s="396"/>
      <c r="AB131" s="396"/>
      <c r="AC131" s="396"/>
      <c r="AD131" s="396"/>
      <c r="AE131" s="396"/>
      <c r="AF131" s="396"/>
      <c r="AG131" s="396"/>
      <c r="AH131" s="396"/>
      <c r="AL131" s="396"/>
      <c r="AM131" s="396"/>
      <c r="AN131" s="396"/>
      <c r="AO131" s="396"/>
      <c r="AP131" s="396"/>
      <c r="AQ131" s="396"/>
      <c r="AR131" s="396"/>
      <c r="AS131" s="396"/>
    </row>
    <row r="132" spans="20:45" x14ac:dyDescent="0.25">
      <c r="T132" s="396"/>
      <c r="U132" s="396"/>
      <c r="V132" s="396"/>
      <c r="W132" s="396"/>
      <c r="X132" s="396"/>
      <c r="Y132" s="396"/>
      <c r="Z132" s="396"/>
      <c r="AA132" s="396"/>
      <c r="AB132" s="396"/>
      <c r="AC132" s="396"/>
      <c r="AD132" s="396"/>
      <c r="AE132" s="396"/>
      <c r="AF132" s="396"/>
      <c r="AG132" s="396"/>
      <c r="AH132" s="396"/>
      <c r="AL132" s="396"/>
      <c r="AM132" s="396"/>
      <c r="AN132" s="396"/>
      <c r="AO132" s="396"/>
      <c r="AP132" s="396"/>
      <c r="AQ132" s="396"/>
      <c r="AR132" s="396"/>
      <c r="AS132" s="396"/>
    </row>
    <row r="133" spans="20:45" x14ac:dyDescent="0.25">
      <c r="T133" s="396"/>
      <c r="U133" s="396"/>
      <c r="V133" s="396"/>
      <c r="W133" s="396"/>
      <c r="X133" s="396"/>
      <c r="Y133" s="396"/>
      <c r="Z133" s="396"/>
      <c r="AA133" s="396"/>
      <c r="AB133" s="396"/>
      <c r="AC133" s="396"/>
      <c r="AD133" s="396"/>
      <c r="AE133" s="396"/>
      <c r="AF133" s="396"/>
      <c r="AG133" s="396"/>
      <c r="AH133" s="396"/>
      <c r="AL133" s="396"/>
      <c r="AM133" s="396"/>
      <c r="AN133" s="396"/>
      <c r="AO133" s="396"/>
      <c r="AP133" s="396"/>
      <c r="AQ133" s="396"/>
      <c r="AR133" s="396"/>
      <c r="AS133" s="396"/>
    </row>
    <row r="134" spans="20:45" x14ac:dyDescent="0.25">
      <c r="T134" s="396"/>
      <c r="U134" s="396"/>
      <c r="V134" s="396"/>
      <c r="W134" s="396"/>
      <c r="X134" s="396"/>
      <c r="Y134" s="396"/>
      <c r="Z134" s="396"/>
      <c r="AA134" s="396"/>
      <c r="AB134" s="396"/>
      <c r="AC134" s="396"/>
      <c r="AD134" s="396"/>
      <c r="AE134" s="396"/>
      <c r="AF134" s="396"/>
      <c r="AG134" s="396"/>
      <c r="AH134" s="396"/>
      <c r="AL134" s="396"/>
      <c r="AM134" s="396"/>
      <c r="AN134" s="396"/>
      <c r="AO134" s="396"/>
      <c r="AP134" s="396"/>
      <c r="AQ134" s="396"/>
      <c r="AR134" s="396"/>
      <c r="AS134" s="396"/>
    </row>
    <row r="135" spans="20:45" x14ac:dyDescent="0.25">
      <c r="T135" s="396"/>
      <c r="U135" s="396"/>
      <c r="V135" s="396"/>
      <c r="W135" s="396"/>
      <c r="X135" s="396"/>
      <c r="Y135" s="396"/>
      <c r="Z135" s="396"/>
      <c r="AA135" s="396"/>
      <c r="AB135" s="396"/>
      <c r="AC135" s="396"/>
      <c r="AD135" s="396"/>
      <c r="AE135" s="396"/>
      <c r="AF135" s="396"/>
      <c r="AG135" s="396"/>
      <c r="AH135" s="396"/>
      <c r="AL135" s="396"/>
      <c r="AM135" s="396"/>
      <c r="AN135" s="396"/>
      <c r="AO135" s="396"/>
      <c r="AP135" s="396"/>
      <c r="AQ135" s="396"/>
      <c r="AR135" s="396"/>
      <c r="AS135" s="396"/>
    </row>
    <row r="136" spans="20:45" x14ac:dyDescent="0.25">
      <c r="T136" s="396"/>
      <c r="U136" s="396"/>
      <c r="V136" s="396"/>
      <c r="W136" s="396"/>
      <c r="X136" s="396"/>
      <c r="Y136" s="396"/>
      <c r="Z136" s="396"/>
      <c r="AA136" s="396"/>
      <c r="AB136" s="396"/>
      <c r="AC136" s="396"/>
      <c r="AD136" s="396"/>
      <c r="AE136" s="396"/>
      <c r="AF136" s="396"/>
      <c r="AG136" s="396"/>
      <c r="AH136" s="396"/>
      <c r="AL136" s="396"/>
      <c r="AM136" s="396"/>
      <c r="AN136" s="396"/>
      <c r="AO136" s="396"/>
      <c r="AP136" s="396"/>
      <c r="AQ136" s="396"/>
      <c r="AR136" s="396"/>
      <c r="AS136" s="396"/>
    </row>
    <row r="137" spans="20:45" x14ac:dyDescent="0.25">
      <c r="T137" s="396"/>
      <c r="U137" s="396"/>
      <c r="V137" s="396"/>
      <c r="W137" s="396"/>
      <c r="X137" s="396"/>
      <c r="Y137" s="396"/>
      <c r="Z137" s="396"/>
      <c r="AA137" s="396"/>
      <c r="AB137" s="396"/>
      <c r="AC137" s="396"/>
      <c r="AD137" s="396"/>
      <c r="AE137" s="396"/>
      <c r="AF137" s="396"/>
      <c r="AG137" s="396"/>
      <c r="AH137" s="396"/>
      <c r="AL137" s="396"/>
      <c r="AM137" s="396"/>
      <c r="AN137" s="396"/>
      <c r="AO137" s="396"/>
      <c r="AP137" s="396"/>
      <c r="AQ137" s="396"/>
      <c r="AR137" s="396"/>
      <c r="AS137" s="396"/>
    </row>
    <row r="138" spans="20:45" x14ac:dyDescent="0.25">
      <c r="T138" s="396"/>
      <c r="U138" s="396"/>
      <c r="V138" s="396"/>
      <c r="W138" s="396"/>
      <c r="X138" s="396"/>
      <c r="Y138" s="396"/>
      <c r="Z138" s="396"/>
      <c r="AA138" s="396"/>
      <c r="AB138" s="396"/>
      <c r="AC138" s="396"/>
      <c r="AD138" s="396"/>
      <c r="AE138" s="396"/>
      <c r="AF138" s="396"/>
      <c r="AG138" s="396"/>
      <c r="AH138" s="396"/>
      <c r="AL138" s="396"/>
      <c r="AM138" s="396"/>
      <c r="AN138" s="396"/>
      <c r="AO138" s="396"/>
      <c r="AP138" s="396"/>
      <c r="AQ138" s="396"/>
      <c r="AR138" s="396"/>
      <c r="AS138" s="396"/>
    </row>
    <row r="139" spans="20:45" x14ac:dyDescent="0.25">
      <c r="T139" s="396"/>
      <c r="U139" s="396"/>
      <c r="V139" s="396"/>
      <c r="W139" s="396"/>
      <c r="X139" s="396"/>
      <c r="Y139" s="396"/>
      <c r="Z139" s="396"/>
      <c r="AA139" s="396"/>
      <c r="AB139" s="396"/>
      <c r="AC139" s="396"/>
      <c r="AD139" s="396"/>
      <c r="AE139" s="396"/>
      <c r="AF139" s="396"/>
      <c r="AG139" s="396"/>
      <c r="AH139" s="396"/>
      <c r="AL139" s="396"/>
      <c r="AM139" s="396"/>
      <c r="AN139" s="396"/>
      <c r="AO139" s="396"/>
      <c r="AP139" s="396"/>
      <c r="AQ139" s="396"/>
      <c r="AR139" s="396"/>
      <c r="AS139" s="396"/>
    </row>
    <row r="140" spans="20:45" x14ac:dyDescent="0.25">
      <c r="T140" s="396"/>
      <c r="U140" s="396"/>
      <c r="V140" s="396"/>
      <c r="W140" s="396"/>
      <c r="X140" s="396"/>
      <c r="Y140" s="396"/>
      <c r="Z140" s="396"/>
      <c r="AA140" s="396"/>
      <c r="AB140" s="396"/>
      <c r="AC140" s="396"/>
      <c r="AD140" s="396"/>
      <c r="AE140" s="396"/>
      <c r="AF140" s="396"/>
      <c r="AG140" s="396"/>
      <c r="AH140" s="396"/>
      <c r="AL140" s="396"/>
      <c r="AM140" s="396"/>
      <c r="AN140" s="396"/>
      <c r="AO140" s="396"/>
      <c r="AP140" s="396"/>
      <c r="AQ140" s="396"/>
      <c r="AR140" s="396"/>
      <c r="AS140" s="396"/>
    </row>
  </sheetData>
  <mergeCells count="1">
    <mergeCell ref="A4:C4"/>
  </mergeCells>
  <conditionalFormatting sqref="G50:I50 G34:I34 G36:I36 G22:I22 G24:I24 G26:I26 G28:I28 G30:I30 G32:I32 H21 G38:I38 G40:I40 G42:I42 G44:I44 G46:I46 G48:I48 H7 H9 H11 H13 H15 H17 H19">
    <cfRule type="expression" dxfId="70" priority="17" stopIfTrue="1">
      <formula>AND($E7&lt;9,$C7&gt;0)</formula>
    </cfRule>
  </conditionalFormatting>
  <conditionalFormatting sqref="I23 I43 K33 I31 K41 I51 I39 K49 I47 K10 M29 M45 I27 K25 I35 I8 I12 I16 I20 K18 M14">
    <cfRule type="expression" dxfId="69" priority="14" stopIfTrue="1">
      <formula>AND($O$1="CU",I8="Umpire")</formula>
    </cfRule>
    <cfRule type="expression" dxfId="68" priority="15" stopIfTrue="1">
      <formula>AND($O$1="CU",I8&lt;&gt;"Umpire",J8&lt;&gt;"")</formula>
    </cfRule>
    <cfRule type="expression" dxfId="67" priority="16" stopIfTrue="1">
      <formula>AND($O$1="CU",I8&lt;&gt;"Umpire")</formula>
    </cfRule>
  </conditionalFormatting>
  <conditionalFormatting sqref="E36 E30 E28 E26 E24 E22 E52 E50 E32 E48 E46 E44 E42 E40 E38 E34">
    <cfRule type="expression" dxfId="66" priority="13" stopIfTrue="1">
      <formula>AND($E22&lt;9,$C22&gt;0)</formula>
    </cfRule>
  </conditionalFormatting>
  <conditionalFormatting sqref="F38 F40 F42 F44 F46 F48 F50 F36 F22 F24 F26 F28 F30 F32 F34">
    <cfRule type="cellIs" dxfId="65" priority="11" stopIfTrue="1" operator="equal">
      <formula>"Bye"</formula>
    </cfRule>
    <cfRule type="expression" dxfId="64" priority="12" stopIfTrue="1">
      <formula>AND($E22&lt;9,$C22&gt;0)</formula>
    </cfRule>
  </conditionalFormatting>
  <conditionalFormatting sqref="M10 M18 O45 M41 M49 O14 O29 M25 M33 K8 K12 K16 K20 K39 K43 K47 K51 K23 K27 K31 K35">
    <cfRule type="expression" dxfId="63" priority="9" stopIfTrue="1">
      <formula>J8="as"</formula>
    </cfRule>
    <cfRule type="expression" dxfId="62" priority="10" stopIfTrue="1">
      <formula>J8="bs"</formula>
    </cfRule>
  </conditionalFormatting>
  <conditionalFormatting sqref="B40 B42 B44 B46 B48 B50 B52 B24 B26 B28 B30 B32 B34 B36 B38 B22">
    <cfRule type="cellIs" dxfId="61" priority="7" stopIfTrue="1" operator="equal">
      <formula>"QA"</formula>
    </cfRule>
    <cfRule type="cellIs" dxfId="60" priority="8" stopIfTrue="1" operator="equal">
      <formula>"DA"</formula>
    </cfRule>
  </conditionalFormatting>
  <conditionalFormatting sqref="R62 J8 J12 J16 J20 N14 L10 L18">
    <cfRule type="expression" dxfId="59" priority="6" stopIfTrue="1">
      <formula>$O$1="CU"</formula>
    </cfRule>
  </conditionalFormatting>
  <conditionalFormatting sqref="E21 E7">
    <cfRule type="expression" dxfId="58" priority="5" stopIfTrue="1">
      <formula>$E7&lt;5</formula>
    </cfRule>
  </conditionalFormatting>
  <conditionalFormatting sqref="F19 F21 F9 F17 F15 F13 F11 F7">
    <cfRule type="cellIs" dxfId="57" priority="4" stopIfTrue="1" operator="equal">
      <formula>"Bye"</formula>
    </cfRule>
  </conditionalFormatting>
  <conditionalFormatting sqref="O16">
    <cfRule type="expression" dxfId="56" priority="1" stopIfTrue="1">
      <formula>AND($O$1="CU",O16="Umpire")</formula>
    </cfRule>
    <cfRule type="expression" dxfId="55" priority="2" stopIfTrue="1">
      <formula>AND($O$1="CU",O16&lt;&gt;"Umpire",P16&lt;&gt;"")</formula>
    </cfRule>
    <cfRule type="expression" dxfId="54"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9569" r:id="rId4" name="Button 1">
              <controlPr defaultSize="0" print="0" autoFill="0" autoPict="0" macro="[3]!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49570" r:id="rId5" name="Button 2">
              <controlPr defaultSize="0" print="0" autoFill="0" autoPict="0" macro="[3]!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BA402D90-5204-467E-A114-F7181478455C}">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D582F-5CE5-4A2E-BD8A-D4FA8147D813}">
  <sheetPr codeName="Sheet144">
    <tabColor indexed="11"/>
    <pageSetUpPr fitToPage="1"/>
  </sheetPr>
  <dimension ref="A1:AK57"/>
  <sheetViews>
    <sheetView showGridLines="0" showZeros="0" topLeftCell="A13"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25.21875"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34" width="9.109375" style="279" hidden="1" customWidth="1"/>
    <col min="35" max="37" width="9.109375" style="279"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25.21875"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25.21875"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25.21875"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25.21875"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25.21875"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25.21875"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25.21875"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25.21875"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25.21875"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25.21875"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25.21875"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25.21875"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25.21875"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25.21875"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25.21875"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25.21875"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25.21875"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25.21875"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25.21875"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25.21875"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25.21875"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25.21875"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25.21875"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25.21875"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25.21875"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25.21875"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25.21875"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25.21875"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25.21875"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25.21875"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25.21875"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25.21875"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25.21875"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25.21875"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25.21875"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25.21875"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25.21875"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25.21875"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25.21875"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25.21875"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25.21875"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25.21875"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25.21875"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25.21875"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25.21875"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25.21875"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25.21875"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25.21875"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25.21875"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25.21875"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25.21875"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25.21875"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25.21875"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25.21875"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25.21875"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25.21875"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25.21875"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25.21875"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25.21875"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25.21875"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25.21875"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25.21875"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25.21875"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37" s="497" customFormat="1" ht="21.75" customHeight="1" x14ac:dyDescent="0.25">
      <c r="A1" s="600" t="str">
        <f>[3]Altalanos!$A$6</f>
        <v>Somogy Vármegyei Tenisz DO B kategória - Leány</v>
      </c>
      <c r="B1" s="271"/>
      <c r="C1" s="366"/>
      <c r="D1" s="366"/>
      <c r="E1" s="366"/>
      <c r="F1" s="366"/>
      <c r="G1" s="366"/>
      <c r="H1" s="271"/>
      <c r="I1" s="601"/>
      <c r="J1" s="365"/>
      <c r="K1" s="273" t="s">
        <v>44</v>
      </c>
      <c r="L1" s="274"/>
      <c r="M1" s="276"/>
      <c r="N1" s="365"/>
      <c r="O1" s="365" t="s">
        <v>436</v>
      </c>
      <c r="P1" s="365"/>
      <c r="Q1" s="366"/>
      <c r="R1" s="365"/>
      <c r="Y1" s="498"/>
      <c r="Z1" s="498"/>
      <c r="AA1" s="498"/>
      <c r="AB1" s="367" t="e">
        <f>IF($Y$5=1,CONCATENATE(VLOOKUP($Y$3,$AA$2:$AH$14,2)),CONCATENATE(VLOOKUP($Y$3,$AA$16:$AH$25,2)))</f>
        <v>#N/A</v>
      </c>
      <c r="AC1" s="367" t="e">
        <f>IF($Y$5=1,CONCATENATE(VLOOKUP($Y$3,$AA$2:$AH$14,3)),CONCATENATE(VLOOKUP($Y$3,$AA$16:$AH$25,3)))</f>
        <v>#N/A</v>
      </c>
      <c r="AD1" s="367" t="e">
        <f>IF($Y$5=1,CONCATENATE(VLOOKUP($Y$3,$AA$2:$AH$14,4)),CONCATENATE(VLOOKUP($Y$3,$AA$16:$AH$25,4)))</f>
        <v>#N/A</v>
      </c>
      <c r="AE1" s="367" t="e">
        <f>IF($Y$5=1,CONCATENATE(VLOOKUP($Y$3,$AA$2:$AH$14,5)),CONCATENATE(VLOOKUP($Y$3,$AA$16:$AH$25,5)))</f>
        <v>#N/A</v>
      </c>
      <c r="AF1" s="367" t="e">
        <f>IF($Y$5=1,CONCATENATE(VLOOKUP($Y$3,$AA$2:$AH$14,6)),CONCATENATE(VLOOKUP($Y$3,$AA$16:$AH$25,6)))</f>
        <v>#N/A</v>
      </c>
      <c r="AG1" s="367" t="e">
        <f>IF($Y$5=1,CONCATENATE(VLOOKUP($Y$3,$AA$2:$AH$14,7)),CONCATENATE(VLOOKUP($Y$3,$AA$16:$AH$25,7)))</f>
        <v>#N/A</v>
      </c>
      <c r="AH1" s="367" t="e">
        <f>IF($Y$5=1,CONCATENATE(VLOOKUP($Y$3,$AA$2:$AH$14,8)),CONCATENATE(VLOOKUP($Y$3,$AA$16:$AH$25,8)))</f>
        <v>#N/A</v>
      </c>
    </row>
    <row r="2" spans="1:37" s="499" customFormat="1" x14ac:dyDescent="0.25">
      <c r="A2" s="602" t="s">
        <v>43</v>
      </c>
      <c r="B2" s="280"/>
      <c r="C2" s="280"/>
      <c r="D2" s="280"/>
      <c r="E2" s="603" t="str">
        <f>[3]Altalanos!$C$8</f>
        <v>V.kcs.-U14-L</v>
      </c>
      <c r="F2" s="280"/>
      <c r="G2" s="604"/>
      <c r="H2" s="374"/>
      <c r="I2" s="374"/>
      <c r="J2" s="373"/>
      <c r="K2" s="274"/>
      <c r="L2" s="274"/>
      <c r="M2" s="274"/>
      <c r="N2" s="373"/>
      <c r="O2" s="374"/>
      <c r="P2" s="373"/>
      <c r="Q2" s="374"/>
      <c r="R2" s="373"/>
      <c r="Y2" s="375"/>
      <c r="Z2" s="376"/>
      <c r="AA2" s="376" t="s">
        <v>52</v>
      </c>
      <c r="AB2" s="377">
        <v>300</v>
      </c>
      <c r="AC2" s="377">
        <v>250</v>
      </c>
      <c r="AD2" s="377">
        <v>200</v>
      </c>
      <c r="AE2" s="377">
        <v>150</v>
      </c>
      <c r="AF2" s="377">
        <v>120</v>
      </c>
      <c r="AG2" s="377">
        <v>90</v>
      </c>
      <c r="AH2" s="377">
        <v>40</v>
      </c>
      <c r="AI2" s="279"/>
      <c r="AJ2" s="279"/>
      <c r="AK2" s="279"/>
    </row>
    <row r="3" spans="1:37" s="502" customFormat="1" ht="11.25" customHeight="1" x14ac:dyDescent="0.25">
      <c r="A3" s="295" t="s">
        <v>21</v>
      </c>
      <c r="B3" s="295"/>
      <c r="C3" s="295"/>
      <c r="D3" s="295"/>
      <c r="E3" s="295"/>
      <c r="F3" s="295"/>
      <c r="G3" s="295" t="s">
        <v>19</v>
      </c>
      <c r="H3" s="295"/>
      <c r="I3" s="295"/>
      <c r="J3" s="378"/>
      <c r="K3" s="295" t="s">
        <v>24</v>
      </c>
      <c r="L3" s="378"/>
      <c r="M3" s="295"/>
      <c r="N3" s="378"/>
      <c r="O3" s="295"/>
      <c r="P3" s="378"/>
      <c r="Q3" s="295"/>
      <c r="R3" s="379" t="s">
        <v>25</v>
      </c>
      <c r="Y3" s="376" t="str">
        <f>IF(K4="OB","A",IF(K4="IX","W",IF(K4="","",K4)))</f>
        <v/>
      </c>
      <c r="Z3" s="376"/>
      <c r="AA3" s="376" t="s">
        <v>53</v>
      </c>
      <c r="AB3" s="377">
        <v>280</v>
      </c>
      <c r="AC3" s="377">
        <v>230</v>
      </c>
      <c r="AD3" s="377">
        <v>180</v>
      </c>
      <c r="AE3" s="377">
        <v>140</v>
      </c>
      <c r="AF3" s="377">
        <v>80</v>
      </c>
      <c r="AG3" s="377">
        <v>0</v>
      </c>
      <c r="AH3" s="377">
        <v>0</v>
      </c>
      <c r="AI3" s="279"/>
      <c r="AJ3" s="279"/>
      <c r="AK3" s="279"/>
    </row>
    <row r="4" spans="1:37" s="506" customFormat="1" ht="11.25" customHeight="1" thickBot="1" x14ac:dyDescent="0.3">
      <c r="A4" s="605">
        <f>[3]Altalanos!$A$10</f>
        <v>46135</v>
      </c>
      <c r="B4" s="605"/>
      <c r="C4" s="605"/>
      <c r="D4" s="305"/>
      <c r="E4" s="606"/>
      <c r="F4" s="606"/>
      <c r="G4" s="606" t="str">
        <f>[3]Altalanos!$C$10</f>
        <v>Balatonboglár</v>
      </c>
      <c r="H4" s="607"/>
      <c r="I4" s="606"/>
      <c r="J4" s="608"/>
      <c r="K4" s="609"/>
      <c r="L4" s="608"/>
      <c r="M4" s="610"/>
      <c r="N4" s="608"/>
      <c r="O4" s="606"/>
      <c r="P4" s="608"/>
      <c r="Q4" s="606"/>
      <c r="R4" s="311" t="str">
        <f>[3]Altalanos!$E$10</f>
        <v>Nagyistók-Nádasi Judit</v>
      </c>
      <c r="Y4" s="376"/>
      <c r="Z4" s="376"/>
      <c r="AA4" s="376" t="s">
        <v>65</v>
      </c>
      <c r="AB4" s="377">
        <v>250</v>
      </c>
      <c r="AC4" s="377">
        <v>200</v>
      </c>
      <c r="AD4" s="377">
        <v>150</v>
      </c>
      <c r="AE4" s="377">
        <v>120</v>
      </c>
      <c r="AF4" s="377">
        <v>90</v>
      </c>
      <c r="AG4" s="377">
        <v>60</v>
      </c>
      <c r="AH4" s="377">
        <v>25</v>
      </c>
      <c r="AI4" s="279"/>
      <c r="AJ4" s="279"/>
      <c r="AK4" s="279"/>
    </row>
    <row r="5" spans="1:37" s="502" customFormat="1" x14ac:dyDescent="0.25">
      <c r="A5" s="457"/>
      <c r="B5" s="508" t="s">
        <v>430</v>
      </c>
      <c r="C5" s="509" t="s">
        <v>35</v>
      </c>
      <c r="D5" s="508" t="s">
        <v>431</v>
      </c>
      <c r="E5" s="508" t="s">
        <v>432</v>
      </c>
      <c r="F5" s="510" t="s">
        <v>22</v>
      </c>
      <c r="G5" s="510" t="s">
        <v>23</v>
      </c>
      <c r="H5" s="510"/>
      <c r="I5" s="510" t="s">
        <v>26</v>
      </c>
      <c r="J5" s="510"/>
      <c r="K5" s="508" t="s">
        <v>433</v>
      </c>
      <c r="L5" s="511"/>
      <c r="M5" s="508" t="s">
        <v>437</v>
      </c>
      <c r="N5" s="511"/>
      <c r="O5" s="508" t="s">
        <v>369</v>
      </c>
      <c r="P5" s="511"/>
      <c r="Q5" s="508" t="s">
        <v>434</v>
      </c>
      <c r="R5" s="512"/>
      <c r="Y5" s="376">
        <f>IF(OR([3]Altalanos!$A$8="F1",[3]Altalanos!$A$8="F2",[3]Altalanos!$A$8="N1",[3]Altalanos!$A$8="N2"),1,2)</f>
        <v>2</v>
      </c>
      <c r="Z5" s="376"/>
      <c r="AA5" s="376" t="s">
        <v>66</v>
      </c>
      <c r="AB5" s="377">
        <v>200</v>
      </c>
      <c r="AC5" s="377">
        <v>150</v>
      </c>
      <c r="AD5" s="377">
        <v>120</v>
      </c>
      <c r="AE5" s="377">
        <v>90</v>
      </c>
      <c r="AF5" s="377">
        <v>60</v>
      </c>
      <c r="AG5" s="377">
        <v>40</v>
      </c>
      <c r="AH5" s="377">
        <v>15</v>
      </c>
      <c r="AI5" s="279"/>
      <c r="AJ5" s="279"/>
      <c r="AK5" s="279"/>
    </row>
    <row r="6" spans="1:37" s="502" customFormat="1" ht="11.1" customHeight="1" thickBot="1" x14ac:dyDescent="0.3">
      <c r="A6" s="611"/>
      <c r="B6" s="514"/>
      <c r="C6" s="514"/>
      <c r="D6" s="514"/>
      <c r="E6" s="514"/>
      <c r="F6" s="513" t="str">
        <f>IF(Y3="","",CONCATENATE(AH1," / ",VLOOKUP(Y3,AB1:AH1,5)," pont"))</f>
        <v/>
      </c>
      <c r="G6" s="515"/>
      <c r="H6" s="516"/>
      <c r="I6" s="515"/>
      <c r="J6" s="517"/>
      <c r="K6" s="514" t="str">
        <f>IF(Y3="","",CONCATENATE(VLOOKUP(Y3,AB1:AH1,4)," pont"))</f>
        <v/>
      </c>
      <c r="L6" s="517"/>
      <c r="M6" s="514" t="str">
        <f>IF(Y3="","",CONCATENATE(VLOOKUP(Y3,AB1:AH1,3)," pont"))</f>
        <v/>
      </c>
      <c r="N6" s="517"/>
      <c r="O6" s="514" t="str">
        <f>IF(Y3="","",CONCATENATE(VLOOKUP(Y3,AB1:AH1,2)," pont"))</f>
        <v/>
      </c>
      <c r="P6" s="517"/>
      <c r="Q6" s="514" t="str">
        <f>IF(Y3="","",CONCATENATE(VLOOKUP(Y3,AB1:AH1,1)," pont"))</f>
        <v/>
      </c>
      <c r="R6" s="518"/>
      <c r="Y6" s="376"/>
      <c r="Z6" s="376"/>
      <c r="AA6" s="376" t="s">
        <v>67</v>
      </c>
      <c r="AB6" s="377">
        <v>150</v>
      </c>
      <c r="AC6" s="377">
        <v>120</v>
      </c>
      <c r="AD6" s="377">
        <v>90</v>
      </c>
      <c r="AE6" s="377">
        <v>60</v>
      </c>
      <c r="AF6" s="377">
        <v>40</v>
      </c>
      <c r="AG6" s="377">
        <v>25</v>
      </c>
      <c r="AH6" s="377">
        <v>10</v>
      </c>
      <c r="AI6" s="279"/>
      <c r="AJ6" s="279"/>
      <c r="AK6" s="279"/>
    </row>
    <row r="7" spans="1:37" s="531" customFormat="1" ht="12.9" customHeight="1" x14ac:dyDescent="0.25">
      <c r="A7" s="519">
        <v>1</v>
      </c>
      <c r="B7" s="612">
        <f>IF($E7="","",VLOOKUP($E7,'V.kcs.-U14-L elo'!$A$7:$O$22,14))</f>
        <v>0</v>
      </c>
      <c r="C7" s="613">
        <f>IF($E7="","",VLOOKUP($E7,'V.kcs.-U14-L elo'!$A$7:$O$22,15))</f>
        <v>0</v>
      </c>
      <c r="D7" s="613" t="str">
        <f>IF($E7="","",VLOOKUP($E7,'V.kcs.-U14-L elo'!$A$7:$O$22,5))</f>
        <v>120925</v>
      </c>
      <c r="E7" s="614">
        <v>6</v>
      </c>
      <c r="F7" s="615" t="str">
        <f>UPPER(IF($E7="","",VLOOKUP($E7,'V.kcs.-U14-L elo'!$A$7:$O$22,2)))</f>
        <v>ŐSZ</v>
      </c>
      <c r="G7" s="615" t="str">
        <f>IF($E7="","",VLOOKUP($E7,'V.kcs.-U14-L elo'!$A$7:$O$22,3))</f>
        <v>Blanka</v>
      </c>
      <c r="H7" s="615"/>
      <c r="I7" s="615" t="str">
        <f>IF($E7="","",VLOOKUP($E7,'V.kcs.-U14-L elo'!$A$7:$O$22,4))</f>
        <v>Siófoki Beszédes J.Ált.Isk.</v>
      </c>
      <c r="J7" s="616"/>
      <c r="K7" s="617"/>
      <c r="L7" s="617"/>
      <c r="M7" s="617"/>
      <c r="N7" s="617"/>
      <c r="O7" s="525"/>
      <c r="P7" s="526"/>
      <c r="Q7" s="527"/>
      <c r="R7" s="528"/>
      <c r="S7" s="529"/>
      <c r="U7" s="618" t="e">
        <f>#REF!</f>
        <v>#REF!</v>
      </c>
      <c r="Y7" s="376"/>
      <c r="Z7" s="376"/>
      <c r="AA7" s="376" t="s">
        <v>68</v>
      </c>
      <c r="AB7" s="377">
        <v>120</v>
      </c>
      <c r="AC7" s="377">
        <v>90</v>
      </c>
      <c r="AD7" s="377">
        <v>60</v>
      </c>
      <c r="AE7" s="377">
        <v>40</v>
      </c>
      <c r="AF7" s="377">
        <v>25</v>
      </c>
      <c r="AG7" s="377">
        <v>10</v>
      </c>
      <c r="AH7" s="377">
        <v>5</v>
      </c>
      <c r="AI7" s="279"/>
      <c r="AJ7" s="279"/>
      <c r="AK7" s="279"/>
    </row>
    <row r="8" spans="1:37" s="531" customFormat="1" ht="12.9" customHeight="1" x14ac:dyDescent="0.25">
      <c r="A8" s="532"/>
      <c r="B8" s="619"/>
      <c r="C8" s="620"/>
      <c r="D8" s="620"/>
      <c r="E8" s="621"/>
      <c r="F8" s="622"/>
      <c r="G8" s="622"/>
      <c r="H8" s="623"/>
      <c r="I8" s="624" t="s">
        <v>435</v>
      </c>
      <c r="J8" s="539" t="s">
        <v>438</v>
      </c>
      <c r="K8" s="625" t="str">
        <f>UPPER(IF(OR(J8="a",J8="as"),F7,IF(OR(J8="b",J8="bs"),F9,)))</f>
        <v>ŐSZ</v>
      </c>
      <c r="L8" s="625"/>
      <c r="M8" s="617"/>
      <c r="N8" s="617"/>
      <c r="O8" s="525"/>
      <c r="P8" s="526"/>
      <c r="Q8" s="527"/>
      <c r="R8" s="528"/>
      <c r="S8" s="529"/>
      <c r="U8" s="626" t="e">
        <f>#REF!</f>
        <v>#REF!</v>
      </c>
      <c r="Y8" s="376"/>
      <c r="Z8" s="376"/>
      <c r="AA8" s="376" t="s">
        <v>69</v>
      </c>
      <c r="AB8" s="377">
        <v>90</v>
      </c>
      <c r="AC8" s="377">
        <v>60</v>
      </c>
      <c r="AD8" s="377">
        <v>40</v>
      </c>
      <c r="AE8" s="377">
        <v>25</v>
      </c>
      <c r="AF8" s="377">
        <v>10</v>
      </c>
      <c r="AG8" s="377">
        <v>5</v>
      </c>
      <c r="AH8" s="377">
        <v>2</v>
      </c>
      <c r="AI8" s="279"/>
      <c r="AJ8" s="279"/>
      <c r="AK8" s="279"/>
    </row>
    <row r="9" spans="1:37" s="531" customFormat="1" ht="12.9" customHeight="1" x14ac:dyDescent="0.25">
      <c r="A9" s="532">
        <v>2</v>
      </c>
      <c r="B9" s="612" t="str">
        <f>IF($E9="","",VLOOKUP($E9,'V.kcs.-U14-L elo'!$A$7:$O$22,14))</f>
        <v/>
      </c>
      <c r="C9" s="613" t="str">
        <f>IF($E9="","",VLOOKUP($E9,'V.kcs.-U14-L elo'!$A$7:$O$22,15))</f>
        <v/>
      </c>
      <c r="D9" s="613" t="str">
        <f>IF($E9="","",VLOOKUP($E9,'V.kcs.-U14-L elo'!$A$7:$O$22,5))</f>
        <v/>
      </c>
      <c r="E9" s="614"/>
      <c r="F9" s="627" t="str">
        <f>UPPER(IF($E9="","",VLOOKUP($E9,'V.kcs.-U14-L elo'!$A$7:$O$22,2)))</f>
        <v/>
      </c>
      <c r="G9" s="627" t="str">
        <f>IF($E9="","",VLOOKUP($E9,'V.kcs.-U14-L elo'!$A$7:$O$22,3))</f>
        <v/>
      </c>
      <c r="H9" s="627"/>
      <c r="I9" s="615" t="str">
        <f>IF($E9="","",VLOOKUP($E9,'V.kcs.-U14-L elo'!$A$7:$O$22,4))</f>
        <v/>
      </c>
      <c r="J9" s="628"/>
      <c r="K9" s="617"/>
      <c r="L9" s="629"/>
      <c r="M9" s="617"/>
      <c r="N9" s="617"/>
      <c r="O9" s="525"/>
      <c r="P9" s="526"/>
      <c r="Q9" s="527"/>
      <c r="R9" s="528"/>
      <c r="S9" s="529"/>
      <c r="U9" s="626" t="e">
        <f>#REF!</f>
        <v>#REF!</v>
      </c>
      <c r="Y9" s="376"/>
      <c r="Z9" s="376"/>
      <c r="AA9" s="376" t="s">
        <v>70</v>
      </c>
      <c r="AB9" s="377">
        <v>60</v>
      </c>
      <c r="AC9" s="377">
        <v>40</v>
      </c>
      <c r="AD9" s="377">
        <v>25</v>
      </c>
      <c r="AE9" s="377">
        <v>10</v>
      </c>
      <c r="AF9" s="377">
        <v>5</v>
      </c>
      <c r="AG9" s="377">
        <v>2</v>
      </c>
      <c r="AH9" s="377">
        <v>1</v>
      </c>
      <c r="AI9" s="279"/>
      <c r="AJ9" s="279"/>
      <c r="AK9" s="279"/>
    </row>
    <row r="10" spans="1:37" s="531" customFormat="1" ht="12.9" customHeight="1" x14ac:dyDescent="0.25">
      <c r="A10" s="532"/>
      <c r="B10" s="619"/>
      <c r="C10" s="620"/>
      <c r="D10" s="620"/>
      <c r="E10" s="630"/>
      <c r="F10" s="622"/>
      <c r="G10" s="622"/>
      <c r="H10" s="623"/>
      <c r="I10" s="617"/>
      <c r="J10" s="631"/>
      <c r="K10" s="632" t="s">
        <v>435</v>
      </c>
      <c r="L10" s="547"/>
      <c r="M10" s="625" t="str">
        <f>UPPER(IF(OR(L10="a",L10="as"),K8,IF(OR(L10="b",L10="bs"),K12,)))</f>
        <v/>
      </c>
      <c r="N10" s="633"/>
      <c r="O10" s="634"/>
      <c r="P10" s="634"/>
      <c r="Q10" s="527"/>
      <c r="R10" s="528"/>
      <c r="S10" s="529"/>
      <c r="U10" s="626" t="e">
        <f>#REF!</f>
        <v>#REF!</v>
      </c>
      <c r="Y10" s="376"/>
      <c r="Z10" s="376"/>
      <c r="AA10" s="376" t="s">
        <v>71</v>
      </c>
      <c r="AB10" s="377">
        <v>40</v>
      </c>
      <c r="AC10" s="377">
        <v>25</v>
      </c>
      <c r="AD10" s="377">
        <v>15</v>
      </c>
      <c r="AE10" s="377">
        <v>7</v>
      </c>
      <c r="AF10" s="377">
        <v>4</v>
      </c>
      <c r="AG10" s="377">
        <v>1</v>
      </c>
      <c r="AH10" s="377">
        <v>0</v>
      </c>
      <c r="AI10" s="279"/>
      <c r="AJ10" s="279"/>
      <c r="AK10" s="279"/>
    </row>
    <row r="11" spans="1:37" s="531" customFormat="1" ht="12.9" customHeight="1" x14ac:dyDescent="0.25">
      <c r="A11" s="532">
        <v>3</v>
      </c>
      <c r="B11" s="612">
        <f>IF($E11="","",VLOOKUP($E11,'V.kcs.-U14-L elo'!$A$7:$O$22,14))</f>
        <v>0</v>
      </c>
      <c r="C11" s="613">
        <f>IF($E11="","",VLOOKUP($E11,'V.kcs.-U14-L elo'!$A$7:$O$22,15))</f>
        <v>0</v>
      </c>
      <c r="D11" s="613" t="str">
        <f>IF($E11="","",VLOOKUP($E11,'V.kcs.-U14-L elo'!$A$7:$O$22,5))</f>
        <v>120906</v>
      </c>
      <c r="E11" s="614">
        <v>2</v>
      </c>
      <c r="F11" s="627" t="str">
        <f>UPPER(IF($E11="","",VLOOKUP($E11,'V.kcs.-U14-L elo'!$A$7:$O$22,2)))</f>
        <v>BODOR</v>
      </c>
      <c r="G11" s="627" t="str">
        <f>IF($E11="","",VLOOKUP($E11,'V.kcs.-U14-L elo'!$A$7:$O$22,3))</f>
        <v>Anna Boróka</v>
      </c>
      <c r="H11" s="627"/>
      <c r="I11" s="627" t="str">
        <f>IF($E11="","",VLOOKUP($E11,'V.kcs.-U14-L elo'!$A$7:$O$22,4))</f>
        <v>Boglári Ált. Isk. és AMI</v>
      </c>
      <c r="J11" s="616"/>
      <c r="K11" s="617"/>
      <c r="L11" s="635"/>
      <c r="M11" s="617"/>
      <c r="N11" s="636"/>
      <c r="O11" s="634"/>
      <c r="P11" s="634"/>
      <c r="Q11" s="527"/>
      <c r="R11" s="528"/>
      <c r="S11" s="529"/>
      <c r="U11" s="626" t="e">
        <f>#REF!</f>
        <v>#REF!</v>
      </c>
      <c r="Y11" s="376"/>
      <c r="Z11" s="376"/>
      <c r="AA11" s="376" t="s">
        <v>72</v>
      </c>
      <c r="AB11" s="377">
        <v>25</v>
      </c>
      <c r="AC11" s="377">
        <v>15</v>
      </c>
      <c r="AD11" s="377">
        <v>10</v>
      </c>
      <c r="AE11" s="377">
        <v>6</v>
      </c>
      <c r="AF11" s="377">
        <v>3</v>
      </c>
      <c r="AG11" s="377">
        <v>1</v>
      </c>
      <c r="AH11" s="377">
        <v>0</v>
      </c>
      <c r="AI11" s="279"/>
      <c r="AJ11" s="279"/>
      <c r="AK11" s="279"/>
    </row>
    <row r="12" spans="1:37" s="531" customFormat="1" ht="12.9" customHeight="1" x14ac:dyDescent="0.25">
      <c r="A12" s="532"/>
      <c r="B12" s="619"/>
      <c r="C12" s="620"/>
      <c r="D12" s="620"/>
      <c r="E12" s="630"/>
      <c r="F12" s="622"/>
      <c r="G12" s="622"/>
      <c r="H12" s="623"/>
      <c r="I12" s="624" t="s">
        <v>435</v>
      </c>
      <c r="J12" s="539" t="s">
        <v>438</v>
      </c>
      <c r="K12" s="625" t="str">
        <f>UPPER(IF(OR(J12="a",J12="as"),F11,IF(OR(J12="b",J12="bs"),F13,)))</f>
        <v>BODOR</v>
      </c>
      <c r="L12" s="637"/>
      <c r="M12" s="617"/>
      <c r="N12" s="636"/>
      <c r="O12" s="634"/>
      <c r="P12" s="634"/>
      <c r="Q12" s="527"/>
      <c r="R12" s="528"/>
      <c r="S12" s="529"/>
      <c r="U12" s="626" t="e">
        <f>#REF!</f>
        <v>#REF!</v>
      </c>
      <c r="Y12" s="376"/>
      <c r="Z12" s="376"/>
      <c r="AA12" s="376" t="s">
        <v>77</v>
      </c>
      <c r="AB12" s="377">
        <v>15</v>
      </c>
      <c r="AC12" s="377">
        <v>10</v>
      </c>
      <c r="AD12" s="377">
        <v>6</v>
      </c>
      <c r="AE12" s="377">
        <v>3</v>
      </c>
      <c r="AF12" s="377">
        <v>1</v>
      </c>
      <c r="AG12" s="377">
        <v>0</v>
      </c>
      <c r="AH12" s="377">
        <v>0</v>
      </c>
      <c r="AI12" s="279"/>
      <c r="AJ12" s="279"/>
      <c r="AK12" s="279"/>
    </row>
    <row r="13" spans="1:37" s="531" customFormat="1" ht="12.9" customHeight="1" x14ac:dyDescent="0.25">
      <c r="A13" s="532">
        <v>4</v>
      </c>
      <c r="B13" s="612" t="str">
        <f>IF($E13="","",VLOOKUP($E13,'V.kcs.-U14-L elo'!$A$7:$O$22,14))</f>
        <v/>
      </c>
      <c r="C13" s="613" t="str">
        <f>IF($E13="","",VLOOKUP($E13,'V.kcs.-U14-L elo'!$A$7:$O$22,15))</f>
        <v/>
      </c>
      <c r="D13" s="613" t="str">
        <f>IF($E13="","",VLOOKUP($E13,'V.kcs.-U14-L elo'!$A$7:$O$22,5))</f>
        <v/>
      </c>
      <c r="E13" s="614"/>
      <c r="F13" s="627" t="str">
        <f>UPPER(IF($E13="","",VLOOKUP($E13,'V.kcs.-U14-L elo'!$A$7:$O$22,2)))</f>
        <v/>
      </c>
      <c r="G13" s="627" t="str">
        <f>IF($E13="","",VLOOKUP($E13,'V.kcs.-U14-L elo'!$A$7:$O$22,3))</f>
        <v/>
      </c>
      <c r="H13" s="627"/>
      <c r="I13" s="627" t="str">
        <f>IF($E13="","",VLOOKUP($E13,'V.kcs.-U14-L elo'!$A$7:$O$22,4))</f>
        <v/>
      </c>
      <c r="J13" s="638"/>
      <c r="K13" s="617"/>
      <c r="L13" s="617"/>
      <c r="M13" s="617"/>
      <c r="N13" s="636"/>
      <c r="O13" s="634"/>
      <c r="P13" s="634"/>
      <c r="Q13" s="527"/>
      <c r="R13" s="528"/>
      <c r="S13" s="529"/>
      <c r="U13" s="626" t="e">
        <f>#REF!</f>
        <v>#REF!</v>
      </c>
      <c r="Y13" s="376"/>
      <c r="Z13" s="376"/>
      <c r="AA13" s="376" t="s">
        <v>73</v>
      </c>
      <c r="AB13" s="377">
        <v>10</v>
      </c>
      <c r="AC13" s="377">
        <v>6</v>
      </c>
      <c r="AD13" s="377">
        <v>3</v>
      </c>
      <c r="AE13" s="377">
        <v>1</v>
      </c>
      <c r="AF13" s="377">
        <v>0</v>
      </c>
      <c r="AG13" s="377">
        <v>0</v>
      </c>
      <c r="AH13" s="377">
        <v>0</v>
      </c>
      <c r="AI13" s="279"/>
      <c r="AJ13" s="279"/>
      <c r="AK13" s="279"/>
    </row>
    <row r="14" spans="1:37" s="531" customFormat="1" ht="12.9" customHeight="1" x14ac:dyDescent="0.25">
      <c r="A14" s="532"/>
      <c r="B14" s="619"/>
      <c r="C14" s="620"/>
      <c r="D14" s="620"/>
      <c r="E14" s="630"/>
      <c r="F14" s="617"/>
      <c r="G14" s="617"/>
      <c r="H14" s="639"/>
      <c r="I14" s="640"/>
      <c r="J14" s="631"/>
      <c r="K14" s="617"/>
      <c r="L14" s="617"/>
      <c r="M14" s="632" t="s">
        <v>435</v>
      </c>
      <c r="N14" s="547"/>
      <c r="O14" s="625" t="str">
        <f>UPPER(IF(OR(N14="a",N14="as"),M10,IF(OR(N14="b",N14="bs"),M18,)))</f>
        <v/>
      </c>
      <c r="P14" s="633"/>
      <c r="Q14" s="527"/>
      <c r="R14" s="528"/>
      <c r="S14" s="529"/>
      <c r="U14" s="626" t="e">
        <f>#REF!</f>
        <v>#REF!</v>
      </c>
      <c r="Y14" s="376"/>
      <c r="Z14" s="376"/>
      <c r="AA14" s="376" t="s">
        <v>74</v>
      </c>
      <c r="AB14" s="377">
        <v>3</v>
      </c>
      <c r="AC14" s="377">
        <v>2</v>
      </c>
      <c r="AD14" s="377">
        <v>1</v>
      </c>
      <c r="AE14" s="377">
        <v>0</v>
      </c>
      <c r="AF14" s="377">
        <v>0</v>
      </c>
      <c r="AG14" s="377">
        <v>0</v>
      </c>
      <c r="AH14" s="377">
        <v>0</v>
      </c>
      <c r="AI14" s="279"/>
      <c r="AJ14" s="279"/>
      <c r="AK14" s="279"/>
    </row>
    <row r="15" spans="1:37" s="531" customFormat="1" ht="12.9" customHeight="1" x14ac:dyDescent="0.25">
      <c r="A15" s="519">
        <v>5</v>
      </c>
      <c r="B15" s="612">
        <f>IF($E15="","",VLOOKUP($E15,'V.kcs.-U14-L elo'!$A$7:$O$22,14))</f>
        <v>0</v>
      </c>
      <c r="C15" s="613">
        <f>IF($E15="","",VLOOKUP($E15,'V.kcs.-U14-L elo'!$A$7:$O$22,15))</f>
        <v>0</v>
      </c>
      <c r="D15" s="613" t="str">
        <f>IF($E15="","",VLOOKUP($E15,'V.kcs.-U14-L elo'!$A$7:$O$22,5))</f>
        <v>120730</v>
      </c>
      <c r="E15" s="614">
        <v>4</v>
      </c>
      <c r="F15" s="615" t="str">
        <f>UPPER(IF($E15="","",VLOOKUP($E15,'V.kcs.-U14-L elo'!$A$7:$O$22,2)))</f>
        <v>GYENIS</v>
      </c>
      <c r="G15" s="615" t="str">
        <f>IF($E15="","",VLOOKUP($E15,'V.kcs.-U14-L elo'!$A$7:$O$22,3))</f>
        <v>Roxána Léna</v>
      </c>
      <c r="H15" s="615"/>
      <c r="I15" s="615" t="str">
        <f>IF($E15="","",VLOOKUP($E15,'V.kcs.-U14-L elo'!$A$7:$O$22,4))</f>
        <v>Boglári Ált. Isk. és AMI</v>
      </c>
      <c r="J15" s="641"/>
      <c r="K15" s="617"/>
      <c r="L15" s="617"/>
      <c r="M15" s="617"/>
      <c r="N15" s="636"/>
      <c r="O15" s="617"/>
      <c r="P15" s="636"/>
      <c r="Q15" s="527"/>
      <c r="R15" s="528"/>
      <c r="S15" s="529"/>
      <c r="U15" s="626" t="e">
        <f>#REF!</f>
        <v>#REF!</v>
      </c>
      <c r="Y15" s="376"/>
      <c r="Z15" s="376"/>
      <c r="AA15" s="376"/>
      <c r="AB15" s="376"/>
      <c r="AC15" s="376"/>
      <c r="AD15" s="376"/>
      <c r="AE15" s="376"/>
      <c r="AF15" s="376"/>
      <c r="AG15" s="376"/>
      <c r="AH15" s="376"/>
      <c r="AI15" s="279"/>
      <c r="AJ15" s="279"/>
      <c r="AK15" s="279"/>
    </row>
    <row r="16" spans="1:37" s="531" customFormat="1" ht="12.9" customHeight="1" thickBot="1" x14ac:dyDescent="0.3">
      <c r="A16" s="532"/>
      <c r="B16" s="619"/>
      <c r="C16" s="620"/>
      <c r="D16" s="620"/>
      <c r="E16" s="630"/>
      <c r="F16" s="622"/>
      <c r="G16" s="622"/>
      <c r="H16" s="623"/>
      <c r="I16" s="624" t="s">
        <v>435</v>
      </c>
      <c r="J16" s="539" t="s">
        <v>438</v>
      </c>
      <c r="K16" s="625" t="str">
        <f>UPPER(IF(OR(J16="a",J16="as"),F15,IF(OR(J16="b",J16="bs"),F17,)))</f>
        <v>GYENIS</v>
      </c>
      <c r="L16" s="625"/>
      <c r="M16" s="617"/>
      <c r="N16" s="636"/>
      <c r="O16" s="634"/>
      <c r="P16" s="636"/>
      <c r="Q16" s="527"/>
      <c r="R16" s="528"/>
      <c r="S16" s="529"/>
      <c r="U16" s="642" t="e">
        <f>#REF!</f>
        <v>#REF!</v>
      </c>
      <c r="Y16" s="376"/>
      <c r="Z16" s="376"/>
      <c r="AA16" s="376" t="s">
        <v>52</v>
      </c>
      <c r="AB16" s="377">
        <v>150</v>
      </c>
      <c r="AC16" s="377">
        <v>120</v>
      </c>
      <c r="AD16" s="377">
        <v>90</v>
      </c>
      <c r="AE16" s="377">
        <v>60</v>
      </c>
      <c r="AF16" s="377">
        <v>40</v>
      </c>
      <c r="AG16" s="377">
        <v>25</v>
      </c>
      <c r="AH16" s="377">
        <v>15</v>
      </c>
      <c r="AI16" s="279"/>
      <c r="AJ16" s="279"/>
      <c r="AK16" s="279"/>
    </row>
    <row r="17" spans="1:37" s="531" customFormat="1" ht="12.9" customHeight="1" x14ac:dyDescent="0.25">
      <c r="A17" s="532">
        <v>6</v>
      </c>
      <c r="B17" s="612" t="str">
        <f>IF($E17="","",VLOOKUP($E17,'V.kcs.-U14-L elo'!$A$7:$O$22,14))</f>
        <v/>
      </c>
      <c r="C17" s="613" t="str">
        <f>IF($E17="","",VLOOKUP($E17,'V.kcs.-U14-L elo'!$A$7:$O$22,15))</f>
        <v/>
      </c>
      <c r="D17" s="613" t="str">
        <f>IF($E17="","",VLOOKUP($E17,'V.kcs.-U14-L elo'!$A$7:$O$22,5))</f>
        <v/>
      </c>
      <c r="E17" s="614"/>
      <c r="F17" s="627" t="str">
        <f>UPPER(IF($E17="","",VLOOKUP($E17,'V.kcs.-U14-L elo'!$A$7:$O$22,2)))</f>
        <v/>
      </c>
      <c r="G17" s="627" t="str">
        <f>IF($E17="","",VLOOKUP($E17,'V.kcs.-U14-L elo'!$A$7:$O$22,3))</f>
        <v/>
      </c>
      <c r="H17" s="627"/>
      <c r="I17" s="627" t="str">
        <f>IF($E17="","",VLOOKUP($E17,'V.kcs.-U14-L elo'!$A$7:$O$22,4))</f>
        <v/>
      </c>
      <c r="J17" s="628"/>
      <c r="K17" s="617"/>
      <c r="L17" s="629"/>
      <c r="M17" s="617"/>
      <c r="N17" s="636"/>
      <c r="O17" s="634"/>
      <c r="P17" s="636"/>
      <c r="Q17" s="527"/>
      <c r="R17" s="528"/>
      <c r="S17" s="529"/>
      <c r="Y17" s="376"/>
      <c r="Z17" s="376"/>
      <c r="AA17" s="376" t="s">
        <v>65</v>
      </c>
      <c r="AB17" s="377">
        <v>120</v>
      </c>
      <c r="AC17" s="377">
        <v>90</v>
      </c>
      <c r="AD17" s="377">
        <v>60</v>
      </c>
      <c r="AE17" s="377">
        <v>40</v>
      </c>
      <c r="AF17" s="377">
        <v>25</v>
      </c>
      <c r="AG17" s="377">
        <v>15</v>
      </c>
      <c r="AH17" s="377">
        <v>8</v>
      </c>
      <c r="AI17" s="279"/>
      <c r="AJ17" s="279"/>
      <c r="AK17" s="279"/>
    </row>
    <row r="18" spans="1:37" s="531" customFormat="1" ht="12.9" customHeight="1" x14ac:dyDescent="0.25">
      <c r="A18" s="532"/>
      <c r="B18" s="619"/>
      <c r="C18" s="620"/>
      <c r="D18" s="620"/>
      <c r="E18" s="630"/>
      <c r="F18" s="622"/>
      <c r="G18" s="622"/>
      <c r="H18" s="623"/>
      <c r="I18" s="617"/>
      <c r="J18" s="631"/>
      <c r="K18" s="632" t="s">
        <v>435</v>
      </c>
      <c r="L18" s="547"/>
      <c r="M18" s="625" t="str">
        <f>UPPER(IF(OR(L18="a",L18="as"),K16,IF(OR(L18="b",L18="bs"),K20,)))</f>
        <v/>
      </c>
      <c r="N18" s="643"/>
      <c r="O18" s="634"/>
      <c r="P18" s="636"/>
      <c r="Q18" s="527"/>
      <c r="R18" s="528"/>
      <c r="S18" s="529"/>
      <c r="Y18" s="376"/>
      <c r="Z18" s="376"/>
      <c r="AA18" s="376" t="s">
        <v>66</v>
      </c>
      <c r="AB18" s="377">
        <v>90</v>
      </c>
      <c r="AC18" s="377">
        <v>60</v>
      </c>
      <c r="AD18" s="377">
        <v>40</v>
      </c>
      <c r="AE18" s="377">
        <v>25</v>
      </c>
      <c r="AF18" s="377">
        <v>15</v>
      </c>
      <c r="AG18" s="377">
        <v>8</v>
      </c>
      <c r="AH18" s="377">
        <v>4</v>
      </c>
      <c r="AI18" s="279"/>
      <c r="AJ18" s="279"/>
      <c r="AK18" s="279"/>
    </row>
    <row r="19" spans="1:37" s="531" customFormat="1" ht="12.9" customHeight="1" x14ac:dyDescent="0.25">
      <c r="A19" s="532">
        <v>7</v>
      </c>
      <c r="B19" s="612">
        <f>IF($E19="","",VLOOKUP($E19,'V.kcs.-U14-L elo'!$A$7:$O$22,14))</f>
        <v>0</v>
      </c>
      <c r="C19" s="613">
        <f>IF($E19="","",VLOOKUP($E19,'V.kcs.-U14-L elo'!$A$7:$O$22,15))</f>
        <v>0</v>
      </c>
      <c r="D19" s="613" t="str">
        <f>IF($E19="","",VLOOKUP($E19,'V.kcs.-U14-L elo'!$A$7:$O$22,5))</f>
        <v>120911</v>
      </c>
      <c r="E19" s="614">
        <v>5</v>
      </c>
      <c r="F19" s="627" t="str">
        <f>UPPER(IF($E19="","",VLOOKUP($E19,'V.kcs.-U14-L elo'!$A$7:$O$22,2)))</f>
        <v>KESZTHELYI</v>
      </c>
      <c r="G19" s="627" t="str">
        <f>IF($E19="","",VLOOKUP($E19,'V.kcs.-U14-L elo'!$A$7:$O$22,3))</f>
        <v>Nóra</v>
      </c>
      <c r="H19" s="627"/>
      <c r="I19" s="627" t="str">
        <f>IF($E19="","",VLOOKUP($E19,'V.kcs.-U14-L elo'!$A$7:$O$22,4))</f>
        <v>Siófoki Beszédes J.Ált.Isk.</v>
      </c>
      <c r="J19" s="616"/>
      <c r="K19" s="617"/>
      <c r="L19" s="635"/>
      <c r="M19" s="617"/>
      <c r="N19" s="634"/>
      <c r="O19" s="634"/>
      <c r="P19" s="636"/>
      <c r="Q19" s="527"/>
      <c r="R19" s="528"/>
      <c r="S19" s="529"/>
      <c r="Y19" s="376"/>
      <c r="Z19" s="376"/>
      <c r="AA19" s="376" t="s">
        <v>67</v>
      </c>
      <c r="AB19" s="377">
        <v>60</v>
      </c>
      <c r="AC19" s="377">
        <v>40</v>
      </c>
      <c r="AD19" s="377">
        <v>25</v>
      </c>
      <c r="AE19" s="377">
        <v>15</v>
      </c>
      <c r="AF19" s="377">
        <v>8</v>
      </c>
      <c r="AG19" s="377">
        <v>4</v>
      </c>
      <c r="AH19" s="377">
        <v>2</v>
      </c>
      <c r="AI19" s="279"/>
      <c r="AJ19" s="279"/>
      <c r="AK19" s="279"/>
    </row>
    <row r="20" spans="1:37" s="531" customFormat="1" ht="12.9" customHeight="1" x14ac:dyDescent="0.25">
      <c r="A20" s="532"/>
      <c r="B20" s="619"/>
      <c r="C20" s="620"/>
      <c r="D20" s="620"/>
      <c r="E20" s="621"/>
      <c r="F20" s="622"/>
      <c r="G20" s="622"/>
      <c r="H20" s="623"/>
      <c r="I20" s="624" t="s">
        <v>435</v>
      </c>
      <c r="J20" s="539" t="s">
        <v>438</v>
      </c>
      <c r="K20" s="625" t="str">
        <f>UPPER(IF(OR(J20="a",J20="as"),F19,IF(OR(J20="b",J20="bs"),F21,)))</f>
        <v>KESZTHELYI</v>
      </c>
      <c r="L20" s="637"/>
      <c r="M20" s="617"/>
      <c r="N20" s="634"/>
      <c r="O20" s="634"/>
      <c r="P20" s="636"/>
      <c r="Q20" s="527"/>
      <c r="R20" s="528"/>
      <c r="S20" s="529"/>
      <c r="Y20" s="376"/>
      <c r="Z20" s="376"/>
      <c r="AA20" s="376" t="s">
        <v>68</v>
      </c>
      <c r="AB20" s="377">
        <v>40</v>
      </c>
      <c r="AC20" s="377">
        <v>25</v>
      </c>
      <c r="AD20" s="377">
        <v>15</v>
      </c>
      <c r="AE20" s="377">
        <v>8</v>
      </c>
      <c r="AF20" s="377">
        <v>4</v>
      </c>
      <c r="AG20" s="377">
        <v>2</v>
      </c>
      <c r="AH20" s="377">
        <v>1</v>
      </c>
      <c r="AI20" s="279"/>
      <c r="AJ20" s="279"/>
      <c r="AK20" s="279"/>
    </row>
    <row r="21" spans="1:37" s="531" customFormat="1" ht="12.9" customHeight="1" x14ac:dyDescent="0.25">
      <c r="A21" s="532">
        <v>8</v>
      </c>
      <c r="B21" s="612" t="str">
        <f>IF($E21="","",VLOOKUP($E21,'V.kcs.-U14-L elo'!$A$7:$O$22,14))</f>
        <v/>
      </c>
      <c r="C21" s="613" t="str">
        <f>IF($E21="","",VLOOKUP($E21,'V.kcs.-U14-L elo'!$A$7:$O$22,15))</f>
        <v/>
      </c>
      <c r="D21" s="613" t="str">
        <f>IF($E21="","",VLOOKUP($E21,'V.kcs.-U14-L elo'!$A$7:$O$22,5))</f>
        <v/>
      </c>
      <c r="E21" s="614"/>
      <c r="F21" s="627" t="str">
        <f>UPPER(IF($E21="","",VLOOKUP($E21,'V.kcs.-U14-L elo'!$A$7:$O$22,2)))</f>
        <v/>
      </c>
      <c r="G21" s="627" t="str">
        <f>IF($E21="","",VLOOKUP($E21,'V.kcs.-U14-L elo'!$A$7:$O$22,3))</f>
        <v/>
      </c>
      <c r="H21" s="627"/>
      <c r="I21" s="627" t="str">
        <f>IF($E21="","",VLOOKUP($E21,'V.kcs.-U14-L elo'!$A$7:$O$22,4))</f>
        <v/>
      </c>
      <c r="J21" s="638"/>
      <c r="K21" s="617"/>
      <c r="L21" s="617"/>
      <c r="M21" s="617"/>
      <c r="N21" s="634"/>
      <c r="O21" s="634"/>
      <c r="P21" s="636"/>
      <c r="Q21" s="527"/>
      <c r="R21" s="528"/>
      <c r="S21" s="529"/>
      <c r="Y21" s="376"/>
      <c r="Z21" s="376"/>
      <c r="AA21" s="376" t="s">
        <v>69</v>
      </c>
      <c r="AB21" s="377">
        <v>25</v>
      </c>
      <c r="AC21" s="377">
        <v>15</v>
      </c>
      <c r="AD21" s="377">
        <v>10</v>
      </c>
      <c r="AE21" s="377">
        <v>6</v>
      </c>
      <c r="AF21" s="377">
        <v>3</v>
      </c>
      <c r="AG21" s="377">
        <v>1</v>
      </c>
      <c r="AH21" s="377">
        <v>0</v>
      </c>
      <c r="AI21" s="279"/>
      <c r="AJ21" s="279"/>
      <c r="AK21" s="279"/>
    </row>
    <row r="22" spans="1:37" s="531" customFormat="1" ht="12.9" customHeight="1" x14ac:dyDescent="0.25">
      <c r="A22" s="532"/>
      <c r="B22" s="619"/>
      <c r="C22" s="620"/>
      <c r="D22" s="620"/>
      <c r="E22" s="621"/>
      <c r="F22" s="640"/>
      <c r="G22" s="640"/>
      <c r="H22" s="644"/>
      <c r="I22" s="640"/>
      <c r="J22" s="631"/>
      <c r="K22" s="617"/>
      <c r="L22" s="617"/>
      <c r="M22" s="617"/>
      <c r="N22" s="634"/>
      <c r="O22" s="632" t="s">
        <v>435</v>
      </c>
      <c r="P22" s="547"/>
      <c r="Q22" s="625" t="str">
        <f>UPPER(IF(OR(P22="a",P22="as"),O14,IF(OR(P22="b",P22="bs"),O30,)))</f>
        <v/>
      </c>
      <c r="R22" s="633"/>
      <c r="S22" s="529"/>
      <c r="Y22" s="376"/>
      <c r="Z22" s="376"/>
      <c r="AA22" s="376" t="s">
        <v>70</v>
      </c>
      <c r="AB22" s="377">
        <v>15</v>
      </c>
      <c r="AC22" s="377">
        <v>10</v>
      </c>
      <c r="AD22" s="377">
        <v>6</v>
      </c>
      <c r="AE22" s="377">
        <v>3</v>
      </c>
      <c r="AF22" s="377">
        <v>1</v>
      </c>
      <c r="AG22" s="377">
        <v>0</v>
      </c>
      <c r="AH22" s="377">
        <v>0</v>
      </c>
      <c r="AI22" s="279"/>
      <c r="AJ22" s="279"/>
      <c r="AK22" s="279"/>
    </row>
    <row r="23" spans="1:37" s="531" customFormat="1" ht="12.9" customHeight="1" x14ac:dyDescent="0.25">
      <c r="A23" s="532">
        <v>9</v>
      </c>
      <c r="B23" s="612" t="str">
        <f>IF($E23="","",VLOOKUP($E23,'V.kcs.-U14-L elo'!$A$7:$O$22,14))</f>
        <v/>
      </c>
      <c r="C23" s="613" t="str">
        <f>IF($E23="","",VLOOKUP($E23,'V.kcs.-U14-L elo'!$A$7:$O$22,15))</f>
        <v/>
      </c>
      <c r="D23" s="613" t="str">
        <f>IF($E23="","",VLOOKUP($E23,'V.kcs.-U14-L elo'!$A$7:$O$22,5))</f>
        <v/>
      </c>
      <c r="E23" s="614"/>
      <c r="F23" s="627" t="str">
        <f>UPPER(IF($E23="","",VLOOKUP($E23,'V.kcs.-U14-L elo'!$A$7:$O$22,2)))</f>
        <v/>
      </c>
      <c r="G23" s="627" t="str">
        <f>IF($E23="","",VLOOKUP($E23,'V.kcs.-U14-L elo'!$A$7:$O$22,3))</f>
        <v/>
      </c>
      <c r="H23" s="627"/>
      <c r="I23" s="627" t="str">
        <f>IF($E23="","",VLOOKUP($E23,'V.kcs.-U14-L elo'!$A$7:$O$22,4))</f>
        <v/>
      </c>
      <c r="J23" s="616"/>
      <c r="K23" s="617"/>
      <c r="L23" s="617"/>
      <c r="M23" s="617"/>
      <c r="N23" s="634"/>
      <c r="O23" s="617"/>
      <c r="P23" s="636"/>
      <c r="Q23" s="617"/>
      <c r="R23" s="634"/>
      <c r="S23" s="529"/>
      <c r="Y23" s="376"/>
      <c r="Z23" s="376"/>
      <c r="AA23" s="376" t="s">
        <v>71</v>
      </c>
      <c r="AB23" s="377">
        <v>10</v>
      </c>
      <c r="AC23" s="377">
        <v>6</v>
      </c>
      <c r="AD23" s="377">
        <v>3</v>
      </c>
      <c r="AE23" s="377">
        <v>1</v>
      </c>
      <c r="AF23" s="377">
        <v>0</v>
      </c>
      <c r="AG23" s="377">
        <v>0</v>
      </c>
      <c r="AH23" s="377">
        <v>0</v>
      </c>
      <c r="AI23" s="279"/>
      <c r="AJ23" s="279"/>
      <c r="AK23" s="279"/>
    </row>
    <row r="24" spans="1:37" s="531" customFormat="1" ht="12.9" customHeight="1" x14ac:dyDescent="0.25">
      <c r="A24" s="532"/>
      <c r="B24" s="619"/>
      <c r="C24" s="620"/>
      <c r="D24" s="620"/>
      <c r="E24" s="621"/>
      <c r="F24" s="622"/>
      <c r="G24" s="622"/>
      <c r="H24" s="623"/>
      <c r="I24" s="624" t="s">
        <v>435</v>
      </c>
      <c r="J24" s="539" t="s">
        <v>439</v>
      </c>
      <c r="K24" s="625" t="str">
        <f>UPPER(IF(OR(J24="a",J24="as"),F23,IF(OR(J24="b",J24="bs"),F25,)))</f>
        <v>BURKHALTER</v>
      </c>
      <c r="L24" s="625"/>
      <c r="M24" s="617"/>
      <c r="N24" s="634"/>
      <c r="O24" s="634"/>
      <c r="P24" s="636"/>
      <c r="Q24" s="527"/>
      <c r="R24" s="528"/>
      <c r="S24" s="529"/>
      <c r="Y24" s="376"/>
      <c r="Z24" s="376"/>
      <c r="AA24" s="376" t="s">
        <v>72</v>
      </c>
      <c r="AB24" s="377">
        <v>6</v>
      </c>
      <c r="AC24" s="377">
        <v>3</v>
      </c>
      <c r="AD24" s="377">
        <v>1</v>
      </c>
      <c r="AE24" s="377">
        <v>0</v>
      </c>
      <c r="AF24" s="377">
        <v>0</v>
      </c>
      <c r="AG24" s="377">
        <v>0</v>
      </c>
      <c r="AH24" s="377">
        <v>0</v>
      </c>
      <c r="AI24" s="279"/>
      <c r="AJ24" s="279"/>
      <c r="AK24" s="279"/>
    </row>
    <row r="25" spans="1:37" s="531" customFormat="1" ht="12.9" customHeight="1" x14ac:dyDescent="0.25">
      <c r="A25" s="532">
        <v>10</v>
      </c>
      <c r="B25" s="612">
        <f>IF($E25="","",VLOOKUP($E25,'V.kcs.-U14-L elo'!$A$7:$O$22,14))</f>
        <v>0</v>
      </c>
      <c r="C25" s="613">
        <f>IF($E25="","",VLOOKUP($E25,'V.kcs.-U14-L elo'!$A$7:$O$22,15))</f>
        <v>0</v>
      </c>
      <c r="D25" s="613" t="str">
        <f>IF($E25="","",VLOOKUP($E25,'V.kcs.-U14-L elo'!$A$7:$O$22,5))</f>
        <v>130326</v>
      </c>
      <c r="E25" s="614">
        <v>3</v>
      </c>
      <c r="F25" s="627" t="str">
        <f>UPPER(IF($E25="","",VLOOKUP($E25,'V.kcs.-U14-L elo'!$A$7:$O$22,2)))</f>
        <v>BURKHALTER</v>
      </c>
      <c r="G25" s="627" t="str">
        <f>IF($E25="","",VLOOKUP($E25,'V.kcs.-U14-L elo'!$A$7:$O$22,3))</f>
        <v>Lívia</v>
      </c>
      <c r="H25" s="627"/>
      <c r="I25" s="627" t="str">
        <f>IF($E25="","",VLOOKUP($E25,'V.kcs.-U14-L elo'!$A$7:$O$22,4))</f>
        <v>Marcali Mikszáth K Ált.Isk.</v>
      </c>
      <c r="J25" s="628"/>
      <c r="K25" s="617"/>
      <c r="L25" s="629"/>
      <c r="M25" s="617"/>
      <c r="N25" s="634"/>
      <c r="O25" s="634"/>
      <c r="P25" s="636"/>
      <c r="Q25" s="527"/>
      <c r="R25" s="528"/>
      <c r="S25" s="529"/>
      <c r="Y25" s="376"/>
      <c r="Z25" s="376"/>
      <c r="AA25" s="376" t="s">
        <v>77</v>
      </c>
      <c r="AB25" s="377">
        <v>3</v>
      </c>
      <c r="AC25" s="377">
        <v>2</v>
      </c>
      <c r="AD25" s="377">
        <v>1</v>
      </c>
      <c r="AE25" s="377">
        <v>0</v>
      </c>
      <c r="AF25" s="377">
        <v>0</v>
      </c>
      <c r="AG25" s="377">
        <v>0</v>
      </c>
      <c r="AH25" s="377">
        <v>0</v>
      </c>
      <c r="AI25" s="279"/>
      <c r="AJ25" s="279"/>
      <c r="AK25" s="279"/>
    </row>
    <row r="26" spans="1:37" s="531" customFormat="1" ht="12.9" customHeight="1" x14ac:dyDescent="0.25">
      <c r="A26" s="532"/>
      <c r="B26" s="619"/>
      <c r="C26" s="620"/>
      <c r="D26" s="620"/>
      <c r="E26" s="630"/>
      <c r="F26" s="622"/>
      <c r="G26" s="622"/>
      <c r="H26" s="623"/>
      <c r="I26" s="617"/>
      <c r="J26" s="631"/>
      <c r="K26" s="632" t="s">
        <v>435</v>
      </c>
      <c r="L26" s="547"/>
      <c r="M26" s="625" t="str">
        <f>UPPER(IF(OR(L26="a",L26="as"),K24,IF(OR(L26="b",L26="bs"),K28,)))</f>
        <v/>
      </c>
      <c r="N26" s="633"/>
      <c r="O26" s="634"/>
      <c r="P26" s="636"/>
      <c r="Q26" s="527"/>
      <c r="R26" s="528"/>
      <c r="S26" s="529"/>
      <c r="Y26" s="279"/>
      <c r="Z26" s="279"/>
      <c r="AA26" s="279"/>
      <c r="AB26" s="279"/>
      <c r="AC26" s="279"/>
      <c r="AD26" s="279"/>
      <c r="AE26" s="279"/>
      <c r="AF26" s="279"/>
      <c r="AG26" s="279"/>
      <c r="AH26" s="279"/>
      <c r="AI26" s="279"/>
      <c r="AJ26" s="279"/>
      <c r="AK26" s="279"/>
    </row>
    <row r="27" spans="1:37" s="531" customFormat="1" ht="12.9" customHeight="1" x14ac:dyDescent="0.25">
      <c r="A27" s="532">
        <v>11</v>
      </c>
      <c r="B27" s="612">
        <f>IF($E27="","",VLOOKUP($E27,'V.kcs.-U14-L elo'!$A$7:$O$22,14))</f>
        <v>0</v>
      </c>
      <c r="C27" s="613">
        <f>IF($E27="","",VLOOKUP($E27,'V.kcs.-U14-L elo'!$A$7:$O$22,15))</f>
        <v>0</v>
      </c>
      <c r="D27" s="613" t="str">
        <f>IF($E27="","",VLOOKUP($E27,'V.kcs.-U14-L elo'!$A$7:$O$22,5))</f>
        <v>120601</v>
      </c>
      <c r="E27" s="614">
        <v>1</v>
      </c>
      <c r="F27" s="627" t="str">
        <f>UPPER(IF($E27="","",VLOOKUP($E27,'V.kcs.-U14-L elo'!$A$7:$O$22,2)))</f>
        <v>ANTAL</v>
      </c>
      <c r="G27" s="627" t="str">
        <f>IF($E27="","",VLOOKUP($E27,'V.kcs.-U14-L elo'!$A$7:$O$22,3))</f>
        <v>Ramóna Loretta</v>
      </c>
      <c r="H27" s="627"/>
      <c r="I27" s="627" t="str">
        <f>IF($E27="","",VLOOKUP($E27,'V.kcs.-U14-L elo'!$A$7:$O$22,4))</f>
        <v>Boglári Ált. Isk. és AMI</v>
      </c>
      <c r="J27" s="616"/>
      <c r="K27" s="617"/>
      <c r="L27" s="635"/>
      <c r="M27" s="617"/>
      <c r="N27" s="636"/>
      <c r="O27" s="634"/>
      <c r="P27" s="636"/>
      <c r="Q27" s="527"/>
      <c r="R27" s="528"/>
      <c r="S27" s="529"/>
      <c r="Y27" s="279"/>
      <c r="Z27" s="279"/>
      <c r="AA27" s="279"/>
      <c r="AB27" s="279"/>
      <c r="AC27" s="279"/>
      <c r="AD27" s="279"/>
      <c r="AE27" s="279"/>
      <c r="AF27" s="279"/>
      <c r="AG27" s="279"/>
      <c r="AH27" s="279"/>
      <c r="AI27" s="279"/>
      <c r="AJ27" s="279"/>
      <c r="AK27" s="279"/>
    </row>
    <row r="28" spans="1:37" s="531" customFormat="1" ht="12.9" customHeight="1" x14ac:dyDescent="0.25">
      <c r="A28" s="558"/>
      <c r="B28" s="619"/>
      <c r="C28" s="620"/>
      <c r="D28" s="620"/>
      <c r="E28" s="630"/>
      <c r="F28" s="622"/>
      <c r="G28" s="622"/>
      <c r="H28" s="623"/>
      <c r="I28" s="624" t="s">
        <v>435</v>
      </c>
      <c r="J28" s="539"/>
      <c r="K28" s="625" t="str">
        <f>UPPER(IF(OR(J28="a",J28="as"),F27,IF(OR(J28="b",J28="bs"),F29,)))</f>
        <v/>
      </c>
      <c r="L28" s="637"/>
      <c r="M28" s="617"/>
      <c r="N28" s="636"/>
      <c r="O28" s="634"/>
      <c r="P28" s="636"/>
      <c r="Q28" s="527"/>
      <c r="R28" s="528"/>
      <c r="S28" s="529"/>
    </row>
    <row r="29" spans="1:37" s="531" customFormat="1" ht="12.9" customHeight="1" x14ac:dyDescent="0.25">
      <c r="A29" s="519">
        <v>12</v>
      </c>
      <c r="B29" s="612">
        <f>IF($E29="","",VLOOKUP($E29,'V.kcs.-U14-L elo'!$A$7:$O$22,14))</f>
        <v>0</v>
      </c>
      <c r="C29" s="613">
        <f>IF($E29="","",VLOOKUP($E29,'V.kcs.-U14-L elo'!$A$7:$O$22,15))</f>
        <v>0</v>
      </c>
      <c r="D29" s="613" t="str">
        <f>IF($E29="","",VLOOKUP($E29,'V.kcs.-U14-L elo'!$A$7:$O$22,5))</f>
        <v>131016</v>
      </c>
      <c r="E29" s="614">
        <v>9</v>
      </c>
      <c r="F29" s="615" t="str">
        <f>UPPER(IF($E29="","",VLOOKUP($E29,'V.kcs.-U14-L elo'!$A$7:$O$22,2)))</f>
        <v>VARGA</v>
      </c>
      <c r="G29" s="615" t="str">
        <f>IF($E29="","",VLOOKUP($E29,'V.kcs.-U14-L elo'!$A$7:$O$22,3))</f>
        <v>Fruzsina</v>
      </c>
      <c r="H29" s="615"/>
      <c r="I29" s="615" t="str">
        <f>IF($E29="","",VLOOKUP($E29,'V.kcs.-U14-L elo'!$A$7:$O$22,4))</f>
        <v>B.lelle-Karádi Ált.Isk.és AMI</v>
      </c>
      <c r="J29" s="638"/>
      <c r="K29" s="617"/>
      <c r="L29" s="617"/>
      <c r="M29" s="617"/>
      <c r="N29" s="636"/>
      <c r="O29" s="634"/>
      <c r="P29" s="636"/>
      <c r="Q29" s="527"/>
      <c r="R29" s="528"/>
      <c r="S29" s="529"/>
    </row>
    <row r="30" spans="1:37" s="531" customFormat="1" ht="12.9" customHeight="1" x14ac:dyDescent="0.25">
      <c r="A30" s="532"/>
      <c r="B30" s="619"/>
      <c r="C30" s="620"/>
      <c r="D30" s="620"/>
      <c r="E30" s="630"/>
      <c r="F30" s="617"/>
      <c r="G30" s="617"/>
      <c r="H30" s="639"/>
      <c r="I30" s="640"/>
      <c r="J30" s="631"/>
      <c r="K30" s="617"/>
      <c r="L30" s="617"/>
      <c r="M30" s="632" t="s">
        <v>435</v>
      </c>
      <c r="N30" s="547"/>
      <c r="O30" s="625" t="str">
        <f>UPPER(IF(OR(N30="a",N30="as"),M26,IF(OR(N30="b",N30="bs"),M34,)))</f>
        <v/>
      </c>
      <c r="P30" s="643"/>
      <c r="Q30" s="527"/>
      <c r="R30" s="528"/>
      <c r="S30" s="529"/>
    </row>
    <row r="31" spans="1:37" s="531" customFormat="1" ht="12.9" customHeight="1" x14ac:dyDescent="0.25">
      <c r="A31" s="532">
        <v>13</v>
      </c>
      <c r="B31" s="612" t="str">
        <f>IF($E31="","",VLOOKUP($E31,'V.kcs.-U14-L elo'!$A$7:$O$22,14))</f>
        <v/>
      </c>
      <c r="C31" s="613" t="str">
        <f>IF($E31="","",VLOOKUP($E31,'V.kcs.-U14-L elo'!$A$7:$O$22,15))</f>
        <v/>
      </c>
      <c r="D31" s="613" t="str">
        <f>IF($E31="","",VLOOKUP($E31,'V.kcs.-U14-L elo'!$A$7:$O$22,5))</f>
        <v/>
      </c>
      <c r="E31" s="614"/>
      <c r="F31" s="627" t="str">
        <f>UPPER(IF($E31="","",VLOOKUP($E31,'V.kcs.-U14-L elo'!$A$7:$O$22,2)))</f>
        <v/>
      </c>
      <c r="G31" s="627" t="str">
        <f>IF($E31="","",VLOOKUP($E31,'V.kcs.-U14-L elo'!$A$7:$O$22,3))</f>
        <v/>
      </c>
      <c r="H31" s="627"/>
      <c r="I31" s="627" t="str">
        <f>IF($E31="","",VLOOKUP($E31,'V.kcs.-U14-L elo'!$A$7:$O$22,4))</f>
        <v/>
      </c>
      <c r="J31" s="641"/>
      <c r="K31" s="617"/>
      <c r="L31" s="617"/>
      <c r="M31" s="617"/>
      <c r="N31" s="636"/>
      <c r="O31" s="617"/>
      <c r="P31" s="634"/>
      <c r="Q31" s="527"/>
      <c r="R31" s="528"/>
      <c r="S31" s="529"/>
    </row>
    <row r="32" spans="1:37" s="531" customFormat="1" ht="12.9" customHeight="1" x14ac:dyDescent="0.25">
      <c r="A32" s="532"/>
      <c r="B32" s="619"/>
      <c r="C32" s="620"/>
      <c r="D32" s="620"/>
      <c r="E32" s="630"/>
      <c r="F32" s="622"/>
      <c r="G32" s="622"/>
      <c r="H32" s="623"/>
      <c r="I32" s="632" t="s">
        <v>435</v>
      </c>
      <c r="J32" s="539" t="s">
        <v>439</v>
      </c>
      <c r="K32" s="625" t="str">
        <f>UPPER(IF(OR(J32="a",J32="as"),F31,IF(OR(J32="b",J32="bs"),F33,)))</f>
        <v>TAKÁCS</v>
      </c>
      <c r="L32" s="625"/>
      <c r="M32" s="617"/>
      <c r="N32" s="636"/>
      <c r="O32" s="634"/>
      <c r="P32" s="634"/>
      <c r="Q32" s="527"/>
      <c r="R32" s="528"/>
      <c r="S32" s="529"/>
    </row>
    <row r="33" spans="1:19" s="531" customFormat="1" ht="12.9" customHeight="1" x14ac:dyDescent="0.25">
      <c r="A33" s="532">
        <v>14</v>
      </c>
      <c r="B33" s="612">
        <f>IF($E33="","",VLOOKUP($E33,'V.kcs.-U14-L elo'!$A$7:$O$22,14))</f>
        <v>0</v>
      </c>
      <c r="C33" s="613">
        <f>IF($E33="","",VLOOKUP($E33,'V.kcs.-U14-L elo'!$A$7:$O$22,15))</f>
        <v>0</v>
      </c>
      <c r="D33" s="613" t="str">
        <f>IF($E33="","",VLOOKUP($E33,'V.kcs.-U14-L elo'!$A$7:$O$22,5))</f>
        <v>130212</v>
      </c>
      <c r="E33" s="614">
        <v>7</v>
      </c>
      <c r="F33" s="627" t="str">
        <f>UPPER(IF($E33="","",VLOOKUP($E33,'V.kcs.-U14-L elo'!$A$7:$O$22,2)))</f>
        <v>TAKÁCS</v>
      </c>
      <c r="G33" s="627" t="str">
        <f>IF($E33="","",VLOOKUP($E33,'V.kcs.-U14-L elo'!$A$7:$O$22,3))</f>
        <v>Zoé</v>
      </c>
      <c r="H33" s="627"/>
      <c r="I33" s="627" t="str">
        <f>IF($E33="","",VLOOKUP($E33,'V.kcs.-U14-L elo'!$A$7:$O$22,4))</f>
        <v>Boglári Ált. Isk. és AMI</v>
      </c>
      <c r="J33" s="628"/>
      <c r="K33" s="617"/>
      <c r="L33" s="629"/>
      <c r="M33" s="617"/>
      <c r="N33" s="636"/>
      <c r="O33" s="634"/>
      <c r="P33" s="634"/>
      <c r="Q33" s="527"/>
      <c r="R33" s="528"/>
      <c r="S33" s="529"/>
    </row>
    <row r="34" spans="1:19" s="531" customFormat="1" ht="12.9" customHeight="1" x14ac:dyDescent="0.25">
      <c r="A34" s="532"/>
      <c r="B34" s="619"/>
      <c r="C34" s="620"/>
      <c r="D34" s="620"/>
      <c r="E34" s="630"/>
      <c r="F34" s="622"/>
      <c r="G34" s="622"/>
      <c r="H34" s="623"/>
      <c r="I34" s="617"/>
      <c r="J34" s="631"/>
      <c r="K34" s="632" t="s">
        <v>435</v>
      </c>
      <c r="L34" s="547"/>
      <c r="M34" s="625" t="str">
        <f>UPPER(IF(OR(L34="a",L34="as"),K32,IF(OR(L34="b",L34="bs"),K36,)))</f>
        <v/>
      </c>
      <c r="N34" s="643"/>
      <c r="O34" s="634"/>
      <c r="P34" s="634"/>
      <c r="Q34" s="527"/>
      <c r="R34" s="528"/>
      <c r="S34" s="529"/>
    </row>
    <row r="35" spans="1:19" s="531" customFormat="1" ht="12.9" customHeight="1" x14ac:dyDescent="0.25">
      <c r="A35" s="532">
        <v>15</v>
      </c>
      <c r="B35" s="612" t="str">
        <f>IF($E35="","",VLOOKUP($E35,'V.kcs.-U14-L elo'!$A$7:$O$22,14))</f>
        <v/>
      </c>
      <c r="C35" s="613" t="str">
        <f>IF($E35="","",VLOOKUP($E35,'V.kcs.-U14-L elo'!$A$7:$O$22,15))</f>
        <v/>
      </c>
      <c r="D35" s="613" t="str">
        <f>IF($E35="","",VLOOKUP($E35,'V.kcs.-U14-L elo'!$A$7:$O$22,5))</f>
        <v/>
      </c>
      <c r="E35" s="614"/>
      <c r="F35" s="627" t="str">
        <f>UPPER(IF($E35="","",VLOOKUP($E35,'V.kcs.-U14-L elo'!$A$7:$O$22,2)))</f>
        <v/>
      </c>
      <c r="G35" s="627" t="str">
        <f>IF($E35="","",VLOOKUP($E35,'V.kcs.-U14-L elo'!$A$7:$O$22,3))</f>
        <v/>
      </c>
      <c r="H35" s="627"/>
      <c r="I35" s="627" t="str">
        <f>IF($E35="","",VLOOKUP($E35,'V.kcs.-U14-L elo'!$A$7:$O$22,4))</f>
        <v/>
      </c>
      <c r="J35" s="616"/>
      <c r="K35" s="617"/>
      <c r="L35" s="635"/>
      <c r="M35" s="617"/>
      <c r="N35" s="634"/>
      <c r="O35" s="634"/>
      <c r="P35" s="634"/>
      <c r="Q35" s="527"/>
      <c r="R35" s="528"/>
      <c r="S35" s="529"/>
    </row>
    <row r="36" spans="1:19" s="531" customFormat="1" ht="12.9" customHeight="1" x14ac:dyDescent="0.25">
      <c r="A36" s="532"/>
      <c r="B36" s="619"/>
      <c r="C36" s="620"/>
      <c r="D36" s="620"/>
      <c r="E36" s="621"/>
      <c r="F36" s="622"/>
      <c r="G36" s="622"/>
      <c r="H36" s="623"/>
      <c r="I36" s="632" t="s">
        <v>435</v>
      </c>
      <c r="J36" s="539" t="s">
        <v>439</v>
      </c>
      <c r="K36" s="625" t="str">
        <f>UPPER(IF(OR(J36="a",J36="as"),F35,IF(OR(J36="b",J36="bs"),F37,)))</f>
        <v>TÓTH</v>
      </c>
      <c r="L36" s="637"/>
      <c r="M36" s="617"/>
      <c r="N36" s="634"/>
      <c r="O36" s="634"/>
      <c r="P36" s="634"/>
      <c r="Q36" s="527"/>
      <c r="R36" s="528"/>
      <c r="S36" s="529"/>
    </row>
    <row r="37" spans="1:19" s="531" customFormat="1" ht="12.9" customHeight="1" x14ac:dyDescent="0.25">
      <c r="A37" s="519">
        <v>16</v>
      </c>
      <c r="B37" s="612">
        <f>IF($E37="","",VLOOKUP($E37,'V.kcs.-U14-L elo'!$A$7:$O$22,14))</f>
        <v>0</v>
      </c>
      <c r="C37" s="613">
        <f>IF($E37="","",VLOOKUP($E37,'V.kcs.-U14-L elo'!$A$7:$O$22,15))</f>
        <v>0</v>
      </c>
      <c r="D37" s="613" t="str">
        <f>IF($E37="","",VLOOKUP($E37,'V.kcs.-U14-L elo'!$A$7:$O$22,5))</f>
        <v>120906</v>
      </c>
      <c r="E37" s="614">
        <v>8</v>
      </c>
      <c r="F37" s="615" t="str">
        <f>UPPER(IF($E37="","",VLOOKUP($E37,'V.kcs.-U14-L elo'!$A$7:$O$22,2)))</f>
        <v>TÓTH</v>
      </c>
      <c r="G37" s="615" t="str">
        <f>IF($E37="","",VLOOKUP($E37,'V.kcs.-U14-L elo'!$A$7:$O$22,3))</f>
        <v>Luca</v>
      </c>
      <c r="H37" s="627"/>
      <c r="I37" s="615" t="str">
        <f>IF($E37="","",VLOOKUP($E37,'V.kcs.-U14-L elo'!$A$7:$O$22,4))</f>
        <v>Siófoki Vak Bottyán J.Ált.Isk.és AMI</v>
      </c>
      <c r="J37" s="638"/>
      <c r="K37" s="617"/>
      <c r="L37" s="617"/>
      <c r="M37" s="617"/>
      <c r="N37" s="634"/>
      <c r="O37" s="634"/>
      <c r="P37" s="634"/>
      <c r="Q37" s="527"/>
      <c r="R37" s="528"/>
      <c r="S37" s="529"/>
    </row>
    <row r="38" spans="1:19" s="531" customFormat="1" ht="9.6" customHeight="1" x14ac:dyDescent="0.25">
      <c r="A38" s="645"/>
      <c r="B38" s="621"/>
      <c r="C38" s="621"/>
      <c r="D38" s="621"/>
      <c r="E38" s="621"/>
      <c r="F38" s="640"/>
      <c r="G38" s="640"/>
      <c r="H38" s="644"/>
      <c r="I38" s="617"/>
      <c r="J38" s="631"/>
      <c r="K38" s="617"/>
      <c r="L38" s="617"/>
      <c r="M38" s="617"/>
      <c r="N38" s="634"/>
      <c r="O38" s="634"/>
      <c r="P38" s="634"/>
      <c r="Q38" s="527"/>
      <c r="R38" s="528"/>
      <c r="S38" s="529"/>
    </row>
    <row r="39" spans="1:19" s="531" customFormat="1" ht="9.6" customHeight="1" x14ac:dyDescent="0.25">
      <c r="A39" s="646"/>
      <c r="B39" s="647"/>
      <c r="C39" s="647"/>
      <c r="D39" s="647"/>
      <c r="E39" s="621"/>
      <c r="F39" s="647"/>
      <c r="G39" s="647"/>
      <c r="H39" s="647"/>
      <c r="I39" s="647"/>
      <c r="J39" s="621"/>
      <c r="K39" s="647"/>
      <c r="L39" s="647"/>
      <c r="M39" s="647"/>
      <c r="N39" s="648"/>
      <c r="O39" s="648"/>
      <c r="P39" s="648"/>
      <c r="Q39" s="527"/>
      <c r="R39" s="528"/>
      <c r="S39" s="529"/>
    </row>
    <row r="40" spans="1:19" s="531" customFormat="1" ht="9.6" customHeight="1" x14ac:dyDescent="0.25">
      <c r="A40" s="645"/>
      <c r="B40" s="621"/>
      <c r="C40" s="621"/>
      <c r="D40" s="621"/>
      <c r="E40" s="621"/>
      <c r="F40" s="647"/>
      <c r="G40" s="647"/>
      <c r="I40" s="647"/>
      <c r="J40" s="621"/>
      <c r="K40" s="647"/>
      <c r="L40" s="647"/>
      <c r="M40" s="649"/>
      <c r="N40" s="621"/>
      <c r="O40" s="647"/>
      <c r="P40" s="648"/>
      <c r="Q40" s="527"/>
      <c r="R40" s="528"/>
      <c r="S40" s="529"/>
    </row>
    <row r="41" spans="1:19" s="531" customFormat="1" ht="9.6" customHeight="1" x14ac:dyDescent="0.25">
      <c r="A41" s="645"/>
      <c r="B41" s="647"/>
      <c r="C41" s="647"/>
      <c r="D41" s="647"/>
      <c r="E41" s="621"/>
      <c r="F41" s="647"/>
      <c r="G41" s="647"/>
      <c r="H41" s="647"/>
      <c r="I41" s="647"/>
      <c r="J41" s="621"/>
      <c r="K41" s="647"/>
      <c r="L41" s="647"/>
      <c r="M41" s="647"/>
      <c r="N41" s="648"/>
      <c r="O41" s="647"/>
      <c r="P41" s="648"/>
      <c r="Q41" s="527"/>
      <c r="R41" s="528"/>
      <c r="S41" s="529"/>
    </row>
    <row r="42" spans="1:19" s="531" customFormat="1" ht="9.6" customHeight="1" x14ac:dyDescent="0.25">
      <c r="A42" s="645"/>
      <c r="B42" s="621"/>
      <c r="C42" s="621"/>
      <c r="D42" s="621"/>
      <c r="E42" s="621"/>
      <c r="F42" s="647"/>
      <c r="G42" s="647"/>
      <c r="I42" s="649"/>
      <c r="J42" s="621"/>
      <c r="K42" s="647"/>
      <c r="L42" s="647"/>
      <c r="M42" s="647"/>
      <c r="N42" s="648"/>
      <c r="O42" s="648"/>
      <c r="P42" s="648"/>
      <c r="Q42" s="527"/>
      <c r="R42" s="528"/>
      <c r="S42" s="529"/>
    </row>
    <row r="43" spans="1:19" s="531" customFormat="1" ht="9.6" customHeight="1" x14ac:dyDescent="0.25">
      <c r="A43" s="645"/>
      <c r="B43" s="647"/>
      <c r="C43" s="647"/>
      <c r="D43" s="647"/>
      <c r="E43" s="621"/>
      <c r="F43" s="647"/>
      <c r="G43" s="647"/>
      <c r="H43" s="647"/>
      <c r="I43" s="647"/>
      <c r="J43" s="621"/>
      <c r="K43" s="647"/>
      <c r="L43" s="650"/>
      <c r="M43" s="647"/>
      <c r="N43" s="648"/>
      <c r="O43" s="648"/>
      <c r="P43" s="648"/>
      <c r="Q43" s="527"/>
      <c r="R43" s="528"/>
      <c r="S43" s="529"/>
    </row>
    <row r="44" spans="1:19" s="531" customFormat="1" ht="9.6" customHeight="1" x14ac:dyDescent="0.25">
      <c r="A44" s="645"/>
      <c r="B44" s="621"/>
      <c r="C44" s="621"/>
      <c r="D44" s="621"/>
      <c r="E44" s="621"/>
      <c r="F44" s="647"/>
      <c r="G44" s="647"/>
      <c r="I44" s="647"/>
      <c r="J44" s="621"/>
      <c r="K44" s="649"/>
      <c r="L44" s="621"/>
      <c r="M44" s="647"/>
      <c r="N44" s="648"/>
      <c r="O44" s="648"/>
      <c r="P44" s="648"/>
      <c r="Q44" s="527"/>
      <c r="R44" s="528"/>
      <c r="S44" s="529"/>
    </row>
    <row r="45" spans="1:19" s="531" customFormat="1" ht="9.6" customHeight="1" x14ac:dyDescent="0.25">
      <c r="A45" s="645"/>
      <c r="B45" s="647"/>
      <c r="C45" s="647"/>
      <c r="D45" s="647"/>
      <c r="E45" s="621"/>
      <c r="F45" s="647"/>
      <c r="G45" s="647"/>
      <c r="H45" s="647"/>
      <c r="I45" s="647"/>
      <c r="J45" s="621"/>
      <c r="K45" s="647"/>
      <c r="L45" s="647"/>
      <c r="M45" s="647"/>
      <c r="N45" s="648"/>
      <c r="O45" s="648"/>
      <c r="P45" s="648"/>
      <c r="Q45" s="527"/>
      <c r="R45" s="528"/>
      <c r="S45" s="529"/>
    </row>
    <row r="46" spans="1:19" s="531" customFormat="1" ht="9.6" customHeight="1" x14ac:dyDescent="0.25">
      <c r="A46" s="645"/>
      <c r="B46" s="621"/>
      <c r="C46" s="621"/>
      <c r="D46" s="621"/>
      <c r="E46" s="621"/>
      <c r="F46" s="647"/>
      <c r="G46" s="647"/>
      <c r="I46" s="649"/>
      <c r="J46" s="621"/>
      <c r="K46" s="647"/>
      <c r="L46" s="647"/>
      <c r="M46" s="647"/>
      <c r="N46" s="648"/>
      <c r="O46" s="648"/>
      <c r="P46" s="648"/>
      <c r="Q46" s="527"/>
      <c r="R46" s="528"/>
      <c r="S46" s="529"/>
    </row>
    <row r="47" spans="1:19" s="531" customFormat="1" ht="9.6" customHeight="1" x14ac:dyDescent="0.25">
      <c r="A47" s="646"/>
      <c r="B47" s="647"/>
      <c r="C47" s="647"/>
      <c r="D47" s="647"/>
      <c r="E47" s="621"/>
      <c r="F47" s="647"/>
      <c r="G47" s="647"/>
      <c r="H47" s="647"/>
      <c r="I47" s="647"/>
      <c r="J47" s="621"/>
      <c r="K47" s="647"/>
      <c r="L47" s="647"/>
      <c r="M47" s="647"/>
      <c r="N47" s="647"/>
      <c r="O47" s="525"/>
      <c r="P47" s="525"/>
      <c r="Q47" s="527"/>
      <c r="R47" s="528"/>
      <c r="S47" s="529"/>
    </row>
    <row r="48" spans="1:19" s="294" customFormat="1" ht="6.75" customHeight="1" x14ac:dyDescent="0.25">
      <c r="A48" s="569"/>
      <c r="B48" s="569"/>
      <c r="C48" s="569"/>
      <c r="D48" s="569"/>
      <c r="E48" s="569"/>
      <c r="F48" s="651"/>
      <c r="G48" s="651"/>
      <c r="H48" s="651"/>
      <c r="I48" s="651"/>
      <c r="J48" s="571"/>
      <c r="K48" s="572"/>
      <c r="L48" s="573"/>
      <c r="M48" s="572"/>
      <c r="N48" s="573"/>
      <c r="O48" s="572"/>
      <c r="P48" s="573"/>
      <c r="Q48" s="572"/>
      <c r="R48" s="573"/>
      <c r="S48" s="565"/>
    </row>
    <row r="49" spans="1:18" s="583" customFormat="1" ht="10.5" customHeight="1" x14ac:dyDescent="0.25">
      <c r="A49" s="414" t="s">
        <v>35</v>
      </c>
      <c r="B49" s="415"/>
      <c r="C49" s="415"/>
      <c r="D49" s="416"/>
      <c r="E49" s="574" t="s">
        <v>2</v>
      </c>
      <c r="F49" s="575" t="s">
        <v>37</v>
      </c>
      <c r="G49" s="574"/>
      <c r="H49" s="576"/>
      <c r="I49" s="577"/>
      <c r="J49" s="574" t="s">
        <v>2</v>
      </c>
      <c r="K49" s="575" t="s">
        <v>46</v>
      </c>
      <c r="L49" s="578"/>
      <c r="M49" s="575" t="s">
        <v>47</v>
      </c>
      <c r="N49" s="579"/>
      <c r="O49" s="580" t="s">
        <v>48</v>
      </c>
      <c r="P49" s="580"/>
      <c r="Q49" s="581"/>
      <c r="R49" s="582"/>
    </row>
    <row r="50" spans="1:18" s="583" customFormat="1" ht="9" customHeight="1" x14ac:dyDescent="0.25">
      <c r="A50" s="652" t="s">
        <v>36</v>
      </c>
      <c r="B50" s="653"/>
      <c r="C50" s="654"/>
      <c r="D50" s="655"/>
      <c r="E50" s="656"/>
      <c r="F50" s="454"/>
      <c r="G50" s="586"/>
      <c r="H50" s="454"/>
      <c r="I50" s="447"/>
      <c r="J50" s="657" t="s">
        <v>3</v>
      </c>
      <c r="K50" s="450"/>
      <c r="L50" s="438"/>
      <c r="M50" s="450"/>
      <c r="N50" s="658"/>
      <c r="O50" s="659" t="s">
        <v>38</v>
      </c>
      <c r="P50" s="660"/>
      <c r="Q50" s="660"/>
      <c r="R50" s="661"/>
    </row>
    <row r="51" spans="1:18" s="583" customFormat="1" ht="9" customHeight="1" x14ac:dyDescent="0.25">
      <c r="A51" s="662" t="s">
        <v>45</v>
      </c>
      <c r="B51" s="663"/>
      <c r="C51" s="664"/>
      <c r="D51" s="665"/>
      <c r="E51" s="656"/>
      <c r="F51" s="454"/>
      <c r="G51" s="586"/>
      <c r="H51" s="454"/>
      <c r="I51" s="447"/>
      <c r="J51" s="657" t="s">
        <v>4</v>
      </c>
      <c r="K51" s="450"/>
      <c r="L51" s="438"/>
      <c r="M51" s="450"/>
      <c r="N51" s="658"/>
      <c r="O51" s="666"/>
      <c r="P51" s="667"/>
      <c r="Q51" s="663"/>
      <c r="R51" s="668"/>
    </row>
    <row r="52" spans="1:18" s="583" customFormat="1" ht="9" customHeight="1" x14ac:dyDescent="0.25">
      <c r="A52" s="451"/>
      <c r="B52" s="452"/>
      <c r="C52" s="592"/>
      <c r="D52" s="453"/>
      <c r="E52" s="656"/>
      <c r="F52" s="454"/>
      <c r="G52" s="586"/>
      <c r="H52" s="454"/>
      <c r="I52" s="447"/>
      <c r="J52" s="657" t="s">
        <v>5</v>
      </c>
      <c r="K52" s="450"/>
      <c r="L52" s="438"/>
      <c r="M52" s="450"/>
      <c r="N52" s="658"/>
      <c r="O52" s="659" t="s">
        <v>39</v>
      </c>
      <c r="P52" s="660"/>
      <c r="Q52" s="660"/>
      <c r="R52" s="661"/>
    </row>
    <row r="53" spans="1:18" s="583" customFormat="1" ht="9" customHeight="1" x14ac:dyDescent="0.25">
      <c r="A53" s="456"/>
      <c r="B53" s="457"/>
      <c r="C53" s="457"/>
      <c r="D53" s="458"/>
      <c r="E53" s="656"/>
      <c r="F53" s="454"/>
      <c r="G53" s="586"/>
      <c r="H53" s="454"/>
      <c r="I53" s="447"/>
      <c r="J53" s="657" t="s">
        <v>6</v>
      </c>
      <c r="K53" s="450"/>
      <c r="L53" s="438"/>
      <c r="M53" s="450"/>
      <c r="N53" s="658"/>
      <c r="O53" s="450"/>
      <c r="P53" s="438"/>
      <c r="Q53" s="450"/>
      <c r="R53" s="658"/>
    </row>
    <row r="54" spans="1:18" s="583" customFormat="1" ht="9" customHeight="1" x14ac:dyDescent="0.25">
      <c r="A54" s="460"/>
      <c r="B54" s="461"/>
      <c r="C54" s="461"/>
      <c r="D54" s="462"/>
      <c r="E54" s="656"/>
      <c r="F54" s="454"/>
      <c r="G54" s="586"/>
      <c r="H54" s="454"/>
      <c r="I54" s="447"/>
      <c r="J54" s="657" t="s">
        <v>7</v>
      </c>
      <c r="K54" s="450"/>
      <c r="L54" s="438"/>
      <c r="M54" s="450"/>
      <c r="N54" s="658"/>
      <c r="O54" s="663"/>
      <c r="P54" s="667"/>
      <c r="Q54" s="663"/>
      <c r="R54" s="668"/>
    </row>
    <row r="55" spans="1:18" s="583" customFormat="1" ht="9" customHeight="1" x14ac:dyDescent="0.25">
      <c r="A55" s="463"/>
      <c r="B55" s="464"/>
      <c r="C55" s="457"/>
      <c r="D55" s="458"/>
      <c r="E55" s="656"/>
      <c r="F55" s="454"/>
      <c r="G55" s="586"/>
      <c r="H55" s="454"/>
      <c r="I55" s="447"/>
      <c r="J55" s="657" t="s">
        <v>8</v>
      </c>
      <c r="K55" s="450"/>
      <c r="L55" s="438"/>
      <c r="M55" s="450"/>
      <c r="N55" s="658"/>
      <c r="O55" s="659" t="s">
        <v>28</v>
      </c>
      <c r="P55" s="660"/>
      <c r="Q55" s="660"/>
      <c r="R55" s="661"/>
    </row>
    <row r="56" spans="1:18" s="583" customFormat="1" ht="9" customHeight="1" x14ac:dyDescent="0.25">
      <c r="A56" s="463"/>
      <c r="B56" s="464"/>
      <c r="C56" s="593"/>
      <c r="D56" s="465"/>
      <c r="E56" s="656"/>
      <c r="F56" s="454"/>
      <c r="G56" s="586"/>
      <c r="H56" s="454"/>
      <c r="I56" s="447"/>
      <c r="J56" s="657" t="s">
        <v>9</v>
      </c>
      <c r="K56" s="450"/>
      <c r="L56" s="438"/>
      <c r="M56" s="450"/>
      <c r="N56" s="658"/>
      <c r="O56" s="450"/>
      <c r="P56" s="438"/>
      <c r="Q56" s="450"/>
      <c r="R56" s="658"/>
    </row>
    <row r="57" spans="1:18" s="583" customFormat="1" ht="9" customHeight="1" x14ac:dyDescent="0.25">
      <c r="A57" s="466"/>
      <c r="B57" s="467"/>
      <c r="C57" s="594"/>
      <c r="D57" s="468"/>
      <c r="E57" s="669"/>
      <c r="F57" s="470"/>
      <c r="G57" s="595"/>
      <c r="H57" s="470"/>
      <c r="I57" s="473"/>
      <c r="J57" s="670" t="s">
        <v>10</v>
      </c>
      <c r="K57" s="663"/>
      <c r="L57" s="667"/>
      <c r="M57" s="663"/>
      <c r="N57" s="668"/>
      <c r="O57" s="663" t="str">
        <f>R4</f>
        <v>Nagyistók-Nádasi Judit</v>
      </c>
      <c r="P57" s="667"/>
      <c r="Q57" s="663"/>
      <c r="R57" s="597">
        <f>MIN(4,'V.kcs.-U14-L elo'!Q5)</f>
        <v>4</v>
      </c>
    </row>
  </sheetData>
  <mergeCells count="1">
    <mergeCell ref="A4:C4"/>
  </mergeCells>
  <conditionalFormatting sqref="G45:I45 G39:I39 H23 H25 H27 H29 H31 H33 H35 H37 G47:I47 G41:I41 G43:I43 H7 H9 H11 H13 H15 H17 H19 H21">
    <cfRule type="expression" dxfId="53" priority="14" stopIfTrue="1">
      <formula>AND($E7&lt;9,$C7&gt;0)</formula>
    </cfRule>
  </conditionalFormatting>
  <conditionalFormatting sqref="I32 I46 I36 K44 I42 K10 M14 K18 K26 K34 M30 M40 O22 I8 I12 I16 I20 I24 I28">
    <cfRule type="expression" dxfId="52" priority="11" stopIfTrue="1">
      <formula>AND($O$1="CU",I8="Umpire")</formula>
    </cfRule>
    <cfRule type="expression" dxfId="51" priority="12" stopIfTrue="1">
      <formula>AND($O$1="CU",I8&lt;&gt;"Umpire",J8&lt;&gt;"")</formula>
    </cfRule>
    <cfRule type="expression" dxfId="50" priority="13" stopIfTrue="1">
      <formula>AND($O$1="CU",I8&lt;&gt;"Umpire")</formula>
    </cfRule>
  </conditionalFormatting>
  <conditionalFormatting sqref="E39 E47 E45 E43 E41">
    <cfRule type="expression" dxfId="49" priority="10" stopIfTrue="1">
      <formula>AND($E39&lt;9,$C39&gt;0)</formula>
    </cfRule>
  </conditionalFormatting>
  <conditionalFormatting sqref="F41 F43 F45 F47 F39">
    <cfRule type="cellIs" dxfId="48" priority="8" stopIfTrue="1" operator="equal">
      <formula>"Bye"</formula>
    </cfRule>
    <cfRule type="expression" dxfId="47" priority="9" stopIfTrue="1">
      <formula>AND($E39&lt;9,$C39&gt;0)</formula>
    </cfRule>
  </conditionalFormatting>
  <conditionalFormatting sqref="M10 M18 M26 M34 O30 O40 M44 O14 Q22 K8 K12 K16 K20 K24 K28 K32 K36 K42 K46">
    <cfRule type="expression" dxfId="46" priority="6" stopIfTrue="1">
      <formula>J8="as"</formula>
    </cfRule>
    <cfRule type="expression" dxfId="45" priority="7" stopIfTrue="1">
      <formula>J8="bs"</formula>
    </cfRule>
  </conditionalFormatting>
  <conditionalFormatting sqref="B41 B43 B45 B47 B39">
    <cfRule type="cellIs" dxfId="44" priority="4" stopIfTrue="1" operator="equal">
      <formula>"QA"</formula>
    </cfRule>
    <cfRule type="cellIs" dxfId="43" priority="5" stopIfTrue="1" operator="equal">
      <formula>"DA"</formula>
    </cfRule>
  </conditionalFormatting>
  <conditionalFormatting sqref="R57 J8 J12 J16 J20 J24 J28 J32 J36 N30 N14 L10 L34 L18 L26 P22">
    <cfRule type="expression" dxfId="42" priority="3" stopIfTrue="1">
      <formula>$O$1="CU"</formula>
    </cfRule>
  </conditionalFormatting>
  <conditionalFormatting sqref="E9 E7 E11 E13 E15 E17 E19 E21 E23 E25 E27 E29 E31 E33 E35 E37">
    <cfRule type="expression" dxfId="41" priority="2" stopIfTrue="1">
      <formula>$E7&lt;5</formula>
    </cfRule>
  </conditionalFormatting>
  <conditionalFormatting sqref="F35 F37 F25 F33 F31 F29 F27 F23 F19 F21 F9 F17 F15 F13 F11 F7">
    <cfRule type="cellIs" dxfId="40" priority="1" stopIfTrue="1" operator="equal">
      <formula>"Bye"</formula>
    </cfRule>
  </conditionalFormatting>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0593" r:id="rId4" name="Button 1">
              <controlPr defaultSize="0" print="0" autoFill="0" autoPict="0" macro="[3]!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50594" r:id="rId5" name="Button 2">
              <controlPr defaultSize="0" print="0" autoFill="0" autoPict="0" macro="[3]!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774996AE-93F7-443D-87AC-BB2FBFF81815}">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FC4D-6266-488C-94F6-17560F2C7935}">
  <sheetPr codeName="Sheet17">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6.5546875" style="279" customWidth="1"/>
    <col min="3" max="3" width="14" style="279" customWidth="1"/>
    <col min="4" max="4" width="35.77734375" style="355" bestFit="1" customWidth="1"/>
    <col min="5" max="5" width="12.109375" style="356" customWidth="1"/>
    <col min="6" max="6" width="6.109375" style="357" hidden="1" customWidth="1"/>
    <col min="7" max="7" width="29.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6.5546875" style="279" customWidth="1"/>
    <col min="259" max="259" width="14" style="279" customWidth="1"/>
    <col min="260" max="260" width="35.77734375" style="279" bestFit="1" customWidth="1"/>
    <col min="261" max="261" width="12.109375" style="279" customWidth="1"/>
    <col min="262" max="262" width="0" style="279" hidden="1" customWidth="1"/>
    <col min="263" max="263" width="29.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6.5546875" style="279" customWidth="1"/>
    <col min="515" max="515" width="14" style="279" customWidth="1"/>
    <col min="516" max="516" width="35.77734375" style="279" bestFit="1" customWidth="1"/>
    <col min="517" max="517" width="12.109375" style="279" customWidth="1"/>
    <col min="518" max="518" width="0" style="279" hidden="1" customWidth="1"/>
    <col min="519" max="519" width="29.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6.5546875" style="279" customWidth="1"/>
    <col min="771" max="771" width="14" style="279" customWidth="1"/>
    <col min="772" max="772" width="35.77734375" style="279" bestFit="1" customWidth="1"/>
    <col min="773" max="773" width="12.109375" style="279" customWidth="1"/>
    <col min="774" max="774" width="0" style="279" hidden="1" customWidth="1"/>
    <col min="775" max="775" width="29.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6.5546875" style="279" customWidth="1"/>
    <col min="1027" max="1027" width="14" style="279" customWidth="1"/>
    <col min="1028" max="1028" width="35.77734375" style="279" bestFit="1" customWidth="1"/>
    <col min="1029" max="1029" width="12.109375" style="279" customWidth="1"/>
    <col min="1030" max="1030" width="0" style="279" hidden="1" customWidth="1"/>
    <col min="1031" max="1031" width="29.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6.5546875" style="279" customWidth="1"/>
    <col min="1283" max="1283" width="14" style="279" customWidth="1"/>
    <col min="1284" max="1284" width="35.77734375" style="279" bestFit="1" customWidth="1"/>
    <col min="1285" max="1285" width="12.109375" style="279" customWidth="1"/>
    <col min="1286" max="1286" width="0" style="279" hidden="1" customWidth="1"/>
    <col min="1287" max="1287" width="29.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6.5546875" style="279" customWidth="1"/>
    <col min="1539" max="1539" width="14" style="279" customWidth="1"/>
    <col min="1540" max="1540" width="35.77734375" style="279" bestFit="1" customWidth="1"/>
    <col min="1541" max="1541" width="12.109375" style="279" customWidth="1"/>
    <col min="1542" max="1542" width="0" style="279" hidden="1" customWidth="1"/>
    <col min="1543" max="1543" width="29.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6.5546875" style="279" customWidth="1"/>
    <col min="1795" max="1795" width="14" style="279" customWidth="1"/>
    <col min="1796" max="1796" width="35.77734375" style="279" bestFit="1" customWidth="1"/>
    <col min="1797" max="1797" width="12.109375" style="279" customWidth="1"/>
    <col min="1798" max="1798" width="0" style="279" hidden="1" customWidth="1"/>
    <col min="1799" max="1799" width="29.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6.5546875" style="279" customWidth="1"/>
    <col min="2051" max="2051" width="14" style="279" customWidth="1"/>
    <col min="2052" max="2052" width="35.77734375" style="279" bestFit="1" customWidth="1"/>
    <col min="2053" max="2053" width="12.109375" style="279" customWidth="1"/>
    <col min="2054" max="2054" width="0" style="279" hidden="1" customWidth="1"/>
    <col min="2055" max="2055" width="29.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6.5546875" style="279" customWidth="1"/>
    <col min="2307" max="2307" width="14" style="279" customWidth="1"/>
    <col min="2308" max="2308" width="35.77734375" style="279" bestFit="1" customWidth="1"/>
    <col min="2309" max="2309" width="12.109375" style="279" customWidth="1"/>
    <col min="2310" max="2310" width="0" style="279" hidden="1" customWidth="1"/>
    <col min="2311" max="2311" width="29.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6.5546875" style="279" customWidth="1"/>
    <col min="2563" max="2563" width="14" style="279" customWidth="1"/>
    <col min="2564" max="2564" width="35.77734375" style="279" bestFit="1" customWidth="1"/>
    <col min="2565" max="2565" width="12.109375" style="279" customWidth="1"/>
    <col min="2566" max="2566" width="0" style="279" hidden="1" customWidth="1"/>
    <col min="2567" max="2567" width="29.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6.5546875" style="279" customWidth="1"/>
    <col min="2819" max="2819" width="14" style="279" customWidth="1"/>
    <col min="2820" max="2820" width="35.77734375" style="279" bestFit="1" customWidth="1"/>
    <col min="2821" max="2821" width="12.109375" style="279" customWidth="1"/>
    <col min="2822" max="2822" width="0" style="279" hidden="1" customWidth="1"/>
    <col min="2823" max="2823" width="29.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6.5546875" style="279" customWidth="1"/>
    <col min="3075" max="3075" width="14" style="279" customWidth="1"/>
    <col min="3076" max="3076" width="35.77734375" style="279" bestFit="1" customWidth="1"/>
    <col min="3077" max="3077" width="12.109375" style="279" customWidth="1"/>
    <col min="3078" max="3078" width="0" style="279" hidden="1" customWidth="1"/>
    <col min="3079" max="3079" width="29.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6.5546875" style="279" customWidth="1"/>
    <col min="3331" max="3331" width="14" style="279" customWidth="1"/>
    <col min="3332" max="3332" width="35.77734375" style="279" bestFit="1" customWidth="1"/>
    <col min="3333" max="3333" width="12.109375" style="279" customWidth="1"/>
    <col min="3334" max="3334" width="0" style="279" hidden="1" customWidth="1"/>
    <col min="3335" max="3335" width="29.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6.5546875" style="279" customWidth="1"/>
    <col min="3587" max="3587" width="14" style="279" customWidth="1"/>
    <col min="3588" max="3588" width="35.77734375" style="279" bestFit="1" customWidth="1"/>
    <col min="3589" max="3589" width="12.109375" style="279" customWidth="1"/>
    <col min="3590" max="3590" width="0" style="279" hidden="1" customWidth="1"/>
    <col min="3591" max="3591" width="29.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6.5546875" style="279" customWidth="1"/>
    <col min="3843" max="3843" width="14" style="279" customWidth="1"/>
    <col min="3844" max="3844" width="35.77734375" style="279" bestFit="1" customWidth="1"/>
    <col min="3845" max="3845" width="12.109375" style="279" customWidth="1"/>
    <col min="3846" max="3846" width="0" style="279" hidden="1" customWidth="1"/>
    <col min="3847" max="3847" width="29.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6.5546875" style="279" customWidth="1"/>
    <col min="4099" max="4099" width="14" style="279" customWidth="1"/>
    <col min="4100" max="4100" width="35.77734375" style="279" bestFit="1" customWidth="1"/>
    <col min="4101" max="4101" width="12.109375" style="279" customWidth="1"/>
    <col min="4102" max="4102" width="0" style="279" hidden="1" customWidth="1"/>
    <col min="4103" max="4103" width="29.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6.5546875" style="279" customWidth="1"/>
    <col min="4355" max="4355" width="14" style="279" customWidth="1"/>
    <col min="4356" max="4356" width="35.77734375" style="279" bestFit="1" customWidth="1"/>
    <col min="4357" max="4357" width="12.109375" style="279" customWidth="1"/>
    <col min="4358" max="4358" width="0" style="279" hidden="1" customWidth="1"/>
    <col min="4359" max="4359" width="29.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6.5546875" style="279" customWidth="1"/>
    <col min="4611" max="4611" width="14" style="279" customWidth="1"/>
    <col min="4612" max="4612" width="35.77734375" style="279" bestFit="1" customWidth="1"/>
    <col min="4613" max="4613" width="12.109375" style="279" customWidth="1"/>
    <col min="4614" max="4614" width="0" style="279" hidden="1" customWidth="1"/>
    <col min="4615" max="4615" width="29.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6.5546875" style="279" customWidth="1"/>
    <col min="4867" max="4867" width="14" style="279" customWidth="1"/>
    <col min="4868" max="4868" width="35.77734375" style="279" bestFit="1" customWidth="1"/>
    <col min="4869" max="4869" width="12.109375" style="279" customWidth="1"/>
    <col min="4870" max="4870" width="0" style="279" hidden="1" customWidth="1"/>
    <col min="4871" max="4871" width="29.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6.5546875" style="279" customWidth="1"/>
    <col min="5123" max="5123" width="14" style="279" customWidth="1"/>
    <col min="5124" max="5124" width="35.77734375" style="279" bestFit="1" customWidth="1"/>
    <col min="5125" max="5125" width="12.109375" style="279" customWidth="1"/>
    <col min="5126" max="5126" width="0" style="279" hidden="1" customWidth="1"/>
    <col min="5127" max="5127" width="29.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6.5546875" style="279" customWidth="1"/>
    <col min="5379" max="5379" width="14" style="279" customWidth="1"/>
    <col min="5380" max="5380" width="35.77734375" style="279" bestFit="1" customWidth="1"/>
    <col min="5381" max="5381" width="12.109375" style="279" customWidth="1"/>
    <col min="5382" max="5382" width="0" style="279" hidden="1" customWidth="1"/>
    <col min="5383" max="5383" width="29.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6.5546875" style="279" customWidth="1"/>
    <col min="5635" max="5635" width="14" style="279" customWidth="1"/>
    <col min="5636" max="5636" width="35.77734375" style="279" bestFit="1" customWidth="1"/>
    <col min="5637" max="5637" width="12.109375" style="279" customWidth="1"/>
    <col min="5638" max="5638" width="0" style="279" hidden="1" customWidth="1"/>
    <col min="5639" max="5639" width="29.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6.5546875" style="279" customWidth="1"/>
    <col min="5891" max="5891" width="14" style="279" customWidth="1"/>
    <col min="5892" max="5892" width="35.77734375" style="279" bestFit="1" customWidth="1"/>
    <col min="5893" max="5893" width="12.109375" style="279" customWidth="1"/>
    <col min="5894" max="5894" width="0" style="279" hidden="1" customWidth="1"/>
    <col min="5895" max="5895" width="29.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6.5546875" style="279" customWidth="1"/>
    <col min="6147" max="6147" width="14" style="279" customWidth="1"/>
    <col min="6148" max="6148" width="35.77734375" style="279" bestFit="1" customWidth="1"/>
    <col min="6149" max="6149" width="12.109375" style="279" customWidth="1"/>
    <col min="6150" max="6150" width="0" style="279" hidden="1" customWidth="1"/>
    <col min="6151" max="6151" width="29.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6.5546875" style="279" customWidth="1"/>
    <col min="6403" max="6403" width="14" style="279" customWidth="1"/>
    <col min="6404" max="6404" width="35.77734375" style="279" bestFit="1" customWidth="1"/>
    <col min="6405" max="6405" width="12.109375" style="279" customWidth="1"/>
    <col min="6406" max="6406" width="0" style="279" hidden="1" customWidth="1"/>
    <col min="6407" max="6407" width="29.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6.5546875" style="279" customWidth="1"/>
    <col min="6659" max="6659" width="14" style="279" customWidth="1"/>
    <col min="6660" max="6660" width="35.77734375" style="279" bestFit="1" customWidth="1"/>
    <col min="6661" max="6661" width="12.109375" style="279" customWidth="1"/>
    <col min="6662" max="6662" width="0" style="279" hidden="1" customWidth="1"/>
    <col min="6663" max="6663" width="29.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6.5546875" style="279" customWidth="1"/>
    <col min="6915" max="6915" width="14" style="279" customWidth="1"/>
    <col min="6916" max="6916" width="35.77734375" style="279" bestFit="1" customWidth="1"/>
    <col min="6917" max="6917" width="12.109375" style="279" customWidth="1"/>
    <col min="6918" max="6918" width="0" style="279" hidden="1" customWidth="1"/>
    <col min="6919" max="6919" width="29.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6.5546875" style="279" customWidth="1"/>
    <col min="7171" max="7171" width="14" style="279" customWidth="1"/>
    <col min="7172" max="7172" width="35.77734375" style="279" bestFit="1" customWidth="1"/>
    <col min="7173" max="7173" width="12.109375" style="279" customWidth="1"/>
    <col min="7174" max="7174" width="0" style="279" hidden="1" customWidth="1"/>
    <col min="7175" max="7175" width="29.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6.5546875" style="279" customWidth="1"/>
    <col min="7427" max="7427" width="14" style="279" customWidth="1"/>
    <col min="7428" max="7428" width="35.77734375" style="279" bestFit="1" customWidth="1"/>
    <col min="7429" max="7429" width="12.109375" style="279" customWidth="1"/>
    <col min="7430" max="7430" width="0" style="279" hidden="1" customWidth="1"/>
    <col min="7431" max="7431" width="29.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6.5546875" style="279" customWidth="1"/>
    <col min="7683" max="7683" width="14" style="279" customWidth="1"/>
    <col min="7684" max="7684" width="35.77734375" style="279" bestFit="1" customWidth="1"/>
    <col min="7685" max="7685" width="12.109375" style="279" customWidth="1"/>
    <col min="7686" max="7686" width="0" style="279" hidden="1" customWidth="1"/>
    <col min="7687" max="7687" width="29.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6.5546875" style="279" customWidth="1"/>
    <col min="7939" max="7939" width="14" style="279" customWidth="1"/>
    <col min="7940" max="7940" width="35.77734375" style="279" bestFit="1" customWidth="1"/>
    <col min="7941" max="7941" width="12.109375" style="279" customWidth="1"/>
    <col min="7942" max="7942" width="0" style="279" hidden="1" customWidth="1"/>
    <col min="7943" max="7943" width="29.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6.5546875" style="279" customWidth="1"/>
    <col min="8195" max="8195" width="14" style="279" customWidth="1"/>
    <col min="8196" max="8196" width="35.77734375" style="279" bestFit="1" customWidth="1"/>
    <col min="8197" max="8197" width="12.109375" style="279" customWidth="1"/>
    <col min="8198" max="8198" width="0" style="279" hidden="1" customWidth="1"/>
    <col min="8199" max="8199" width="29.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6.5546875" style="279" customWidth="1"/>
    <col min="8451" max="8451" width="14" style="279" customWidth="1"/>
    <col min="8452" max="8452" width="35.77734375" style="279" bestFit="1" customWidth="1"/>
    <col min="8453" max="8453" width="12.109375" style="279" customWidth="1"/>
    <col min="8454" max="8454" width="0" style="279" hidden="1" customWidth="1"/>
    <col min="8455" max="8455" width="29.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6.5546875" style="279" customWidth="1"/>
    <col min="8707" max="8707" width="14" style="279" customWidth="1"/>
    <col min="8708" max="8708" width="35.77734375" style="279" bestFit="1" customWidth="1"/>
    <col min="8709" max="8709" width="12.109375" style="279" customWidth="1"/>
    <col min="8710" max="8710" width="0" style="279" hidden="1" customWidth="1"/>
    <col min="8711" max="8711" width="29.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6.5546875" style="279" customWidth="1"/>
    <col min="8963" max="8963" width="14" style="279" customWidth="1"/>
    <col min="8964" max="8964" width="35.77734375" style="279" bestFit="1" customWidth="1"/>
    <col min="8965" max="8965" width="12.109375" style="279" customWidth="1"/>
    <col min="8966" max="8966" width="0" style="279" hidden="1" customWidth="1"/>
    <col min="8967" max="8967" width="29.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6.5546875" style="279" customWidth="1"/>
    <col min="9219" max="9219" width="14" style="279" customWidth="1"/>
    <col min="9220" max="9220" width="35.77734375" style="279" bestFit="1" customWidth="1"/>
    <col min="9221" max="9221" width="12.109375" style="279" customWidth="1"/>
    <col min="9222" max="9222" width="0" style="279" hidden="1" customWidth="1"/>
    <col min="9223" max="9223" width="29.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6.5546875" style="279" customWidth="1"/>
    <col min="9475" max="9475" width="14" style="279" customWidth="1"/>
    <col min="9476" max="9476" width="35.77734375" style="279" bestFit="1" customWidth="1"/>
    <col min="9477" max="9477" width="12.109375" style="279" customWidth="1"/>
    <col min="9478" max="9478" width="0" style="279" hidden="1" customWidth="1"/>
    <col min="9479" max="9479" width="29.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6.5546875" style="279" customWidth="1"/>
    <col min="9731" max="9731" width="14" style="279" customWidth="1"/>
    <col min="9732" max="9732" width="35.77734375" style="279" bestFit="1" customWidth="1"/>
    <col min="9733" max="9733" width="12.109375" style="279" customWidth="1"/>
    <col min="9734" max="9734" width="0" style="279" hidden="1" customWidth="1"/>
    <col min="9735" max="9735" width="29.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6.5546875" style="279" customWidth="1"/>
    <col min="9987" max="9987" width="14" style="279" customWidth="1"/>
    <col min="9988" max="9988" width="35.77734375" style="279" bestFit="1" customWidth="1"/>
    <col min="9989" max="9989" width="12.109375" style="279" customWidth="1"/>
    <col min="9990" max="9990" width="0" style="279" hidden="1" customWidth="1"/>
    <col min="9991" max="9991" width="29.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6.5546875" style="279" customWidth="1"/>
    <col min="10243" max="10243" width="14" style="279" customWidth="1"/>
    <col min="10244" max="10244" width="35.77734375" style="279" bestFit="1" customWidth="1"/>
    <col min="10245" max="10245" width="12.109375" style="279" customWidth="1"/>
    <col min="10246" max="10246" width="0" style="279" hidden="1" customWidth="1"/>
    <col min="10247" max="10247" width="29.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6.5546875" style="279" customWidth="1"/>
    <col min="10499" max="10499" width="14" style="279" customWidth="1"/>
    <col min="10500" max="10500" width="35.77734375" style="279" bestFit="1" customWidth="1"/>
    <col min="10501" max="10501" width="12.109375" style="279" customWidth="1"/>
    <col min="10502" max="10502" width="0" style="279" hidden="1" customWidth="1"/>
    <col min="10503" max="10503" width="29.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6.5546875" style="279" customWidth="1"/>
    <col min="10755" max="10755" width="14" style="279" customWidth="1"/>
    <col min="10756" max="10756" width="35.77734375" style="279" bestFit="1" customWidth="1"/>
    <col min="10757" max="10757" width="12.109375" style="279" customWidth="1"/>
    <col min="10758" max="10758" width="0" style="279" hidden="1" customWidth="1"/>
    <col min="10759" max="10759" width="29.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6.5546875" style="279" customWidth="1"/>
    <col min="11011" max="11011" width="14" style="279" customWidth="1"/>
    <col min="11012" max="11012" width="35.77734375" style="279" bestFit="1" customWidth="1"/>
    <col min="11013" max="11013" width="12.109375" style="279" customWidth="1"/>
    <col min="11014" max="11014" width="0" style="279" hidden="1" customWidth="1"/>
    <col min="11015" max="11015" width="29.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6.5546875" style="279" customWidth="1"/>
    <col min="11267" max="11267" width="14" style="279" customWidth="1"/>
    <col min="11268" max="11268" width="35.77734375" style="279" bestFit="1" customWidth="1"/>
    <col min="11269" max="11269" width="12.109375" style="279" customWidth="1"/>
    <col min="11270" max="11270" width="0" style="279" hidden="1" customWidth="1"/>
    <col min="11271" max="11271" width="29.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6.5546875" style="279" customWidth="1"/>
    <col min="11523" max="11523" width="14" style="279" customWidth="1"/>
    <col min="11524" max="11524" width="35.77734375" style="279" bestFit="1" customWidth="1"/>
    <col min="11525" max="11525" width="12.109375" style="279" customWidth="1"/>
    <col min="11526" max="11526" width="0" style="279" hidden="1" customWidth="1"/>
    <col min="11527" max="11527" width="29.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6.5546875" style="279" customWidth="1"/>
    <col min="11779" max="11779" width="14" style="279" customWidth="1"/>
    <col min="11780" max="11780" width="35.77734375" style="279" bestFit="1" customWidth="1"/>
    <col min="11781" max="11781" width="12.109375" style="279" customWidth="1"/>
    <col min="11782" max="11782" width="0" style="279" hidden="1" customWidth="1"/>
    <col min="11783" max="11783" width="29.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6.5546875" style="279" customWidth="1"/>
    <col min="12035" max="12035" width="14" style="279" customWidth="1"/>
    <col min="12036" max="12036" width="35.77734375" style="279" bestFit="1" customWidth="1"/>
    <col min="12037" max="12037" width="12.109375" style="279" customWidth="1"/>
    <col min="12038" max="12038" width="0" style="279" hidden="1" customWidth="1"/>
    <col min="12039" max="12039" width="29.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6.5546875" style="279" customWidth="1"/>
    <col min="12291" max="12291" width="14" style="279" customWidth="1"/>
    <col min="12292" max="12292" width="35.77734375" style="279" bestFit="1" customWidth="1"/>
    <col min="12293" max="12293" width="12.109375" style="279" customWidth="1"/>
    <col min="12294" max="12294" width="0" style="279" hidden="1" customWidth="1"/>
    <col min="12295" max="12295" width="29.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6.5546875" style="279" customWidth="1"/>
    <col min="12547" max="12547" width="14" style="279" customWidth="1"/>
    <col min="12548" max="12548" width="35.77734375" style="279" bestFit="1" customWidth="1"/>
    <col min="12549" max="12549" width="12.109375" style="279" customWidth="1"/>
    <col min="12550" max="12550" width="0" style="279" hidden="1" customWidth="1"/>
    <col min="12551" max="12551" width="29.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6.5546875" style="279" customWidth="1"/>
    <col min="12803" max="12803" width="14" style="279" customWidth="1"/>
    <col min="12804" max="12804" width="35.77734375" style="279" bestFit="1" customWidth="1"/>
    <col min="12805" max="12805" width="12.109375" style="279" customWidth="1"/>
    <col min="12806" max="12806" width="0" style="279" hidden="1" customWidth="1"/>
    <col min="12807" max="12807" width="29.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6.5546875" style="279" customWidth="1"/>
    <col min="13059" max="13059" width="14" style="279" customWidth="1"/>
    <col min="13060" max="13060" width="35.77734375" style="279" bestFit="1" customWidth="1"/>
    <col min="13061" max="13061" width="12.109375" style="279" customWidth="1"/>
    <col min="13062" max="13062" width="0" style="279" hidden="1" customWidth="1"/>
    <col min="13063" max="13063" width="29.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6.5546875" style="279" customWidth="1"/>
    <col min="13315" max="13315" width="14" style="279" customWidth="1"/>
    <col min="13316" max="13316" width="35.77734375" style="279" bestFit="1" customWidth="1"/>
    <col min="13317" max="13317" width="12.109375" style="279" customWidth="1"/>
    <col min="13318" max="13318" width="0" style="279" hidden="1" customWidth="1"/>
    <col min="13319" max="13319" width="29.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6.5546875" style="279" customWidth="1"/>
    <col min="13571" max="13571" width="14" style="279" customWidth="1"/>
    <col min="13572" max="13572" width="35.77734375" style="279" bestFit="1" customWidth="1"/>
    <col min="13573" max="13573" width="12.109375" style="279" customWidth="1"/>
    <col min="13574" max="13574" width="0" style="279" hidden="1" customWidth="1"/>
    <col min="13575" max="13575" width="29.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6.5546875" style="279" customWidth="1"/>
    <col min="13827" max="13827" width="14" style="279" customWidth="1"/>
    <col min="13828" max="13828" width="35.77734375" style="279" bestFit="1" customWidth="1"/>
    <col min="13829" max="13829" width="12.109375" style="279" customWidth="1"/>
    <col min="13830" max="13830" width="0" style="279" hidden="1" customWidth="1"/>
    <col min="13831" max="13831" width="29.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6.5546875" style="279" customWidth="1"/>
    <col min="14083" max="14083" width="14" style="279" customWidth="1"/>
    <col min="14084" max="14084" width="35.77734375" style="279" bestFit="1" customWidth="1"/>
    <col min="14085" max="14085" width="12.109375" style="279" customWidth="1"/>
    <col min="14086" max="14086" width="0" style="279" hidden="1" customWidth="1"/>
    <col min="14087" max="14087" width="29.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6.5546875" style="279" customWidth="1"/>
    <col min="14339" max="14339" width="14" style="279" customWidth="1"/>
    <col min="14340" max="14340" width="35.77734375" style="279" bestFit="1" customWidth="1"/>
    <col min="14341" max="14341" width="12.109375" style="279" customWidth="1"/>
    <col min="14342" max="14342" width="0" style="279" hidden="1" customWidth="1"/>
    <col min="14343" max="14343" width="29.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6.5546875" style="279" customWidth="1"/>
    <col min="14595" max="14595" width="14" style="279" customWidth="1"/>
    <col min="14596" max="14596" width="35.77734375" style="279" bestFit="1" customWidth="1"/>
    <col min="14597" max="14597" width="12.109375" style="279" customWidth="1"/>
    <col min="14598" max="14598" width="0" style="279" hidden="1" customWidth="1"/>
    <col min="14599" max="14599" width="29.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6.5546875" style="279" customWidth="1"/>
    <col min="14851" max="14851" width="14" style="279" customWidth="1"/>
    <col min="14852" max="14852" width="35.77734375" style="279" bestFit="1" customWidth="1"/>
    <col min="14853" max="14853" width="12.109375" style="279" customWidth="1"/>
    <col min="14854" max="14854" width="0" style="279" hidden="1" customWidth="1"/>
    <col min="14855" max="14855" width="29.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6.5546875" style="279" customWidth="1"/>
    <col min="15107" max="15107" width="14" style="279" customWidth="1"/>
    <col min="15108" max="15108" width="35.77734375" style="279" bestFit="1" customWidth="1"/>
    <col min="15109" max="15109" width="12.109375" style="279" customWidth="1"/>
    <col min="15110" max="15110" width="0" style="279" hidden="1" customWidth="1"/>
    <col min="15111" max="15111" width="29.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6.5546875" style="279" customWidth="1"/>
    <col min="15363" max="15363" width="14" style="279" customWidth="1"/>
    <col min="15364" max="15364" width="35.77734375" style="279" bestFit="1" customWidth="1"/>
    <col min="15365" max="15365" width="12.109375" style="279" customWidth="1"/>
    <col min="15366" max="15366" width="0" style="279" hidden="1" customWidth="1"/>
    <col min="15367" max="15367" width="29.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6.5546875" style="279" customWidth="1"/>
    <col min="15619" max="15619" width="14" style="279" customWidth="1"/>
    <col min="15620" max="15620" width="35.77734375" style="279" bestFit="1" customWidth="1"/>
    <col min="15621" max="15621" width="12.109375" style="279" customWidth="1"/>
    <col min="15622" max="15622" width="0" style="279" hidden="1" customWidth="1"/>
    <col min="15623" max="15623" width="29.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6.5546875" style="279" customWidth="1"/>
    <col min="15875" max="15875" width="14" style="279" customWidth="1"/>
    <col min="15876" max="15876" width="35.77734375" style="279" bestFit="1" customWidth="1"/>
    <col min="15877" max="15877" width="12.109375" style="279" customWidth="1"/>
    <col min="15878" max="15878" width="0" style="279" hidden="1" customWidth="1"/>
    <col min="15879" max="15879" width="29.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6.5546875" style="279" customWidth="1"/>
    <col min="16131" max="16131" width="14" style="279" customWidth="1"/>
    <col min="16132" max="16132" width="35.77734375" style="279" bestFit="1" customWidth="1"/>
    <col min="16133" max="16133" width="12.109375" style="279" customWidth="1"/>
    <col min="16134" max="16134" width="0" style="279" hidden="1" customWidth="1"/>
    <col min="16135" max="16135" width="29.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492" t="str">
        <f>[1]Altalanos!$A$6</f>
        <v>Somogy Vármegyei Tenisz DO B kategória - Fiú</v>
      </c>
      <c r="B1" s="271"/>
      <c r="C1" s="271"/>
      <c r="D1" s="272"/>
      <c r="E1" s="273" t="s">
        <v>44</v>
      </c>
      <c r="F1" s="274"/>
      <c r="G1" s="275"/>
      <c r="H1" s="276"/>
      <c r="I1" s="276"/>
      <c r="J1" s="277"/>
      <c r="K1" s="277"/>
      <c r="L1" s="277"/>
      <c r="M1" s="277"/>
      <c r="N1" s="277"/>
      <c r="O1" s="277"/>
      <c r="P1" s="277"/>
      <c r="Q1" s="278"/>
    </row>
    <row r="2" spans="1:17" ht="13.8" thickBot="1" x14ac:dyDescent="0.3">
      <c r="B2" s="280" t="s">
        <v>43</v>
      </c>
      <c r="C2" s="476" t="str">
        <f>[1]Altalanos!$C$8</f>
        <v>III.kcs.-U11-Z-F</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376</v>
      </c>
      <c r="C7" s="346" t="s">
        <v>377</v>
      </c>
      <c r="D7" s="328" t="s">
        <v>378</v>
      </c>
      <c r="E7" s="329" t="s">
        <v>379</v>
      </c>
      <c r="F7" s="330"/>
      <c r="G7" s="331"/>
      <c r="H7" s="332"/>
      <c r="I7" s="332"/>
      <c r="J7" s="333"/>
      <c r="K7" s="334"/>
      <c r="L7" s="335"/>
      <c r="M7" s="334"/>
      <c r="N7" s="336"/>
      <c r="O7" s="332"/>
      <c r="P7" s="337"/>
      <c r="Q7" s="338"/>
    </row>
    <row r="8" spans="1:17" s="339" customFormat="1" ht="18.899999999999999" customHeight="1" x14ac:dyDescent="0.25">
      <c r="A8" s="325">
        <v>2</v>
      </c>
      <c r="B8" s="346" t="s">
        <v>380</v>
      </c>
      <c r="C8" s="346" t="s">
        <v>381</v>
      </c>
      <c r="D8" s="328" t="s">
        <v>382</v>
      </c>
      <c r="E8" s="329" t="s">
        <v>383</v>
      </c>
      <c r="F8" s="342"/>
      <c r="G8" s="343"/>
      <c r="H8" s="332"/>
      <c r="I8" s="332"/>
      <c r="J8" s="333"/>
      <c r="K8" s="334"/>
      <c r="L8" s="335"/>
      <c r="M8" s="334"/>
      <c r="N8" s="336"/>
      <c r="O8" s="332"/>
      <c r="P8" s="337"/>
      <c r="Q8" s="338"/>
    </row>
    <row r="9" spans="1:17" s="339" customFormat="1" ht="18.899999999999999" customHeight="1" x14ac:dyDescent="0.25">
      <c r="A9" s="325">
        <v>3</v>
      </c>
      <c r="B9" s="346" t="s">
        <v>384</v>
      </c>
      <c r="C9" s="346" t="s">
        <v>320</v>
      </c>
      <c r="D9" s="328" t="s">
        <v>385</v>
      </c>
      <c r="E9" s="329" t="s">
        <v>386</v>
      </c>
      <c r="F9" s="342"/>
      <c r="G9" s="343"/>
      <c r="H9" s="332"/>
      <c r="I9" s="332"/>
      <c r="J9" s="333"/>
      <c r="K9" s="334"/>
      <c r="L9" s="335"/>
      <c r="M9" s="334"/>
      <c r="N9" s="336"/>
      <c r="O9" s="332"/>
      <c r="P9" s="344"/>
      <c r="Q9" s="345"/>
    </row>
    <row r="10" spans="1:17" s="339" customFormat="1" ht="18.899999999999999" customHeight="1" x14ac:dyDescent="0.25">
      <c r="A10" s="325">
        <v>4</v>
      </c>
      <c r="B10" s="346" t="s">
        <v>95</v>
      </c>
      <c r="C10" s="346" t="s">
        <v>387</v>
      </c>
      <c r="D10" s="328" t="s">
        <v>388</v>
      </c>
      <c r="E10" s="329" t="s">
        <v>389</v>
      </c>
      <c r="F10" s="342"/>
      <c r="G10" s="343"/>
      <c r="H10" s="332"/>
      <c r="I10" s="332"/>
      <c r="J10" s="333"/>
      <c r="K10" s="334"/>
      <c r="L10" s="335"/>
      <c r="M10" s="334"/>
      <c r="N10" s="336"/>
      <c r="O10" s="332"/>
      <c r="P10" s="347"/>
      <c r="Q10" s="348"/>
    </row>
    <row r="11" spans="1:17" s="339" customFormat="1" ht="18.899999999999999" customHeight="1" x14ac:dyDescent="0.25">
      <c r="A11" s="325">
        <v>5</v>
      </c>
      <c r="B11" s="346" t="s">
        <v>390</v>
      </c>
      <c r="C11" s="346" t="s">
        <v>391</v>
      </c>
      <c r="D11" s="328" t="s">
        <v>382</v>
      </c>
      <c r="E11" s="329" t="s">
        <v>392</v>
      </c>
      <c r="F11" s="342"/>
      <c r="G11" s="343"/>
      <c r="H11" s="332"/>
      <c r="I11" s="332"/>
      <c r="J11" s="333"/>
      <c r="K11" s="334"/>
      <c r="L11" s="335"/>
      <c r="M11" s="334"/>
      <c r="N11" s="336"/>
      <c r="O11" s="332"/>
      <c r="P11" s="347"/>
      <c r="Q11" s="348"/>
    </row>
    <row r="12" spans="1:17" s="339" customFormat="1" ht="18.899999999999999" customHeight="1" x14ac:dyDescent="0.25">
      <c r="A12" s="325">
        <v>6</v>
      </c>
      <c r="B12" s="346" t="s">
        <v>393</v>
      </c>
      <c r="C12" s="346" t="s">
        <v>394</v>
      </c>
      <c r="D12" s="328" t="s">
        <v>395</v>
      </c>
      <c r="E12" s="329" t="s">
        <v>396</v>
      </c>
      <c r="F12" s="342"/>
      <c r="G12" s="343"/>
      <c r="H12" s="332"/>
      <c r="I12" s="332"/>
      <c r="J12" s="333"/>
      <c r="K12" s="334"/>
      <c r="L12" s="335"/>
      <c r="M12" s="334"/>
      <c r="N12" s="336"/>
      <c r="O12" s="332"/>
      <c r="P12" s="347"/>
      <c r="Q12" s="348"/>
    </row>
    <row r="13" spans="1:17" s="339" customFormat="1" ht="18.899999999999999" customHeight="1" x14ac:dyDescent="0.25">
      <c r="A13" s="325">
        <v>7</v>
      </c>
      <c r="B13" s="346" t="s">
        <v>397</v>
      </c>
      <c r="C13" s="346" t="s">
        <v>398</v>
      </c>
      <c r="D13" s="328" t="s">
        <v>385</v>
      </c>
      <c r="E13" s="329" t="s">
        <v>399</v>
      </c>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314" priority="16" stopIfTrue="1">
      <formula>AND(ROUNDDOWN(($A$4-E7)/365.25,0)&lt;=13,G7&lt;&gt;"OK")</formula>
    </cfRule>
    <cfRule type="expression" dxfId="313" priority="17" stopIfTrue="1">
      <formula>AND(ROUNDDOWN(($A$4-E7)/365.25,0)&lt;=14,G7&lt;&gt;"OK")</formula>
    </cfRule>
    <cfRule type="expression" dxfId="312" priority="18" stopIfTrue="1">
      <formula>AND(ROUNDDOWN(($A$4-E7)/365.25,0)&lt;=17,G7&lt;&gt;"OK")</formula>
    </cfRule>
  </conditionalFormatting>
  <conditionalFormatting sqref="J7:J156">
    <cfRule type="cellIs" dxfId="311" priority="15" stopIfTrue="1" operator="equal">
      <formula>"Z"</formula>
    </cfRule>
  </conditionalFormatting>
  <conditionalFormatting sqref="A7:D156">
    <cfRule type="expression" dxfId="310" priority="14" stopIfTrue="1">
      <formula>$Q7&gt;=1</formula>
    </cfRule>
  </conditionalFormatting>
  <conditionalFormatting sqref="E7:E14">
    <cfRule type="expression" dxfId="309" priority="11" stopIfTrue="1">
      <formula>AND(ROUNDDOWN(($A$4-E7)/365.25,0)&lt;=13,G7&lt;&gt;"OK")</formula>
    </cfRule>
    <cfRule type="expression" dxfId="308" priority="12" stopIfTrue="1">
      <formula>AND(ROUNDDOWN(($A$4-E7)/365.25,0)&lt;=14,G7&lt;&gt;"OK")</formula>
    </cfRule>
    <cfRule type="expression" dxfId="307" priority="13" stopIfTrue="1">
      <formula>AND(ROUNDDOWN(($A$4-E7)/365.25,0)&lt;=17,G7&lt;&gt;"OK")</formula>
    </cfRule>
  </conditionalFormatting>
  <conditionalFormatting sqref="J7:J14">
    <cfRule type="cellIs" dxfId="306" priority="10" stopIfTrue="1" operator="equal">
      <formula>"Z"</formula>
    </cfRule>
  </conditionalFormatting>
  <conditionalFormatting sqref="B7:D14">
    <cfRule type="expression" dxfId="305" priority="9" stopIfTrue="1">
      <formula>$Q7&gt;=1</formula>
    </cfRule>
  </conditionalFormatting>
  <conditionalFormatting sqref="E7:E14">
    <cfRule type="expression" dxfId="304" priority="6" stopIfTrue="1">
      <formula>AND(ROUNDDOWN(($A$4-E7)/365.25,0)&lt;=13,G7&lt;&gt;"OK")</formula>
    </cfRule>
    <cfRule type="expression" dxfId="303" priority="7" stopIfTrue="1">
      <formula>AND(ROUNDDOWN(($A$4-E7)/365.25,0)&lt;=14,G7&lt;&gt;"OK")</formula>
    </cfRule>
    <cfRule type="expression" dxfId="302" priority="8" stopIfTrue="1">
      <formula>AND(ROUNDDOWN(($A$4-E7)/365.25,0)&lt;=17,G7&lt;&gt;"OK")</formula>
    </cfRule>
  </conditionalFormatting>
  <conditionalFormatting sqref="B7:D14">
    <cfRule type="expression" dxfId="301" priority="5" stopIfTrue="1">
      <formula>$Q7&gt;=1</formula>
    </cfRule>
  </conditionalFormatting>
  <conditionalFormatting sqref="E7:E27 E29:E37">
    <cfRule type="expression" dxfId="300" priority="2" stopIfTrue="1">
      <formula>AND(ROUNDDOWN(($A$4-E7)/365.25,0)&lt;=13,G7&lt;&gt;"OK")</formula>
    </cfRule>
    <cfRule type="expression" dxfId="299" priority="3" stopIfTrue="1">
      <formula>AND(ROUNDDOWN(($A$4-E7)/365.25,0)&lt;=14,G7&lt;&gt;"OK")</formula>
    </cfRule>
    <cfRule type="expression" dxfId="298" priority="4" stopIfTrue="1">
      <formula>AND(ROUNDDOWN(($A$4-E7)/365.25,0)&lt;=17,G7&lt;&gt;"OK")</formula>
    </cfRule>
  </conditionalFormatting>
  <conditionalFormatting sqref="B7:D37">
    <cfRule type="expression" dxfId="297"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30113"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878E-ED53-473D-A851-66A97632C1A7}">
  <sheetPr codeName="Sheet18">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8.88671875" style="279" customWidth="1"/>
    <col min="3" max="3" width="16.33203125" style="279" customWidth="1"/>
    <col min="4" max="4" width="33.21875" style="355" customWidth="1"/>
    <col min="5" max="5" width="12.109375" style="356" customWidth="1"/>
    <col min="6" max="6" width="6.109375" style="357" hidden="1" customWidth="1"/>
    <col min="7" max="7" width="31.4414062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8.88671875" style="279" customWidth="1"/>
    <col min="259" max="259" width="16.33203125" style="279" customWidth="1"/>
    <col min="260" max="260" width="33.21875" style="279" customWidth="1"/>
    <col min="261" max="261" width="12.109375" style="279" customWidth="1"/>
    <col min="262" max="262" width="0" style="279" hidden="1" customWidth="1"/>
    <col min="263" max="263" width="31.4414062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8.88671875" style="279" customWidth="1"/>
    <col min="515" max="515" width="16.33203125" style="279" customWidth="1"/>
    <col min="516" max="516" width="33.21875" style="279" customWidth="1"/>
    <col min="517" max="517" width="12.109375" style="279" customWidth="1"/>
    <col min="518" max="518" width="0" style="279" hidden="1" customWidth="1"/>
    <col min="519" max="519" width="31.4414062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8.88671875" style="279" customWidth="1"/>
    <col min="771" max="771" width="16.33203125" style="279" customWidth="1"/>
    <col min="772" max="772" width="33.21875" style="279" customWidth="1"/>
    <col min="773" max="773" width="12.109375" style="279" customWidth="1"/>
    <col min="774" max="774" width="0" style="279" hidden="1" customWidth="1"/>
    <col min="775" max="775" width="31.4414062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8.88671875" style="279" customWidth="1"/>
    <col min="1027" max="1027" width="16.33203125" style="279" customWidth="1"/>
    <col min="1028" max="1028" width="33.21875" style="279" customWidth="1"/>
    <col min="1029" max="1029" width="12.109375" style="279" customWidth="1"/>
    <col min="1030" max="1030" width="0" style="279" hidden="1" customWidth="1"/>
    <col min="1031" max="1031" width="31.4414062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8.88671875" style="279" customWidth="1"/>
    <col min="1283" max="1283" width="16.33203125" style="279" customWidth="1"/>
    <col min="1284" max="1284" width="33.21875" style="279" customWidth="1"/>
    <col min="1285" max="1285" width="12.109375" style="279" customWidth="1"/>
    <col min="1286" max="1286" width="0" style="279" hidden="1" customWidth="1"/>
    <col min="1287" max="1287" width="31.4414062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8.88671875" style="279" customWidth="1"/>
    <col min="1539" max="1539" width="16.33203125" style="279" customWidth="1"/>
    <col min="1540" max="1540" width="33.21875" style="279" customWidth="1"/>
    <col min="1541" max="1541" width="12.109375" style="279" customWidth="1"/>
    <col min="1542" max="1542" width="0" style="279" hidden="1" customWidth="1"/>
    <col min="1543" max="1543" width="31.4414062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8.88671875" style="279" customWidth="1"/>
    <col min="1795" max="1795" width="16.33203125" style="279" customWidth="1"/>
    <col min="1796" max="1796" width="33.21875" style="279" customWidth="1"/>
    <col min="1797" max="1797" width="12.109375" style="279" customWidth="1"/>
    <col min="1798" max="1798" width="0" style="279" hidden="1" customWidth="1"/>
    <col min="1799" max="1799" width="31.4414062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8.88671875" style="279" customWidth="1"/>
    <col min="2051" max="2051" width="16.33203125" style="279" customWidth="1"/>
    <col min="2052" max="2052" width="33.21875" style="279" customWidth="1"/>
    <col min="2053" max="2053" width="12.109375" style="279" customWidth="1"/>
    <col min="2054" max="2054" width="0" style="279" hidden="1" customWidth="1"/>
    <col min="2055" max="2055" width="31.4414062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8.88671875" style="279" customWidth="1"/>
    <col min="2307" max="2307" width="16.33203125" style="279" customWidth="1"/>
    <col min="2308" max="2308" width="33.21875" style="279" customWidth="1"/>
    <col min="2309" max="2309" width="12.109375" style="279" customWidth="1"/>
    <col min="2310" max="2310" width="0" style="279" hidden="1" customWidth="1"/>
    <col min="2311" max="2311" width="31.4414062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8.88671875" style="279" customWidth="1"/>
    <col min="2563" max="2563" width="16.33203125" style="279" customWidth="1"/>
    <col min="2564" max="2564" width="33.21875" style="279" customWidth="1"/>
    <col min="2565" max="2565" width="12.109375" style="279" customWidth="1"/>
    <col min="2566" max="2566" width="0" style="279" hidden="1" customWidth="1"/>
    <col min="2567" max="2567" width="31.4414062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8.88671875" style="279" customWidth="1"/>
    <col min="2819" max="2819" width="16.33203125" style="279" customWidth="1"/>
    <col min="2820" max="2820" width="33.21875" style="279" customWidth="1"/>
    <col min="2821" max="2821" width="12.109375" style="279" customWidth="1"/>
    <col min="2822" max="2822" width="0" style="279" hidden="1" customWidth="1"/>
    <col min="2823" max="2823" width="31.4414062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8.88671875" style="279" customWidth="1"/>
    <col min="3075" max="3075" width="16.33203125" style="279" customWidth="1"/>
    <col min="3076" max="3076" width="33.21875" style="279" customWidth="1"/>
    <col min="3077" max="3077" width="12.109375" style="279" customWidth="1"/>
    <col min="3078" max="3078" width="0" style="279" hidden="1" customWidth="1"/>
    <col min="3079" max="3079" width="31.4414062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8.88671875" style="279" customWidth="1"/>
    <col min="3331" max="3331" width="16.33203125" style="279" customWidth="1"/>
    <col min="3332" max="3332" width="33.21875" style="279" customWidth="1"/>
    <col min="3333" max="3333" width="12.109375" style="279" customWidth="1"/>
    <col min="3334" max="3334" width="0" style="279" hidden="1" customWidth="1"/>
    <col min="3335" max="3335" width="31.4414062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8.88671875" style="279" customWidth="1"/>
    <col min="3587" max="3587" width="16.33203125" style="279" customWidth="1"/>
    <col min="3588" max="3588" width="33.21875" style="279" customWidth="1"/>
    <col min="3589" max="3589" width="12.109375" style="279" customWidth="1"/>
    <col min="3590" max="3590" width="0" style="279" hidden="1" customWidth="1"/>
    <col min="3591" max="3591" width="31.4414062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8.88671875" style="279" customWidth="1"/>
    <col min="3843" max="3843" width="16.33203125" style="279" customWidth="1"/>
    <col min="3844" max="3844" width="33.21875" style="279" customWidth="1"/>
    <col min="3845" max="3845" width="12.109375" style="279" customWidth="1"/>
    <col min="3846" max="3846" width="0" style="279" hidden="1" customWidth="1"/>
    <col min="3847" max="3847" width="31.4414062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8.88671875" style="279" customWidth="1"/>
    <col min="4099" max="4099" width="16.33203125" style="279" customWidth="1"/>
    <col min="4100" max="4100" width="33.21875" style="279" customWidth="1"/>
    <col min="4101" max="4101" width="12.109375" style="279" customWidth="1"/>
    <col min="4102" max="4102" width="0" style="279" hidden="1" customWidth="1"/>
    <col min="4103" max="4103" width="31.4414062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8.88671875" style="279" customWidth="1"/>
    <col min="4355" max="4355" width="16.33203125" style="279" customWidth="1"/>
    <col min="4356" max="4356" width="33.21875" style="279" customWidth="1"/>
    <col min="4357" max="4357" width="12.109375" style="279" customWidth="1"/>
    <col min="4358" max="4358" width="0" style="279" hidden="1" customWidth="1"/>
    <col min="4359" max="4359" width="31.4414062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8.88671875" style="279" customWidth="1"/>
    <col min="4611" max="4611" width="16.33203125" style="279" customWidth="1"/>
    <col min="4612" max="4612" width="33.21875" style="279" customWidth="1"/>
    <col min="4613" max="4613" width="12.109375" style="279" customWidth="1"/>
    <col min="4614" max="4614" width="0" style="279" hidden="1" customWidth="1"/>
    <col min="4615" max="4615" width="31.4414062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8.88671875" style="279" customWidth="1"/>
    <col min="4867" max="4867" width="16.33203125" style="279" customWidth="1"/>
    <col min="4868" max="4868" width="33.21875" style="279" customWidth="1"/>
    <col min="4869" max="4869" width="12.109375" style="279" customWidth="1"/>
    <col min="4870" max="4870" width="0" style="279" hidden="1" customWidth="1"/>
    <col min="4871" max="4871" width="31.4414062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8.88671875" style="279" customWidth="1"/>
    <col min="5123" max="5123" width="16.33203125" style="279" customWidth="1"/>
    <col min="5124" max="5124" width="33.21875" style="279" customWidth="1"/>
    <col min="5125" max="5125" width="12.109375" style="279" customWidth="1"/>
    <col min="5126" max="5126" width="0" style="279" hidden="1" customWidth="1"/>
    <col min="5127" max="5127" width="31.4414062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8.88671875" style="279" customWidth="1"/>
    <col min="5379" max="5379" width="16.33203125" style="279" customWidth="1"/>
    <col min="5380" max="5380" width="33.21875" style="279" customWidth="1"/>
    <col min="5381" max="5381" width="12.109375" style="279" customWidth="1"/>
    <col min="5382" max="5382" width="0" style="279" hidden="1" customWidth="1"/>
    <col min="5383" max="5383" width="31.4414062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8.88671875" style="279" customWidth="1"/>
    <col min="5635" max="5635" width="16.33203125" style="279" customWidth="1"/>
    <col min="5636" max="5636" width="33.21875" style="279" customWidth="1"/>
    <col min="5637" max="5637" width="12.109375" style="279" customWidth="1"/>
    <col min="5638" max="5638" width="0" style="279" hidden="1" customWidth="1"/>
    <col min="5639" max="5639" width="31.4414062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8.88671875" style="279" customWidth="1"/>
    <col min="5891" max="5891" width="16.33203125" style="279" customWidth="1"/>
    <col min="5892" max="5892" width="33.21875" style="279" customWidth="1"/>
    <col min="5893" max="5893" width="12.109375" style="279" customWidth="1"/>
    <col min="5894" max="5894" width="0" style="279" hidden="1" customWidth="1"/>
    <col min="5895" max="5895" width="31.4414062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8.88671875" style="279" customWidth="1"/>
    <col min="6147" max="6147" width="16.33203125" style="279" customWidth="1"/>
    <col min="6148" max="6148" width="33.21875" style="279" customWidth="1"/>
    <col min="6149" max="6149" width="12.109375" style="279" customWidth="1"/>
    <col min="6150" max="6150" width="0" style="279" hidden="1" customWidth="1"/>
    <col min="6151" max="6151" width="31.4414062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8.88671875" style="279" customWidth="1"/>
    <col min="6403" max="6403" width="16.33203125" style="279" customWidth="1"/>
    <col min="6404" max="6404" width="33.21875" style="279" customWidth="1"/>
    <col min="6405" max="6405" width="12.109375" style="279" customWidth="1"/>
    <col min="6406" max="6406" width="0" style="279" hidden="1" customWidth="1"/>
    <col min="6407" max="6407" width="31.4414062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8.88671875" style="279" customWidth="1"/>
    <col min="6659" max="6659" width="16.33203125" style="279" customWidth="1"/>
    <col min="6660" max="6660" width="33.21875" style="279" customWidth="1"/>
    <col min="6661" max="6661" width="12.109375" style="279" customWidth="1"/>
    <col min="6662" max="6662" width="0" style="279" hidden="1" customWidth="1"/>
    <col min="6663" max="6663" width="31.4414062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8.88671875" style="279" customWidth="1"/>
    <col min="6915" max="6915" width="16.33203125" style="279" customWidth="1"/>
    <col min="6916" max="6916" width="33.21875" style="279" customWidth="1"/>
    <col min="6917" max="6917" width="12.109375" style="279" customWidth="1"/>
    <col min="6918" max="6918" width="0" style="279" hidden="1" customWidth="1"/>
    <col min="6919" max="6919" width="31.4414062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8.88671875" style="279" customWidth="1"/>
    <col min="7171" max="7171" width="16.33203125" style="279" customWidth="1"/>
    <col min="7172" max="7172" width="33.21875" style="279" customWidth="1"/>
    <col min="7173" max="7173" width="12.109375" style="279" customWidth="1"/>
    <col min="7174" max="7174" width="0" style="279" hidden="1" customWidth="1"/>
    <col min="7175" max="7175" width="31.4414062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8.88671875" style="279" customWidth="1"/>
    <col min="7427" max="7427" width="16.33203125" style="279" customWidth="1"/>
    <col min="7428" max="7428" width="33.21875" style="279" customWidth="1"/>
    <col min="7429" max="7429" width="12.109375" style="279" customWidth="1"/>
    <col min="7430" max="7430" width="0" style="279" hidden="1" customWidth="1"/>
    <col min="7431" max="7431" width="31.4414062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8.88671875" style="279" customWidth="1"/>
    <col min="7683" max="7683" width="16.33203125" style="279" customWidth="1"/>
    <col min="7684" max="7684" width="33.21875" style="279" customWidth="1"/>
    <col min="7685" max="7685" width="12.109375" style="279" customWidth="1"/>
    <col min="7686" max="7686" width="0" style="279" hidden="1" customWidth="1"/>
    <col min="7687" max="7687" width="31.4414062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8.88671875" style="279" customWidth="1"/>
    <col min="7939" max="7939" width="16.33203125" style="279" customWidth="1"/>
    <col min="7940" max="7940" width="33.21875" style="279" customWidth="1"/>
    <col min="7941" max="7941" width="12.109375" style="279" customWidth="1"/>
    <col min="7942" max="7942" width="0" style="279" hidden="1" customWidth="1"/>
    <col min="7943" max="7943" width="31.4414062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8.88671875" style="279" customWidth="1"/>
    <col min="8195" max="8195" width="16.33203125" style="279" customWidth="1"/>
    <col min="8196" max="8196" width="33.21875" style="279" customWidth="1"/>
    <col min="8197" max="8197" width="12.109375" style="279" customWidth="1"/>
    <col min="8198" max="8198" width="0" style="279" hidden="1" customWidth="1"/>
    <col min="8199" max="8199" width="31.4414062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8.88671875" style="279" customWidth="1"/>
    <col min="8451" max="8451" width="16.33203125" style="279" customWidth="1"/>
    <col min="8452" max="8452" width="33.21875" style="279" customWidth="1"/>
    <col min="8453" max="8453" width="12.109375" style="279" customWidth="1"/>
    <col min="8454" max="8454" width="0" style="279" hidden="1" customWidth="1"/>
    <col min="8455" max="8455" width="31.4414062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8.88671875" style="279" customWidth="1"/>
    <col min="8707" max="8707" width="16.33203125" style="279" customWidth="1"/>
    <col min="8708" max="8708" width="33.21875" style="279" customWidth="1"/>
    <col min="8709" max="8709" width="12.109375" style="279" customWidth="1"/>
    <col min="8710" max="8710" width="0" style="279" hidden="1" customWidth="1"/>
    <col min="8711" max="8711" width="31.4414062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8.88671875" style="279" customWidth="1"/>
    <col min="8963" max="8963" width="16.33203125" style="279" customWidth="1"/>
    <col min="8964" max="8964" width="33.21875" style="279" customWidth="1"/>
    <col min="8965" max="8965" width="12.109375" style="279" customWidth="1"/>
    <col min="8966" max="8966" width="0" style="279" hidden="1" customWidth="1"/>
    <col min="8967" max="8967" width="31.4414062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8.88671875" style="279" customWidth="1"/>
    <col min="9219" max="9219" width="16.33203125" style="279" customWidth="1"/>
    <col min="9220" max="9220" width="33.21875" style="279" customWidth="1"/>
    <col min="9221" max="9221" width="12.109375" style="279" customWidth="1"/>
    <col min="9222" max="9222" width="0" style="279" hidden="1" customWidth="1"/>
    <col min="9223" max="9223" width="31.4414062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8.88671875" style="279" customWidth="1"/>
    <col min="9475" max="9475" width="16.33203125" style="279" customWidth="1"/>
    <col min="9476" max="9476" width="33.21875" style="279" customWidth="1"/>
    <col min="9477" max="9477" width="12.109375" style="279" customWidth="1"/>
    <col min="9478" max="9478" width="0" style="279" hidden="1" customWidth="1"/>
    <col min="9479" max="9479" width="31.4414062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8.88671875" style="279" customWidth="1"/>
    <col min="9731" max="9731" width="16.33203125" style="279" customWidth="1"/>
    <col min="9732" max="9732" width="33.21875" style="279" customWidth="1"/>
    <col min="9733" max="9733" width="12.109375" style="279" customWidth="1"/>
    <col min="9734" max="9734" width="0" style="279" hidden="1" customWidth="1"/>
    <col min="9735" max="9735" width="31.4414062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8.88671875" style="279" customWidth="1"/>
    <col min="9987" max="9987" width="16.33203125" style="279" customWidth="1"/>
    <col min="9988" max="9988" width="33.21875" style="279" customWidth="1"/>
    <col min="9989" max="9989" width="12.109375" style="279" customWidth="1"/>
    <col min="9990" max="9990" width="0" style="279" hidden="1" customWidth="1"/>
    <col min="9991" max="9991" width="31.4414062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8.88671875" style="279" customWidth="1"/>
    <col min="10243" max="10243" width="16.33203125" style="279" customWidth="1"/>
    <col min="10244" max="10244" width="33.21875" style="279" customWidth="1"/>
    <col min="10245" max="10245" width="12.109375" style="279" customWidth="1"/>
    <col min="10246" max="10246" width="0" style="279" hidden="1" customWidth="1"/>
    <col min="10247" max="10247" width="31.4414062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8.88671875" style="279" customWidth="1"/>
    <col min="10499" max="10499" width="16.33203125" style="279" customWidth="1"/>
    <col min="10500" max="10500" width="33.21875" style="279" customWidth="1"/>
    <col min="10501" max="10501" width="12.109375" style="279" customWidth="1"/>
    <col min="10502" max="10502" width="0" style="279" hidden="1" customWidth="1"/>
    <col min="10503" max="10503" width="31.4414062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8.88671875" style="279" customWidth="1"/>
    <col min="10755" max="10755" width="16.33203125" style="279" customWidth="1"/>
    <col min="10756" max="10756" width="33.21875" style="279" customWidth="1"/>
    <col min="10757" max="10757" width="12.109375" style="279" customWidth="1"/>
    <col min="10758" max="10758" width="0" style="279" hidden="1" customWidth="1"/>
    <col min="10759" max="10759" width="31.4414062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8.88671875" style="279" customWidth="1"/>
    <col min="11011" max="11011" width="16.33203125" style="279" customWidth="1"/>
    <col min="11012" max="11012" width="33.21875" style="279" customWidth="1"/>
    <col min="11013" max="11013" width="12.109375" style="279" customWidth="1"/>
    <col min="11014" max="11014" width="0" style="279" hidden="1" customWidth="1"/>
    <col min="11015" max="11015" width="31.4414062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8.88671875" style="279" customWidth="1"/>
    <col min="11267" max="11267" width="16.33203125" style="279" customWidth="1"/>
    <col min="11268" max="11268" width="33.21875" style="279" customWidth="1"/>
    <col min="11269" max="11269" width="12.109375" style="279" customWidth="1"/>
    <col min="11270" max="11270" width="0" style="279" hidden="1" customWidth="1"/>
    <col min="11271" max="11271" width="31.4414062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8.88671875" style="279" customWidth="1"/>
    <col min="11523" max="11523" width="16.33203125" style="279" customWidth="1"/>
    <col min="11524" max="11524" width="33.21875" style="279" customWidth="1"/>
    <col min="11525" max="11525" width="12.109375" style="279" customWidth="1"/>
    <col min="11526" max="11526" width="0" style="279" hidden="1" customWidth="1"/>
    <col min="11527" max="11527" width="31.4414062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8.88671875" style="279" customWidth="1"/>
    <col min="11779" max="11779" width="16.33203125" style="279" customWidth="1"/>
    <col min="11780" max="11780" width="33.21875" style="279" customWidth="1"/>
    <col min="11781" max="11781" width="12.109375" style="279" customWidth="1"/>
    <col min="11782" max="11782" width="0" style="279" hidden="1" customWidth="1"/>
    <col min="11783" max="11783" width="31.4414062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8.88671875" style="279" customWidth="1"/>
    <col min="12035" max="12035" width="16.33203125" style="279" customWidth="1"/>
    <col min="12036" max="12036" width="33.21875" style="279" customWidth="1"/>
    <col min="12037" max="12037" width="12.109375" style="279" customWidth="1"/>
    <col min="12038" max="12038" width="0" style="279" hidden="1" customWidth="1"/>
    <col min="12039" max="12039" width="31.4414062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8.88671875" style="279" customWidth="1"/>
    <col min="12291" max="12291" width="16.33203125" style="279" customWidth="1"/>
    <col min="12292" max="12292" width="33.21875" style="279" customWidth="1"/>
    <col min="12293" max="12293" width="12.109375" style="279" customWidth="1"/>
    <col min="12294" max="12294" width="0" style="279" hidden="1" customWidth="1"/>
    <col min="12295" max="12295" width="31.4414062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8.88671875" style="279" customWidth="1"/>
    <col min="12547" max="12547" width="16.33203125" style="279" customWidth="1"/>
    <col min="12548" max="12548" width="33.21875" style="279" customWidth="1"/>
    <col min="12549" max="12549" width="12.109375" style="279" customWidth="1"/>
    <col min="12550" max="12550" width="0" style="279" hidden="1" customWidth="1"/>
    <col min="12551" max="12551" width="31.4414062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8.88671875" style="279" customWidth="1"/>
    <col min="12803" max="12803" width="16.33203125" style="279" customWidth="1"/>
    <col min="12804" max="12804" width="33.21875" style="279" customWidth="1"/>
    <col min="12805" max="12805" width="12.109375" style="279" customWidth="1"/>
    <col min="12806" max="12806" width="0" style="279" hidden="1" customWidth="1"/>
    <col min="12807" max="12807" width="31.4414062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8.88671875" style="279" customWidth="1"/>
    <col min="13059" max="13059" width="16.33203125" style="279" customWidth="1"/>
    <col min="13060" max="13060" width="33.21875" style="279" customWidth="1"/>
    <col min="13061" max="13061" width="12.109375" style="279" customWidth="1"/>
    <col min="13062" max="13062" width="0" style="279" hidden="1" customWidth="1"/>
    <col min="13063" max="13063" width="31.4414062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8.88671875" style="279" customWidth="1"/>
    <col min="13315" max="13315" width="16.33203125" style="279" customWidth="1"/>
    <col min="13316" max="13316" width="33.21875" style="279" customWidth="1"/>
    <col min="13317" max="13317" width="12.109375" style="279" customWidth="1"/>
    <col min="13318" max="13318" width="0" style="279" hidden="1" customWidth="1"/>
    <col min="13319" max="13319" width="31.4414062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8.88671875" style="279" customWidth="1"/>
    <col min="13571" max="13571" width="16.33203125" style="279" customWidth="1"/>
    <col min="13572" max="13572" width="33.21875" style="279" customWidth="1"/>
    <col min="13573" max="13573" width="12.109375" style="279" customWidth="1"/>
    <col min="13574" max="13574" width="0" style="279" hidden="1" customWidth="1"/>
    <col min="13575" max="13575" width="31.4414062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8.88671875" style="279" customWidth="1"/>
    <col min="13827" max="13827" width="16.33203125" style="279" customWidth="1"/>
    <col min="13828" max="13828" width="33.21875" style="279" customWidth="1"/>
    <col min="13829" max="13829" width="12.109375" style="279" customWidth="1"/>
    <col min="13830" max="13830" width="0" style="279" hidden="1" customWidth="1"/>
    <col min="13831" max="13831" width="31.4414062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8.88671875" style="279" customWidth="1"/>
    <col min="14083" max="14083" width="16.33203125" style="279" customWidth="1"/>
    <col min="14084" max="14084" width="33.21875" style="279" customWidth="1"/>
    <col min="14085" max="14085" width="12.109375" style="279" customWidth="1"/>
    <col min="14086" max="14086" width="0" style="279" hidden="1" customWidth="1"/>
    <col min="14087" max="14087" width="31.4414062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8.88671875" style="279" customWidth="1"/>
    <col min="14339" max="14339" width="16.33203125" style="279" customWidth="1"/>
    <col min="14340" max="14340" width="33.21875" style="279" customWidth="1"/>
    <col min="14341" max="14341" width="12.109375" style="279" customWidth="1"/>
    <col min="14342" max="14342" width="0" style="279" hidden="1" customWidth="1"/>
    <col min="14343" max="14343" width="31.4414062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8.88671875" style="279" customWidth="1"/>
    <col min="14595" max="14595" width="16.33203125" style="279" customWidth="1"/>
    <col min="14596" max="14596" width="33.21875" style="279" customWidth="1"/>
    <col min="14597" max="14597" width="12.109375" style="279" customWidth="1"/>
    <col min="14598" max="14598" width="0" style="279" hidden="1" customWidth="1"/>
    <col min="14599" max="14599" width="31.4414062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8.88671875" style="279" customWidth="1"/>
    <col min="14851" max="14851" width="16.33203125" style="279" customWidth="1"/>
    <col min="14852" max="14852" width="33.21875" style="279" customWidth="1"/>
    <col min="14853" max="14853" width="12.109375" style="279" customWidth="1"/>
    <col min="14854" max="14854" width="0" style="279" hidden="1" customWidth="1"/>
    <col min="14855" max="14855" width="31.4414062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8.88671875" style="279" customWidth="1"/>
    <col min="15107" max="15107" width="16.33203125" style="279" customWidth="1"/>
    <col min="15108" max="15108" width="33.21875" style="279" customWidth="1"/>
    <col min="15109" max="15109" width="12.109375" style="279" customWidth="1"/>
    <col min="15110" max="15110" width="0" style="279" hidden="1" customWidth="1"/>
    <col min="15111" max="15111" width="31.4414062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8.88671875" style="279" customWidth="1"/>
    <col min="15363" max="15363" width="16.33203125" style="279" customWidth="1"/>
    <col min="15364" max="15364" width="33.21875" style="279" customWidth="1"/>
    <col min="15365" max="15365" width="12.109375" style="279" customWidth="1"/>
    <col min="15366" max="15366" width="0" style="279" hidden="1" customWidth="1"/>
    <col min="15367" max="15367" width="31.4414062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8.88671875" style="279" customWidth="1"/>
    <col min="15619" max="15619" width="16.33203125" style="279" customWidth="1"/>
    <col min="15620" max="15620" width="33.21875" style="279" customWidth="1"/>
    <col min="15621" max="15621" width="12.109375" style="279" customWidth="1"/>
    <col min="15622" max="15622" width="0" style="279" hidden="1" customWidth="1"/>
    <col min="15623" max="15623" width="31.4414062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8.88671875" style="279" customWidth="1"/>
    <col min="15875" max="15875" width="16.33203125" style="279" customWidth="1"/>
    <col min="15876" max="15876" width="33.21875" style="279" customWidth="1"/>
    <col min="15877" max="15877" width="12.109375" style="279" customWidth="1"/>
    <col min="15878" max="15878" width="0" style="279" hidden="1" customWidth="1"/>
    <col min="15879" max="15879" width="31.4414062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8.88671875" style="279" customWidth="1"/>
    <col min="16131" max="16131" width="16.33203125" style="279" customWidth="1"/>
    <col min="16132" max="16132" width="33.21875" style="279" customWidth="1"/>
    <col min="16133" max="16133" width="12.109375" style="279" customWidth="1"/>
    <col min="16134" max="16134" width="0" style="279" hidden="1" customWidth="1"/>
    <col min="16135" max="16135" width="31.4414062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492" t="e">
        <f>[2]Altalanos!$A$6</f>
        <v>#REF!</v>
      </c>
      <c r="B1" s="271"/>
      <c r="C1" s="271"/>
      <c r="D1" s="272"/>
      <c r="E1" s="273" t="s">
        <v>44</v>
      </c>
      <c r="F1" s="274"/>
      <c r="G1" s="275"/>
      <c r="H1" s="276"/>
      <c r="I1" s="276"/>
      <c r="J1" s="277"/>
      <c r="K1" s="277"/>
      <c r="L1" s="277"/>
      <c r="M1" s="277"/>
      <c r="N1" s="277"/>
      <c r="O1" s="277"/>
      <c r="P1" s="277"/>
      <c r="Q1" s="278"/>
    </row>
    <row r="2" spans="1:17" ht="13.8" thickBot="1" x14ac:dyDescent="0.3">
      <c r="B2" s="280" t="s">
        <v>43</v>
      </c>
      <c r="C2" s="476" t="e">
        <f>[2]Altalanos!$D$8</f>
        <v>#REF!</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t="e">
        <f>[2]Altalanos!$A$10</f>
        <v>#REF!</v>
      </c>
      <c r="B5" s="305"/>
      <c r="C5" s="306" t="e">
        <f>[2]Altalanos!$C$10</f>
        <v>#REF!</v>
      </c>
      <c r="D5" s="307" t="e">
        <f>[2]Altalanos!$D$10</f>
        <v>#REF!</v>
      </c>
      <c r="E5" s="307"/>
      <c r="F5" s="307"/>
      <c r="G5" s="307"/>
      <c r="H5" s="308" t="e">
        <f>[2]Altalanos!$E$10</f>
        <v>#REF!</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95</v>
      </c>
      <c r="C7" s="346" t="s">
        <v>404</v>
      </c>
      <c r="D7" s="328" t="s">
        <v>350</v>
      </c>
      <c r="E7" s="329" t="s">
        <v>405</v>
      </c>
      <c r="F7" s="330"/>
      <c r="G7" s="331"/>
      <c r="H7" s="332"/>
      <c r="I7" s="332"/>
      <c r="J7" s="333"/>
      <c r="K7" s="334"/>
      <c r="L7" s="335"/>
      <c r="M7" s="334"/>
      <c r="N7" s="336"/>
      <c r="O7" s="332"/>
      <c r="P7" s="337"/>
      <c r="Q7" s="338"/>
    </row>
    <row r="8" spans="1:17" s="339" customFormat="1" ht="18.899999999999999" customHeight="1" x14ac:dyDescent="0.25">
      <c r="A8" s="325">
        <v>2</v>
      </c>
      <c r="B8" s="346" t="s">
        <v>406</v>
      </c>
      <c r="C8" s="346" t="s">
        <v>328</v>
      </c>
      <c r="D8" s="328" t="s">
        <v>378</v>
      </c>
      <c r="E8" s="329" t="s">
        <v>407</v>
      </c>
      <c r="F8" s="342"/>
      <c r="G8" s="343"/>
      <c r="H8" s="332"/>
      <c r="I8" s="332"/>
      <c r="J8" s="333"/>
      <c r="K8" s="334"/>
      <c r="L8" s="335"/>
      <c r="M8" s="334"/>
      <c r="N8" s="336"/>
      <c r="O8" s="332"/>
      <c r="P8" s="337"/>
      <c r="Q8" s="338"/>
    </row>
    <row r="9" spans="1:17" s="339" customFormat="1" ht="18.899999999999999" customHeight="1" x14ac:dyDescent="0.25">
      <c r="A9" s="325">
        <v>3</v>
      </c>
      <c r="B9" s="346" t="s">
        <v>338</v>
      </c>
      <c r="C9" s="346" t="s">
        <v>408</v>
      </c>
      <c r="D9" s="328" t="s">
        <v>409</v>
      </c>
      <c r="E9" s="329" t="s">
        <v>410</v>
      </c>
      <c r="F9" s="342"/>
      <c r="G9" s="343"/>
      <c r="H9" s="332"/>
      <c r="I9" s="332"/>
      <c r="J9" s="333"/>
      <c r="K9" s="334"/>
      <c r="L9" s="335"/>
      <c r="M9" s="334"/>
      <c r="N9" s="336"/>
      <c r="O9" s="332"/>
      <c r="P9" s="344"/>
      <c r="Q9" s="345"/>
    </row>
    <row r="10" spans="1:17" s="339" customFormat="1" ht="18.899999999999999" customHeight="1" x14ac:dyDescent="0.25">
      <c r="A10" s="325">
        <v>4</v>
      </c>
      <c r="B10" s="346" t="s">
        <v>411</v>
      </c>
      <c r="C10" s="346" t="s">
        <v>360</v>
      </c>
      <c r="D10" s="328" t="s">
        <v>378</v>
      </c>
      <c r="E10" s="329" t="s">
        <v>412</v>
      </c>
      <c r="F10" s="342"/>
      <c r="G10" s="343"/>
      <c r="H10" s="332"/>
      <c r="I10" s="332"/>
      <c r="J10" s="333"/>
      <c r="K10" s="334"/>
      <c r="L10" s="335"/>
      <c r="M10" s="334"/>
      <c r="N10" s="336"/>
      <c r="O10" s="332"/>
      <c r="P10" s="347"/>
      <c r="Q10" s="348"/>
    </row>
    <row r="11" spans="1:17" s="339" customFormat="1" ht="18.899999999999999" customHeight="1" x14ac:dyDescent="0.25">
      <c r="A11" s="325">
        <v>5</v>
      </c>
      <c r="B11" s="346" t="s">
        <v>413</v>
      </c>
      <c r="C11" s="346" t="s">
        <v>414</v>
      </c>
      <c r="D11" s="328" t="s">
        <v>415</v>
      </c>
      <c r="E11" s="329" t="s">
        <v>416</v>
      </c>
      <c r="F11" s="342"/>
      <c r="G11" s="343"/>
      <c r="H11" s="332"/>
      <c r="I11" s="332"/>
      <c r="J11" s="333"/>
      <c r="K11" s="334"/>
      <c r="L11" s="335"/>
      <c r="M11" s="334"/>
      <c r="N11" s="336"/>
      <c r="O11" s="332"/>
      <c r="P11" s="347"/>
      <c r="Q11" s="348"/>
    </row>
    <row r="12" spans="1:17" s="339" customFormat="1" ht="18.899999999999999" customHeight="1" x14ac:dyDescent="0.25">
      <c r="A12" s="325">
        <v>6</v>
      </c>
      <c r="B12" s="346" t="s">
        <v>417</v>
      </c>
      <c r="C12" s="346" t="s">
        <v>118</v>
      </c>
      <c r="D12" s="328" t="s">
        <v>418</v>
      </c>
      <c r="E12" s="329" t="s">
        <v>419</v>
      </c>
      <c r="F12" s="342"/>
      <c r="G12" s="343"/>
      <c r="H12" s="332"/>
      <c r="I12" s="332"/>
      <c r="J12" s="333"/>
      <c r="K12" s="334"/>
      <c r="L12" s="335"/>
      <c r="M12" s="334"/>
      <c r="N12" s="336"/>
      <c r="O12" s="332"/>
      <c r="P12" s="347"/>
      <c r="Q12" s="348"/>
    </row>
    <row r="13" spans="1:17" s="339" customFormat="1" ht="18.899999999999999" customHeight="1" x14ac:dyDescent="0.25">
      <c r="A13" s="325">
        <v>7</v>
      </c>
      <c r="B13" s="346" t="s">
        <v>420</v>
      </c>
      <c r="C13" s="346" t="s">
        <v>421</v>
      </c>
      <c r="D13" s="328" t="s">
        <v>422</v>
      </c>
      <c r="E13" s="329" t="s">
        <v>423</v>
      </c>
      <c r="F13" s="342"/>
      <c r="G13" s="343"/>
      <c r="H13" s="332"/>
      <c r="I13" s="332"/>
      <c r="J13" s="333"/>
      <c r="K13" s="334"/>
      <c r="L13" s="335"/>
      <c r="M13" s="334"/>
      <c r="N13" s="336"/>
      <c r="O13" s="332"/>
      <c r="P13" s="347"/>
      <c r="Q13" s="348"/>
    </row>
    <row r="14" spans="1:17" s="339" customFormat="1" ht="18.899999999999999" customHeight="1" x14ac:dyDescent="0.25">
      <c r="A14" s="325">
        <v>8</v>
      </c>
      <c r="B14" s="346" t="s">
        <v>424</v>
      </c>
      <c r="C14" s="346" t="s">
        <v>425</v>
      </c>
      <c r="D14" s="328" t="s">
        <v>388</v>
      </c>
      <c r="E14" s="329" t="s">
        <v>426</v>
      </c>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28" t="s">
        <v>427</v>
      </c>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28" t="s">
        <v>428</v>
      </c>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294" priority="20" stopIfTrue="1">
      <formula>AND(ROUNDDOWN(($A$4-E7)/365.25,0)&lt;=13,G7&lt;&gt;"OK")</formula>
    </cfRule>
    <cfRule type="expression" dxfId="293" priority="21" stopIfTrue="1">
      <formula>AND(ROUNDDOWN(($A$4-E7)/365.25,0)&lt;=14,G7&lt;&gt;"OK")</formula>
    </cfRule>
    <cfRule type="expression" dxfId="292" priority="22" stopIfTrue="1">
      <formula>AND(ROUNDDOWN(($A$4-E7)/365.25,0)&lt;=17,G7&lt;&gt;"OK")</formula>
    </cfRule>
  </conditionalFormatting>
  <conditionalFormatting sqref="J7:J156">
    <cfRule type="cellIs" dxfId="291" priority="19" stopIfTrue="1" operator="equal">
      <formula>"Z"</formula>
    </cfRule>
  </conditionalFormatting>
  <conditionalFormatting sqref="A7:D156">
    <cfRule type="expression" dxfId="290" priority="18" stopIfTrue="1">
      <formula>$Q7&gt;=1</formula>
    </cfRule>
  </conditionalFormatting>
  <conditionalFormatting sqref="E7:E14">
    <cfRule type="expression" dxfId="289" priority="15" stopIfTrue="1">
      <formula>AND(ROUNDDOWN(($A$4-E7)/365.25,0)&lt;=13,G7&lt;&gt;"OK")</formula>
    </cfRule>
    <cfRule type="expression" dxfId="288" priority="16" stopIfTrue="1">
      <formula>AND(ROUNDDOWN(($A$4-E7)/365.25,0)&lt;=14,G7&lt;&gt;"OK")</formula>
    </cfRule>
    <cfRule type="expression" dxfId="287" priority="17" stopIfTrue="1">
      <formula>AND(ROUNDDOWN(($A$4-E7)/365.25,0)&lt;=17,G7&lt;&gt;"OK")</formula>
    </cfRule>
  </conditionalFormatting>
  <conditionalFormatting sqref="J7:J14">
    <cfRule type="cellIs" dxfId="286" priority="14" stopIfTrue="1" operator="equal">
      <formula>"Z"</formula>
    </cfRule>
  </conditionalFormatting>
  <conditionalFormatting sqref="B7:D14">
    <cfRule type="expression" dxfId="285" priority="13" stopIfTrue="1">
      <formula>$Q7&gt;=1</formula>
    </cfRule>
  </conditionalFormatting>
  <conditionalFormatting sqref="E7:E14">
    <cfRule type="expression" dxfId="284" priority="10" stopIfTrue="1">
      <formula>AND(ROUNDDOWN(($A$4-E7)/365.25,0)&lt;=13,G7&lt;&gt;"OK")</formula>
    </cfRule>
    <cfRule type="expression" dxfId="283" priority="11" stopIfTrue="1">
      <formula>AND(ROUNDDOWN(($A$4-E7)/365.25,0)&lt;=14,G7&lt;&gt;"OK")</formula>
    </cfRule>
    <cfRule type="expression" dxfId="282" priority="12" stopIfTrue="1">
      <formula>AND(ROUNDDOWN(($A$4-E7)/365.25,0)&lt;=17,G7&lt;&gt;"OK")</formula>
    </cfRule>
  </conditionalFormatting>
  <conditionalFormatting sqref="B7:D14">
    <cfRule type="expression" dxfId="281" priority="9" stopIfTrue="1">
      <formula>$Q7&gt;=1</formula>
    </cfRule>
  </conditionalFormatting>
  <conditionalFormatting sqref="E7:E27 E29:E37">
    <cfRule type="expression" dxfId="280" priority="6" stopIfTrue="1">
      <formula>AND(ROUNDDOWN(($A$4-E7)/365.25,0)&lt;=13,G7&lt;&gt;"OK")</formula>
    </cfRule>
    <cfRule type="expression" dxfId="279" priority="7" stopIfTrue="1">
      <formula>AND(ROUNDDOWN(($A$4-E7)/365.25,0)&lt;=14,G7&lt;&gt;"OK")</formula>
    </cfRule>
    <cfRule type="expression" dxfId="278" priority="8" stopIfTrue="1">
      <formula>AND(ROUNDDOWN(($A$4-E7)/365.25,0)&lt;=17,G7&lt;&gt;"OK")</formula>
    </cfRule>
  </conditionalFormatting>
  <conditionalFormatting sqref="B7:D37">
    <cfRule type="expression" dxfId="277" priority="5" stopIfTrue="1">
      <formula>$Q7&gt;=1</formula>
    </cfRule>
  </conditionalFormatting>
  <conditionalFormatting sqref="D17">
    <cfRule type="expression" dxfId="276" priority="4" stopIfTrue="1">
      <formula>$Q17&gt;=1</formula>
    </cfRule>
  </conditionalFormatting>
  <conditionalFormatting sqref="D17">
    <cfRule type="expression" dxfId="275" priority="3" stopIfTrue="1">
      <formula>$Q17&gt;=1</formula>
    </cfRule>
  </conditionalFormatting>
  <conditionalFormatting sqref="D18">
    <cfRule type="expression" dxfId="274" priority="2" stopIfTrue="1">
      <formula>$Q18&gt;=1</formula>
    </cfRule>
  </conditionalFormatting>
  <conditionalFormatting sqref="D18">
    <cfRule type="expression" dxfId="273" priority="1" stopIfTrue="1">
      <formula>$Q18&gt;=1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32161" r:id="rId4" name="Button 1">
              <controlPr defaultSize="0" print="0" autoFill="0" autoPict="0" macro="[2]!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34A1-BF32-4915-A3E9-CC7E952DDE5B}">
  <sheetPr codeName="Sheet19">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4.33203125" style="279" customWidth="1"/>
    <col min="3" max="3" width="12" style="279" customWidth="1"/>
    <col min="4" max="4" width="33.109375" style="355" customWidth="1"/>
    <col min="5" max="5" width="9.33203125" style="356" customWidth="1"/>
    <col min="6" max="6" width="6.109375" style="357" hidden="1" customWidth="1"/>
    <col min="7" max="7" width="33.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customWidth="1"/>
    <col min="259" max="259" width="12" style="279" customWidth="1"/>
    <col min="260" max="260" width="33.109375" style="279" customWidth="1"/>
    <col min="261" max="261" width="9.33203125" style="279" customWidth="1"/>
    <col min="262" max="262" width="0" style="279" hidden="1" customWidth="1"/>
    <col min="263" max="263" width="33.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customWidth="1"/>
    <col min="515" max="515" width="12" style="279" customWidth="1"/>
    <col min="516" max="516" width="33.109375" style="279" customWidth="1"/>
    <col min="517" max="517" width="9.33203125" style="279" customWidth="1"/>
    <col min="518" max="518" width="0" style="279" hidden="1" customWidth="1"/>
    <col min="519" max="519" width="33.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customWidth="1"/>
    <col min="771" max="771" width="12" style="279" customWidth="1"/>
    <col min="772" max="772" width="33.109375" style="279" customWidth="1"/>
    <col min="773" max="773" width="9.33203125" style="279" customWidth="1"/>
    <col min="774" max="774" width="0" style="279" hidden="1" customWidth="1"/>
    <col min="775" max="775" width="33.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customWidth="1"/>
    <col min="1027" max="1027" width="12" style="279" customWidth="1"/>
    <col min="1028" max="1028" width="33.109375" style="279" customWidth="1"/>
    <col min="1029" max="1029" width="9.33203125" style="279" customWidth="1"/>
    <col min="1030" max="1030" width="0" style="279" hidden="1" customWidth="1"/>
    <col min="1031" max="1031" width="33.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customWidth="1"/>
    <col min="1283" max="1283" width="12" style="279" customWidth="1"/>
    <col min="1284" max="1284" width="33.109375" style="279" customWidth="1"/>
    <col min="1285" max="1285" width="9.33203125" style="279" customWidth="1"/>
    <col min="1286" max="1286" width="0" style="279" hidden="1" customWidth="1"/>
    <col min="1287" max="1287" width="33.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customWidth="1"/>
    <col min="1539" max="1539" width="12" style="279" customWidth="1"/>
    <col min="1540" max="1540" width="33.109375" style="279" customWidth="1"/>
    <col min="1541" max="1541" width="9.33203125" style="279" customWidth="1"/>
    <col min="1542" max="1542" width="0" style="279" hidden="1" customWidth="1"/>
    <col min="1543" max="1543" width="33.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customWidth="1"/>
    <col min="1795" max="1795" width="12" style="279" customWidth="1"/>
    <col min="1796" max="1796" width="33.109375" style="279" customWidth="1"/>
    <col min="1797" max="1797" width="9.33203125" style="279" customWidth="1"/>
    <col min="1798" max="1798" width="0" style="279" hidden="1" customWidth="1"/>
    <col min="1799" max="1799" width="33.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customWidth="1"/>
    <col min="2051" max="2051" width="12" style="279" customWidth="1"/>
    <col min="2052" max="2052" width="33.109375" style="279" customWidth="1"/>
    <col min="2053" max="2053" width="9.33203125" style="279" customWidth="1"/>
    <col min="2054" max="2054" width="0" style="279" hidden="1" customWidth="1"/>
    <col min="2055" max="2055" width="33.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customWidth="1"/>
    <col min="2307" max="2307" width="12" style="279" customWidth="1"/>
    <col min="2308" max="2308" width="33.109375" style="279" customWidth="1"/>
    <col min="2309" max="2309" width="9.33203125" style="279" customWidth="1"/>
    <col min="2310" max="2310" width="0" style="279" hidden="1" customWidth="1"/>
    <col min="2311" max="2311" width="33.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customWidth="1"/>
    <col min="2563" max="2563" width="12" style="279" customWidth="1"/>
    <col min="2564" max="2564" width="33.109375" style="279" customWidth="1"/>
    <col min="2565" max="2565" width="9.33203125" style="279" customWidth="1"/>
    <col min="2566" max="2566" width="0" style="279" hidden="1" customWidth="1"/>
    <col min="2567" max="2567" width="33.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customWidth="1"/>
    <col min="2819" max="2819" width="12" style="279" customWidth="1"/>
    <col min="2820" max="2820" width="33.109375" style="279" customWidth="1"/>
    <col min="2821" max="2821" width="9.33203125" style="279" customWidth="1"/>
    <col min="2822" max="2822" width="0" style="279" hidden="1" customWidth="1"/>
    <col min="2823" max="2823" width="33.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customWidth="1"/>
    <col min="3075" max="3075" width="12" style="279" customWidth="1"/>
    <col min="3076" max="3076" width="33.109375" style="279" customWidth="1"/>
    <col min="3077" max="3077" width="9.33203125" style="279" customWidth="1"/>
    <col min="3078" max="3078" width="0" style="279" hidden="1" customWidth="1"/>
    <col min="3079" max="3079" width="33.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customWidth="1"/>
    <col min="3331" max="3331" width="12" style="279" customWidth="1"/>
    <col min="3332" max="3332" width="33.109375" style="279" customWidth="1"/>
    <col min="3333" max="3333" width="9.33203125" style="279" customWidth="1"/>
    <col min="3334" max="3334" width="0" style="279" hidden="1" customWidth="1"/>
    <col min="3335" max="3335" width="33.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customWidth="1"/>
    <col min="3587" max="3587" width="12" style="279" customWidth="1"/>
    <col min="3588" max="3588" width="33.109375" style="279" customWidth="1"/>
    <col min="3589" max="3589" width="9.33203125" style="279" customWidth="1"/>
    <col min="3590" max="3590" width="0" style="279" hidden="1" customWidth="1"/>
    <col min="3591" max="3591" width="33.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customWidth="1"/>
    <col min="3843" max="3843" width="12" style="279" customWidth="1"/>
    <col min="3844" max="3844" width="33.109375" style="279" customWidth="1"/>
    <col min="3845" max="3845" width="9.33203125" style="279" customWidth="1"/>
    <col min="3846" max="3846" width="0" style="279" hidden="1" customWidth="1"/>
    <col min="3847" max="3847" width="33.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customWidth="1"/>
    <col min="4099" max="4099" width="12" style="279" customWidth="1"/>
    <col min="4100" max="4100" width="33.109375" style="279" customWidth="1"/>
    <col min="4101" max="4101" width="9.33203125" style="279" customWidth="1"/>
    <col min="4102" max="4102" width="0" style="279" hidden="1" customWidth="1"/>
    <col min="4103" max="4103" width="33.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customWidth="1"/>
    <col min="4355" max="4355" width="12" style="279" customWidth="1"/>
    <col min="4356" max="4356" width="33.109375" style="279" customWidth="1"/>
    <col min="4357" max="4357" width="9.33203125" style="279" customWidth="1"/>
    <col min="4358" max="4358" width="0" style="279" hidden="1" customWidth="1"/>
    <col min="4359" max="4359" width="33.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customWidth="1"/>
    <col min="4611" max="4611" width="12" style="279" customWidth="1"/>
    <col min="4612" max="4612" width="33.109375" style="279" customWidth="1"/>
    <col min="4613" max="4613" width="9.33203125" style="279" customWidth="1"/>
    <col min="4614" max="4614" width="0" style="279" hidden="1" customWidth="1"/>
    <col min="4615" max="4615" width="33.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customWidth="1"/>
    <col min="4867" max="4867" width="12" style="279" customWidth="1"/>
    <col min="4868" max="4868" width="33.109375" style="279" customWidth="1"/>
    <col min="4869" max="4869" width="9.33203125" style="279" customWidth="1"/>
    <col min="4870" max="4870" width="0" style="279" hidden="1" customWidth="1"/>
    <col min="4871" max="4871" width="33.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customWidth="1"/>
    <col min="5123" max="5123" width="12" style="279" customWidth="1"/>
    <col min="5124" max="5124" width="33.109375" style="279" customWidth="1"/>
    <col min="5125" max="5125" width="9.33203125" style="279" customWidth="1"/>
    <col min="5126" max="5126" width="0" style="279" hidden="1" customWidth="1"/>
    <col min="5127" max="5127" width="33.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customWidth="1"/>
    <col min="5379" max="5379" width="12" style="279" customWidth="1"/>
    <col min="5380" max="5380" width="33.109375" style="279" customWidth="1"/>
    <col min="5381" max="5381" width="9.33203125" style="279" customWidth="1"/>
    <col min="5382" max="5382" width="0" style="279" hidden="1" customWidth="1"/>
    <col min="5383" max="5383" width="33.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customWidth="1"/>
    <col min="5635" max="5635" width="12" style="279" customWidth="1"/>
    <col min="5636" max="5636" width="33.109375" style="279" customWidth="1"/>
    <col min="5637" max="5637" width="9.33203125" style="279" customWidth="1"/>
    <col min="5638" max="5638" width="0" style="279" hidden="1" customWidth="1"/>
    <col min="5639" max="5639" width="33.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customWidth="1"/>
    <col min="5891" max="5891" width="12" style="279" customWidth="1"/>
    <col min="5892" max="5892" width="33.109375" style="279" customWidth="1"/>
    <col min="5893" max="5893" width="9.33203125" style="279" customWidth="1"/>
    <col min="5894" max="5894" width="0" style="279" hidden="1" customWidth="1"/>
    <col min="5895" max="5895" width="33.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customWidth="1"/>
    <col min="6147" max="6147" width="12" style="279" customWidth="1"/>
    <col min="6148" max="6148" width="33.109375" style="279" customWidth="1"/>
    <col min="6149" max="6149" width="9.33203125" style="279" customWidth="1"/>
    <col min="6150" max="6150" width="0" style="279" hidden="1" customWidth="1"/>
    <col min="6151" max="6151" width="33.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customWidth="1"/>
    <col min="6403" max="6403" width="12" style="279" customWidth="1"/>
    <col min="6404" max="6404" width="33.109375" style="279" customWidth="1"/>
    <col min="6405" max="6405" width="9.33203125" style="279" customWidth="1"/>
    <col min="6406" max="6406" width="0" style="279" hidden="1" customWidth="1"/>
    <col min="6407" max="6407" width="33.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customWidth="1"/>
    <col min="6659" max="6659" width="12" style="279" customWidth="1"/>
    <col min="6660" max="6660" width="33.109375" style="279" customWidth="1"/>
    <col min="6661" max="6661" width="9.33203125" style="279" customWidth="1"/>
    <col min="6662" max="6662" width="0" style="279" hidden="1" customWidth="1"/>
    <col min="6663" max="6663" width="33.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customWidth="1"/>
    <col min="6915" max="6915" width="12" style="279" customWidth="1"/>
    <col min="6916" max="6916" width="33.109375" style="279" customWidth="1"/>
    <col min="6917" max="6917" width="9.33203125" style="279" customWidth="1"/>
    <col min="6918" max="6918" width="0" style="279" hidden="1" customWidth="1"/>
    <col min="6919" max="6919" width="33.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customWidth="1"/>
    <col min="7171" max="7171" width="12" style="279" customWidth="1"/>
    <col min="7172" max="7172" width="33.109375" style="279" customWidth="1"/>
    <col min="7173" max="7173" width="9.33203125" style="279" customWidth="1"/>
    <col min="7174" max="7174" width="0" style="279" hidden="1" customWidth="1"/>
    <col min="7175" max="7175" width="33.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customWidth="1"/>
    <col min="7427" max="7427" width="12" style="279" customWidth="1"/>
    <col min="7428" max="7428" width="33.109375" style="279" customWidth="1"/>
    <col min="7429" max="7429" width="9.33203125" style="279" customWidth="1"/>
    <col min="7430" max="7430" width="0" style="279" hidden="1" customWidth="1"/>
    <col min="7431" max="7431" width="33.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customWidth="1"/>
    <col min="7683" max="7683" width="12" style="279" customWidth="1"/>
    <col min="7684" max="7684" width="33.109375" style="279" customWidth="1"/>
    <col min="7685" max="7685" width="9.33203125" style="279" customWidth="1"/>
    <col min="7686" max="7686" width="0" style="279" hidden="1" customWidth="1"/>
    <col min="7687" max="7687" width="33.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customWidth="1"/>
    <col min="7939" max="7939" width="12" style="279" customWidth="1"/>
    <col min="7940" max="7940" width="33.109375" style="279" customWidth="1"/>
    <col min="7941" max="7941" width="9.33203125" style="279" customWidth="1"/>
    <col min="7942" max="7942" width="0" style="279" hidden="1" customWidth="1"/>
    <col min="7943" max="7943" width="33.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customWidth="1"/>
    <col min="8195" max="8195" width="12" style="279" customWidth="1"/>
    <col min="8196" max="8196" width="33.109375" style="279" customWidth="1"/>
    <col min="8197" max="8197" width="9.33203125" style="279" customWidth="1"/>
    <col min="8198" max="8198" width="0" style="279" hidden="1" customWidth="1"/>
    <col min="8199" max="8199" width="33.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customWidth="1"/>
    <col min="8451" max="8451" width="12" style="279" customWidth="1"/>
    <col min="8452" max="8452" width="33.109375" style="279" customWidth="1"/>
    <col min="8453" max="8453" width="9.33203125" style="279" customWidth="1"/>
    <col min="8454" max="8454" width="0" style="279" hidden="1" customWidth="1"/>
    <col min="8455" max="8455" width="33.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customWidth="1"/>
    <col min="8707" max="8707" width="12" style="279" customWidth="1"/>
    <col min="8708" max="8708" width="33.109375" style="279" customWidth="1"/>
    <col min="8709" max="8709" width="9.33203125" style="279" customWidth="1"/>
    <col min="8710" max="8710" width="0" style="279" hidden="1" customWidth="1"/>
    <col min="8711" max="8711" width="33.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customWidth="1"/>
    <col min="8963" max="8963" width="12" style="279" customWidth="1"/>
    <col min="8964" max="8964" width="33.109375" style="279" customWidth="1"/>
    <col min="8965" max="8965" width="9.33203125" style="279" customWidth="1"/>
    <col min="8966" max="8966" width="0" style="279" hidden="1" customWidth="1"/>
    <col min="8967" max="8967" width="33.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customWidth="1"/>
    <col min="9219" max="9219" width="12" style="279" customWidth="1"/>
    <col min="9220" max="9220" width="33.109375" style="279" customWidth="1"/>
    <col min="9221" max="9221" width="9.33203125" style="279" customWidth="1"/>
    <col min="9222" max="9222" width="0" style="279" hidden="1" customWidth="1"/>
    <col min="9223" max="9223" width="33.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customWidth="1"/>
    <col min="9475" max="9475" width="12" style="279" customWidth="1"/>
    <col min="9476" max="9476" width="33.109375" style="279" customWidth="1"/>
    <col min="9477" max="9477" width="9.33203125" style="279" customWidth="1"/>
    <col min="9478" max="9478" width="0" style="279" hidden="1" customWidth="1"/>
    <col min="9479" max="9479" width="33.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customWidth="1"/>
    <col min="9731" max="9731" width="12" style="279" customWidth="1"/>
    <col min="9732" max="9732" width="33.109375" style="279" customWidth="1"/>
    <col min="9733" max="9733" width="9.33203125" style="279" customWidth="1"/>
    <col min="9734" max="9734" width="0" style="279" hidden="1" customWidth="1"/>
    <col min="9735" max="9735" width="33.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customWidth="1"/>
    <col min="9987" max="9987" width="12" style="279" customWidth="1"/>
    <col min="9988" max="9988" width="33.109375" style="279" customWidth="1"/>
    <col min="9989" max="9989" width="9.33203125" style="279" customWidth="1"/>
    <col min="9990" max="9990" width="0" style="279" hidden="1" customWidth="1"/>
    <col min="9991" max="9991" width="33.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customWidth="1"/>
    <col min="10243" max="10243" width="12" style="279" customWidth="1"/>
    <col min="10244" max="10244" width="33.109375" style="279" customWidth="1"/>
    <col min="10245" max="10245" width="9.33203125" style="279" customWidth="1"/>
    <col min="10246" max="10246" width="0" style="279" hidden="1" customWidth="1"/>
    <col min="10247" max="10247" width="33.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customWidth="1"/>
    <col min="10499" max="10499" width="12" style="279" customWidth="1"/>
    <col min="10500" max="10500" width="33.109375" style="279" customWidth="1"/>
    <col min="10501" max="10501" width="9.33203125" style="279" customWidth="1"/>
    <col min="10502" max="10502" width="0" style="279" hidden="1" customWidth="1"/>
    <col min="10503" max="10503" width="33.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customWidth="1"/>
    <col min="10755" max="10755" width="12" style="279" customWidth="1"/>
    <col min="10756" max="10756" width="33.109375" style="279" customWidth="1"/>
    <col min="10757" max="10757" width="9.33203125" style="279" customWidth="1"/>
    <col min="10758" max="10758" width="0" style="279" hidden="1" customWidth="1"/>
    <col min="10759" max="10759" width="33.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customWidth="1"/>
    <col min="11011" max="11011" width="12" style="279" customWidth="1"/>
    <col min="11012" max="11012" width="33.109375" style="279" customWidth="1"/>
    <col min="11013" max="11013" width="9.33203125" style="279" customWidth="1"/>
    <col min="11014" max="11014" width="0" style="279" hidden="1" customWidth="1"/>
    <col min="11015" max="11015" width="33.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customWidth="1"/>
    <col min="11267" max="11267" width="12" style="279" customWidth="1"/>
    <col min="11268" max="11268" width="33.109375" style="279" customWidth="1"/>
    <col min="11269" max="11269" width="9.33203125" style="279" customWidth="1"/>
    <col min="11270" max="11270" width="0" style="279" hidden="1" customWidth="1"/>
    <col min="11271" max="11271" width="33.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customWidth="1"/>
    <col min="11523" max="11523" width="12" style="279" customWidth="1"/>
    <col min="11524" max="11524" width="33.109375" style="279" customWidth="1"/>
    <col min="11525" max="11525" width="9.33203125" style="279" customWidth="1"/>
    <col min="11526" max="11526" width="0" style="279" hidden="1" customWidth="1"/>
    <col min="11527" max="11527" width="33.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customWidth="1"/>
    <col min="11779" max="11779" width="12" style="279" customWidth="1"/>
    <col min="11780" max="11780" width="33.109375" style="279" customWidth="1"/>
    <col min="11781" max="11781" width="9.33203125" style="279" customWidth="1"/>
    <col min="11782" max="11782" width="0" style="279" hidden="1" customWidth="1"/>
    <col min="11783" max="11783" width="33.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customWidth="1"/>
    <col min="12035" max="12035" width="12" style="279" customWidth="1"/>
    <col min="12036" max="12036" width="33.109375" style="279" customWidth="1"/>
    <col min="12037" max="12037" width="9.33203125" style="279" customWidth="1"/>
    <col min="12038" max="12038" width="0" style="279" hidden="1" customWidth="1"/>
    <col min="12039" max="12039" width="33.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customWidth="1"/>
    <col min="12291" max="12291" width="12" style="279" customWidth="1"/>
    <col min="12292" max="12292" width="33.109375" style="279" customWidth="1"/>
    <col min="12293" max="12293" width="9.33203125" style="279" customWidth="1"/>
    <col min="12294" max="12294" width="0" style="279" hidden="1" customWidth="1"/>
    <col min="12295" max="12295" width="33.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customWidth="1"/>
    <col min="12547" max="12547" width="12" style="279" customWidth="1"/>
    <col min="12548" max="12548" width="33.109375" style="279" customWidth="1"/>
    <col min="12549" max="12549" width="9.33203125" style="279" customWidth="1"/>
    <col min="12550" max="12550" width="0" style="279" hidden="1" customWidth="1"/>
    <col min="12551" max="12551" width="33.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customWidth="1"/>
    <col min="12803" max="12803" width="12" style="279" customWidth="1"/>
    <col min="12804" max="12804" width="33.109375" style="279" customWidth="1"/>
    <col min="12805" max="12805" width="9.33203125" style="279" customWidth="1"/>
    <col min="12806" max="12806" width="0" style="279" hidden="1" customWidth="1"/>
    <col min="12807" max="12807" width="33.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customWidth="1"/>
    <col min="13059" max="13059" width="12" style="279" customWidth="1"/>
    <col min="13060" max="13060" width="33.109375" style="279" customWidth="1"/>
    <col min="13061" max="13061" width="9.33203125" style="279" customWidth="1"/>
    <col min="13062" max="13062" width="0" style="279" hidden="1" customWidth="1"/>
    <col min="13063" max="13063" width="33.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customWidth="1"/>
    <col min="13315" max="13315" width="12" style="279" customWidth="1"/>
    <col min="13316" max="13316" width="33.109375" style="279" customWidth="1"/>
    <col min="13317" max="13317" width="9.33203125" style="279" customWidth="1"/>
    <col min="13318" max="13318" width="0" style="279" hidden="1" customWidth="1"/>
    <col min="13319" max="13319" width="33.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customWidth="1"/>
    <col min="13571" max="13571" width="12" style="279" customWidth="1"/>
    <col min="13572" max="13572" width="33.109375" style="279" customWidth="1"/>
    <col min="13573" max="13573" width="9.33203125" style="279" customWidth="1"/>
    <col min="13574" max="13574" width="0" style="279" hidden="1" customWidth="1"/>
    <col min="13575" max="13575" width="33.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customWidth="1"/>
    <col min="13827" max="13827" width="12" style="279" customWidth="1"/>
    <col min="13828" max="13828" width="33.109375" style="279" customWidth="1"/>
    <col min="13829" max="13829" width="9.33203125" style="279" customWidth="1"/>
    <col min="13830" max="13830" width="0" style="279" hidden="1" customWidth="1"/>
    <col min="13831" max="13831" width="33.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customWidth="1"/>
    <col min="14083" max="14083" width="12" style="279" customWidth="1"/>
    <col min="14084" max="14084" width="33.109375" style="279" customWidth="1"/>
    <col min="14085" max="14085" width="9.33203125" style="279" customWidth="1"/>
    <col min="14086" max="14086" width="0" style="279" hidden="1" customWidth="1"/>
    <col min="14087" max="14087" width="33.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customWidth="1"/>
    <col min="14339" max="14339" width="12" style="279" customWidth="1"/>
    <col min="14340" max="14340" width="33.109375" style="279" customWidth="1"/>
    <col min="14341" max="14341" width="9.33203125" style="279" customWidth="1"/>
    <col min="14342" max="14342" width="0" style="279" hidden="1" customWidth="1"/>
    <col min="14343" max="14343" width="33.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customWidth="1"/>
    <col min="14595" max="14595" width="12" style="279" customWidth="1"/>
    <col min="14596" max="14596" width="33.109375" style="279" customWidth="1"/>
    <col min="14597" max="14597" width="9.33203125" style="279" customWidth="1"/>
    <col min="14598" max="14598" width="0" style="279" hidden="1" customWidth="1"/>
    <col min="14599" max="14599" width="33.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customWidth="1"/>
    <col min="14851" max="14851" width="12" style="279" customWidth="1"/>
    <col min="14852" max="14852" width="33.109375" style="279" customWidth="1"/>
    <col min="14853" max="14853" width="9.33203125" style="279" customWidth="1"/>
    <col min="14854" max="14854" width="0" style="279" hidden="1" customWidth="1"/>
    <col min="14855" max="14855" width="33.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customWidth="1"/>
    <col min="15107" max="15107" width="12" style="279" customWidth="1"/>
    <col min="15108" max="15108" width="33.109375" style="279" customWidth="1"/>
    <col min="15109" max="15109" width="9.33203125" style="279" customWidth="1"/>
    <col min="15110" max="15110" width="0" style="279" hidden="1" customWidth="1"/>
    <col min="15111" max="15111" width="33.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customWidth="1"/>
    <col min="15363" max="15363" width="12" style="279" customWidth="1"/>
    <col min="15364" max="15364" width="33.109375" style="279" customWidth="1"/>
    <col min="15365" max="15365" width="9.33203125" style="279" customWidth="1"/>
    <col min="15366" max="15366" width="0" style="279" hidden="1" customWidth="1"/>
    <col min="15367" max="15367" width="33.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customWidth="1"/>
    <col min="15619" max="15619" width="12" style="279" customWidth="1"/>
    <col min="15620" max="15620" width="33.109375" style="279" customWidth="1"/>
    <col min="15621" max="15621" width="9.33203125" style="279" customWidth="1"/>
    <col min="15622" max="15622" width="0" style="279" hidden="1" customWidth="1"/>
    <col min="15623" max="15623" width="33.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customWidth="1"/>
    <col min="15875" max="15875" width="12" style="279" customWidth="1"/>
    <col min="15876" max="15876" width="33.109375" style="279" customWidth="1"/>
    <col min="15877" max="15877" width="9.33203125" style="279" customWidth="1"/>
    <col min="15878" max="15878" width="0" style="279" hidden="1" customWidth="1"/>
    <col min="15879" max="15879" width="33.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customWidth="1"/>
    <col min="16131" max="16131" width="12" style="279" customWidth="1"/>
    <col min="16132" max="16132" width="33.109375" style="279" customWidth="1"/>
    <col min="16133" max="16133" width="9.33203125" style="279" customWidth="1"/>
    <col min="16134" max="16134" width="0" style="279" hidden="1" customWidth="1"/>
    <col min="16135" max="16135" width="33.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492" t="str">
        <f>[1]Altalanos!$A$6</f>
        <v>Somogy Vármegyei Tenisz DO B kategória - Fiú</v>
      </c>
      <c r="B1" s="271"/>
      <c r="C1" s="271"/>
      <c r="D1" s="272"/>
      <c r="E1" s="273" t="s">
        <v>44</v>
      </c>
      <c r="F1" s="274"/>
      <c r="G1" s="275"/>
      <c r="H1" s="276"/>
      <c r="I1" s="276"/>
      <c r="J1" s="277"/>
      <c r="K1" s="277"/>
      <c r="L1" s="277"/>
      <c r="M1" s="277"/>
      <c r="N1" s="277"/>
      <c r="O1" s="277"/>
      <c r="P1" s="277"/>
      <c r="Q1" s="278"/>
    </row>
    <row r="2" spans="1:17" ht="13.8" thickBot="1" x14ac:dyDescent="0.3">
      <c r="B2" s="280" t="s">
        <v>43</v>
      </c>
      <c r="C2" s="671" t="str">
        <f>[1]Altalanos!$E$8</f>
        <v>V.kcs.-U14-F</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440</v>
      </c>
      <c r="C7" s="346" t="s">
        <v>360</v>
      </c>
      <c r="D7" s="328" t="s">
        <v>350</v>
      </c>
      <c r="E7" s="329" t="s">
        <v>441</v>
      </c>
      <c r="F7" s="330"/>
      <c r="G7" s="331"/>
      <c r="H7" s="332"/>
      <c r="I7" s="332"/>
      <c r="J7" s="333"/>
      <c r="K7" s="334"/>
      <c r="L7" s="335"/>
      <c r="M7" s="334"/>
      <c r="N7" s="336"/>
      <c r="O7" s="332"/>
      <c r="P7" s="337"/>
      <c r="Q7" s="338"/>
    </row>
    <row r="8" spans="1:17" s="339" customFormat="1" ht="18.899999999999999" customHeight="1" x14ac:dyDescent="0.25">
      <c r="A8" s="325">
        <v>2</v>
      </c>
      <c r="B8" s="346" t="s">
        <v>442</v>
      </c>
      <c r="C8" s="346" t="s">
        <v>443</v>
      </c>
      <c r="D8" s="328" t="s">
        <v>350</v>
      </c>
      <c r="E8" s="329" t="s">
        <v>441</v>
      </c>
      <c r="F8" s="342"/>
      <c r="G8" s="343"/>
      <c r="H8" s="332"/>
      <c r="I8" s="332"/>
      <c r="J8" s="333"/>
      <c r="K8" s="334"/>
      <c r="L8" s="335"/>
      <c r="M8" s="334"/>
      <c r="N8" s="336"/>
      <c r="O8" s="332"/>
      <c r="P8" s="337"/>
      <c r="Q8" s="338"/>
    </row>
    <row r="9" spans="1:17" s="339" customFormat="1" ht="18.899999999999999" customHeight="1" x14ac:dyDescent="0.25">
      <c r="A9" s="325">
        <v>3</v>
      </c>
      <c r="B9" s="346" t="s">
        <v>444</v>
      </c>
      <c r="C9" s="346" t="s">
        <v>445</v>
      </c>
      <c r="D9" s="328" t="s">
        <v>446</v>
      </c>
      <c r="E9" s="329" t="s">
        <v>447</v>
      </c>
      <c r="F9" s="342"/>
      <c r="G9" s="343"/>
      <c r="H9" s="332"/>
      <c r="I9" s="332"/>
      <c r="J9" s="333"/>
      <c r="K9" s="334"/>
      <c r="L9" s="335"/>
      <c r="M9" s="334"/>
      <c r="N9" s="336"/>
      <c r="O9" s="332"/>
      <c r="P9" s="344"/>
      <c r="Q9" s="345"/>
    </row>
    <row r="10" spans="1:17" s="339" customFormat="1" ht="18.899999999999999" customHeight="1" x14ac:dyDescent="0.25">
      <c r="A10" s="325">
        <v>4</v>
      </c>
      <c r="B10" s="346" t="s">
        <v>448</v>
      </c>
      <c r="C10" s="346" t="s">
        <v>449</v>
      </c>
      <c r="D10" s="328" t="s">
        <v>415</v>
      </c>
      <c r="E10" s="329" t="s">
        <v>450</v>
      </c>
      <c r="F10" s="342"/>
      <c r="G10" s="343"/>
      <c r="H10" s="332"/>
      <c r="I10" s="332"/>
      <c r="J10" s="333"/>
      <c r="K10" s="334"/>
      <c r="L10" s="335"/>
      <c r="M10" s="334"/>
      <c r="N10" s="336"/>
      <c r="O10" s="332"/>
      <c r="P10" s="347"/>
      <c r="Q10" s="348"/>
    </row>
    <row r="11" spans="1:17" s="339" customFormat="1" ht="18.899999999999999" customHeight="1" x14ac:dyDescent="0.25">
      <c r="A11" s="325">
        <v>5</v>
      </c>
      <c r="B11" s="346" t="s">
        <v>451</v>
      </c>
      <c r="C11" s="346" t="s">
        <v>452</v>
      </c>
      <c r="D11" s="328" t="s">
        <v>388</v>
      </c>
      <c r="E11" s="329" t="s">
        <v>453</v>
      </c>
      <c r="F11" s="342"/>
      <c r="G11" s="343"/>
      <c r="H11" s="332"/>
      <c r="I11" s="332"/>
      <c r="J11" s="333"/>
      <c r="K11" s="334"/>
      <c r="L11" s="335"/>
      <c r="M11" s="334"/>
      <c r="N11" s="336"/>
      <c r="O11" s="332"/>
      <c r="P11" s="347"/>
      <c r="Q11" s="348"/>
    </row>
    <row r="12" spans="1:17" s="339" customFormat="1" ht="18.899999999999999" customHeight="1" x14ac:dyDescent="0.25">
      <c r="A12" s="325">
        <v>6</v>
      </c>
      <c r="B12" s="346" t="s">
        <v>454</v>
      </c>
      <c r="C12" s="346" t="s">
        <v>455</v>
      </c>
      <c r="D12" s="328" t="s">
        <v>422</v>
      </c>
      <c r="E12" s="329" t="s">
        <v>456</v>
      </c>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28" t="s">
        <v>457</v>
      </c>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241" priority="18" stopIfTrue="1">
      <formula>AND(ROUNDDOWN(($A$4-E7)/365.25,0)&lt;=13,G7&lt;&gt;"OK")</formula>
    </cfRule>
    <cfRule type="expression" dxfId="240" priority="19" stopIfTrue="1">
      <formula>AND(ROUNDDOWN(($A$4-E7)/365.25,0)&lt;=14,G7&lt;&gt;"OK")</formula>
    </cfRule>
    <cfRule type="expression" dxfId="239" priority="20" stopIfTrue="1">
      <formula>AND(ROUNDDOWN(($A$4-E7)/365.25,0)&lt;=17,G7&lt;&gt;"OK")</formula>
    </cfRule>
  </conditionalFormatting>
  <conditionalFormatting sqref="J7:J156">
    <cfRule type="cellIs" dxfId="238" priority="17" stopIfTrue="1" operator="equal">
      <formula>"Z"</formula>
    </cfRule>
  </conditionalFormatting>
  <conditionalFormatting sqref="A7:D156">
    <cfRule type="expression" dxfId="237" priority="16" stopIfTrue="1">
      <formula>$Q7&gt;=1</formula>
    </cfRule>
  </conditionalFormatting>
  <conditionalFormatting sqref="E7:E14">
    <cfRule type="expression" dxfId="236" priority="13" stopIfTrue="1">
      <formula>AND(ROUNDDOWN(($A$4-E7)/365.25,0)&lt;=13,G7&lt;&gt;"OK")</formula>
    </cfRule>
    <cfRule type="expression" dxfId="235" priority="14" stopIfTrue="1">
      <formula>AND(ROUNDDOWN(($A$4-E7)/365.25,0)&lt;=14,G7&lt;&gt;"OK")</formula>
    </cfRule>
    <cfRule type="expression" dxfId="234" priority="15" stopIfTrue="1">
      <formula>AND(ROUNDDOWN(($A$4-E7)/365.25,0)&lt;=17,G7&lt;&gt;"OK")</formula>
    </cfRule>
  </conditionalFormatting>
  <conditionalFormatting sqref="J7:J14">
    <cfRule type="cellIs" dxfId="233" priority="12" stopIfTrue="1" operator="equal">
      <formula>"Z"</formula>
    </cfRule>
  </conditionalFormatting>
  <conditionalFormatting sqref="B7:D14">
    <cfRule type="expression" dxfId="232" priority="11" stopIfTrue="1">
      <formula>$Q7&gt;=1</formula>
    </cfRule>
  </conditionalFormatting>
  <conditionalFormatting sqref="E7:E14">
    <cfRule type="expression" dxfId="231" priority="8" stopIfTrue="1">
      <formula>AND(ROUNDDOWN(($A$4-E7)/365.25,0)&lt;=13,G7&lt;&gt;"OK")</formula>
    </cfRule>
    <cfRule type="expression" dxfId="230" priority="9" stopIfTrue="1">
      <formula>AND(ROUNDDOWN(($A$4-E7)/365.25,0)&lt;=14,G7&lt;&gt;"OK")</formula>
    </cfRule>
    <cfRule type="expression" dxfId="229" priority="10" stopIfTrue="1">
      <formula>AND(ROUNDDOWN(($A$4-E7)/365.25,0)&lt;=17,G7&lt;&gt;"OK")</formula>
    </cfRule>
  </conditionalFormatting>
  <conditionalFormatting sqref="B7:D14">
    <cfRule type="expression" dxfId="228" priority="7" stopIfTrue="1">
      <formula>$Q7&gt;=1</formula>
    </cfRule>
  </conditionalFormatting>
  <conditionalFormatting sqref="E7:E27 E29:E37">
    <cfRule type="expression" dxfId="227" priority="4" stopIfTrue="1">
      <formula>AND(ROUNDDOWN(($A$4-E7)/365.25,0)&lt;=13,G7&lt;&gt;"OK")</formula>
    </cfRule>
    <cfRule type="expression" dxfId="226" priority="5" stopIfTrue="1">
      <formula>AND(ROUNDDOWN(($A$4-E7)/365.25,0)&lt;=14,G7&lt;&gt;"OK")</formula>
    </cfRule>
    <cfRule type="expression" dxfId="225" priority="6" stopIfTrue="1">
      <formula>AND(ROUNDDOWN(($A$4-E7)/365.25,0)&lt;=17,G7&lt;&gt;"OK")</formula>
    </cfRule>
  </conditionalFormatting>
  <conditionalFormatting sqref="B7:D37">
    <cfRule type="expression" dxfId="224" priority="3" stopIfTrue="1">
      <formula>$Q7&gt;=1</formula>
    </cfRule>
  </conditionalFormatting>
  <conditionalFormatting sqref="D18">
    <cfRule type="expression" dxfId="223" priority="2" stopIfTrue="1">
      <formula>$Q18&gt;=1</formula>
    </cfRule>
  </conditionalFormatting>
  <conditionalFormatting sqref="D18">
    <cfRule type="expression" dxfId="222" priority="1" stopIfTrue="1">
      <formula>$Q18&gt;=1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35233"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B9891-89CD-4638-B17E-A3FA6760B59D}">
  <sheetPr codeName="Munka48">
    <tabColor indexed="11"/>
  </sheetPr>
  <dimension ref="A1:AK47"/>
  <sheetViews>
    <sheetView topLeftCell="A22"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13.5546875" style="279" customWidth="1"/>
    <col min="11" max="13" width="8.5546875" style="279" customWidth="1"/>
    <col min="14" max="14" width="8.88671875" style="279"/>
    <col min="15" max="15" width="11.44140625" style="279" customWidth="1"/>
    <col min="16" max="17" width="8.44140625" style="279" customWidth="1"/>
    <col min="18" max="18" width="10.88671875" style="279" customWidth="1"/>
    <col min="19" max="21" width="8.44140625" style="279" customWidth="1"/>
    <col min="22" max="24" width="8.88671875" style="279"/>
    <col min="25" max="37" width="0"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13.5546875" style="279" customWidth="1"/>
    <col min="267" max="269" width="8.5546875" style="279" customWidth="1"/>
    <col min="270" max="270" width="8.88671875" style="279"/>
    <col min="271" max="271" width="11.44140625" style="279" customWidth="1"/>
    <col min="272" max="273" width="8.44140625" style="279" customWidth="1"/>
    <col min="274" max="274" width="10.88671875" style="279" customWidth="1"/>
    <col min="275" max="277" width="8.44140625" style="279" customWidth="1"/>
    <col min="278"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13.5546875" style="279" customWidth="1"/>
    <col min="523" max="525" width="8.5546875" style="279" customWidth="1"/>
    <col min="526" max="526" width="8.88671875" style="279"/>
    <col min="527" max="527" width="11.44140625" style="279" customWidth="1"/>
    <col min="528" max="529" width="8.44140625" style="279" customWidth="1"/>
    <col min="530" max="530" width="10.88671875" style="279" customWidth="1"/>
    <col min="531" max="533" width="8.44140625" style="279" customWidth="1"/>
    <col min="534"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13.5546875" style="279" customWidth="1"/>
    <col min="779" max="781" width="8.5546875" style="279" customWidth="1"/>
    <col min="782" max="782" width="8.88671875" style="279"/>
    <col min="783" max="783" width="11.44140625" style="279" customWidth="1"/>
    <col min="784" max="785" width="8.44140625" style="279" customWidth="1"/>
    <col min="786" max="786" width="10.88671875" style="279" customWidth="1"/>
    <col min="787" max="789" width="8.44140625" style="279" customWidth="1"/>
    <col min="790"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13.5546875" style="279" customWidth="1"/>
    <col min="1035" max="1037" width="8.5546875" style="279" customWidth="1"/>
    <col min="1038" max="1038" width="8.88671875" style="279"/>
    <col min="1039" max="1039" width="11.44140625" style="279" customWidth="1"/>
    <col min="1040" max="1041" width="8.44140625" style="279" customWidth="1"/>
    <col min="1042" max="1042" width="10.88671875" style="279" customWidth="1"/>
    <col min="1043" max="1045" width="8.44140625" style="279" customWidth="1"/>
    <col min="1046"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13.5546875" style="279" customWidth="1"/>
    <col min="1291" max="1293" width="8.5546875" style="279" customWidth="1"/>
    <col min="1294" max="1294" width="8.88671875" style="279"/>
    <col min="1295" max="1295" width="11.44140625" style="279" customWidth="1"/>
    <col min="1296" max="1297" width="8.44140625" style="279" customWidth="1"/>
    <col min="1298" max="1298" width="10.88671875" style="279" customWidth="1"/>
    <col min="1299" max="1301" width="8.44140625" style="279" customWidth="1"/>
    <col min="1302"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13.5546875" style="279" customWidth="1"/>
    <col min="1547" max="1549" width="8.5546875" style="279" customWidth="1"/>
    <col min="1550" max="1550" width="8.88671875" style="279"/>
    <col min="1551" max="1551" width="11.44140625" style="279" customWidth="1"/>
    <col min="1552" max="1553" width="8.44140625" style="279" customWidth="1"/>
    <col min="1554" max="1554" width="10.88671875" style="279" customWidth="1"/>
    <col min="1555" max="1557" width="8.44140625" style="279" customWidth="1"/>
    <col min="1558"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13.5546875" style="279" customWidth="1"/>
    <col min="1803" max="1805" width="8.5546875" style="279" customWidth="1"/>
    <col min="1806" max="1806" width="8.88671875" style="279"/>
    <col min="1807" max="1807" width="11.44140625" style="279" customWidth="1"/>
    <col min="1808" max="1809" width="8.44140625" style="279" customWidth="1"/>
    <col min="1810" max="1810" width="10.88671875" style="279" customWidth="1"/>
    <col min="1811" max="1813" width="8.44140625" style="279" customWidth="1"/>
    <col min="1814"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13.5546875" style="279" customWidth="1"/>
    <col min="2059" max="2061" width="8.5546875" style="279" customWidth="1"/>
    <col min="2062" max="2062" width="8.88671875" style="279"/>
    <col min="2063" max="2063" width="11.44140625" style="279" customWidth="1"/>
    <col min="2064" max="2065" width="8.44140625" style="279" customWidth="1"/>
    <col min="2066" max="2066" width="10.88671875" style="279" customWidth="1"/>
    <col min="2067" max="2069" width="8.44140625" style="279" customWidth="1"/>
    <col min="2070"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13.5546875" style="279" customWidth="1"/>
    <col min="2315" max="2317" width="8.5546875" style="279" customWidth="1"/>
    <col min="2318" max="2318" width="8.88671875" style="279"/>
    <col min="2319" max="2319" width="11.44140625" style="279" customWidth="1"/>
    <col min="2320" max="2321" width="8.44140625" style="279" customWidth="1"/>
    <col min="2322" max="2322" width="10.88671875" style="279" customWidth="1"/>
    <col min="2323" max="2325" width="8.44140625" style="279" customWidth="1"/>
    <col min="2326"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13.5546875" style="279" customWidth="1"/>
    <col min="2571" max="2573" width="8.5546875" style="279" customWidth="1"/>
    <col min="2574" max="2574" width="8.88671875" style="279"/>
    <col min="2575" max="2575" width="11.44140625" style="279" customWidth="1"/>
    <col min="2576" max="2577" width="8.44140625" style="279" customWidth="1"/>
    <col min="2578" max="2578" width="10.88671875" style="279" customWidth="1"/>
    <col min="2579" max="2581" width="8.44140625" style="279" customWidth="1"/>
    <col min="2582"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13.5546875" style="279" customWidth="1"/>
    <col min="2827" max="2829" width="8.5546875" style="279" customWidth="1"/>
    <col min="2830" max="2830" width="8.88671875" style="279"/>
    <col min="2831" max="2831" width="11.44140625" style="279" customWidth="1"/>
    <col min="2832" max="2833" width="8.44140625" style="279" customWidth="1"/>
    <col min="2834" max="2834" width="10.88671875" style="279" customWidth="1"/>
    <col min="2835" max="2837" width="8.44140625" style="279" customWidth="1"/>
    <col min="2838"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13.5546875" style="279" customWidth="1"/>
    <col min="3083" max="3085" width="8.5546875" style="279" customWidth="1"/>
    <col min="3086" max="3086" width="8.88671875" style="279"/>
    <col min="3087" max="3087" width="11.44140625" style="279" customWidth="1"/>
    <col min="3088" max="3089" width="8.44140625" style="279" customWidth="1"/>
    <col min="3090" max="3090" width="10.88671875" style="279" customWidth="1"/>
    <col min="3091" max="3093" width="8.44140625" style="279" customWidth="1"/>
    <col min="3094"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13.5546875" style="279" customWidth="1"/>
    <col min="3339" max="3341" width="8.5546875" style="279" customWidth="1"/>
    <col min="3342" max="3342" width="8.88671875" style="279"/>
    <col min="3343" max="3343" width="11.44140625" style="279" customWidth="1"/>
    <col min="3344" max="3345" width="8.44140625" style="279" customWidth="1"/>
    <col min="3346" max="3346" width="10.88671875" style="279" customWidth="1"/>
    <col min="3347" max="3349" width="8.44140625" style="279" customWidth="1"/>
    <col min="3350"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13.5546875" style="279" customWidth="1"/>
    <col min="3595" max="3597" width="8.5546875" style="279" customWidth="1"/>
    <col min="3598" max="3598" width="8.88671875" style="279"/>
    <col min="3599" max="3599" width="11.44140625" style="279" customWidth="1"/>
    <col min="3600" max="3601" width="8.44140625" style="279" customWidth="1"/>
    <col min="3602" max="3602" width="10.88671875" style="279" customWidth="1"/>
    <col min="3603" max="3605" width="8.44140625" style="279" customWidth="1"/>
    <col min="3606"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13.5546875" style="279" customWidth="1"/>
    <col min="3851" max="3853" width="8.5546875" style="279" customWidth="1"/>
    <col min="3854" max="3854" width="8.88671875" style="279"/>
    <col min="3855" max="3855" width="11.44140625" style="279" customWidth="1"/>
    <col min="3856" max="3857" width="8.44140625" style="279" customWidth="1"/>
    <col min="3858" max="3858" width="10.88671875" style="279" customWidth="1"/>
    <col min="3859" max="3861" width="8.44140625" style="279" customWidth="1"/>
    <col min="3862"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13.5546875" style="279" customWidth="1"/>
    <col min="4107" max="4109" width="8.5546875" style="279" customWidth="1"/>
    <col min="4110" max="4110" width="8.88671875" style="279"/>
    <col min="4111" max="4111" width="11.44140625" style="279" customWidth="1"/>
    <col min="4112" max="4113" width="8.44140625" style="279" customWidth="1"/>
    <col min="4114" max="4114" width="10.88671875" style="279" customWidth="1"/>
    <col min="4115" max="4117" width="8.44140625" style="279" customWidth="1"/>
    <col min="4118"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13.5546875" style="279" customWidth="1"/>
    <col min="4363" max="4365" width="8.5546875" style="279" customWidth="1"/>
    <col min="4366" max="4366" width="8.88671875" style="279"/>
    <col min="4367" max="4367" width="11.44140625" style="279" customWidth="1"/>
    <col min="4368" max="4369" width="8.44140625" style="279" customWidth="1"/>
    <col min="4370" max="4370" width="10.88671875" style="279" customWidth="1"/>
    <col min="4371" max="4373" width="8.44140625" style="279" customWidth="1"/>
    <col min="4374"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13.5546875" style="279" customWidth="1"/>
    <col min="4619" max="4621" width="8.5546875" style="279" customWidth="1"/>
    <col min="4622" max="4622" width="8.88671875" style="279"/>
    <col min="4623" max="4623" width="11.44140625" style="279" customWidth="1"/>
    <col min="4624" max="4625" width="8.44140625" style="279" customWidth="1"/>
    <col min="4626" max="4626" width="10.88671875" style="279" customWidth="1"/>
    <col min="4627" max="4629" width="8.44140625" style="279" customWidth="1"/>
    <col min="4630"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13.5546875" style="279" customWidth="1"/>
    <col min="4875" max="4877" width="8.5546875" style="279" customWidth="1"/>
    <col min="4878" max="4878" width="8.88671875" style="279"/>
    <col min="4879" max="4879" width="11.44140625" style="279" customWidth="1"/>
    <col min="4880" max="4881" width="8.44140625" style="279" customWidth="1"/>
    <col min="4882" max="4882" width="10.88671875" style="279" customWidth="1"/>
    <col min="4883" max="4885" width="8.44140625" style="279" customWidth="1"/>
    <col min="4886"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13.5546875" style="279" customWidth="1"/>
    <col min="5131" max="5133" width="8.5546875" style="279" customWidth="1"/>
    <col min="5134" max="5134" width="8.88671875" style="279"/>
    <col min="5135" max="5135" width="11.44140625" style="279" customWidth="1"/>
    <col min="5136" max="5137" width="8.44140625" style="279" customWidth="1"/>
    <col min="5138" max="5138" width="10.88671875" style="279" customWidth="1"/>
    <col min="5139" max="5141" width="8.44140625" style="279" customWidth="1"/>
    <col min="5142"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13.5546875" style="279" customWidth="1"/>
    <col min="5387" max="5389" width="8.5546875" style="279" customWidth="1"/>
    <col min="5390" max="5390" width="8.88671875" style="279"/>
    <col min="5391" max="5391" width="11.44140625" style="279" customWidth="1"/>
    <col min="5392" max="5393" width="8.44140625" style="279" customWidth="1"/>
    <col min="5394" max="5394" width="10.88671875" style="279" customWidth="1"/>
    <col min="5395" max="5397" width="8.44140625" style="279" customWidth="1"/>
    <col min="5398"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13.5546875" style="279" customWidth="1"/>
    <col min="5643" max="5645" width="8.5546875" style="279" customWidth="1"/>
    <col min="5646" max="5646" width="8.88671875" style="279"/>
    <col min="5647" max="5647" width="11.44140625" style="279" customWidth="1"/>
    <col min="5648" max="5649" width="8.44140625" style="279" customWidth="1"/>
    <col min="5650" max="5650" width="10.88671875" style="279" customWidth="1"/>
    <col min="5651" max="5653" width="8.44140625" style="279" customWidth="1"/>
    <col min="5654"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13.5546875" style="279" customWidth="1"/>
    <col min="5899" max="5901" width="8.5546875" style="279" customWidth="1"/>
    <col min="5902" max="5902" width="8.88671875" style="279"/>
    <col min="5903" max="5903" width="11.44140625" style="279" customWidth="1"/>
    <col min="5904" max="5905" width="8.44140625" style="279" customWidth="1"/>
    <col min="5906" max="5906" width="10.88671875" style="279" customWidth="1"/>
    <col min="5907" max="5909" width="8.44140625" style="279" customWidth="1"/>
    <col min="5910"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13.5546875" style="279" customWidth="1"/>
    <col min="6155" max="6157" width="8.5546875" style="279" customWidth="1"/>
    <col min="6158" max="6158" width="8.88671875" style="279"/>
    <col min="6159" max="6159" width="11.44140625" style="279" customWidth="1"/>
    <col min="6160" max="6161" width="8.44140625" style="279" customWidth="1"/>
    <col min="6162" max="6162" width="10.88671875" style="279" customWidth="1"/>
    <col min="6163" max="6165" width="8.44140625" style="279" customWidth="1"/>
    <col min="6166"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13.5546875" style="279" customWidth="1"/>
    <col min="6411" max="6413" width="8.5546875" style="279" customWidth="1"/>
    <col min="6414" max="6414" width="8.88671875" style="279"/>
    <col min="6415" max="6415" width="11.44140625" style="279" customWidth="1"/>
    <col min="6416" max="6417" width="8.44140625" style="279" customWidth="1"/>
    <col min="6418" max="6418" width="10.88671875" style="279" customWidth="1"/>
    <col min="6419" max="6421" width="8.44140625" style="279" customWidth="1"/>
    <col min="6422"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13.5546875" style="279" customWidth="1"/>
    <col min="6667" max="6669" width="8.5546875" style="279" customWidth="1"/>
    <col min="6670" max="6670" width="8.88671875" style="279"/>
    <col min="6671" max="6671" width="11.44140625" style="279" customWidth="1"/>
    <col min="6672" max="6673" width="8.44140625" style="279" customWidth="1"/>
    <col min="6674" max="6674" width="10.88671875" style="279" customWidth="1"/>
    <col min="6675" max="6677" width="8.44140625" style="279" customWidth="1"/>
    <col min="6678"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13.5546875" style="279" customWidth="1"/>
    <col min="6923" max="6925" width="8.5546875" style="279" customWidth="1"/>
    <col min="6926" max="6926" width="8.88671875" style="279"/>
    <col min="6927" max="6927" width="11.44140625" style="279" customWidth="1"/>
    <col min="6928" max="6929" width="8.44140625" style="279" customWidth="1"/>
    <col min="6930" max="6930" width="10.88671875" style="279" customWidth="1"/>
    <col min="6931" max="6933" width="8.44140625" style="279" customWidth="1"/>
    <col min="6934"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13.5546875" style="279" customWidth="1"/>
    <col min="7179" max="7181" width="8.5546875" style="279" customWidth="1"/>
    <col min="7182" max="7182" width="8.88671875" style="279"/>
    <col min="7183" max="7183" width="11.44140625" style="279" customWidth="1"/>
    <col min="7184" max="7185" width="8.44140625" style="279" customWidth="1"/>
    <col min="7186" max="7186" width="10.88671875" style="279" customWidth="1"/>
    <col min="7187" max="7189" width="8.44140625" style="279" customWidth="1"/>
    <col min="7190"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13.5546875" style="279" customWidth="1"/>
    <col min="7435" max="7437" width="8.5546875" style="279" customWidth="1"/>
    <col min="7438" max="7438" width="8.88671875" style="279"/>
    <col min="7439" max="7439" width="11.44140625" style="279" customWidth="1"/>
    <col min="7440" max="7441" width="8.44140625" style="279" customWidth="1"/>
    <col min="7442" max="7442" width="10.88671875" style="279" customWidth="1"/>
    <col min="7443" max="7445" width="8.44140625" style="279" customWidth="1"/>
    <col min="7446"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13.5546875" style="279" customWidth="1"/>
    <col min="7691" max="7693" width="8.5546875" style="279" customWidth="1"/>
    <col min="7694" max="7694" width="8.88671875" style="279"/>
    <col min="7695" max="7695" width="11.44140625" style="279" customWidth="1"/>
    <col min="7696" max="7697" width="8.44140625" style="279" customWidth="1"/>
    <col min="7698" max="7698" width="10.88671875" style="279" customWidth="1"/>
    <col min="7699" max="7701" width="8.44140625" style="279" customWidth="1"/>
    <col min="7702"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13.5546875" style="279" customWidth="1"/>
    <col min="7947" max="7949" width="8.5546875" style="279" customWidth="1"/>
    <col min="7950" max="7950" width="8.88671875" style="279"/>
    <col min="7951" max="7951" width="11.44140625" style="279" customWidth="1"/>
    <col min="7952" max="7953" width="8.44140625" style="279" customWidth="1"/>
    <col min="7954" max="7954" width="10.88671875" style="279" customWidth="1"/>
    <col min="7955" max="7957" width="8.44140625" style="279" customWidth="1"/>
    <col min="7958"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13.5546875" style="279" customWidth="1"/>
    <col min="8203" max="8205" width="8.5546875" style="279" customWidth="1"/>
    <col min="8206" max="8206" width="8.88671875" style="279"/>
    <col min="8207" max="8207" width="11.44140625" style="279" customWidth="1"/>
    <col min="8208" max="8209" width="8.44140625" style="279" customWidth="1"/>
    <col min="8210" max="8210" width="10.88671875" style="279" customWidth="1"/>
    <col min="8211" max="8213" width="8.44140625" style="279" customWidth="1"/>
    <col min="8214"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13.5546875" style="279" customWidth="1"/>
    <col min="8459" max="8461" width="8.5546875" style="279" customWidth="1"/>
    <col min="8462" max="8462" width="8.88671875" style="279"/>
    <col min="8463" max="8463" width="11.44140625" style="279" customWidth="1"/>
    <col min="8464" max="8465" width="8.44140625" style="279" customWidth="1"/>
    <col min="8466" max="8466" width="10.88671875" style="279" customWidth="1"/>
    <col min="8467" max="8469" width="8.44140625" style="279" customWidth="1"/>
    <col min="8470"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13.5546875" style="279" customWidth="1"/>
    <col min="8715" max="8717" width="8.5546875" style="279" customWidth="1"/>
    <col min="8718" max="8718" width="8.88671875" style="279"/>
    <col min="8719" max="8719" width="11.44140625" style="279" customWidth="1"/>
    <col min="8720" max="8721" width="8.44140625" style="279" customWidth="1"/>
    <col min="8722" max="8722" width="10.88671875" style="279" customWidth="1"/>
    <col min="8723" max="8725" width="8.44140625" style="279" customWidth="1"/>
    <col min="8726"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13.5546875" style="279" customWidth="1"/>
    <col min="8971" max="8973" width="8.5546875" style="279" customWidth="1"/>
    <col min="8974" max="8974" width="8.88671875" style="279"/>
    <col min="8975" max="8975" width="11.44140625" style="279" customWidth="1"/>
    <col min="8976" max="8977" width="8.44140625" style="279" customWidth="1"/>
    <col min="8978" max="8978" width="10.88671875" style="279" customWidth="1"/>
    <col min="8979" max="8981" width="8.44140625" style="279" customWidth="1"/>
    <col min="8982"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13.5546875" style="279" customWidth="1"/>
    <col min="9227" max="9229" width="8.5546875" style="279" customWidth="1"/>
    <col min="9230" max="9230" width="8.88671875" style="279"/>
    <col min="9231" max="9231" width="11.44140625" style="279" customWidth="1"/>
    <col min="9232" max="9233" width="8.44140625" style="279" customWidth="1"/>
    <col min="9234" max="9234" width="10.88671875" style="279" customWidth="1"/>
    <col min="9235" max="9237" width="8.44140625" style="279" customWidth="1"/>
    <col min="9238"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13.5546875" style="279" customWidth="1"/>
    <col min="9483" max="9485" width="8.5546875" style="279" customWidth="1"/>
    <col min="9486" max="9486" width="8.88671875" style="279"/>
    <col min="9487" max="9487" width="11.44140625" style="279" customWidth="1"/>
    <col min="9488" max="9489" width="8.44140625" style="279" customWidth="1"/>
    <col min="9490" max="9490" width="10.88671875" style="279" customWidth="1"/>
    <col min="9491" max="9493" width="8.44140625" style="279" customWidth="1"/>
    <col min="9494"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13.5546875" style="279" customWidth="1"/>
    <col min="9739" max="9741" width="8.5546875" style="279" customWidth="1"/>
    <col min="9742" max="9742" width="8.88671875" style="279"/>
    <col min="9743" max="9743" width="11.44140625" style="279" customWidth="1"/>
    <col min="9744" max="9745" width="8.44140625" style="279" customWidth="1"/>
    <col min="9746" max="9746" width="10.88671875" style="279" customWidth="1"/>
    <col min="9747" max="9749" width="8.44140625" style="279" customWidth="1"/>
    <col min="9750"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13.5546875" style="279" customWidth="1"/>
    <col min="9995" max="9997" width="8.5546875" style="279" customWidth="1"/>
    <col min="9998" max="9998" width="8.88671875" style="279"/>
    <col min="9999" max="9999" width="11.44140625" style="279" customWidth="1"/>
    <col min="10000" max="10001" width="8.44140625" style="279" customWidth="1"/>
    <col min="10002" max="10002" width="10.88671875" style="279" customWidth="1"/>
    <col min="10003" max="10005" width="8.44140625" style="279" customWidth="1"/>
    <col min="10006"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13.5546875" style="279" customWidth="1"/>
    <col min="10251" max="10253" width="8.5546875" style="279" customWidth="1"/>
    <col min="10254" max="10254" width="8.88671875" style="279"/>
    <col min="10255" max="10255" width="11.44140625" style="279" customWidth="1"/>
    <col min="10256" max="10257" width="8.44140625" style="279" customWidth="1"/>
    <col min="10258" max="10258" width="10.88671875" style="279" customWidth="1"/>
    <col min="10259" max="10261" width="8.44140625" style="279" customWidth="1"/>
    <col min="10262"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13.5546875" style="279" customWidth="1"/>
    <col min="10507" max="10509" width="8.5546875" style="279" customWidth="1"/>
    <col min="10510" max="10510" width="8.88671875" style="279"/>
    <col min="10511" max="10511" width="11.44140625" style="279" customWidth="1"/>
    <col min="10512" max="10513" width="8.44140625" style="279" customWidth="1"/>
    <col min="10514" max="10514" width="10.88671875" style="279" customWidth="1"/>
    <col min="10515" max="10517" width="8.44140625" style="279" customWidth="1"/>
    <col min="10518"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13.5546875" style="279" customWidth="1"/>
    <col min="10763" max="10765" width="8.5546875" style="279" customWidth="1"/>
    <col min="10766" max="10766" width="8.88671875" style="279"/>
    <col min="10767" max="10767" width="11.44140625" style="279" customWidth="1"/>
    <col min="10768" max="10769" width="8.44140625" style="279" customWidth="1"/>
    <col min="10770" max="10770" width="10.88671875" style="279" customWidth="1"/>
    <col min="10771" max="10773" width="8.44140625" style="279" customWidth="1"/>
    <col min="10774"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13.5546875" style="279" customWidth="1"/>
    <col min="11019" max="11021" width="8.5546875" style="279" customWidth="1"/>
    <col min="11022" max="11022" width="8.88671875" style="279"/>
    <col min="11023" max="11023" width="11.44140625" style="279" customWidth="1"/>
    <col min="11024" max="11025" width="8.44140625" style="279" customWidth="1"/>
    <col min="11026" max="11026" width="10.88671875" style="279" customWidth="1"/>
    <col min="11027" max="11029" width="8.44140625" style="279" customWidth="1"/>
    <col min="11030"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13.5546875" style="279" customWidth="1"/>
    <col min="11275" max="11277" width="8.5546875" style="279" customWidth="1"/>
    <col min="11278" max="11278" width="8.88671875" style="279"/>
    <col min="11279" max="11279" width="11.44140625" style="279" customWidth="1"/>
    <col min="11280" max="11281" width="8.44140625" style="279" customWidth="1"/>
    <col min="11282" max="11282" width="10.88671875" style="279" customWidth="1"/>
    <col min="11283" max="11285" width="8.44140625" style="279" customWidth="1"/>
    <col min="11286"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13.5546875" style="279" customWidth="1"/>
    <col min="11531" max="11533" width="8.5546875" style="279" customWidth="1"/>
    <col min="11534" max="11534" width="8.88671875" style="279"/>
    <col min="11535" max="11535" width="11.44140625" style="279" customWidth="1"/>
    <col min="11536" max="11537" width="8.44140625" style="279" customWidth="1"/>
    <col min="11538" max="11538" width="10.88671875" style="279" customWidth="1"/>
    <col min="11539" max="11541" width="8.44140625" style="279" customWidth="1"/>
    <col min="11542"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13.5546875" style="279" customWidth="1"/>
    <col min="11787" max="11789" width="8.5546875" style="279" customWidth="1"/>
    <col min="11790" max="11790" width="8.88671875" style="279"/>
    <col min="11791" max="11791" width="11.44140625" style="279" customWidth="1"/>
    <col min="11792" max="11793" width="8.44140625" style="279" customWidth="1"/>
    <col min="11794" max="11794" width="10.88671875" style="279" customWidth="1"/>
    <col min="11795" max="11797" width="8.44140625" style="279" customWidth="1"/>
    <col min="11798"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13.5546875" style="279" customWidth="1"/>
    <col min="12043" max="12045" width="8.5546875" style="279" customWidth="1"/>
    <col min="12046" max="12046" width="8.88671875" style="279"/>
    <col min="12047" max="12047" width="11.44140625" style="279" customWidth="1"/>
    <col min="12048" max="12049" width="8.44140625" style="279" customWidth="1"/>
    <col min="12050" max="12050" width="10.88671875" style="279" customWidth="1"/>
    <col min="12051" max="12053" width="8.44140625" style="279" customWidth="1"/>
    <col min="12054"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13.5546875" style="279" customWidth="1"/>
    <col min="12299" max="12301" width="8.5546875" style="279" customWidth="1"/>
    <col min="12302" max="12302" width="8.88671875" style="279"/>
    <col min="12303" max="12303" width="11.44140625" style="279" customWidth="1"/>
    <col min="12304" max="12305" width="8.44140625" style="279" customWidth="1"/>
    <col min="12306" max="12306" width="10.88671875" style="279" customWidth="1"/>
    <col min="12307" max="12309" width="8.44140625" style="279" customWidth="1"/>
    <col min="12310"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13.5546875" style="279" customWidth="1"/>
    <col min="12555" max="12557" width="8.5546875" style="279" customWidth="1"/>
    <col min="12558" max="12558" width="8.88671875" style="279"/>
    <col min="12559" max="12559" width="11.44140625" style="279" customWidth="1"/>
    <col min="12560" max="12561" width="8.44140625" style="279" customWidth="1"/>
    <col min="12562" max="12562" width="10.88671875" style="279" customWidth="1"/>
    <col min="12563" max="12565" width="8.44140625" style="279" customWidth="1"/>
    <col min="12566"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13.5546875" style="279" customWidth="1"/>
    <col min="12811" max="12813" width="8.5546875" style="279" customWidth="1"/>
    <col min="12814" max="12814" width="8.88671875" style="279"/>
    <col min="12815" max="12815" width="11.44140625" style="279" customWidth="1"/>
    <col min="12816" max="12817" width="8.44140625" style="279" customWidth="1"/>
    <col min="12818" max="12818" width="10.88671875" style="279" customWidth="1"/>
    <col min="12819" max="12821" width="8.44140625" style="279" customWidth="1"/>
    <col min="12822"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13.5546875" style="279" customWidth="1"/>
    <col min="13067" max="13069" width="8.5546875" style="279" customWidth="1"/>
    <col min="13070" max="13070" width="8.88671875" style="279"/>
    <col min="13071" max="13071" width="11.44140625" style="279" customWidth="1"/>
    <col min="13072" max="13073" width="8.44140625" style="279" customWidth="1"/>
    <col min="13074" max="13074" width="10.88671875" style="279" customWidth="1"/>
    <col min="13075" max="13077" width="8.44140625" style="279" customWidth="1"/>
    <col min="13078"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13.5546875" style="279" customWidth="1"/>
    <col min="13323" max="13325" width="8.5546875" style="279" customWidth="1"/>
    <col min="13326" max="13326" width="8.88671875" style="279"/>
    <col min="13327" max="13327" width="11.44140625" style="279" customWidth="1"/>
    <col min="13328" max="13329" width="8.44140625" style="279" customWidth="1"/>
    <col min="13330" max="13330" width="10.88671875" style="279" customWidth="1"/>
    <col min="13331" max="13333" width="8.44140625" style="279" customWidth="1"/>
    <col min="13334"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13.5546875" style="279" customWidth="1"/>
    <col min="13579" max="13581" width="8.5546875" style="279" customWidth="1"/>
    <col min="13582" max="13582" width="8.88671875" style="279"/>
    <col min="13583" max="13583" width="11.44140625" style="279" customWidth="1"/>
    <col min="13584" max="13585" width="8.44140625" style="279" customWidth="1"/>
    <col min="13586" max="13586" width="10.88671875" style="279" customWidth="1"/>
    <col min="13587" max="13589" width="8.44140625" style="279" customWidth="1"/>
    <col min="13590"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13.5546875" style="279" customWidth="1"/>
    <col min="13835" max="13837" width="8.5546875" style="279" customWidth="1"/>
    <col min="13838" max="13838" width="8.88671875" style="279"/>
    <col min="13839" max="13839" width="11.44140625" style="279" customWidth="1"/>
    <col min="13840" max="13841" width="8.44140625" style="279" customWidth="1"/>
    <col min="13842" max="13842" width="10.88671875" style="279" customWidth="1"/>
    <col min="13843" max="13845" width="8.44140625" style="279" customWidth="1"/>
    <col min="13846"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13.5546875" style="279" customWidth="1"/>
    <col min="14091" max="14093" width="8.5546875" style="279" customWidth="1"/>
    <col min="14094" max="14094" width="8.88671875" style="279"/>
    <col min="14095" max="14095" width="11.44140625" style="279" customWidth="1"/>
    <col min="14096" max="14097" width="8.44140625" style="279" customWidth="1"/>
    <col min="14098" max="14098" width="10.88671875" style="279" customWidth="1"/>
    <col min="14099" max="14101" width="8.44140625" style="279" customWidth="1"/>
    <col min="14102"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13.5546875" style="279" customWidth="1"/>
    <col min="14347" max="14349" width="8.5546875" style="279" customWidth="1"/>
    <col min="14350" max="14350" width="8.88671875" style="279"/>
    <col min="14351" max="14351" width="11.44140625" style="279" customWidth="1"/>
    <col min="14352" max="14353" width="8.44140625" style="279" customWidth="1"/>
    <col min="14354" max="14354" width="10.88671875" style="279" customWidth="1"/>
    <col min="14355" max="14357" width="8.44140625" style="279" customWidth="1"/>
    <col min="14358"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13.5546875" style="279" customWidth="1"/>
    <col min="14603" max="14605" width="8.5546875" style="279" customWidth="1"/>
    <col min="14606" max="14606" width="8.88671875" style="279"/>
    <col min="14607" max="14607" width="11.44140625" style="279" customWidth="1"/>
    <col min="14608" max="14609" width="8.44140625" style="279" customWidth="1"/>
    <col min="14610" max="14610" width="10.88671875" style="279" customWidth="1"/>
    <col min="14611" max="14613" width="8.44140625" style="279" customWidth="1"/>
    <col min="14614"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13.5546875" style="279" customWidth="1"/>
    <col min="14859" max="14861" width="8.5546875" style="279" customWidth="1"/>
    <col min="14862" max="14862" width="8.88671875" style="279"/>
    <col min="14863" max="14863" width="11.44140625" style="279" customWidth="1"/>
    <col min="14864" max="14865" width="8.44140625" style="279" customWidth="1"/>
    <col min="14866" max="14866" width="10.88671875" style="279" customWidth="1"/>
    <col min="14867" max="14869" width="8.44140625" style="279" customWidth="1"/>
    <col min="14870"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13.5546875" style="279" customWidth="1"/>
    <col min="15115" max="15117" width="8.5546875" style="279" customWidth="1"/>
    <col min="15118" max="15118" width="8.88671875" style="279"/>
    <col min="15119" max="15119" width="11.44140625" style="279" customWidth="1"/>
    <col min="15120" max="15121" width="8.44140625" style="279" customWidth="1"/>
    <col min="15122" max="15122" width="10.88671875" style="279" customWidth="1"/>
    <col min="15123" max="15125" width="8.44140625" style="279" customWidth="1"/>
    <col min="15126"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13.5546875" style="279" customWidth="1"/>
    <col min="15371" max="15373" width="8.5546875" style="279" customWidth="1"/>
    <col min="15374" max="15374" width="8.88671875" style="279"/>
    <col min="15375" max="15375" width="11.44140625" style="279" customWidth="1"/>
    <col min="15376" max="15377" width="8.44140625" style="279" customWidth="1"/>
    <col min="15378" max="15378" width="10.88671875" style="279" customWidth="1"/>
    <col min="15379" max="15381" width="8.44140625" style="279" customWidth="1"/>
    <col min="15382"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13.5546875" style="279" customWidth="1"/>
    <col min="15627" max="15629" width="8.5546875" style="279" customWidth="1"/>
    <col min="15630" max="15630" width="8.88671875" style="279"/>
    <col min="15631" max="15631" width="11.44140625" style="279" customWidth="1"/>
    <col min="15632" max="15633" width="8.44140625" style="279" customWidth="1"/>
    <col min="15634" max="15634" width="10.88671875" style="279" customWidth="1"/>
    <col min="15635" max="15637" width="8.44140625" style="279" customWidth="1"/>
    <col min="15638"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13.5546875" style="279" customWidth="1"/>
    <col min="15883" max="15885" width="8.5546875" style="279" customWidth="1"/>
    <col min="15886" max="15886" width="8.88671875" style="279"/>
    <col min="15887" max="15887" width="11.44140625" style="279" customWidth="1"/>
    <col min="15888" max="15889" width="8.44140625" style="279" customWidth="1"/>
    <col min="15890" max="15890" width="10.88671875" style="279" customWidth="1"/>
    <col min="15891" max="15893" width="8.44140625" style="279" customWidth="1"/>
    <col min="15894"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13.5546875" style="279" customWidth="1"/>
    <col min="16139" max="16141" width="8.5546875" style="279" customWidth="1"/>
    <col min="16142" max="16142" width="8.88671875" style="279"/>
    <col min="16143" max="16143" width="11.44140625" style="279" customWidth="1"/>
    <col min="16144" max="16145" width="8.44140625" style="279" customWidth="1"/>
    <col min="16146" max="16146" width="10.88671875" style="279" customWidth="1"/>
    <col min="16147" max="16149" width="8.44140625" style="279" customWidth="1"/>
    <col min="16150"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671" t="str">
        <f>[1]Altalanos!$E$8</f>
        <v>V.kcs.-U14-F</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O5" s="382" t="s">
        <v>59</v>
      </c>
      <c r="P5" s="377" t="s">
        <v>62</v>
      </c>
      <c r="R5" s="382" t="s">
        <v>59</v>
      </c>
      <c r="S5" s="377" t="s">
        <v>365</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O6" s="390" t="s">
        <v>63</v>
      </c>
      <c r="P6" s="391" t="s">
        <v>60</v>
      </c>
      <c r="R6" s="390" t="s">
        <v>63</v>
      </c>
      <c r="S6" s="391" t="s">
        <v>366</v>
      </c>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480">
        <v>1</v>
      </c>
      <c r="C7" s="399" t="str">
        <f>IF($B7="","",VLOOKUP($B7,'V.kcs.-U14-F elo'!$A$7:$O$22,5))</f>
        <v>130713</v>
      </c>
      <c r="D7" s="399">
        <f>IF($B7="","",VLOOKUP($B7,'V.kcs.-U14-F elo'!$A$7:$O$22,15))</f>
        <v>0</v>
      </c>
      <c r="E7" s="400" t="str">
        <f>UPPER(IF($B7="","",VLOOKUP($B7,'V.kcs.-U14-F elo'!$A$7:$O$22,2)))</f>
        <v>BEJCZI ÁDI</v>
      </c>
      <c r="F7" s="401"/>
      <c r="G7" s="400" t="str">
        <f>IF($B7="","",VLOOKUP($B7,'V.kcs.-U14-F elo'!$A$7:$O$22,3))</f>
        <v>Ádám</v>
      </c>
      <c r="H7" s="401"/>
      <c r="I7" s="400" t="str">
        <f>IF($B7="","",VLOOKUP($B7,'V.kcs.-U14-F elo'!$A$7:$O$22,4))</f>
        <v>B.lelle-Karádi Ált. Isk. és AMI</v>
      </c>
      <c r="J7" s="396"/>
      <c r="K7" s="402"/>
      <c r="L7" s="403" t="str">
        <f>IF(K7="","",CONCATENATE(VLOOKUP($Y$3,$AB$1:$AK$1,K7)," pont"))</f>
        <v/>
      </c>
      <c r="M7" s="404"/>
      <c r="O7" s="394" t="s">
        <v>64</v>
      </c>
      <c r="P7" s="395" t="s">
        <v>61</v>
      </c>
      <c r="R7" s="394" t="s">
        <v>64</v>
      </c>
      <c r="S7" s="395" t="s">
        <v>367</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4</v>
      </c>
      <c r="C9" s="399" t="str">
        <f>IF($B9="","",VLOOKUP($B9,'V.kcs.-U14-F elo'!$A$7:$O$22,5))</f>
        <v>130617</v>
      </c>
      <c r="D9" s="399">
        <f>IF($B9="","",VLOOKUP($B9,'V.kcs.-U14-F elo'!$A$7:$O$22,15))</f>
        <v>0</v>
      </c>
      <c r="E9" s="400" t="str">
        <f>UPPER(IF($B9="","",VLOOKUP($B9,'V.kcs.-U14-F elo'!$A$7:$O$22,2)))</f>
        <v>LUTHÁR</v>
      </c>
      <c r="F9" s="401"/>
      <c r="G9" s="400" t="str">
        <f>IF($B9="","",VLOOKUP($B9,'V.kcs.-U14-F elo'!$A$7:$O$22,3))</f>
        <v>Ábel Kristóf</v>
      </c>
      <c r="H9" s="401"/>
      <c r="I9" s="400" t="str">
        <f>IF($B9="","",VLOOKUP($B9,'V.kcs.-U14-F elo'!$A$7:$O$22,4))</f>
        <v>Nagyboldogasszony - Kaposvár</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5</v>
      </c>
      <c r="C11" s="399" t="str">
        <f>IF($B11="","",VLOOKUP($B11,'V.kcs.-U14-F elo'!$A$7:$O$22,5))</f>
        <v>130119</v>
      </c>
      <c r="D11" s="399">
        <f>IF($B11="","",VLOOKUP($B11,'V.kcs.-U14-F elo'!$A$7:$O$22,15))</f>
        <v>0</v>
      </c>
      <c r="E11" s="400" t="str">
        <f>UPPER(IF($B11="","",VLOOKUP($B11,'V.kcs.-U14-F elo'!$A$7:$O$22,2)))</f>
        <v>MOJZES</v>
      </c>
      <c r="F11" s="401"/>
      <c r="G11" s="400" t="str">
        <f>IF($B11="","",VLOOKUP($B11,'V.kcs.-U14-F elo'!$A$7:$O$22,3))</f>
        <v>Benedek</v>
      </c>
      <c r="H11" s="401"/>
      <c r="I11" s="400" t="str">
        <f>IF($B11="","",VLOOKUP($B11,'V.kcs.-U14-F elo'!$A$7:$O$22,4))</f>
        <v>B.lelle-Karádi Ált. Iskola és AMI</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480">
        <v>2</v>
      </c>
      <c r="C13" s="399" t="str">
        <f>IF($B13="","",VLOOKUP($B13,'V.kcs.-U14-F elo'!$A$7:$O$22,5))</f>
        <v>130713</v>
      </c>
      <c r="D13" s="399">
        <f>IF($B13="","",VLOOKUP($B13,'V.kcs.-U14-F elo'!$A$7:$O$22,15))</f>
        <v>0</v>
      </c>
      <c r="E13" s="400" t="str">
        <f>UPPER(IF($B13="","",VLOOKUP($B13,'V.kcs.-U14-F elo'!$A$7:$O$22,2)))</f>
        <v>BEJCZI A.</v>
      </c>
      <c r="F13" s="401"/>
      <c r="G13" s="400" t="str">
        <f>IF($B13="","",VLOOKUP($B13,'V.kcs.-U14-F elo'!$A$7:$O$22,3))</f>
        <v>András</v>
      </c>
      <c r="H13" s="401"/>
      <c r="I13" s="400" t="str">
        <f>IF($B13="","",VLOOKUP($B13,'V.kcs.-U14-F elo'!$A$7:$O$22,4))</f>
        <v>B.lelle-Karádi Ált. Isk. és AMI</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6</v>
      </c>
      <c r="C15" s="399" t="str">
        <f>IF($B15="","",VLOOKUP($B15,'V.kcs.-U14-F elo'!$A$7:$O$22,5))</f>
        <v>121119</v>
      </c>
      <c r="D15" s="399">
        <f>IF($B15="","",VLOOKUP($B15,'V.kcs.-U14-F elo'!$A$7:$O$22,15))</f>
        <v>0</v>
      </c>
      <c r="E15" s="400" t="str">
        <f>UPPER(IF($B15="","",VLOOKUP($B15,'V.kcs.-U14-F elo'!$A$7:$O$22,2)))</f>
        <v>SISKA</v>
      </c>
      <c r="F15" s="401"/>
      <c r="G15" s="400" t="str">
        <f>IF($B15="","",VLOOKUP($B15,'V.kcs.-U14-F elo'!$A$7:$O$22,3))</f>
        <v>Miklós</v>
      </c>
      <c r="H15" s="401"/>
      <c r="I15" s="400" t="str">
        <f>IF($B15="","",VLOOKUP($B15,'V.kcs.-U14-F elo'!$A$7:$O$22,4))</f>
        <v>Boglári Általános Iskola és AMI</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3</v>
      </c>
      <c r="C17" s="399" t="str">
        <f>IF($B17="","",VLOOKUP($B17,'V.kcs.-U14-F elo'!$A$7:$O$22,5))</f>
        <v>130215</v>
      </c>
      <c r="D17" s="399">
        <f>IF($B17="","",VLOOKUP($B17,'V.kcs.-U14-F elo'!$A$7:$O$22,15))</f>
        <v>0</v>
      </c>
      <c r="E17" s="400" t="str">
        <f>UPPER(IF($B17="","",VLOOKUP($B17,'V.kcs.-U14-F elo'!$A$7:$O$22,2)))</f>
        <v>HERMECZ</v>
      </c>
      <c r="F17" s="401"/>
      <c r="G17" s="400" t="str">
        <f>IF($B17="","",VLOOKUP($B17,'V.kcs.-U14-F elo'!$A$7:$O$22,3))</f>
        <v>Botond Pál</v>
      </c>
      <c r="H17" s="401"/>
      <c r="I17" s="400" t="str">
        <f>IF($B17="","",VLOOKUP($B17,'V.kcs.-U14-F elo'!$A$7:$O$22,4))</f>
        <v>Siófoki Széchenyi István Ált. Isk.</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6"/>
      <c r="B18" s="396"/>
      <c r="C18" s="396"/>
      <c r="D18" s="396"/>
      <c r="E18" s="396"/>
      <c r="F18" s="396"/>
      <c r="G18" s="396"/>
      <c r="H18" s="396"/>
      <c r="I18" s="396"/>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6"/>
      <c r="B19" s="396"/>
      <c r="C19" s="396"/>
      <c r="D19" s="396"/>
      <c r="E19" s="396"/>
      <c r="F19" s="396"/>
      <c r="G19" s="396"/>
      <c r="H19" s="396"/>
      <c r="I19" s="396"/>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BEJCZI ÁDI</v>
      </c>
      <c r="E22" s="409"/>
      <c r="F22" s="409" t="str">
        <f>E9</f>
        <v>LUTHÁR</v>
      </c>
      <c r="G22" s="409"/>
      <c r="H22" s="409" t="str">
        <f>E11</f>
        <v>MOJZES</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BEJCZI ÁDI</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LUTHÁR</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MOJZES</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BEJCZI A.</v>
      </c>
      <c r="E27" s="409"/>
      <c r="F27" s="409" t="str">
        <f>E15</f>
        <v>SISKA</v>
      </c>
      <c r="G27" s="409"/>
      <c r="H27" s="409" t="str">
        <f>E17</f>
        <v>HERMECZ</v>
      </c>
      <c r="I27" s="409"/>
      <c r="J27" s="396"/>
      <c r="K27" s="396"/>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BEJCZI A.</v>
      </c>
      <c r="C28" s="411"/>
      <c r="D28" s="412"/>
      <c r="E28" s="412"/>
      <c r="F28" s="413"/>
      <c r="G28" s="413"/>
      <c r="H28" s="413"/>
      <c r="I28" s="413"/>
      <c r="J28" s="396"/>
      <c r="K28" s="396"/>
      <c r="L28" s="396"/>
      <c r="M28" s="484"/>
    </row>
    <row r="29" spans="1:37" ht="18.75" customHeight="1" x14ac:dyDescent="0.25">
      <c r="A29" s="410" t="s">
        <v>144</v>
      </c>
      <c r="B29" s="411" t="str">
        <f>E15</f>
        <v>SISKA</v>
      </c>
      <c r="C29" s="411"/>
      <c r="D29" s="413"/>
      <c r="E29" s="413"/>
      <c r="F29" s="412"/>
      <c r="G29" s="412"/>
      <c r="H29" s="413"/>
      <c r="I29" s="413"/>
      <c r="J29" s="396"/>
      <c r="K29" s="396"/>
      <c r="L29" s="396"/>
      <c r="M29" s="484"/>
    </row>
    <row r="30" spans="1:37" ht="18.75" customHeight="1" x14ac:dyDescent="0.25">
      <c r="A30" s="410" t="s">
        <v>143</v>
      </c>
      <c r="B30" s="411" t="str">
        <f>E17</f>
        <v>HERMECZ</v>
      </c>
      <c r="C30" s="411"/>
      <c r="D30" s="413"/>
      <c r="E30" s="413"/>
      <c r="F30" s="413"/>
      <c r="G30" s="413"/>
      <c r="H30" s="412"/>
      <c r="I30" s="412"/>
      <c r="J30" s="396"/>
      <c r="K30" s="396"/>
      <c r="L30" s="396"/>
      <c r="M30" s="484"/>
    </row>
    <row r="31" spans="1:37" x14ac:dyDescent="0.25">
      <c r="A31" s="396"/>
      <c r="B31" s="396"/>
      <c r="C31" s="396"/>
      <c r="D31" s="396"/>
      <c r="E31" s="396"/>
      <c r="F31" s="396"/>
      <c r="G31" s="396"/>
      <c r="H31" s="396"/>
      <c r="I31" s="396"/>
      <c r="J31" s="396"/>
      <c r="K31" s="396"/>
      <c r="L31" s="396"/>
      <c r="M31" s="396"/>
    </row>
    <row r="32" spans="1:37" x14ac:dyDescent="0.25">
      <c r="A32" s="396" t="s">
        <v>369</v>
      </c>
      <c r="B32" s="396"/>
      <c r="C32" s="486" t="str">
        <f>IF(M23=1,B23,IF(M24=1,B24,IF(M25=1,B25,"")))</f>
        <v/>
      </c>
      <c r="D32" s="486"/>
      <c r="E32" s="397" t="s">
        <v>370</v>
      </c>
      <c r="F32" s="486" t="str">
        <f>IF(M28=1,B28,IF(M29=1,B29,IF(M30=1,B30,"")))</f>
        <v/>
      </c>
      <c r="G32" s="486"/>
      <c r="H32" s="396"/>
      <c r="I32" s="401"/>
      <c r="J32" s="396"/>
      <c r="K32" s="396"/>
      <c r="L32" s="396"/>
      <c r="M32" s="396"/>
    </row>
    <row r="33" spans="1:18" x14ac:dyDescent="0.25">
      <c r="A33" s="396"/>
      <c r="B33" s="396"/>
      <c r="C33" s="396"/>
      <c r="D33" s="396"/>
      <c r="E33" s="396"/>
      <c r="F33" s="397"/>
      <c r="G33" s="397"/>
      <c r="H33" s="396"/>
      <c r="I33" s="396"/>
      <c r="J33" s="396"/>
      <c r="K33" s="396"/>
      <c r="L33" s="396"/>
      <c r="M33" s="396"/>
    </row>
    <row r="34" spans="1:18" x14ac:dyDescent="0.25">
      <c r="A34" s="396" t="s">
        <v>371</v>
      </c>
      <c r="B34" s="396"/>
      <c r="C34" s="486" t="str">
        <f>IF(M23=2,B23,IF(M24=2,B24,IF(M25=2,B25,"")))</f>
        <v/>
      </c>
      <c r="D34" s="486"/>
      <c r="E34" s="397" t="s">
        <v>370</v>
      </c>
      <c r="F34" s="486" t="str">
        <f>IF(M28=2,B28,IF(M29=2,B29,IF(M30=2,B30,"")))</f>
        <v/>
      </c>
      <c r="G34" s="486"/>
      <c r="H34" s="396"/>
      <c r="I34" s="401"/>
      <c r="J34" s="396"/>
      <c r="K34" s="396"/>
      <c r="L34" s="396"/>
      <c r="M34" s="396"/>
    </row>
    <row r="35" spans="1:18" x14ac:dyDescent="0.25">
      <c r="A35" s="396"/>
      <c r="B35" s="396"/>
      <c r="C35" s="397"/>
      <c r="D35" s="397"/>
      <c r="E35" s="397"/>
      <c r="F35" s="397"/>
      <c r="G35" s="397"/>
      <c r="H35" s="396"/>
      <c r="I35" s="396"/>
      <c r="J35" s="396"/>
      <c r="K35" s="396"/>
      <c r="L35" s="396"/>
      <c r="M35" s="396"/>
    </row>
    <row r="36" spans="1:18" x14ac:dyDescent="0.25">
      <c r="A36" s="396" t="s">
        <v>372</v>
      </c>
      <c r="B36" s="396"/>
      <c r="C36" s="486" t="str">
        <f>IF(M23=3,B23,IF(M24=3,B24,IF(M25=3,B25,"")))</f>
        <v/>
      </c>
      <c r="D36" s="486"/>
      <c r="E36" s="397" t="s">
        <v>370</v>
      </c>
      <c r="F36" s="486" t="str">
        <f>IF(M28=3,B28,IF(M29=3,B29,IF(M30=3,B30,"")))</f>
        <v/>
      </c>
      <c r="G36" s="486"/>
      <c r="H36" s="396"/>
      <c r="I36" s="401"/>
      <c r="J36" s="396"/>
      <c r="K36" s="396"/>
      <c r="L36" s="396"/>
      <c r="M36" s="396"/>
    </row>
    <row r="37" spans="1:18" x14ac:dyDescent="0.25">
      <c r="A37" s="396"/>
      <c r="B37" s="396"/>
      <c r="C37" s="396"/>
      <c r="D37" s="396"/>
      <c r="E37" s="396"/>
      <c r="F37" s="396"/>
      <c r="G37" s="396"/>
      <c r="H37" s="396"/>
      <c r="I37" s="396"/>
      <c r="J37" s="396"/>
      <c r="K37" s="396"/>
      <c r="L37" s="396"/>
      <c r="M37" s="396"/>
    </row>
    <row r="38" spans="1:18" x14ac:dyDescent="0.25">
      <c r="A38" s="396"/>
      <c r="B38" s="396"/>
      <c r="C38" s="396"/>
      <c r="D38" s="396"/>
      <c r="E38" s="396"/>
      <c r="F38" s="396"/>
      <c r="G38" s="396"/>
      <c r="H38" s="396"/>
      <c r="I38" s="396"/>
      <c r="J38" s="396"/>
      <c r="K38" s="396"/>
      <c r="L38" s="401"/>
      <c r="M38" s="396"/>
    </row>
    <row r="39" spans="1:18" x14ac:dyDescent="0.25">
      <c r="A39" s="414" t="s">
        <v>35</v>
      </c>
      <c r="B39" s="415"/>
      <c r="C39" s="416"/>
      <c r="D39" s="417" t="s">
        <v>2</v>
      </c>
      <c r="E39" s="418" t="s">
        <v>37</v>
      </c>
      <c r="F39" s="419"/>
      <c r="G39" s="417" t="s">
        <v>2</v>
      </c>
      <c r="H39" s="418" t="s">
        <v>46</v>
      </c>
      <c r="I39" s="420"/>
      <c r="J39" s="418" t="s">
        <v>47</v>
      </c>
      <c r="K39" s="421" t="s">
        <v>48</v>
      </c>
      <c r="L39" s="392"/>
      <c r="M39" s="419"/>
      <c r="P39" s="424"/>
      <c r="Q39" s="424"/>
      <c r="R39" s="425"/>
    </row>
    <row r="40" spans="1:18" x14ac:dyDescent="0.25">
      <c r="A40" s="426" t="s">
        <v>36</v>
      </c>
      <c r="B40" s="427"/>
      <c r="C40" s="428"/>
      <c r="D40" s="429"/>
      <c r="E40" s="430"/>
      <c r="F40" s="430"/>
      <c r="G40" s="431" t="s">
        <v>3</v>
      </c>
      <c r="H40" s="427"/>
      <c r="I40" s="432"/>
      <c r="J40" s="433"/>
      <c r="K40" s="434" t="s">
        <v>38</v>
      </c>
      <c r="L40" s="435"/>
      <c r="M40" s="455"/>
      <c r="P40" s="437"/>
      <c r="Q40" s="437"/>
      <c r="R40" s="438"/>
    </row>
    <row r="41" spans="1:18" x14ac:dyDescent="0.25">
      <c r="A41" s="439" t="s">
        <v>45</v>
      </c>
      <c r="B41" s="440"/>
      <c r="C41" s="441"/>
      <c r="D41" s="442"/>
      <c r="E41" s="443"/>
      <c r="F41" s="443"/>
      <c r="G41" s="444" t="s">
        <v>4</v>
      </c>
      <c r="H41" s="445"/>
      <c r="I41" s="446"/>
      <c r="J41" s="447"/>
      <c r="K41" s="448"/>
      <c r="L41" s="401"/>
      <c r="M41" s="449"/>
      <c r="P41" s="438"/>
      <c r="Q41" s="450"/>
      <c r="R41" s="438"/>
    </row>
    <row r="42" spans="1:18" x14ac:dyDescent="0.25">
      <c r="A42" s="451"/>
      <c r="B42" s="452"/>
      <c r="C42" s="453"/>
      <c r="D42" s="442"/>
      <c r="E42" s="454"/>
      <c r="F42" s="396"/>
      <c r="G42" s="444" t="s">
        <v>5</v>
      </c>
      <c r="H42" s="445"/>
      <c r="I42" s="446"/>
      <c r="J42" s="447"/>
      <c r="K42" s="434" t="s">
        <v>39</v>
      </c>
      <c r="L42" s="435"/>
      <c r="M42" s="455"/>
      <c r="P42" s="437"/>
      <c r="Q42" s="437"/>
      <c r="R42" s="438"/>
    </row>
    <row r="43" spans="1:18" x14ac:dyDescent="0.25">
      <c r="A43" s="456"/>
      <c r="B43" s="457"/>
      <c r="C43" s="458"/>
      <c r="D43" s="442"/>
      <c r="E43" s="454"/>
      <c r="F43" s="396"/>
      <c r="G43" s="444" t="s">
        <v>6</v>
      </c>
      <c r="H43" s="445"/>
      <c r="I43" s="446"/>
      <c r="J43" s="447"/>
      <c r="K43" s="459"/>
      <c r="L43" s="396"/>
      <c r="M43" s="436"/>
      <c r="P43" s="438"/>
      <c r="Q43" s="450"/>
      <c r="R43" s="438"/>
    </row>
    <row r="44" spans="1:18" x14ac:dyDescent="0.25">
      <c r="A44" s="460"/>
      <c r="B44" s="461"/>
      <c r="C44" s="462"/>
      <c r="D44" s="442"/>
      <c r="E44" s="454"/>
      <c r="F44" s="396"/>
      <c r="G44" s="444" t="s">
        <v>7</v>
      </c>
      <c r="H44" s="445"/>
      <c r="I44" s="446"/>
      <c r="J44" s="447"/>
      <c r="K44" s="439"/>
      <c r="L44" s="401"/>
      <c r="M44" s="449"/>
      <c r="P44" s="438"/>
      <c r="Q44" s="450"/>
      <c r="R44" s="438"/>
    </row>
    <row r="45" spans="1:18" x14ac:dyDescent="0.25">
      <c r="A45" s="463"/>
      <c r="B45" s="464"/>
      <c r="C45" s="458"/>
      <c r="D45" s="442"/>
      <c r="E45" s="454"/>
      <c r="F45" s="396"/>
      <c r="G45" s="444" t="s">
        <v>8</v>
      </c>
      <c r="H45" s="445"/>
      <c r="I45" s="446"/>
      <c r="J45" s="447"/>
      <c r="K45" s="434" t="s">
        <v>28</v>
      </c>
      <c r="L45" s="435"/>
      <c r="M45" s="455"/>
      <c r="P45" s="437"/>
      <c r="Q45" s="437"/>
      <c r="R45" s="438"/>
    </row>
    <row r="46" spans="1:18" x14ac:dyDescent="0.25">
      <c r="A46" s="463"/>
      <c r="B46" s="464"/>
      <c r="C46" s="465"/>
      <c r="D46" s="442"/>
      <c r="E46" s="454"/>
      <c r="F46" s="396"/>
      <c r="G46" s="444" t="s">
        <v>9</v>
      </c>
      <c r="H46" s="445"/>
      <c r="I46" s="446"/>
      <c r="J46" s="447"/>
      <c r="K46" s="459"/>
      <c r="L46" s="396"/>
      <c r="M46" s="436"/>
      <c r="P46" s="438"/>
      <c r="Q46" s="450"/>
      <c r="R46" s="438"/>
    </row>
    <row r="47" spans="1:18" x14ac:dyDescent="0.25">
      <c r="A47" s="466"/>
      <c r="B47" s="467"/>
      <c r="C47" s="468"/>
      <c r="D47" s="469"/>
      <c r="E47" s="470"/>
      <c r="F47" s="401"/>
      <c r="G47" s="471" t="s">
        <v>10</v>
      </c>
      <c r="H47" s="440"/>
      <c r="I47" s="472"/>
      <c r="J47" s="473"/>
      <c r="K47" s="439" t="str">
        <f>L4</f>
        <v>Nagyistók-Nádasi Judit</v>
      </c>
      <c r="L47" s="401"/>
      <c r="M47" s="449"/>
      <c r="P47" s="438"/>
      <c r="Q47" s="450"/>
      <c r="R47" s="474">
        <f>MIN(4,'V.kcs.-U14-F elo'!Q5)</f>
        <v>4</v>
      </c>
    </row>
  </sheetData>
  <mergeCells count="42">
    <mergeCell ref="C34:D34"/>
    <mergeCell ref="F34:G34"/>
    <mergeCell ref="C36:D36"/>
    <mergeCell ref="F36:G36"/>
    <mergeCell ref="E40:F40"/>
    <mergeCell ref="E41:F41"/>
    <mergeCell ref="B30:C30"/>
    <mergeCell ref="D30:E30"/>
    <mergeCell ref="F30:G30"/>
    <mergeCell ref="H30:I30"/>
    <mergeCell ref="C32:D32"/>
    <mergeCell ref="F32:G32"/>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7">
    <cfRule type="expression" dxfId="221" priority="2" stopIfTrue="1">
      <formula>$O$1="CU"</formula>
    </cfRule>
  </conditionalFormatting>
  <conditionalFormatting sqref="E7 E9 E11 E13 E15 E17">
    <cfRule type="cellIs" dxfId="220"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A7F3-6C4C-49A7-823E-B97359BF5788}">
  <sheetPr codeName="Sheet23">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3.33203125" style="279" customWidth="1"/>
    <col min="3" max="3" width="11.88671875" style="279" customWidth="1"/>
    <col min="4" max="4" width="28.88671875" style="355" customWidth="1"/>
    <col min="5" max="5" width="10.6640625" style="356" customWidth="1"/>
    <col min="6" max="6" width="6.109375" style="357" hidden="1" customWidth="1"/>
    <col min="7" max="7" width="3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3.33203125" style="279" customWidth="1"/>
    <col min="259" max="259" width="11.88671875" style="279" customWidth="1"/>
    <col min="260" max="260" width="28.88671875" style="279" customWidth="1"/>
    <col min="261" max="261" width="10.6640625" style="279" customWidth="1"/>
    <col min="262" max="262" width="0" style="279" hidden="1" customWidth="1"/>
    <col min="263" max="263" width="3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3.33203125" style="279" customWidth="1"/>
    <col min="515" max="515" width="11.88671875" style="279" customWidth="1"/>
    <col min="516" max="516" width="28.88671875" style="279" customWidth="1"/>
    <col min="517" max="517" width="10.6640625" style="279" customWidth="1"/>
    <col min="518" max="518" width="0" style="279" hidden="1" customWidth="1"/>
    <col min="519" max="519" width="3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3.33203125" style="279" customWidth="1"/>
    <col min="771" max="771" width="11.88671875" style="279" customWidth="1"/>
    <col min="772" max="772" width="28.88671875" style="279" customWidth="1"/>
    <col min="773" max="773" width="10.6640625" style="279" customWidth="1"/>
    <col min="774" max="774" width="0" style="279" hidden="1" customWidth="1"/>
    <col min="775" max="775" width="3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3.33203125" style="279" customWidth="1"/>
    <col min="1027" max="1027" width="11.88671875" style="279" customWidth="1"/>
    <col min="1028" max="1028" width="28.88671875" style="279" customWidth="1"/>
    <col min="1029" max="1029" width="10.6640625" style="279" customWidth="1"/>
    <col min="1030" max="1030" width="0" style="279" hidden="1" customWidth="1"/>
    <col min="1031" max="1031" width="3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3.33203125" style="279" customWidth="1"/>
    <col min="1283" max="1283" width="11.88671875" style="279" customWidth="1"/>
    <col min="1284" max="1284" width="28.88671875" style="279" customWidth="1"/>
    <col min="1285" max="1285" width="10.6640625" style="279" customWidth="1"/>
    <col min="1286" max="1286" width="0" style="279" hidden="1" customWidth="1"/>
    <col min="1287" max="1287" width="3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3.33203125" style="279" customWidth="1"/>
    <col min="1539" max="1539" width="11.88671875" style="279" customWidth="1"/>
    <col min="1540" max="1540" width="28.88671875" style="279" customWidth="1"/>
    <col min="1541" max="1541" width="10.6640625" style="279" customWidth="1"/>
    <col min="1542" max="1542" width="0" style="279" hidden="1" customWidth="1"/>
    <col min="1543" max="1543" width="3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3.33203125" style="279" customWidth="1"/>
    <col min="1795" max="1795" width="11.88671875" style="279" customWidth="1"/>
    <col min="1796" max="1796" width="28.88671875" style="279" customWidth="1"/>
    <col min="1797" max="1797" width="10.6640625" style="279" customWidth="1"/>
    <col min="1798" max="1798" width="0" style="279" hidden="1" customWidth="1"/>
    <col min="1799" max="1799" width="3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3.33203125" style="279" customWidth="1"/>
    <col min="2051" max="2051" width="11.88671875" style="279" customWidth="1"/>
    <col min="2052" max="2052" width="28.88671875" style="279" customWidth="1"/>
    <col min="2053" max="2053" width="10.6640625" style="279" customWidth="1"/>
    <col min="2054" max="2054" width="0" style="279" hidden="1" customWidth="1"/>
    <col min="2055" max="2055" width="3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3.33203125" style="279" customWidth="1"/>
    <col min="2307" max="2307" width="11.88671875" style="279" customWidth="1"/>
    <col min="2308" max="2308" width="28.88671875" style="279" customWidth="1"/>
    <col min="2309" max="2309" width="10.6640625" style="279" customWidth="1"/>
    <col min="2310" max="2310" width="0" style="279" hidden="1" customWidth="1"/>
    <col min="2311" max="2311" width="3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3.33203125" style="279" customWidth="1"/>
    <col min="2563" max="2563" width="11.88671875" style="279" customWidth="1"/>
    <col min="2564" max="2564" width="28.88671875" style="279" customWidth="1"/>
    <col min="2565" max="2565" width="10.6640625" style="279" customWidth="1"/>
    <col min="2566" max="2566" width="0" style="279" hidden="1" customWidth="1"/>
    <col min="2567" max="2567" width="3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3.33203125" style="279" customWidth="1"/>
    <col min="2819" max="2819" width="11.88671875" style="279" customWidth="1"/>
    <col min="2820" max="2820" width="28.88671875" style="279" customWidth="1"/>
    <col min="2821" max="2821" width="10.6640625" style="279" customWidth="1"/>
    <col min="2822" max="2822" width="0" style="279" hidden="1" customWidth="1"/>
    <col min="2823" max="2823" width="3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3.33203125" style="279" customWidth="1"/>
    <col min="3075" max="3075" width="11.88671875" style="279" customWidth="1"/>
    <col min="3076" max="3076" width="28.88671875" style="279" customWidth="1"/>
    <col min="3077" max="3077" width="10.6640625" style="279" customWidth="1"/>
    <col min="3078" max="3078" width="0" style="279" hidden="1" customWidth="1"/>
    <col min="3079" max="3079" width="3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3.33203125" style="279" customWidth="1"/>
    <col min="3331" max="3331" width="11.88671875" style="279" customWidth="1"/>
    <col min="3332" max="3332" width="28.88671875" style="279" customWidth="1"/>
    <col min="3333" max="3333" width="10.6640625" style="279" customWidth="1"/>
    <col min="3334" max="3334" width="0" style="279" hidden="1" customWidth="1"/>
    <col min="3335" max="3335" width="3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3.33203125" style="279" customWidth="1"/>
    <col min="3587" max="3587" width="11.88671875" style="279" customWidth="1"/>
    <col min="3588" max="3588" width="28.88671875" style="279" customWidth="1"/>
    <col min="3589" max="3589" width="10.6640625" style="279" customWidth="1"/>
    <col min="3590" max="3590" width="0" style="279" hidden="1" customWidth="1"/>
    <col min="3591" max="3591" width="3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3.33203125" style="279" customWidth="1"/>
    <col min="3843" max="3843" width="11.88671875" style="279" customWidth="1"/>
    <col min="3844" max="3844" width="28.88671875" style="279" customWidth="1"/>
    <col min="3845" max="3845" width="10.6640625" style="279" customWidth="1"/>
    <col min="3846" max="3846" width="0" style="279" hidden="1" customWidth="1"/>
    <col min="3847" max="3847" width="3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3.33203125" style="279" customWidth="1"/>
    <col min="4099" max="4099" width="11.88671875" style="279" customWidth="1"/>
    <col min="4100" max="4100" width="28.88671875" style="279" customWidth="1"/>
    <col min="4101" max="4101" width="10.6640625" style="279" customWidth="1"/>
    <col min="4102" max="4102" width="0" style="279" hidden="1" customWidth="1"/>
    <col min="4103" max="4103" width="3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3.33203125" style="279" customWidth="1"/>
    <col min="4355" max="4355" width="11.88671875" style="279" customWidth="1"/>
    <col min="4356" max="4356" width="28.88671875" style="279" customWidth="1"/>
    <col min="4357" max="4357" width="10.6640625" style="279" customWidth="1"/>
    <col min="4358" max="4358" width="0" style="279" hidden="1" customWidth="1"/>
    <col min="4359" max="4359" width="3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3.33203125" style="279" customWidth="1"/>
    <col min="4611" max="4611" width="11.88671875" style="279" customWidth="1"/>
    <col min="4612" max="4612" width="28.88671875" style="279" customWidth="1"/>
    <col min="4613" max="4613" width="10.6640625" style="279" customWidth="1"/>
    <col min="4614" max="4614" width="0" style="279" hidden="1" customWidth="1"/>
    <col min="4615" max="4615" width="3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3.33203125" style="279" customWidth="1"/>
    <col min="4867" max="4867" width="11.88671875" style="279" customWidth="1"/>
    <col min="4868" max="4868" width="28.88671875" style="279" customWidth="1"/>
    <col min="4869" max="4869" width="10.6640625" style="279" customWidth="1"/>
    <col min="4870" max="4870" width="0" style="279" hidden="1" customWidth="1"/>
    <col min="4871" max="4871" width="3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3.33203125" style="279" customWidth="1"/>
    <col min="5123" max="5123" width="11.88671875" style="279" customWidth="1"/>
    <col min="5124" max="5124" width="28.88671875" style="279" customWidth="1"/>
    <col min="5125" max="5125" width="10.6640625" style="279" customWidth="1"/>
    <col min="5126" max="5126" width="0" style="279" hidden="1" customWidth="1"/>
    <col min="5127" max="5127" width="3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3.33203125" style="279" customWidth="1"/>
    <col min="5379" max="5379" width="11.88671875" style="279" customWidth="1"/>
    <col min="5380" max="5380" width="28.88671875" style="279" customWidth="1"/>
    <col min="5381" max="5381" width="10.6640625" style="279" customWidth="1"/>
    <col min="5382" max="5382" width="0" style="279" hidden="1" customWidth="1"/>
    <col min="5383" max="5383" width="3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3.33203125" style="279" customWidth="1"/>
    <col min="5635" max="5635" width="11.88671875" style="279" customWidth="1"/>
    <col min="5636" max="5636" width="28.88671875" style="279" customWidth="1"/>
    <col min="5637" max="5637" width="10.6640625" style="279" customWidth="1"/>
    <col min="5638" max="5638" width="0" style="279" hidden="1" customWidth="1"/>
    <col min="5639" max="5639" width="3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3.33203125" style="279" customWidth="1"/>
    <col min="5891" max="5891" width="11.88671875" style="279" customWidth="1"/>
    <col min="5892" max="5892" width="28.88671875" style="279" customWidth="1"/>
    <col min="5893" max="5893" width="10.6640625" style="279" customWidth="1"/>
    <col min="5894" max="5894" width="0" style="279" hidden="1" customWidth="1"/>
    <col min="5895" max="5895" width="3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3.33203125" style="279" customWidth="1"/>
    <col min="6147" max="6147" width="11.88671875" style="279" customWidth="1"/>
    <col min="6148" max="6148" width="28.88671875" style="279" customWidth="1"/>
    <col min="6149" max="6149" width="10.6640625" style="279" customWidth="1"/>
    <col min="6150" max="6150" width="0" style="279" hidden="1" customWidth="1"/>
    <col min="6151" max="6151" width="3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3.33203125" style="279" customWidth="1"/>
    <col min="6403" max="6403" width="11.88671875" style="279" customWidth="1"/>
    <col min="6404" max="6404" width="28.88671875" style="279" customWidth="1"/>
    <col min="6405" max="6405" width="10.6640625" style="279" customWidth="1"/>
    <col min="6406" max="6406" width="0" style="279" hidden="1" customWidth="1"/>
    <col min="6407" max="6407" width="3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3.33203125" style="279" customWidth="1"/>
    <col min="6659" max="6659" width="11.88671875" style="279" customWidth="1"/>
    <col min="6660" max="6660" width="28.88671875" style="279" customWidth="1"/>
    <col min="6661" max="6661" width="10.6640625" style="279" customWidth="1"/>
    <col min="6662" max="6662" width="0" style="279" hidden="1" customWidth="1"/>
    <col min="6663" max="6663" width="3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3.33203125" style="279" customWidth="1"/>
    <col min="6915" max="6915" width="11.88671875" style="279" customWidth="1"/>
    <col min="6916" max="6916" width="28.88671875" style="279" customWidth="1"/>
    <col min="6917" max="6917" width="10.6640625" style="279" customWidth="1"/>
    <col min="6918" max="6918" width="0" style="279" hidden="1" customWidth="1"/>
    <col min="6919" max="6919" width="3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3.33203125" style="279" customWidth="1"/>
    <col min="7171" max="7171" width="11.88671875" style="279" customWidth="1"/>
    <col min="7172" max="7172" width="28.88671875" style="279" customWidth="1"/>
    <col min="7173" max="7173" width="10.6640625" style="279" customWidth="1"/>
    <col min="7174" max="7174" width="0" style="279" hidden="1" customWidth="1"/>
    <col min="7175" max="7175" width="3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3.33203125" style="279" customWidth="1"/>
    <col min="7427" max="7427" width="11.88671875" style="279" customWidth="1"/>
    <col min="7428" max="7428" width="28.88671875" style="279" customWidth="1"/>
    <col min="7429" max="7429" width="10.6640625" style="279" customWidth="1"/>
    <col min="7430" max="7430" width="0" style="279" hidden="1" customWidth="1"/>
    <col min="7431" max="7431" width="3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3.33203125" style="279" customWidth="1"/>
    <col min="7683" max="7683" width="11.88671875" style="279" customWidth="1"/>
    <col min="7684" max="7684" width="28.88671875" style="279" customWidth="1"/>
    <col min="7685" max="7685" width="10.6640625" style="279" customWidth="1"/>
    <col min="7686" max="7686" width="0" style="279" hidden="1" customWidth="1"/>
    <col min="7687" max="7687" width="3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3.33203125" style="279" customWidth="1"/>
    <col min="7939" max="7939" width="11.88671875" style="279" customWidth="1"/>
    <col min="7940" max="7940" width="28.88671875" style="279" customWidth="1"/>
    <col min="7941" max="7941" width="10.6640625" style="279" customWidth="1"/>
    <col min="7942" max="7942" width="0" style="279" hidden="1" customWidth="1"/>
    <col min="7943" max="7943" width="3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3.33203125" style="279" customWidth="1"/>
    <col min="8195" max="8195" width="11.88671875" style="279" customWidth="1"/>
    <col min="8196" max="8196" width="28.88671875" style="279" customWidth="1"/>
    <col min="8197" max="8197" width="10.6640625" style="279" customWidth="1"/>
    <col min="8198" max="8198" width="0" style="279" hidden="1" customWidth="1"/>
    <col min="8199" max="8199" width="3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3.33203125" style="279" customWidth="1"/>
    <col min="8451" max="8451" width="11.88671875" style="279" customWidth="1"/>
    <col min="8452" max="8452" width="28.88671875" style="279" customWidth="1"/>
    <col min="8453" max="8453" width="10.6640625" style="279" customWidth="1"/>
    <col min="8454" max="8454" width="0" style="279" hidden="1" customWidth="1"/>
    <col min="8455" max="8455" width="3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3.33203125" style="279" customWidth="1"/>
    <col min="8707" max="8707" width="11.88671875" style="279" customWidth="1"/>
    <col min="8708" max="8708" width="28.88671875" style="279" customWidth="1"/>
    <col min="8709" max="8709" width="10.6640625" style="279" customWidth="1"/>
    <col min="8710" max="8710" width="0" style="279" hidden="1" customWidth="1"/>
    <col min="8711" max="8711" width="3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3.33203125" style="279" customWidth="1"/>
    <col min="8963" max="8963" width="11.88671875" style="279" customWidth="1"/>
    <col min="8964" max="8964" width="28.88671875" style="279" customWidth="1"/>
    <col min="8965" max="8965" width="10.6640625" style="279" customWidth="1"/>
    <col min="8966" max="8966" width="0" style="279" hidden="1" customWidth="1"/>
    <col min="8967" max="8967" width="3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3.33203125" style="279" customWidth="1"/>
    <col min="9219" max="9219" width="11.88671875" style="279" customWidth="1"/>
    <col min="9220" max="9220" width="28.88671875" style="279" customWidth="1"/>
    <col min="9221" max="9221" width="10.6640625" style="279" customWidth="1"/>
    <col min="9222" max="9222" width="0" style="279" hidden="1" customWidth="1"/>
    <col min="9223" max="9223" width="3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3.33203125" style="279" customWidth="1"/>
    <col min="9475" max="9475" width="11.88671875" style="279" customWidth="1"/>
    <col min="9476" max="9476" width="28.88671875" style="279" customWidth="1"/>
    <col min="9477" max="9477" width="10.6640625" style="279" customWidth="1"/>
    <col min="9478" max="9478" width="0" style="279" hidden="1" customWidth="1"/>
    <col min="9479" max="9479" width="3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3.33203125" style="279" customWidth="1"/>
    <col min="9731" max="9731" width="11.88671875" style="279" customWidth="1"/>
    <col min="9732" max="9732" width="28.88671875" style="279" customWidth="1"/>
    <col min="9733" max="9733" width="10.6640625" style="279" customWidth="1"/>
    <col min="9734" max="9734" width="0" style="279" hidden="1" customWidth="1"/>
    <col min="9735" max="9735" width="3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3.33203125" style="279" customWidth="1"/>
    <col min="9987" max="9987" width="11.88671875" style="279" customWidth="1"/>
    <col min="9988" max="9988" width="28.88671875" style="279" customWidth="1"/>
    <col min="9989" max="9989" width="10.6640625" style="279" customWidth="1"/>
    <col min="9990" max="9990" width="0" style="279" hidden="1" customWidth="1"/>
    <col min="9991" max="9991" width="3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3.33203125" style="279" customWidth="1"/>
    <col min="10243" max="10243" width="11.88671875" style="279" customWidth="1"/>
    <col min="10244" max="10244" width="28.88671875" style="279" customWidth="1"/>
    <col min="10245" max="10245" width="10.6640625" style="279" customWidth="1"/>
    <col min="10246" max="10246" width="0" style="279" hidden="1" customWidth="1"/>
    <col min="10247" max="10247" width="3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3.33203125" style="279" customWidth="1"/>
    <col min="10499" max="10499" width="11.88671875" style="279" customWidth="1"/>
    <col min="10500" max="10500" width="28.88671875" style="279" customWidth="1"/>
    <col min="10501" max="10501" width="10.6640625" style="279" customWidth="1"/>
    <col min="10502" max="10502" width="0" style="279" hidden="1" customWidth="1"/>
    <col min="10503" max="10503" width="3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3.33203125" style="279" customWidth="1"/>
    <col min="10755" max="10755" width="11.88671875" style="279" customWidth="1"/>
    <col min="10756" max="10756" width="28.88671875" style="279" customWidth="1"/>
    <col min="10757" max="10757" width="10.6640625" style="279" customWidth="1"/>
    <col min="10758" max="10758" width="0" style="279" hidden="1" customWidth="1"/>
    <col min="10759" max="10759" width="3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3.33203125" style="279" customWidth="1"/>
    <col min="11011" max="11011" width="11.88671875" style="279" customWidth="1"/>
    <col min="11012" max="11012" width="28.88671875" style="279" customWidth="1"/>
    <col min="11013" max="11013" width="10.6640625" style="279" customWidth="1"/>
    <col min="11014" max="11014" width="0" style="279" hidden="1" customWidth="1"/>
    <col min="11015" max="11015" width="3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3.33203125" style="279" customWidth="1"/>
    <col min="11267" max="11267" width="11.88671875" style="279" customWidth="1"/>
    <col min="11268" max="11268" width="28.88671875" style="279" customWidth="1"/>
    <col min="11269" max="11269" width="10.6640625" style="279" customWidth="1"/>
    <col min="11270" max="11270" width="0" style="279" hidden="1" customWidth="1"/>
    <col min="11271" max="11271" width="3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3.33203125" style="279" customWidth="1"/>
    <col min="11523" max="11523" width="11.88671875" style="279" customWidth="1"/>
    <col min="11524" max="11524" width="28.88671875" style="279" customWidth="1"/>
    <col min="11525" max="11525" width="10.6640625" style="279" customWidth="1"/>
    <col min="11526" max="11526" width="0" style="279" hidden="1" customWidth="1"/>
    <col min="11527" max="11527" width="3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3.33203125" style="279" customWidth="1"/>
    <col min="11779" max="11779" width="11.88671875" style="279" customWidth="1"/>
    <col min="11780" max="11780" width="28.88671875" style="279" customWidth="1"/>
    <col min="11781" max="11781" width="10.6640625" style="279" customWidth="1"/>
    <col min="11782" max="11782" width="0" style="279" hidden="1" customWidth="1"/>
    <col min="11783" max="11783" width="3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3.33203125" style="279" customWidth="1"/>
    <col min="12035" max="12035" width="11.88671875" style="279" customWidth="1"/>
    <col min="12036" max="12036" width="28.88671875" style="279" customWidth="1"/>
    <col min="12037" max="12037" width="10.6640625" style="279" customWidth="1"/>
    <col min="12038" max="12038" width="0" style="279" hidden="1" customWidth="1"/>
    <col min="12039" max="12039" width="3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3.33203125" style="279" customWidth="1"/>
    <col min="12291" max="12291" width="11.88671875" style="279" customWidth="1"/>
    <col min="12292" max="12292" width="28.88671875" style="279" customWidth="1"/>
    <col min="12293" max="12293" width="10.6640625" style="279" customWidth="1"/>
    <col min="12294" max="12294" width="0" style="279" hidden="1" customWidth="1"/>
    <col min="12295" max="12295" width="3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3.33203125" style="279" customWidth="1"/>
    <col min="12547" max="12547" width="11.88671875" style="279" customWidth="1"/>
    <col min="12548" max="12548" width="28.88671875" style="279" customWidth="1"/>
    <col min="12549" max="12549" width="10.6640625" style="279" customWidth="1"/>
    <col min="12550" max="12550" width="0" style="279" hidden="1" customWidth="1"/>
    <col min="12551" max="12551" width="3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3.33203125" style="279" customWidth="1"/>
    <col min="12803" max="12803" width="11.88671875" style="279" customWidth="1"/>
    <col min="12804" max="12804" width="28.88671875" style="279" customWidth="1"/>
    <col min="12805" max="12805" width="10.6640625" style="279" customWidth="1"/>
    <col min="12806" max="12806" width="0" style="279" hidden="1" customWidth="1"/>
    <col min="12807" max="12807" width="3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3.33203125" style="279" customWidth="1"/>
    <col min="13059" max="13059" width="11.88671875" style="279" customWidth="1"/>
    <col min="13060" max="13060" width="28.88671875" style="279" customWidth="1"/>
    <col min="13061" max="13061" width="10.6640625" style="279" customWidth="1"/>
    <col min="13062" max="13062" width="0" style="279" hidden="1" customWidth="1"/>
    <col min="13063" max="13063" width="3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3.33203125" style="279" customWidth="1"/>
    <col min="13315" max="13315" width="11.88671875" style="279" customWidth="1"/>
    <col min="13316" max="13316" width="28.88671875" style="279" customWidth="1"/>
    <col min="13317" max="13317" width="10.6640625" style="279" customWidth="1"/>
    <col min="13318" max="13318" width="0" style="279" hidden="1" customWidth="1"/>
    <col min="13319" max="13319" width="3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3.33203125" style="279" customWidth="1"/>
    <col min="13571" max="13571" width="11.88671875" style="279" customWidth="1"/>
    <col min="13572" max="13572" width="28.88671875" style="279" customWidth="1"/>
    <col min="13573" max="13573" width="10.6640625" style="279" customWidth="1"/>
    <col min="13574" max="13574" width="0" style="279" hidden="1" customWidth="1"/>
    <col min="13575" max="13575" width="3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3.33203125" style="279" customWidth="1"/>
    <col min="13827" max="13827" width="11.88671875" style="279" customWidth="1"/>
    <col min="13828" max="13828" width="28.88671875" style="279" customWidth="1"/>
    <col min="13829" max="13829" width="10.6640625" style="279" customWidth="1"/>
    <col min="13830" max="13830" width="0" style="279" hidden="1" customWidth="1"/>
    <col min="13831" max="13831" width="3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3.33203125" style="279" customWidth="1"/>
    <col min="14083" max="14083" width="11.88671875" style="279" customWidth="1"/>
    <col min="14084" max="14084" width="28.88671875" style="279" customWidth="1"/>
    <col min="14085" max="14085" width="10.6640625" style="279" customWidth="1"/>
    <col min="14086" max="14086" width="0" style="279" hidden="1" customWidth="1"/>
    <col min="14087" max="14087" width="3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3.33203125" style="279" customWidth="1"/>
    <col min="14339" max="14339" width="11.88671875" style="279" customWidth="1"/>
    <col min="14340" max="14340" width="28.88671875" style="279" customWidth="1"/>
    <col min="14341" max="14341" width="10.6640625" style="279" customWidth="1"/>
    <col min="14342" max="14342" width="0" style="279" hidden="1" customWidth="1"/>
    <col min="14343" max="14343" width="3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3.33203125" style="279" customWidth="1"/>
    <col min="14595" max="14595" width="11.88671875" style="279" customWidth="1"/>
    <col min="14596" max="14596" width="28.88671875" style="279" customWidth="1"/>
    <col min="14597" max="14597" width="10.6640625" style="279" customWidth="1"/>
    <col min="14598" max="14598" width="0" style="279" hidden="1" customWidth="1"/>
    <col min="14599" max="14599" width="3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3.33203125" style="279" customWidth="1"/>
    <col min="14851" max="14851" width="11.88671875" style="279" customWidth="1"/>
    <col min="14852" max="14852" width="28.88671875" style="279" customWidth="1"/>
    <col min="14853" max="14853" width="10.6640625" style="279" customWidth="1"/>
    <col min="14854" max="14854" width="0" style="279" hidden="1" customWidth="1"/>
    <col min="14855" max="14855" width="3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3.33203125" style="279" customWidth="1"/>
    <col min="15107" max="15107" width="11.88671875" style="279" customWidth="1"/>
    <col min="15108" max="15108" width="28.88671875" style="279" customWidth="1"/>
    <col min="15109" max="15109" width="10.6640625" style="279" customWidth="1"/>
    <col min="15110" max="15110" width="0" style="279" hidden="1" customWidth="1"/>
    <col min="15111" max="15111" width="3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3.33203125" style="279" customWidth="1"/>
    <col min="15363" max="15363" width="11.88671875" style="279" customWidth="1"/>
    <col min="15364" max="15364" width="28.88671875" style="279" customWidth="1"/>
    <col min="15365" max="15365" width="10.6640625" style="279" customWidth="1"/>
    <col min="15366" max="15366" width="0" style="279" hidden="1" customWidth="1"/>
    <col min="15367" max="15367" width="3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3.33203125" style="279" customWidth="1"/>
    <col min="15619" max="15619" width="11.88671875" style="279" customWidth="1"/>
    <col min="15620" max="15620" width="28.88671875" style="279" customWidth="1"/>
    <col min="15621" max="15621" width="10.6640625" style="279" customWidth="1"/>
    <col min="15622" max="15622" width="0" style="279" hidden="1" customWidth="1"/>
    <col min="15623" max="15623" width="3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3.33203125" style="279" customWidth="1"/>
    <col min="15875" max="15875" width="11.88671875" style="279" customWidth="1"/>
    <col min="15876" max="15876" width="28.88671875" style="279" customWidth="1"/>
    <col min="15877" max="15877" width="10.6640625" style="279" customWidth="1"/>
    <col min="15878" max="15878" width="0" style="279" hidden="1" customWidth="1"/>
    <col min="15879" max="15879" width="3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3.33203125" style="279" customWidth="1"/>
    <col min="16131" max="16131" width="11.88671875" style="279" customWidth="1"/>
    <col min="16132" max="16132" width="28.88671875" style="279" customWidth="1"/>
    <col min="16133" max="16133" width="10.6640625" style="279" customWidth="1"/>
    <col min="16134" max="16134" width="0" style="279" hidden="1" customWidth="1"/>
    <col min="16135" max="16135" width="3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476" t="str">
        <f>[3]Altalanos!$B$8</f>
        <v>III.kcs.-U11-N-L</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530</v>
      </c>
      <c r="C7" s="346" t="s">
        <v>531</v>
      </c>
      <c r="D7" s="328" t="s">
        <v>350</v>
      </c>
      <c r="E7" s="329" t="s">
        <v>532</v>
      </c>
      <c r="F7" s="330"/>
      <c r="G7" s="331"/>
      <c r="H7" s="332"/>
      <c r="I7" s="332"/>
      <c r="J7" s="333"/>
      <c r="K7" s="334"/>
      <c r="L7" s="335"/>
      <c r="M7" s="334"/>
      <c r="N7" s="336"/>
      <c r="O7" s="332"/>
      <c r="P7" s="337"/>
      <c r="Q7" s="338"/>
    </row>
    <row r="8" spans="1:17" s="339" customFormat="1" ht="18.899999999999999" customHeight="1" x14ac:dyDescent="0.25">
      <c r="A8" s="325">
        <v>2</v>
      </c>
      <c r="B8" s="346" t="s">
        <v>91</v>
      </c>
      <c r="C8" s="346" t="s">
        <v>533</v>
      </c>
      <c r="D8" s="328" t="s">
        <v>350</v>
      </c>
      <c r="E8" s="329" t="s">
        <v>534</v>
      </c>
      <c r="F8" s="342"/>
      <c r="G8" s="343"/>
      <c r="H8" s="332"/>
      <c r="I8" s="332"/>
      <c r="J8" s="333"/>
      <c r="K8" s="334"/>
      <c r="L8" s="335"/>
      <c r="M8" s="334"/>
      <c r="N8" s="336"/>
      <c r="O8" s="332"/>
      <c r="P8" s="337"/>
      <c r="Q8" s="338"/>
    </row>
    <row r="9" spans="1:17" s="339" customFormat="1" ht="18.899999999999999" customHeight="1" x14ac:dyDescent="0.25">
      <c r="A9" s="325">
        <v>3</v>
      </c>
      <c r="B9" s="346" t="s">
        <v>324</v>
      </c>
      <c r="C9" s="346" t="s">
        <v>535</v>
      </c>
      <c r="D9" s="328" t="s">
        <v>350</v>
      </c>
      <c r="E9" s="329" t="s">
        <v>536</v>
      </c>
      <c r="F9" s="342"/>
      <c r="G9" s="343"/>
      <c r="H9" s="332"/>
      <c r="I9" s="332"/>
      <c r="J9" s="333"/>
      <c r="K9" s="334"/>
      <c r="L9" s="335"/>
      <c r="M9" s="334"/>
      <c r="N9" s="336"/>
      <c r="O9" s="332"/>
      <c r="P9" s="344"/>
      <c r="Q9" s="345"/>
    </row>
    <row r="10" spans="1:17" s="339" customFormat="1" ht="18.899999999999999" customHeight="1" x14ac:dyDescent="0.25">
      <c r="A10" s="325">
        <v>4</v>
      </c>
      <c r="B10" s="346" t="s">
        <v>537</v>
      </c>
      <c r="C10" s="346" t="s">
        <v>538</v>
      </c>
      <c r="D10" s="328" t="s">
        <v>415</v>
      </c>
      <c r="E10" s="329" t="s">
        <v>539</v>
      </c>
      <c r="F10" s="342"/>
      <c r="G10" s="343"/>
      <c r="H10" s="332"/>
      <c r="I10" s="332"/>
      <c r="J10" s="333"/>
      <c r="K10" s="334"/>
      <c r="L10" s="335"/>
      <c r="M10" s="334"/>
      <c r="N10" s="336"/>
      <c r="O10" s="332"/>
      <c r="P10" s="347"/>
      <c r="Q10" s="348"/>
    </row>
    <row r="11" spans="1:17" s="339" customFormat="1" ht="18.899999999999999" customHeight="1" x14ac:dyDescent="0.25">
      <c r="A11" s="325">
        <v>5</v>
      </c>
      <c r="B11" s="346" t="s">
        <v>540</v>
      </c>
      <c r="C11" s="346" t="s">
        <v>541</v>
      </c>
      <c r="D11" s="328" t="s">
        <v>542</v>
      </c>
      <c r="E11" s="329" t="s">
        <v>543</v>
      </c>
      <c r="F11" s="342"/>
      <c r="G11" s="343"/>
      <c r="H11" s="332"/>
      <c r="I11" s="332"/>
      <c r="J11" s="333"/>
      <c r="K11" s="334"/>
      <c r="L11" s="335"/>
      <c r="M11" s="334"/>
      <c r="N11" s="336"/>
      <c r="O11" s="332"/>
      <c r="P11" s="347"/>
      <c r="Q11" s="348"/>
    </row>
    <row r="12" spans="1:17" s="339" customFormat="1" ht="18.899999999999999" customHeight="1" x14ac:dyDescent="0.25">
      <c r="A12" s="325">
        <v>6</v>
      </c>
      <c r="B12" s="346" t="s">
        <v>482</v>
      </c>
      <c r="C12" s="346" t="s">
        <v>544</v>
      </c>
      <c r="D12" s="328" t="s">
        <v>350</v>
      </c>
      <c r="E12" s="329" t="s">
        <v>545</v>
      </c>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28" t="s">
        <v>457</v>
      </c>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130" priority="18" stopIfTrue="1">
      <formula>AND(ROUNDDOWN(($A$4-E7)/365.25,0)&lt;=13,G7&lt;&gt;"OK")</formula>
    </cfRule>
    <cfRule type="expression" dxfId="129" priority="19" stopIfTrue="1">
      <formula>AND(ROUNDDOWN(($A$4-E7)/365.25,0)&lt;=14,G7&lt;&gt;"OK")</formula>
    </cfRule>
    <cfRule type="expression" dxfId="128" priority="20" stopIfTrue="1">
      <formula>AND(ROUNDDOWN(($A$4-E7)/365.25,0)&lt;=17,G7&lt;&gt;"OK")</formula>
    </cfRule>
  </conditionalFormatting>
  <conditionalFormatting sqref="J7:J156">
    <cfRule type="cellIs" dxfId="127" priority="17" stopIfTrue="1" operator="equal">
      <formula>"Z"</formula>
    </cfRule>
  </conditionalFormatting>
  <conditionalFormatting sqref="A7:D156">
    <cfRule type="expression" dxfId="126" priority="16" stopIfTrue="1">
      <formula>$Q7&gt;=1</formula>
    </cfRule>
  </conditionalFormatting>
  <conditionalFormatting sqref="E7:E14">
    <cfRule type="expression" dxfId="125" priority="13" stopIfTrue="1">
      <formula>AND(ROUNDDOWN(($A$4-E7)/365.25,0)&lt;=13,G7&lt;&gt;"OK")</formula>
    </cfRule>
    <cfRule type="expression" dxfId="124" priority="14" stopIfTrue="1">
      <formula>AND(ROUNDDOWN(($A$4-E7)/365.25,0)&lt;=14,G7&lt;&gt;"OK")</formula>
    </cfRule>
    <cfRule type="expression" dxfId="123" priority="15" stopIfTrue="1">
      <formula>AND(ROUNDDOWN(($A$4-E7)/365.25,0)&lt;=17,G7&lt;&gt;"OK")</formula>
    </cfRule>
  </conditionalFormatting>
  <conditionalFormatting sqref="J7:J14">
    <cfRule type="cellIs" dxfId="122" priority="12" stopIfTrue="1" operator="equal">
      <formula>"Z"</formula>
    </cfRule>
  </conditionalFormatting>
  <conditionalFormatting sqref="B7:D14">
    <cfRule type="expression" dxfId="121" priority="11" stopIfTrue="1">
      <formula>$Q7&gt;=1</formula>
    </cfRule>
  </conditionalFormatting>
  <conditionalFormatting sqref="E7:E14">
    <cfRule type="expression" dxfId="120" priority="8" stopIfTrue="1">
      <formula>AND(ROUNDDOWN(($A$4-E7)/365.25,0)&lt;=13,G7&lt;&gt;"OK")</formula>
    </cfRule>
    <cfRule type="expression" dxfId="119" priority="9" stopIfTrue="1">
      <formula>AND(ROUNDDOWN(($A$4-E7)/365.25,0)&lt;=14,G7&lt;&gt;"OK")</formula>
    </cfRule>
    <cfRule type="expression" dxfId="118" priority="10" stopIfTrue="1">
      <formula>AND(ROUNDDOWN(($A$4-E7)/365.25,0)&lt;=17,G7&lt;&gt;"OK")</formula>
    </cfRule>
  </conditionalFormatting>
  <conditionalFormatting sqref="B7:D14">
    <cfRule type="expression" dxfId="117" priority="7" stopIfTrue="1">
      <formula>$Q7&gt;=1</formula>
    </cfRule>
  </conditionalFormatting>
  <conditionalFormatting sqref="E7:E27 E29:E37">
    <cfRule type="expression" dxfId="116" priority="4" stopIfTrue="1">
      <formula>AND(ROUNDDOWN(($A$4-E7)/365.25,0)&lt;=13,G7&lt;&gt;"OK")</formula>
    </cfRule>
    <cfRule type="expression" dxfId="115" priority="5" stopIfTrue="1">
      <formula>AND(ROUNDDOWN(($A$4-E7)/365.25,0)&lt;=14,G7&lt;&gt;"OK")</formula>
    </cfRule>
    <cfRule type="expression" dxfId="114" priority="6" stopIfTrue="1">
      <formula>AND(ROUNDDOWN(($A$4-E7)/365.25,0)&lt;=17,G7&lt;&gt;"OK")</formula>
    </cfRule>
  </conditionalFormatting>
  <conditionalFormatting sqref="B7:D37">
    <cfRule type="expression" dxfId="113" priority="3" stopIfTrue="1">
      <formula>$Q7&gt;=1</formula>
    </cfRule>
  </conditionalFormatting>
  <conditionalFormatting sqref="D15">
    <cfRule type="expression" dxfId="112" priority="2" stopIfTrue="1">
      <formula>$Q15&gt;=1</formula>
    </cfRule>
  </conditionalFormatting>
  <conditionalFormatting sqref="D15">
    <cfRule type="expression" dxfId="111" priority="1" stopIfTrue="1">
      <formula>$Q15&gt;=1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4449"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9573-C113-46FF-B025-B336234342E8}">
  <sheetPr codeName="Sheet20">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4.33203125" style="279" customWidth="1"/>
    <col min="3" max="3" width="13.21875" style="279" bestFit="1" customWidth="1"/>
    <col min="4" max="4" width="40" style="355" customWidth="1"/>
    <col min="5" max="5" width="9.33203125" style="356" customWidth="1"/>
    <col min="6" max="6" width="6.109375" style="357" hidden="1" customWidth="1"/>
    <col min="7" max="7" width="33.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customWidth="1"/>
    <col min="259" max="259" width="13.21875" style="279" bestFit="1" customWidth="1"/>
    <col min="260" max="260" width="40" style="279" customWidth="1"/>
    <col min="261" max="261" width="9.33203125" style="279" customWidth="1"/>
    <col min="262" max="262" width="0" style="279" hidden="1" customWidth="1"/>
    <col min="263" max="263" width="33.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customWidth="1"/>
    <col min="515" max="515" width="13.21875" style="279" bestFit="1" customWidth="1"/>
    <col min="516" max="516" width="40" style="279" customWidth="1"/>
    <col min="517" max="517" width="9.33203125" style="279" customWidth="1"/>
    <col min="518" max="518" width="0" style="279" hidden="1" customWidth="1"/>
    <col min="519" max="519" width="33.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customWidth="1"/>
    <col min="771" max="771" width="13.21875" style="279" bestFit="1" customWidth="1"/>
    <col min="772" max="772" width="40" style="279" customWidth="1"/>
    <col min="773" max="773" width="9.33203125" style="279" customWidth="1"/>
    <col min="774" max="774" width="0" style="279" hidden="1" customWidth="1"/>
    <col min="775" max="775" width="33.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customWidth="1"/>
    <col min="1027" max="1027" width="13.21875" style="279" bestFit="1" customWidth="1"/>
    <col min="1028" max="1028" width="40" style="279" customWidth="1"/>
    <col min="1029" max="1029" width="9.33203125" style="279" customWidth="1"/>
    <col min="1030" max="1030" width="0" style="279" hidden="1" customWidth="1"/>
    <col min="1031" max="1031" width="33.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customWidth="1"/>
    <col min="1283" max="1283" width="13.21875" style="279" bestFit="1" customWidth="1"/>
    <col min="1284" max="1284" width="40" style="279" customWidth="1"/>
    <col min="1285" max="1285" width="9.33203125" style="279" customWidth="1"/>
    <col min="1286" max="1286" width="0" style="279" hidden="1" customWidth="1"/>
    <col min="1287" max="1287" width="33.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customWidth="1"/>
    <col min="1539" max="1539" width="13.21875" style="279" bestFit="1" customWidth="1"/>
    <col min="1540" max="1540" width="40" style="279" customWidth="1"/>
    <col min="1541" max="1541" width="9.33203125" style="279" customWidth="1"/>
    <col min="1542" max="1542" width="0" style="279" hidden="1" customWidth="1"/>
    <col min="1543" max="1543" width="33.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customWidth="1"/>
    <col min="1795" max="1795" width="13.21875" style="279" bestFit="1" customWidth="1"/>
    <col min="1796" max="1796" width="40" style="279" customWidth="1"/>
    <col min="1797" max="1797" width="9.33203125" style="279" customWidth="1"/>
    <col min="1798" max="1798" width="0" style="279" hidden="1" customWidth="1"/>
    <col min="1799" max="1799" width="33.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customWidth="1"/>
    <col min="2051" max="2051" width="13.21875" style="279" bestFit="1" customWidth="1"/>
    <col min="2052" max="2052" width="40" style="279" customWidth="1"/>
    <col min="2053" max="2053" width="9.33203125" style="279" customWidth="1"/>
    <col min="2054" max="2054" width="0" style="279" hidden="1" customWidth="1"/>
    <col min="2055" max="2055" width="33.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customWidth="1"/>
    <col min="2307" max="2307" width="13.21875" style="279" bestFit="1" customWidth="1"/>
    <col min="2308" max="2308" width="40" style="279" customWidth="1"/>
    <col min="2309" max="2309" width="9.33203125" style="279" customWidth="1"/>
    <col min="2310" max="2310" width="0" style="279" hidden="1" customWidth="1"/>
    <col min="2311" max="2311" width="33.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customWidth="1"/>
    <col min="2563" max="2563" width="13.21875" style="279" bestFit="1" customWidth="1"/>
    <col min="2564" max="2564" width="40" style="279" customWidth="1"/>
    <col min="2565" max="2565" width="9.33203125" style="279" customWidth="1"/>
    <col min="2566" max="2566" width="0" style="279" hidden="1" customWidth="1"/>
    <col min="2567" max="2567" width="33.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customWidth="1"/>
    <col min="2819" max="2819" width="13.21875" style="279" bestFit="1" customWidth="1"/>
    <col min="2820" max="2820" width="40" style="279" customWidth="1"/>
    <col min="2821" max="2821" width="9.33203125" style="279" customWidth="1"/>
    <col min="2822" max="2822" width="0" style="279" hidden="1" customWidth="1"/>
    <col min="2823" max="2823" width="33.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customWidth="1"/>
    <col min="3075" max="3075" width="13.21875" style="279" bestFit="1" customWidth="1"/>
    <col min="3076" max="3076" width="40" style="279" customWidth="1"/>
    <col min="3077" max="3077" width="9.33203125" style="279" customWidth="1"/>
    <col min="3078" max="3078" width="0" style="279" hidden="1" customWidth="1"/>
    <col min="3079" max="3079" width="33.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customWidth="1"/>
    <col min="3331" max="3331" width="13.21875" style="279" bestFit="1" customWidth="1"/>
    <col min="3332" max="3332" width="40" style="279" customWidth="1"/>
    <col min="3333" max="3333" width="9.33203125" style="279" customWidth="1"/>
    <col min="3334" max="3334" width="0" style="279" hidden="1" customWidth="1"/>
    <col min="3335" max="3335" width="33.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customWidth="1"/>
    <col min="3587" max="3587" width="13.21875" style="279" bestFit="1" customWidth="1"/>
    <col min="3588" max="3588" width="40" style="279" customWidth="1"/>
    <col min="3589" max="3589" width="9.33203125" style="279" customWidth="1"/>
    <col min="3590" max="3590" width="0" style="279" hidden="1" customWidth="1"/>
    <col min="3591" max="3591" width="33.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customWidth="1"/>
    <col min="3843" max="3843" width="13.21875" style="279" bestFit="1" customWidth="1"/>
    <col min="3844" max="3844" width="40" style="279" customWidth="1"/>
    <col min="3845" max="3845" width="9.33203125" style="279" customWidth="1"/>
    <col min="3846" max="3846" width="0" style="279" hidden="1" customWidth="1"/>
    <col min="3847" max="3847" width="33.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customWidth="1"/>
    <col min="4099" max="4099" width="13.21875" style="279" bestFit="1" customWidth="1"/>
    <col min="4100" max="4100" width="40" style="279" customWidth="1"/>
    <col min="4101" max="4101" width="9.33203125" style="279" customWidth="1"/>
    <col min="4102" max="4102" width="0" style="279" hidden="1" customWidth="1"/>
    <col min="4103" max="4103" width="33.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customWidth="1"/>
    <col min="4355" max="4355" width="13.21875" style="279" bestFit="1" customWidth="1"/>
    <col min="4356" max="4356" width="40" style="279" customWidth="1"/>
    <col min="4357" max="4357" width="9.33203125" style="279" customWidth="1"/>
    <col min="4358" max="4358" width="0" style="279" hidden="1" customWidth="1"/>
    <col min="4359" max="4359" width="33.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customWidth="1"/>
    <col min="4611" max="4611" width="13.21875" style="279" bestFit="1" customWidth="1"/>
    <col min="4612" max="4612" width="40" style="279" customWidth="1"/>
    <col min="4613" max="4613" width="9.33203125" style="279" customWidth="1"/>
    <col min="4614" max="4614" width="0" style="279" hidden="1" customWidth="1"/>
    <col min="4615" max="4615" width="33.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customWidth="1"/>
    <col min="4867" max="4867" width="13.21875" style="279" bestFit="1" customWidth="1"/>
    <col min="4868" max="4868" width="40" style="279" customWidth="1"/>
    <col min="4869" max="4869" width="9.33203125" style="279" customWidth="1"/>
    <col min="4870" max="4870" width="0" style="279" hidden="1" customWidth="1"/>
    <col min="4871" max="4871" width="33.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customWidth="1"/>
    <col min="5123" max="5123" width="13.21875" style="279" bestFit="1" customWidth="1"/>
    <col min="5124" max="5124" width="40" style="279" customWidth="1"/>
    <col min="5125" max="5125" width="9.33203125" style="279" customWidth="1"/>
    <col min="5126" max="5126" width="0" style="279" hidden="1" customWidth="1"/>
    <col min="5127" max="5127" width="33.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customWidth="1"/>
    <col min="5379" max="5379" width="13.21875" style="279" bestFit="1" customWidth="1"/>
    <col min="5380" max="5380" width="40" style="279" customWidth="1"/>
    <col min="5381" max="5381" width="9.33203125" style="279" customWidth="1"/>
    <col min="5382" max="5382" width="0" style="279" hidden="1" customWidth="1"/>
    <col min="5383" max="5383" width="33.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customWidth="1"/>
    <col min="5635" max="5635" width="13.21875" style="279" bestFit="1" customWidth="1"/>
    <col min="5636" max="5636" width="40" style="279" customWidth="1"/>
    <col min="5637" max="5637" width="9.33203125" style="279" customWidth="1"/>
    <col min="5638" max="5638" width="0" style="279" hidden="1" customWidth="1"/>
    <col min="5639" max="5639" width="33.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customWidth="1"/>
    <col min="5891" max="5891" width="13.21875" style="279" bestFit="1" customWidth="1"/>
    <col min="5892" max="5892" width="40" style="279" customWidth="1"/>
    <col min="5893" max="5893" width="9.33203125" style="279" customWidth="1"/>
    <col min="5894" max="5894" width="0" style="279" hidden="1" customWidth="1"/>
    <col min="5895" max="5895" width="33.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customWidth="1"/>
    <col min="6147" max="6147" width="13.21875" style="279" bestFit="1" customWidth="1"/>
    <col min="6148" max="6148" width="40" style="279" customWidth="1"/>
    <col min="6149" max="6149" width="9.33203125" style="279" customWidth="1"/>
    <col min="6150" max="6150" width="0" style="279" hidden="1" customWidth="1"/>
    <col min="6151" max="6151" width="33.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customWidth="1"/>
    <col min="6403" max="6403" width="13.21875" style="279" bestFit="1" customWidth="1"/>
    <col min="6404" max="6404" width="40" style="279" customWidth="1"/>
    <col min="6405" max="6405" width="9.33203125" style="279" customWidth="1"/>
    <col min="6406" max="6406" width="0" style="279" hidden="1" customWidth="1"/>
    <col min="6407" max="6407" width="33.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customWidth="1"/>
    <col min="6659" max="6659" width="13.21875" style="279" bestFit="1" customWidth="1"/>
    <col min="6660" max="6660" width="40" style="279" customWidth="1"/>
    <col min="6661" max="6661" width="9.33203125" style="279" customWidth="1"/>
    <col min="6662" max="6662" width="0" style="279" hidden="1" customWidth="1"/>
    <col min="6663" max="6663" width="33.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customWidth="1"/>
    <col min="6915" max="6915" width="13.21875" style="279" bestFit="1" customWidth="1"/>
    <col min="6916" max="6916" width="40" style="279" customWidth="1"/>
    <col min="6917" max="6917" width="9.33203125" style="279" customWidth="1"/>
    <col min="6918" max="6918" width="0" style="279" hidden="1" customWidth="1"/>
    <col min="6919" max="6919" width="33.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customWidth="1"/>
    <col min="7171" max="7171" width="13.21875" style="279" bestFit="1" customWidth="1"/>
    <col min="7172" max="7172" width="40" style="279" customWidth="1"/>
    <col min="7173" max="7173" width="9.33203125" style="279" customWidth="1"/>
    <col min="7174" max="7174" width="0" style="279" hidden="1" customWidth="1"/>
    <col min="7175" max="7175" width="33.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customWidth="1"/>
    <col min="7427" max="7427" width="13.21875" style="279" bestFit="1" customWidth="1"/>
    <col min="7428" max="7428" width="40" style="279" customWidth="1"/>
    <col min="7429" max="7429" width="9.33203125" style="279" customWidth="1"/>
    <col min="7430" max="7430" width="0" style="279" hidden="1" customWidth="1"/>
    <col min="7431" max="7431" width="33.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customWidth="1"/>
    <col min="7683" max="7683" width="13.21875" style="279" bestFit="1" customWidth="1"/>
    <col min="7684" max="7684" width="40" style="279" customWidth="1"/>
    <col min="7685" max="7685" width="9.33203125" style="279" customWidth="1"/>
    <col min="7686" max="7686" width="0" style="279" hidden="1" customWidth="1"/>
    <col min="7687" max="7687" width="33.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customWidth="1"/>
    <col min="7939" max="7939" width="13.21875" style="279" bestFit="1" customWidth="1"/>
    <col min="7940" max="7940" width="40" style="279" customWidth="1"/>
    <col min="7941" max="7941" width="9.33203125" style="279" customWidth="1"/>
    <col min="7942" max="7942" width="0" style="279" hidden="1" customWidth="1"/>
    <col min="7943" max="7943" width="33.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customWidth="1"/>
    <col min="8195" max="8195" width="13.21875" style="279" bestFit="1" customWidth="1"/>
    <col min="8196" max="8196" width="40" style="279" customWidth="1"/>
    <col min="8197" max="8197" width="9.33203125" style="279" customWidth="1"/>
    <col min="8198" max="8198" width="0" style="279" hidden="1" customWidth="1"/>
    <col min="8199" max="8199" width="33.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customWidth="1"/>
    <col min="8451" max="8451" width="13.21875" style="279" bestFit="1" customWidth="1"/>
    <col min="8452" max="8452" width="40" style="279" customWidth="1"/>
    <col min="8453" max="8453" width="9.33203125" style="279" customWidth="1"/>
    <col min="8454" max="8454" width="0" style="279" hidden="1" customWidth="1"/>
    <col min="8455" max="8455" width="33.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customWidth="1"/>
    <col min="8707" max="8707" width="13.21875" style="279" bestFit="1" customWidth="1"/>
    <col min="8708" max="8708" width="40" style="279" customWidth="1"/>
    <col min="8709" max="8709" width="9.33203125" style="279" customWidth="1"/>
    <col min="8710" max="8710" width="0" style="279" hidden="1" customWidth="1"/>
    <col min="8711" max="8711" width="33.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customWidth="1"/>
    <col min="8963" max="8963" width="13.21875" style="279" bestFit="1" customWidth="1"/>
    <col min="8964" max="8964" width="40" style="279" customWidth="1"/>
    <col min="8965" max="8965" width="9.33203125" style="279" customWidth="1"/>
    <col min="8966" max="8966" width="0" style="279" hidden="1" customWidth="1"/>
    <col min="8967" max="8967" width="33.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customWidth="1"/>
    <col min="9219" max="9219" width="13.21875" style="279" bestFit="1" customWidth="1"/>
    <col min="9220" max="9220" width="40" style="279" customWidth="1"/>
    <col min="9221" max="9221" width="9.33203125" style="279" customWidth="1"/>
    <col min="9222" max="9222" width="0" style="279" hidden="1" customWidth="1"/>
    <col min="9223" max="9223" width="33.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customWidth="1"/>
    <col min="9475" max="9475" width="13.21875" style="279" bestFit="1" customWidth="1"/>
    <col min="9476" max="9476" width="40" style="279" customWidth="1"/>
    <col min="9477" max="9477" width="9.33203125" style="279" customWidth="1"/>
    <col min="9478" max="9478" width="0" style="279" hidden="1" customWidth="1"/>
    <col min="9479" max="9479" width="33.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customWidth="1"/>
    <col min="9731" max="9731" width="13.21875" style="279" bestFit="1" customWidth="1"/>
    <col min="9732" max="9732" width="40" style="279" customWidth="1"/>
    <col min="9733" max="9733" width="9.33203125" style="279" customWidth="1"/>
    <col min="9734" max="9734" width="0" style="279" hidden="1" customWidth="1"/>
    <col min="9735" max="9735" width="33.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customWidth="1"/>
    <col min="9987" max="9987" width="13.21875" style="279" bestFit="1" customWidth="1"/>
    <col min="9988" max="9988" width="40" style="279" customWidth="1"/>
    <col min="9989" max="9989" width="9.33203125" style="279" customWidth="1"/>
    <col min="9990" max="9990" width="0" style="279" hidden="1" customWidth="1"/>
    <col min="9991" max="9991" width="33.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customWidth="1"/>
    <col min="10243" max="10243" width="13.21875" style="279" bestFit="1" customWidth="1"/>
    <col min="10244" max="10244" width="40" style="279" customWidth="1"/>
    <col min="10245" max="10245" width="9.33203125" style="279" customWidth="1"/>
    <col min="10246" max="10246" width="0" style="279" hidden="1" customWidth="1"/>
    <col min="10247" max="10247" width="33.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customWidth="1"/>
    <col min="10499" max="10499" width="13.21875" style="279" bestFit="1" customWidth="1"/>
    <col min="10500" max="10500" width="40" style="279" customWidth="1"/>
    <col min="10501" max="10501" width="9.33203125" style="279" customWidth="1"/>
    <col min="10502" max="10502" width="0" style="279" hidden="1" customWidth="1"/>
    <col min="10503" max="10503" width="33.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customWidth="1"/>
    <col min="10755" max="10755" width="13.21875" style="279" bestFit="1" customWidth="1"/>
    <col min="10756" max="10756" width="40" style="279" customWidth="1"/>
    <col min="10757" max="10757" width="9.33203125" style="279" customWidth="1"/>
    <col min="10758" max="10758" width="0" style="279" hidden="1" customWidth="1"/>
    <col min="10759" max="10759" width="33.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customWidth="1"/>
    <col min="11011" max="11011" width="13.21875" style="279" bestFit="1" customWidth="1"/>
    <col min="11012" max="11012" width="40" style="279" customWidth="1"/>
    <col min="11013" max="11013" width="9.33203125" style="279" customWidth="1"/>
    <col min="11014" max="11014" width="0" style="279" hidden="1" customWidth="1"/>
    <col min="11015" max="11015" width="33.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customWidth="1"/>
    <col min="11267" max="11267" width="13.21875" style="279" bestFit="1" customWidth="1"/>
    <col min="11268" max="11268" width="40" style="279" customWidth="1"/>
    <col min="11269" max="11269" width="9.33203125" style="279" customWidth="1"/>
    <col min="11270" max="11270" width="0" style="279" hidden="1" customWidth="1"/>
    <col min="11271" max="11271" width="33.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customWidth="1"/>
    <col min="11523" max="11523" width="13.21875" style="279" bestFit="1" customWidth="1"/>
    <col min="11524" max="11524" width="40" style="279" customWidth="1"/>
    <col min="11525" max="11525" width="9.33203125" style="279" customWidth="1"/>
    <col min="11526" max="11526" width="0" style="279" hidden="1" customWidth="1"/>
    <col min="11527" max="11527" width="33.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customWidth="1"/>
    <col min="11779" max="11779" width="13.21875" style="279" bestFit="1" customWidth="1"/>
    <col min="11780" max="11780" width="40" style="279" customWidth="1"/>
    <col min="11781" max="11781" width="9.33203125" style="279" customWidth="1"/>
    <col min="11782" max="11782" width="0" style="279" hidden="1" customWidth="1"/>
    <col min="11783" max="11783" width="33.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customWidth="1"/>
    <col min="12035" max="12035" width="13.21875" style="279" bestFit="1" customWidth="1"/>
    <col min="12036" max="12036" width="40" style="279" customWidth="1"/>
    <col min="12037" max="12037" width="9.33203125" style="279" customWidth="1"/>
    <col min="12038" max="12038" width="0" style="279" hidden="1" customWidth="1"/>
    <col min="12039" max="12039" width="33.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customWidth="1"/>
    <col min="12291" max="12291" width="13.21875" style="279" bestFit="1" customWidth="1"/>
    <col min="12292" max="12292" width="40" style="279" customWidth="1"/>
    <col min="12293" max="12293" width="9.33203125" style="279" customWidth="1"/>
    <col min="12294" max="12294" width="0" style="279" hidden="1" customWidth="1"/>
    <col min="12295" max="12295" width="33.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customWidth="1"/>
    <col min="12547" max="12547" width="13.21875" style="279" bestFit="1" customWidth="1"/>
    <col min="12548" max="12548" width="40" style="279" customWidth="1"/>
    <col min="12549" max="12549" width="9.33203125" style="279" customWidth="1"/>
    <col min="12550" max="12550" width="0" style="279" hidden="1" customWidth="1"/>
    <col min="12551" max="12551" width="33.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customWidth="1"/>
    <col min="12803" max="12803" width="13.21875" style="279" bestFit="1" customWidth="1"/>
    <col min="12804" max="12804" width="40" style="279" customWidth="1"/>
    <col min="12805" max="12805" width="9.33203125" style="279" customWidth="1"/>
    <col min="12806" max="12806" width="0" style="279" hidden="1" customWidth="1"/>
    <col min="12807" max="12807" width="33.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customWidth="1"/>
    <col min="13059" max="13059" width="13.21875" style="279" bestFit="1" customWidth="1"/>
    <col min="13060" max="13060" width="40" style="279" customWidth="1"/>
    <col min="13061" max="13061" width="9.33203125" style="279" customWidth="1"/>
    <col min="13062" max="13062" width="0" style="279" hidden="1" customWidth="1"/>
    <col min="13063" max="13063" width="33.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customWidth="1"/>
    <col min="13315" max="13315" width="13.21875" style="279" bestFit="1" customWidth="1"/>
    <col min="13316" max="13316" width="40" style="279" customWidth="1"/>
    <col min="13317" max="13317" width="9.33203125" style="279" customWidth="1"/>
    <col min="13318" max="13318" width="0" style="279" hidden="1" customWidth="1"/>
    <col min="13319" max="13319" width="33.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customWidth="1"/>
    <col min="13571" max="13571" width="13.21875" style="279" bestFit="1" customWidth="1"/>
    <col min="13572" max="13572" width="40" style="279" customWidth="1"/>
    <col min="13573" max="13573" width="9.33203125" style="279" customWidth="1"/>
    <col min="13574" max="13574" width="0" style="279" hidden="1" customWidth="1"/>
    <col min="13575" max="13575" width="33.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customWidth="1"/>
    <col min="13827" max="13827" width="13.21875" style="279" bestFit="1" customWidth="1"/>
    <col min="13828" max="13828" width="40" style="279" customWidth="1"/>
    <col min="13829" max="13829" width="9.33203125" style="279" customWidth="1"/>
    <col min="13830" max="13830" width="0" style="279" hidden="1" customWidth="1"/>
    <col min="13831" max="13831" width="33.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customWidth="1"/>
    <col min="14083" max="14083" width="13.21875" style="279" bestFit="1" customWidth="1"/>
    <col min="14084" max="14084" width="40" style="279" customWidth="1"/>
    <col min="14085" max="14085" width="9.33203125" style="279" customWidth="1"/>
    <col min="14086" max="14086" width="0" style="279" hidden="1" customWidth="1"/>
    <col min="14087" max="14087" width="33.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customWidth="1"/>
    <col min="14339" max="14339" width="13.21875" style="279" bestFit="1" customWidth="1"/>
    <col min="14340" max="14340" width="40" style="279" customWidth="1"/>
    <col min="14341" max="14341" width="9.33203125" style="279" customWidth="1"/>
    <col min="14342" max="14342" width="0" style="279" hidden="1" customWidth="1"/>
    <col min="14343" max="14343" width="33.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customWidth="1"/>
    <col min="14595" max="14595" width="13.21875" style="279" bestFit="1" customWidth="1"/>
    <col min="14596" max="14596" width="40" style="279" customWidth="1"/>
    <col min="14597" max="14597" width="9.33203125" style="279" customWidth="1"/>
    <col min="14598" max="14598" width="0" style="279" hidden="1" customWidth="1"/>
    <col min="14599" max="14599" width="33.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customWidth="1"/>
    <col min="14851" max="14851" width="13.21875" style="279" bestFit="1" customWidth="1"/>
    <col min="14852" max="14852" width="40" style="279" customWidth="1"/>
    <col min="14853" max="14853" width="9.33203125" style="279" customWidth="1"/>
    <col min="14854" max="14854" width="0" style="279" hidden="1" customWidth="1"/>
    <col min="14855" max="14855" width="33.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customWidth="1"/>
    <col min="15107" max="15107" width="13.21875" style="279" bestFit="1" customWidth="1"/>
    <col min="15108" max="15108" width="40" style="279" customWidth="1"/>
    <col min="15109" max="15109" width="9.33203125" style="279" customWidth="1"/>
    <col min="15110" max="15110" width="0" style="279" hidden="1" customWidth="1"/>
    <col min="15111" max="15111" width="33.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customWidth="1"/>
    <col min="15363" max="15363" width="13.21875" style="279" bestFit="1" customWidth="1"/>
    <col min="15364" max="15364" width="40" style="279" customWidth="1"/>
    <col min="15365" max="15365" width="9.33203125" style="279" customWidth="1"/>
    <col min="15366" max="15366" width="0" style="279" hidden="1" customWidth="1"/>
    <col min="15367" max="15367" width="33.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customWidth="1"/>
    <col min="15619" max="15619" width="13.21875" style="279" bestFit="1" customWidth="1"/>
    <col min="15620" max="15620" width="40" style="279" customWidth="1"/>
    <col min="15621" max="15621" width="9.33203125" style="279" customWidth="1"/>
    <col min="15622" max="15622" width="0" style="279" hidden="1" customWidth="1"/>
    <col min="15623" max="15623" width="33.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customWidth="1"/>
    <col min="15875" max="15875" width="13.21875" style="279" bestFit="1" customWidth="1"/>
    <col min="15876" max="15876" width="40" style="279" customWidth="1"/>
    <col min="15877" max="15877" width="9.33203125" style="279" customWidth="1"/>
    <col min="15878" max="15878" width="0" style="279" hidden="1" customWidth="1"/>
    <col min="15879" max="15879" width="33.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customWidth="1"/>
    <col min="16131" max="16131" width="13.21875" style="279" bestFit="1" customWidth="1"/>
    <col min="16132" max="16132" width="40" style="279" customWidth="1"/>
    <col min="16133" max="16133" width="9.33203125" style="279" customWidth="1"/>
    <col min="16134" max="16134" width="0" style="279" hidden="1" customWidth="1"/>
    <col min="16135" max="16135" width="33.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492" t="str">
        <f>[1]Altalanos!$A$6</f>
        <v>Somogy Vármegyei Tenisz DO B kategória - Fiú</v>
      </c>
      <c r="B1" s="271"/>
      <c r="C1" s="271"/>
      <c r="D1" s="272"/>
      <c r="E1" s="273" t="s">
        <v>44</v>
      </c>
      <c r="F1" s="274"/>
      <c r="G1" s="275"/>
      <c r="H1" s="276"/>
      <c r="I1" s="276"/>
      <c r="J1" s="277"/>
      <c r="K1" s="277"/>
      <c r="L1" s="277"/>
      <c r="M1" s="277"/>
      <c r="N1" s="277"/>
      <c r="O1" s="277"/>
      <c r="P1" s="277"/>
      <c r="Q1" s="278"/>
    </row>
    <row r="2" spans="1:17" ht="13.8" thickBot="1" x14ac:dyDescent="0.3">
      <c r="B2" s="280" t="s">
        <v>43</v>
      </c>
      <c r="C2" s="671" t="s">
        <v>458</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459</v>
      </c>
      <c r="C7" s="346" t="s">
        <v>460</v>
      </c>
      <c r="D7" s="328" t="s">
        <v>461</v>
      </c>
      <c r="E7" s="329" t="s">
        <v>462</v>
      </c>
      <c r="F7" s="330"/>
      <c r="G7" s="331"/>
      <c r="H7" s="332"/>
      <c r="I7" s="332"/>
      <c r="J7" s="333"/>
      <c r="K7" s="334"/>
      <c r="L7" s="335"/>
      <c r="M7" s="334"/>
      <c r="N7" s="336"/>
      <c r="O7" s="332"/>
      <c r="P7" s="337"/>
      <c r="Q7" s="338"/>
    </row>
    <row r="8" spans="1:17" s="339" customFormat="1" ht="18.899999999999999" customHeight="1" x14ac:dyDescent="0.25">
      <c r="A8" s="325">
        <v>2</v>
      </c>
      <c r="B8" s="346" t="s">
        <v>463</v>
      </c>
      <c r="C8" s="346" t="s">
        <v>464</v>
      </c>
      <c r="D8" s="328" t="s">
        <v>465</v>
      </c>
      <c r="E8" s="329" t="s">
        <v>466</v>
      </c>
      <c r="F8" s="342"/>
      <c r="G8" s="343"/>
      <c r="H8" s="332"/>
      <c r="I8" s="332"/>
      <c r="J8" s="333"/>
      <c r="K8" s="334"/>
      <c r="L8" s="335"/>
      <c r="M8" s="334"/>
      <c r="N8" s="336"/>
      <c r="O8" s="332"/>
      <c r="P8" s="337"/>
      <c r="Q8" s="338"/>
    </row>
    <row r="9" spans="1:17" s="339" customFormat="1" ht="18.899999999999999" customHeight="1" x14ac:dyDescent="0.25">
      <c r="A9" s="325">
        <v>3</v>
      </c>
      <c r="B9" s="346" t="s">
        <v>467</v>
      </c>
      <c r="C9" s="346" t="s">
        <v>468</v>
      </c>
      <c r="D9" s="328" t="s">
        <v>465</v>
      </c>
      <c r="E9" s="329" t="s">
        <v>469</v>
      </c>
      <c r="F9" s="342"/>
      <c r="G9" s="343"/>
      <c r="H9" s="332"/>
      <c r="I9" s="332"/>
      <c r="J9" s="333"/>
      <c r="K9" s="334"/>
      <c r="L9" s="335"/>
      <c r="M9" s="334"/>
      <c r="N9" s="336"/>
      <c r="O9" s="332"/>
      <c r="P9" s="344"/>
      <c r="Q9" s="345"/>
    </row>
    <row r="10" spans="1:17" s="339" customFormat="1" ht="18.899999999999999" customHeight="1" x14ac:dyDescent="0.25">
      <c r="A10" s="325">
        <v>4</v>
      </c>
      <c r="B10" s="346" t="s">
        <v>390</v>
      </c>
      <c r="C10" s="346" t="s">
        <v>470</v>
      </c>
      <c r="D10" s="328" t="s">
        <v>213</v>
      </c>
      <c r="E10" s="329" t="s">
        <v>471</v>
      </c>
      <c r="F10" s="342"/>
      <c r="G10" s="343"/>
      <c r="H10" s="332"/>
      <c r="I10" s="332"/>
      <c r="J10" s="333"/>
      <c r="K10" s="334"/>
      <c r="L10" s="335"/>
      <c r="M10" s="334"/>
      <c r="N10" s="336"/>
      <c r="O10" s="332"/>
      <c r="P10" s="347"/>
      <c r="Q10" s="348"/>
    </row>
    <row r="11" spans="1:17" s="339" customFormat="1" ht="18.899999999999999" customHeight="1" x14ac:dyDescent="0.25">
      <c r="A11" s="325">
        <v>5</v>
      </c>
      <c r="B11" s="346" t="s">
        <v>472</v>
      </c>
      <c r="C11" s="346" t="s">
        <v>473</v>
      </c>
      <c r="D11" s="328" t="s">
        <v>279</v>
      </c>
      <c r="E11" s="329" t="s">
        <v>474</v>
      </c>
      <c r="F11" s="342"/>
      <c r="G11" s="343"/>
      <c r="H11" s="332"/>
      <c r="I11" s="332"/>
      <c r="J11" s="333"/>
      <c r="K11" s="334"/>
      <c r="L11" s="335"/>
      <c r="M11" s="334"/>
      <c r="N11" s="336"/>
      <c r="O11" s="332"/>
      <c r="P11" s="347"/>
      <c r="Q11" s="348"/>
    </row>
    <row r="12" spans="1:17" s="339" customFormat="1" ht="18.899999999999999" customHeight="1" x14ac:dyDescent="0.25">
      <c r="A12" s="325">
        <v>6</v>
      </c>
      <c r="B12" s="346" t="s">
        <v>475</v>
      </c>
      <c r="C12" s="346" t="s">
        <v>476</v>
      </c>
      <c r="D12" s="328" t="s">
        <v>465</v>
      </c>
      <c r="E12" s="329" t="s">
        <v>477</v>
      </c>
      <c r="F12" s="342"/>
      <c r="G12" s="343"/>
      <c r="H12" s="332"/>
      <c r="I12" s="332"/>
      <c r="J12" s="333"/>
      <c r="K12" s="334"/>
      <c r="L12" s="335"/>
      <c r="M12" s="334"/>
      <c r="N12" s="336"/>
      <c r="O12" s="332"/>
      <c r="P12" s="347"/>
      <c r="Q12" s="348"/>
    </row>
    <row r="13" spans="1:17" s="339" customFormat="1" ht="18.899999999999999" customHeight="1" x14ac:dyDescent="0.25">
      <c r="A13" s="325">
        <v>7</v>
      </c>
      <c r="B13" s="346" t="s">
        <v>478</v>
      </c>
      <c r="C13" s="346" t="s">
        <v>479</v>
      </c>
      <c r="D13" s="328" t="s">
        <v>480</v>
      </c>
      <c r="E13" s="329" t="s">
        <v>481</v>
      </c>
      <c r="F13" s="342"/>
      <c r="G13" s="343"/>
      <c r="H13" s="332"/>
      <c r="I13" s="332"/>
      <c r="J13" s="333"/>
      <c r="K13" s="334"/>
      <c r="L13" s="335"/>
      <c r="M13" s="334"/>
      <c r="N13" s="336"/>
      <c r="O13" s="332"/>
      <c r="P13" s="347"/>
      <c r="Q13" s="348"/>
    </row>
    <row r="14" spans="1:17" s="339" customFormat="1" ht="18.899999999999999" customHeight="1" x14ac:dyDescent="0.25">
      <c r="A14" s="325">
        <v>8</v>
      </c>
      <c r="B14" s="346" t="s">
        <v>482</v>
      </c>
      <c r="C14" s="346" t="s">
        <v>398</v>
      </c>
      <c r="D14" s="328" t="s">
        <v>409</v>
      </c>
      <c r="E14" s="329" t="s">
        <v>483</v>
      </c>
      <c r="F14" s="342"/>
      <c r="G14" s="343"/>
      <c r="H14" s="332"/>
      <c r="I14" s="332"/>
      <c r="J14" s="333"/>
      <c r="K14" s="334"/>
      <c r="L14" s="335"/>
      <c r="M14" s="334"/>
      <c r="N14" s="336"/>
      <c r="O14" s="332"/>
      <c r="P14" s="347"/>
      <c r="Q14" s="348"/>
    </row>
    <row r="15" spans="1:17" s="339" customFormat="1" ht="18.899999999999999" customHeight="1" x14ac:dyDescent="0.25">
      <c r="A15" s="325">
        <v>9</v>
      </c>
      <c r="B15" s="346" t="s">
        <v>482</v>
      </c>
      <c r="C15" s="346" t="s">
        <v>118</v>
      </c>
      <c r="D15" s="328" t="s">
        <v>484</v>
      </c>
      <c r="E15" s="329" t="s">
        <v>485</v>
      </c>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28" t="s">
        <v>486</v>
      </c>
      <c r="E19" s="672"/>
      <c r="F19" s="673"/>
      <c r="G19" s="673"/>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219" priority="16" stopIfTrue="1">
      <formula>AND(ROUNDDOWN(($A$4-E7)/365.25,0)&lt;=13,G7&lt;&gt;"OK")</formula>
    </cfRule>
    <cfRule type="expression" dxfId="218" priority="17" stopIfTrue="1">
      <formula>AND(ROUNDDOWN(($A$4-E7)/365.25,0)&lt;=14,G7&lt;&gt;"OK")</formula>
    </cfRule>
    <cfRule type="expression" dxfId="217" priority="18" stopIfTrue="1">
      <formula>AND(ROUNDDOWN(($A$4-E7)/365.25,0)&lt;=17,G7&lt;&gt;"OK")</formula>
    </cfRule>
  </conditionalFormatting>
  <conditionalFormatting sqref="J7:J156">
    <cfRule type="cellIs" dxfId="216" priority="15" stopIfTrue="1" operator="equal">
      <formula>"Z"</formula>
    </cfRule>
  </conditionalFormatting>
  <conditionalFormatting sqref="A7:D156">
    <cfRule type="expression" dxfId="215" priority="14" stopIfTrue="1">
      <formula>$Q7&gt;=1</formula>
    </cfRule>
  </conditionalFormatting>
  <conditionalFormatting sqref="E7:E14">
    <cfRule type="expression" dxfId="214" priority="11" stopIfTrue="1">
      <formula>AND(ROUNDDOWN(($A$4-E7)/365.25,0)&lt;=13,G7&lt;&gt;"OK")</formula>
    </cfRule>
    <cfRule type="expression" dxfId="213" priority="12" stopIfTrue="1">
      <formula>AND(ROUNDDOWN(($A$4-E7)/365.25,0)&lt;=14,G7&lt;&gt;"OK")</formula>
    </cfRule>
    <cfRule type="expression" dxfId="212" priority="13" stopIfTrue="1">
      <formula>AND(ROUNDDOWN(($A$4-E7)/365.25,0)&lt;=17,G7&lt;&gt;"OK")</formula>
    </cfRule>
  </conditionalFormatting>
  <conditionalFormatting sqref="J7:J14">
    <cfRule type="cellIs" dxfId="211" priority="10" stopIfTrue="1" operator="equal">
      <formula>"Z"</formula>
    </cfRule>
  </conditionalFormatting>
  <conditionalFormatting sqref="B7:D14">
    <cfRule type="expression" dxfId="210" priority="9" stopIfTrue="1">
      <formula>$Q7&gt;=1</formula>
    </cfRule>
  </conditionalFormatting>
  <conditionalFormatting sqref="E7:E14">
    <cfRule type="expression" dxfId="209" priority="6" stopIfTrue="1">
      <formula>AND(ROUNDDOWN(($A$4-E7)/365.25,0)&lt;=13,G7&lt;&gt;"OK")</formula>
    </cfRule>
    <cfRule type="expression" dxfId="208" priority="7" stopIfTrue="1">
      <formula>AND(ROUNDDOWN(($A$4-E7)/365.25,0)&lt;=14,G7&lt;&gt;"OK")</formula>
    </cfRule>
    <cfRule type="expression" dxfId="207" priority="8" stopIfTrue="1">
      <formula>AND(ROUNDDOWN(($A$4-E7)/365.25,0)&lt;=17,G7&lt;&gt;"OK")</formula>
    </cfRule>
  </conditionalFormatting>
  <conditionalFormatting sqref="B7:D14">
    <cfRule type="expression" dxfId="206" priority="5" stopIfTrue="1">
      <formula>$Q7&gt;=1</formula>
    </cfRule>
  </conditionalFormatting>
  <conditionalFormatting sqref="E7:E27 E29:E37">
    <cfRule type="expression" dxfId="205" priority="2" stopIfTrue="1">
      <formula>AND(ROUNDDOWN(($A$4-E7)/365.25,0)&lt;=13,G7&lt;&gt;"OK")</formula>
    </cfRule>
    <cfRule type="expression" dxfId="204" priority="3" stopIfTrue="1">
      <formula>AND(ROUNDDOWN(($A$4-E7)/365.25,0)&lt;=14,G7&lt;&gt;"OK")</formula>
    </cfRule>
    <cfRule type="expression" dxfId="203" priority="4" stopIfTrue="1">
      <formula>AND(ROUNDDOWN(($A$4-E7)/365.25,0)&lt;=17,G7&lt;&gt;"OK")</formula>
    </cfRule>
  </conditionalFormatting>
  <conditionalFormatting sqref="B7:D37">
    <cfRule type="expression" dxfId="20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37281"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196E-CCF4-4E02-AF49-AF4288A0FB98}">
  <sheetPr codeName="Munka36">
    <tabColor indexed="11"/>
  </sheetPr>
  <dimension ref="A1:AK41"/>
  <sheetViews>
    <sheetView topLeftCell="A16"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16.5546875" style="279" customWidth="1"/>
    <col min="10" max="10" width="7.88671875" style="279" customWidth="1"/>
    <col min="11" max="12" width="8.5546875" style="279" customWidth="1"/>
    <col min="13" max="13" width="7.88671875" style="279" customWidth="1"/>
    <col min="14" max="14" width="8.88671875" style="279"/>
    <col min="15" max="15" width="5.109375" style="279" customWidth="1"/>
    <col min="16" max="16" width="11.5546875" style="279" customWidth="1"/>
    <col min="17" max="17" width="9.33203125" style="279" customWidth="1"/>
    <col min="18" max="24" width="8.88671875" style="279"/>
    <col min="25"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16.5546875" style="279" customWidth="1"/>
    <col min="266" max="266" width="7.88671875" style="279" customWidth="1"/>
    <col min="267" max="268" width="8.5546875" style="279" customWidth="1"/>
    <col min="269" max="269" width="7.88671875" style="279" customWidth="1"/>
    <col min="270" max="270" width="8.88671875" style="279"/>
    <col min="271" max="271" width="5.109375" style="279" customWidth="1"/>
    <col min="272" max="272" width="11.5546875" style="279" customWidth="1"/>
    <col min="273" max="273" width="9.33203125" style="279" customWidth="1"/>
    <col min="274"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16.5546875" style="279" customWidth="1"/>
    <col min="522" max="522" width="7.88671875" style="279" customWidth="1"/>
    <col min="523" max="524" width="8.5546875" style="279" customWidth="1"/>
    <col min="525" max="525" width="7.88671875" style="279" customWidth="1"/>
    <col min="526" max="526" width="8.88671875" style="279"/>
    <col min="527" max="527" width="5.109375" style="279" customWidth="1"/>
    <col min="528" max="528" width="11.5546875" style="279" customWidth="1"/>
    <col min="529" max="529" width="9.33203125" style="279" customWidth="1"/>
    <col min="530"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16.5546875" style="279" customWidth="1"/>
    <col min="778" max="778" width="7.88671875" style="279" customWidth="1"/>
    <col min="779" max="780" width="8.5546875" style="279" customWidth="1"/>
    <col min="781" max="781" width="7.88671875" style="279" customWidth="1"/>
    <col min="782" max="782" width="8.88671875" style="279"/>
    <col min="783" max="783" width="5.109375" style="279" customWidth="1"/>
    <col min="784" max="784" width="11.5546875" style="279" customWidth="1"/>
    <col min="785" max="785" width="9.33203125" style="279" customWidth="1"/>
    <col min="786"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16.5546875" style="279" customWidth="1"/>
    <col min="1034" max="1034" width="7.88671875" style="279" customWidth="1"/>
    <col min="1035" max="1036" width="8.5546875" style="279" customWidth="1"/>
    <col min="1037" max="1037" width="7.88671875" style="279" customWidth="1"/>
    <col min="1038" max="1038" width="8.88671875" style="279"/>
    <col min="1039" max="1039" width="5.109375" style="279" customWidth="1"/>
    <col min="1040" max="1040" width="11.5546875" style="279" customWidth="1"/>
    <col min="1041" max="1041" width="9.33203125" style="279" customWidth="1"/>
    <col min="1042"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16.5546875" style="279" customWidth="1"/>
    <col min="1290" max="1290" width="7.88671875" style="279" customWidth="1"/>
    <col min="1291" max="1292" width="8.5546875" style="279" customWidth="1"/>
    <col min="1293" max="1293" width="7.88671875" style="279" customWidth="1"/>
    <col min="1294" max="1294" width="8.88671875" style="279"/>
    <col min="1295" max="1295" width="5.109375" style="279" customWidth="1"/>
    <col min="1296" max="1296" width="11.5546875" style="279" customWidth="1"/>
    <col min="1297" max="1297" width="9.33203125" style="279" customWidth="1"/>
    <col min="1298"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16.5546875" style="279" customWidth="1"/>
    <col min="1546" max="1546" width="7.88671875" style="279" customWidth="1"/>
    <col min="1547" max="1548" width="8.5546875" style="279" customWidth="1"/>
    <col min="1549" max="1549" width="7.88671875" style="279" customWidth="1"/>
    <col min="1550" max="1550" width="8.88671875" style="279"/>
    <col min="1551" max="1551" width="5.109375" style="279" customWidth="1"/>
    <col min="1552" max="1552" width="11.5546875" style="279" customWidth="1"/>
    <col min="1553" max="1553" width="9.33203125" style="279" customWidth="1"/>
    <col min="1554"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16.5546875" style="279" customWidth="1"/>
    <col min="1802" max="1802" width="7.88671875" style="279" customWidth="1"/>
    <col min="1803" max="1804" width="8.5546875" style="279" customWidth="1"/>
    <col min="1805" max="1805" width="7.88671875" style="279" customWidth="1"/>
    <col min="1806" max="1806" width="8.88671875" style="279"/>
    <col min="1807" max="1807" width="5.109375" style="279" customWidth="1"/>
    <col min="1808" max="1808" width="11.5546875" style="279" customWidth="1"/>
    <col min="1809" max="1809" width="9.33203125" style="279" customWidth="1"/>
    <col min="1810"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16.5546875" style="279" customWidth="1"/>
    <col min="2058" max="2058" width="7.88671875" style="279" customWidth="1"/>
    <col min="2059" max="2060" width="8.5546875" style="279" customWidth="1"/>
    <col min="2061" max="2061" width="7.88671875" style="279" customWidth="1"/>
    <col min="2062" max="2062" width="8.88671875" style="279"/>
    <col min="2063" max="2063" width="5.109375" style="279" customWidth="1"/>
    <col min="2064" max="2064" width="11.5546875" style="279" customWidth="1"/>
    <col min="2065" max="2065" width="9.33203125" style="279" customWidth="1"/>
    <col min="2066"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16.5546875" style="279" customWidth="1"/>
    <col min="2314" max="2314" width="7.88671875" style="279" customWidth="1"/>
    <col min="2315" max="2316" width="8.5546875" style="279" customWidth="1"/>
    <col min="2317" max="2317" width="7.88671875" style="279" customWidth="1"/>
    <col min="2318" max="2318" width="8.88671875" style="279"/>
    <col min="2319" max="2319" width="5.109375" style="279" customWidth="1"/>
    <col min="2320" max="2320" width="11.5546875" style="279" customWidth="1"/>
    <col min="2321" max="2321" width="9.33203125" style="279" customWidth="1"/>
    <col min="2322"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16.5546875" style="279" customWidth="1"/>
    <col min="2570" max="2570" width="7.88671875" style="279" customWidth="1"/>
    <col min="2571" max="2572" width="8.5546875" style="279" customWidth="1"/>
    <col min="2573" max="2573" width="7.88671875" style="279" customWidth="1"/>
    <col min="2574" max="2574" width="8.88671875" style="279"/>
    <col min="2575" max="2575" width="5.109375" style="279" customWidth="1"/>
    <col min="2576" max="2576" width="11.5546875" style="279" customWidth="1"/>
    <col min="2577" max="2577" width="9.33203125" style="279" customWidth="1"/>
    <col min="2578"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16.5546875" style="279" customWidth="1"/>
    <col min="2826" max="2826" width="7.88671875" style="279" customWidth="1"/>
    <col min="2827" max="2828" width="8.5546875" style="279" customWidth="1"/>
    <col min="2829" max="2829" width="7.88671875" style="279" customWidth="1"/>
    <col min="2830" max="2830" width="8.88671875" style="279"/>
    <col min="2831" max="2831" width="5.109375" style="279" customWidth="1"/>
    <col min="2832" max="2832" width="11.5546875" style="279" customWidth="1"/>
    <col min="2833" max="2833" width="9.33203125" style="279" customWidth="1"/>
    <col min="2834"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16.5546875" style="279" customWidth="1"/>
    <col min="3082" max="3082" width="7.88671875" style="279" customWidth="1"/>
    <col min="3083" max="3084" width="8.5546875" style="279" customWidth="1"/>
    <col min="3085" max="3085" width="7.88671875" style="279" customWidth="1"/>
    <col min="3086" max="3086" width="8.88671875" style="279"/>
    <col min="3087" max="3087" width="5.109375" style="279" customWidth="1"/>
    <col min="3088" max="3088" width="11.5546875" style="279" customWidth="1"/>
    <col min="3089" max="3089" width="9.33203125" style="279" customWidth="1"/>
    <col min="3090"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16.5546875" style="279" customWidth="1"/>
    <col min="3338" max="3338" width="7.88671875" style="279" customWidth="1"/>
    <col min="3339" max="3340" width="8.5546875" style="279" customWidth="1"/>
    <col min="3341" max="3341" width="7.88671875" style="279" customWidth="1"/>
    <col min="3342" max="3342" width="8.88671875" style="279"/>
    <col min="3343" max="3343" width="5.109375" style="279" customWidth="1"/>
    <col min="3344" max="3344" width="11.5546875" style="279" customWidth="1"/>
    <col min="3345" max="3345" width="9.33203125" style="279" customWidth="1"/>
    <col min="3346"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16.5546875" style="279" customWidth="1"/>
    <col min="3594" max="3594" width="7.88671875" style="279" customWidth="1"/>
    <col min="3595" max="3596" width="8.5546875" style="279" customWidth="1"/>
    <col min="3597" max="3597" width="7.88671875" style="279" customWidth="1"/>
    <col min="3598" max="3598" width="8.88671875" style="279"/>
    <col min="3599" max="3599" width="5.109375" style="279" customWidth="1"/>
    <col min="3600" max="3600" width="11.5546875" style="279" customWidth="1"/>
    <col min="3601" max="3601" width="9.33203125" style="279" customWidth="1"/>
    <col min="3602"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16.5546875" style="279" customWidth="1"/>
    <col min="3850" max="3850" width="7.88671875" style="279" customWidth="1"/>
    <col min="3851" max="3852" width="8.5546875" style="279" customWidth="1"/>
    <col min="3853" max="3853" width="7.88671875" style="279" customWidth="1"/>
    <col min="3854" max="3854" width="8.88671875" style="279"/>
    <col min="3855" max="3855" width="5.109375" style="279" customWidth="1"/>
    <col min="3856" max="3856" width="11.5546875" style="279" customWidth="1"/>
    <col min="3857" max="3857" width="9.33203125" style="279" customWidth="1"/>
    <col min="3858"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16.5546875" style="279" customWidth="1"/>
    <col min="4106" max="4106" width="7.88671875" style="279" customWidth="1"/>
    <col min="4107" max="4108" width="8.5546875" style="279" customWidth="1"/>
    <col min="4109" max="4109" width="7.88671875" style="279" customWidth="1"/>
    <col min="4110" max="4110" width="8.88671875" style="279"/>
    <col min="4111" max="4111" width="5.109375" style="279" customWidth="1"/>
    <col min="4112" max="4112" width="11.5546875" style="279" customWidth="1"/>
    <col min="4113" max="4113" width="9.33203125" style="279" customWidth="1"/>
    <col min="4114"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16.5546875" style="279" customWidth="1"/>
    <col min="4362" max="4362" width="7.88671875" style="279" customWidth="1"/>
    <col min="4363" max="4364" width="8.5546875" style="279" customWidth="1"/>
    <col min="4365" max="4365" width="7.88671875" style="279" customWidth="1"/>
    <col min="4366" max="4366" width="8.88671875" style="279"/>
    <col min="4367" max="4367" width="5.109375" style="279" customWidth="1"/>
    <col min="4368" max="4368" width="11.5546875" style="279" customWidth="1"/>
    <col min="4369" max="4369" width="9.33203125" style="279" customWidth="1"/>
    <col min="4370"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16.5546875" style="279" customWidth="1"/>
    <col min="4618" max="4618" width="7.88671875" style="279" customWidth="1"/>
    <col min="4619" max="4620" width="8.5546875" style="279" customWidth="1"/>
    <col min="4621" max="4621" width="7.88671875" style="279" customWidth="1"/>
    <col min="4622" max="4622" width="8.88671875" style="279"/>
    <col min="4623" max="4623" width="5.109375" style="279" customWidth="1"/>
    <col min="4624" max="4624" width="11.5546875" style="279" customWidth="1"/>
    <col min="4625" max="4625" width="9.33203125" style="279" customWidth="1"/>
    <col min="4626"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16.5546875" style="279" customWidth="1"/>
    <col min="4874" max="4874" width="7.88671875" style="279" customWidth="1"/>
    <col min="4875" max="4876" width="8.5546875" style="279" customWidth="1"/>
    <col min="4877" max="4877" width="7.88671875" style="279" customWidth="1"/>
    <col min="4878" max="4878" width="8.88671875" style="279"/>
    <col min="4879" max="4879" width="5.109375" style="279" customWidth="1"/>
    <col min="4880" max="4880" width="11.5546875" style="279" customWidth="1"/>
    <col min="4881" max="4881" width="9.33203125" style="279" customWidth="1"/>
    <col min="4882"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16.5546875" style="279" customWidth="1"/>
    <col min="5130" max="5130" width="7.88671875" style="279" customWidth="1"/>
    <col min="5131" max="5132" width="8.5546875" style="279" customWidth="1"/>
    <col min="5133" max="5133" width="7.88671875" style="279" customWidth="1"/>
    <col min="5134" max="5134" width="8.88671875" style="279"/>
    <col min="5135" max="5135" width="5.109375" style="279" customWidth="1"/>
    <col min="5136" max="5136" width="11.5546875" style="279" customWidth="1"/>
    <col min="5137" max="5137" width="9.33203125" style="279" customWidth="1"/>
    <col min="5138"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16.5546875" style="279" customWidth="1"/>
    <col min="5386" max="5386" width="7.88671875" style="279" customWidth="1"/>
    <col min="5387" max="5388" width="8.5546875" style="279" customWidth="1"/>
    <col min="5389" max="5389" width="7.88671875" style="279" customWidth="1"/>
    <col min="5390" max="5390" width="8.88671875" style="279"/>
    <col min="5391" max="5391" width="5.109375" style="279" customWidth="1"/>
    <col min="5392" max="5392" width="11.5546875" style="279" customWidth="1"/>
    <col min="5393" max="5393" width="9.33203125" style="279" customWidth="1"/>
    <col min="5394"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16.5546875" style="279" customWidth="1"/>
    <col min="5642" max="5642" width="7.88671875" style="279" customWidth="1"/>
    <col min="5643" max="5644" width="8.5546875" style="279" customWidth="1"/>
    <col min="5645" max="5645" width="7.88671875" style="279" customWidth="1"/>
    <col min="5646" max="5646" width="8.88671875" style="279"/>
    <col min="5647" max="5647" width="5.109375" style="279" customWidth="1"/>
    <col min="5648" max="5648" width="11.5546875" style="279" customWidth="1"/>
    <col min="5649" max="5649" width="9.33203125" style="279" customWidth="1"/>
    <col min="5650"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16.5546875" style="279" customWidth="1"/>
    <col min="5898" max="5898" width="7.88671875" style="279" customWidth="1"/>
    <col min="5899" max="5900" width="8.5546875" style="279" customWidth="1"/>
    <col min="5901" max="5901" width="7.88671875" style="279" customWidth="1"/>
    <col min="5902" max="5902" width="8.88671875" style="279"/>
    <col min="5903" max="5903" width="5.109375" style="279" customWidth="1"/>
    <col min="5904" max="5904" width="11.5546875" style="279" customWidth="1"/>
    <col min="5905" max="5905" width="9.33203125" style="279" customWidth="1"/>
    <col min="5906"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16.5546875" style="279" customWidth="1"/>
    <col min="6154" max="6154" width="7.88671875" style="279" customWidth="1"/>
    <col min="6155" max="6156" width="8.5546875" style="279" customWidth="1"/>
    <col min="6157" max="6157" width="7.88671875" style="279" customWidth="1"/>
    <col min="6158" max="6158" width="8.88671875" style="279"/>
    <col min="6159" max="6159" width="5.109375" style="279" customWidth="1"/>
    <col min="6160" max="6160" width="11.5546875" style="279" customWidth="1"/>
    <col min="6161" max="6161" width="9.33203125" style="279" customWidth="1"/>
    <col min="6162"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16.5546875" style="279" customWidth="1"/>
    <col min="6410" max="6410" width="7.88671875" style="279" customWidth="1"/>
    <col min="6411" max="6412" width="8.5546875" style="279" customWidth="1"/>
    <col min="6413" max="6413" width="7.88671875" style="279" customWidth="1"/>
    <col min="6414" max="6414" width="8.88671875" style="279"/>
    <col min="6415" max="6415" width="5.109375" style="279" customWidth="1"/>
    <col min="6416" max="6416" width="11.5546875" style="279" customWidth="1"/>
    <col min="6417" max="6417" width="9.33203125" style="279" customWidth="1"/>
    <col min="6418"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16.5546875" style="279" customWidth="1"/>
    <col min="6666" max="6666" width="7.88671875" style="279" customWidth="1"/>
    <col min="6667" max="6668" width="8.5546875" style="279" customWidth="1"/>
    <col min="6669" max="6669" width="7.88671875" style="279" customWidth="1"/>
    <col min="6670" max="6670" width="8.88671875" style="279"/>
    <col min="6671" max="6671" width="5.109375" style="279" customWidth="1"/>
    <col min="6672" max="6672" width="11.5546875" style="279" customWidth="1"/>
    <col min="6673" max="6673" width="9.33203125" style="279" customWidth="1"/>
    <col min="6674"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16.5546875" style="279" customWidth="1"/>
    <col min="6922" max="6922" width="7.88671875" style="279" customWidth="1"/>
    <col min="6923" max="6924" width="8.5546875" style="279" customWidth="1"/>
    <col min="6925" max="6925" width="7.88671875" style="279" customWidth="1"/>
    <col min="6926" max="6926" width="8.88671875" style="279"/>
    <col min="6927" max="6927" width="5.109375" style="279" customWidth="1"/>
    <col min="6928" max="6928" width="11.5546875" style="279" customWidth="1"/>
    <col min="6929" max="6929" width="9.33203125" style="279" customWidth="1"/>
    <col min="6930"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16.5546875" style="279" customWidth="1"/>
    <col min="7178" max="7178" width="7.88671875" style="279" customWidth="1"/>
    <col min="7179" max="7180" width="8.5546875" style="279" customWidth="1"/>
    <col min="7181" max="7181" width="7.88671875" style="279" customWidth="1"/>
    <col min="7182" max="7182" width="8.88671875" style="279"/>
    <col min="7183" max="7183" width="5.109375" style="279" customWidth="1"/>
    <col min="7184" max="7184" width="11.5546875" style="279" customWidth="1"/>
    <col min="7185" max="7185" width="9.33203125" style="279" customWidth="1"/>
    <col min="7186"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16.5546875" style="279" customWidth="1"/>
    <col min="7434" max="7434" width="7.88671875" style="279" customWidth="1"/>
    <col min="7435" max="7436" width="8.5546875" style="279" customWidth="1"/>
    <col min="7437" max="7437" width="7.88671875" style="279" customWidth="1"/>
    <col min="7438" max="7438" width="8.88671875" style="279"/>
    <col min="7439" max="7439" width="5.109375" style="279" customWidth="1"/>
    <col min="7440" max="7440" width="11.5546875" style="279" customWidth="1"/>
    <col min="7441" max="7441" width="9.33203125" style="279" customWidth="1"/>
    <col min="7442"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16.5546875" style="279" customWidth="1"/>
    <col min="7690" max="7690" width="7.88671875" style="279" customWidth="1"/>
    <col min="7691" max="7692" width="8.5546875" style="279" customWidth="1"/>
    <col min="7693" max="7693" width="7.88671875" style="279" customWidth="1"/>
    <col min="7694" max="7694" width="8.88671875" style="279"/>
    <col min="7695" max="7695" width="5.109375" style="279" customWidth="1"/>
    <col min="7696" max="7696" width="11.5546875" style="279" customWidth="1"/>
    <col min="7697" max="7697" width="9.33203125" style="279" customWidth="1"/>
    <col min="7698"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16.5546875" style="279" customWidth="1"/>
    <col min="7946" max="7946" width="7.88671875" style="279" customWidth="1"/>
    <col min="7947" max="7948" width="8.5546875" style="279" customWidth="1"/>
    <col min="7949" max="7949" width="7.88671875" style="279" customWidth="1"/>
    <col min="7950" max="7950" width="8.88671875" style="279"/>
    <col min="7951" max="7951" width="5.109375" style="279" customWidth="1"/>
    <col min="7952" max="7952" width="11.5546875" style="279" customWidth="1"/>
    <col min="7953" max="7953" width="9.33203125" style="279" customWidth="1"/>
    <col min="7954"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16.5546875" style="279" customWidth="1"/>
    <col min="8202" max="8202" width="7.88671875" style="279" customWidth="1"/>
    <col min="8203" max="8204" width="8.5546875" style="279" customWidth="1"/>
    <col min="8205" max="8205" width="7.88671875" style="279" customWidth="1"/>
    <col min="8206" max="8206" width="8.88671875" style="279"/>
    <col min="8207" max="8207" width="5.109375" style="279" customWidth="1"/>
    <col min="8208" max="8208" width="11.5546875" style="279" customWidth="1"/>
    <col min="8209" max="8209" width="9.33203125" style="279" customWidth="1"/>
    <col min="8210"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16.5546875" style="279" customWidth="1"/>
    <col min="8458" max="8458" width="7.88671875" style="279" customWidth="1"/>
    <col min="8459" max="8460" width="8.5546875" style="279" customWidth="1"/>
    <col min="8461" max="8461" width="7.88671875" style="279" customWidth="1"/>
    <col min="8462" max="8462" width="8.88671875" style="279"/>
    <col min="8463" max="8463" width="5.109375" style="279" customWidth="1"/>
    <col min="8464" max="8464" width="11.5546875" style="279" customWidth="1"/>
    <col min="8465" max="8465" width="9.33203125" style="279" customWidth="1"/>
    <col min="8466"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16.5546875" style="279" customWidth="1"/>
    <col min="8714" max="8714" width="7.88671875" style="279" customWidth="1"/>
    <col min="8715" max="8716" width="8.5546875" style="279" customWidth="1"/>
    <col min="8717" max="8717" width="7.88671875" style="279" customWidth="1"/>
    <col min="8718" max="8718" width="8.88671875" style="279"/>
    <col min="8719" max="8719" width="5.109375" style="279" customWidth="1"/>
    <col min="8720" max="8720" width="11.5546875" style="279" customWidth="1"/>
    <col min="8721" max="8721" width="9.33203125" style="279" customWidth="1"/>
    <col min="8722"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16.5546875" style="279" customWidth="1"/>
    <col min="8970" max="8970" width="7.88671875" style="279" customWidth="1"/>
    <col min="8971" max="8972" width="8.5546875" style="279" customWidth="1"/>
    <col min="8973" max="8973" width="7.88671875" style="279" customWidth="1"/>
    <col min="8974" max="8974" width="8.88671875" style="279"/>
    <col min="8975" max="8975" width="5.109375" style="279" customWidth="1"/>
    <col min="8976" max="8976" width="11.5546875" style="279" customWidth="1"/>
    <col min="8977" max="8977" width="9.33203125" style="279" customWidth="1"/>
    <col min="8978"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16.5546875" style="279" customWidth="1"/>
    <col min="9226" max="9226" width="7.88671875" style="279" customWidth="1"/>
    <col min="9227" max="9228" width="8.5546875" style="279" customWidth="1"/>
    <col min="9229" max="9229" width="7.88671875" style="279" customWidth="1"/>
    <col min="9230" max="9230" width="8.88671875" style="279"/>
    <col min="9231" max="9231" width="5.109375" style="279" customWidth="1"/>
    <col min="9232" max="9232" width="11.5546875" style="279" customWidth="1"/>
    <col min="9233" max="9233" width="9.33203125" style="279" customWidth="1"/>
    <col min="9234"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16.5546875" style="279" customWidth="1"/>
    <col min="9482" max="9482" width="7.88671875" style="279" customWidth="1"/>
    <col min="9483" max="9484" width="8.5546875" style="279" customWidth="1"/>
    <col min="9485" max="9485" width="7.88671875" style="279" customWidth="1"/>
    <col min="9486" max="9486" width="8.88671875" style="279"/>
    <col min="9487" max="9487" width="5.109375" style="279" customWidth="1"/>
    <col min="9488" max="9488" width="11.5546875" style="279" customWidth="1"/>
    <col min="9489" max="9489" width="9.33203125" style="279" customWidth="1"/>
    <col min="9490"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16.5546875" style="279" customWidth="1"/>
    <col min="9738" max="9738" width="7.88671875" style="279" customWidth="1"/>
    <col min="9739" max="9740" width="8.5546875" style="279" customWidth="1"/>
    <col min="9741" max="9741" width="7.88671875" style="279" customWidth="1"/>
    <col min="9742" max="9742" width="8.88671875" style="279"/>
    <col min="9743" max="9743" width="5.109375" style="279" customWidth="1"/>
    <col min="9744" max="9744" width="11.5546875" style="279" customWidth="1"/>
    <col min="9745" max="9745" width="9.33203125" style="279" customWidth="1"/>
    <col min="9746"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16.5546875" style="279" customWidth="1"/>
    <col min="9994" max="9994" width="7.88671875" style="279" customWidth="1"/>
    <col min="9995" max="9996" width="8.5546875" style="279" customWidth="1"/>
    <col min="9997" max="9997" width="7.88671875" style="279" customWidth="1"/>
    <col min="9998" max="9998" width="8.88671875" style="279"/>
    <col min="9999" max="9999" width="5.109375" style="279" customWidth="1"/>
    <col min="10000" max="10000" width="11.5546875" style="279" customWidth="1"/>
    <col min="10001" max="10001" width="9.33203125" style="279" customWidth="1"/>
    <col min="10002"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16.5546875" style="279" customWidth="1"/>
    <col min="10250" max="10250" width="7.88671875" style="279" customWidth="1"/>
    <col min="10251" max="10252" width="8.5546875" style="279" customWidth="1"/>
    <col min="10253" max="10253" width="7.88671875" style="279" customWidth="1"/>
    <col min="10254" max="10254" width="8.88671875" style="279"/>
    <col min="10255" max="10255" width="5.109375" style="279" customWidth="1"/>
    <col min="10256" max="10256" width="11.5546875" style="279" customWidth="1"/>
    <col min="10257" max="10257" width="9.33203125" style="279" customWidth="1"/>
    <col min="10258"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16.5546875" style="279" customWidth="1"/>
    <col min="10506" max="10506" width="7.88671875" style="279" customWidth="1"/>
    <col min="10507" max="10508" width="8.5546875" style="279" customWidth="1"/>
    <col min="10509" max="10509" width="7.88671875" style="279" customWidth="1"/>
    <col min="10510" max="10510" width="8.88671875" style="279"/>
    <col min="10511" max="10511" width="5.109375" style="279" customWidth="1"/>
    <col min="10512" max="10512" width="11.5546875" style="279" customWidth="1"/>
    <col min="10513" max="10513" width="9.33203125" style="279" customWidth="1"/>
    <col min="10514"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16.5546875" style="279" customWidth="1"/>
    <col min="10762" max="10762" width="7.88671875" style="279" customWidth="1"/>
    <col min="10763" max="10764" width="8.5546875" style="279" customWidth="1"/>
    <col min="10765" max="10765" width="7.88671875" style="279" customWidth="1"/>
    <col min="10766" max="10766" width="8.88671875" style="279"/>
    <col min="10767" max="10767" width="5.109375" style="279" customWidth="1"/>
    <col min="10768" max="10768" width="11.5546875" style="279" customWidth="1"/>
    <col min="10769" max="10769" width="9.33203125" style="279" customWidth="1"/>
    <col min="10770"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16.5546875" style="279" customWidth="1"/>
    <col min="11018" max="11018" width="7.88671875" style="279" customWidth="1"/>
    <col min="11019" max="11020" width="8.5546875" style="279" customWidth="1"/>
    <col min="11021" max="11021" width="7.88671875" style="279" customWidth="1"/>
    <col min="11022" max="11022" width="8.88671875" style="279"/>
    <col min="11023" max="11023" width="5.109375" style="279" customWidth="1"/>
    <col min="11024" max="11024" width="11.5546875" style="279" customWidth="1"/>
    <col min="11025" max="11025" width="9.33203125" style="279" customWidth="1"/>
    <col min="11026"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16.5546875" style="279" customWidth="1"/>
    <col min="11274" max="11274" width="7.88671875" style="279" customWidth="1"/>
    <col min="11275" max="11276" width="8.5546875" style="279" customWidth="1"/>
    <col min="11277" max="11277" width="7.88671875" style="279" customWidth="1"/>
    <col min="11278" max="11278" width="8.88671875" style="279"/>
    <col min="11279" max="11279" width="5.109375" style="279" customWidth="1"/>
    <col min="11280" max="11280" width="11.5546875" style="279" customWidth="1"/>
    <col min="11281" max="11281" width="9.33203125" style="279" customWidth="1"/>
    <col min="11282"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16.5546875" style="279" customWidth="1"/>
    <col min="11530" max="11530" width="7.88671875" style="279" customWidth="1"/>
    <col min="11531" max="11532" width="8.5546875" style="279" customWidth="1"/>
    <col min="11533" max="11533" width="7.88671875" style="279" customWidth="1"/>
    <col min="11534" max="11534" width="8.88671875" style="279"/>
    <col min="11535" max="11535" width="5.109375" style="279" customWidth="1"/>
    <col min="11536" max="11536" width="11.5546875" style="279" customWidth="1"/>
    <col min="11537" max="11537" width="9.33203125" style="279" customWidth="1"/>
    <col min="11538"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16.5546875" style="279" customWidth="1"/>
    <col min="11786" max="11786" width="7.88671875" style="279" customWidth="1"/>
    <col min="11787" max="11788" width="8.5546875" style="279" customWidth="1"/>
    <col min="11789" max="11789" width="7.88671875" style="279" customWidth="1"/>
    <col min="11790" max="11790" width="8.88671875" style="279"/>
    <col min="11791" max="11791" width="5.109375" style="279" customWidth="1"/>
    <col min="11792" max="11792" width="11.5546875" style="279" customWidth="1"/>
    <col min="11793" max="11793" width="9.33203125" style="279" customWidth="1"/>
    <col min="11794"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16.5546875" style="279" customWidth="1"/>
    <col min="12042" max="12042" width="7.88671875" style="279" customWidth="1"/>
    <col min="12043" max="12044" width="8.5546875" style="279" customWidth="1"/>
    <col min="12045" max="12045" width="7.88671875" style="279" customWidth="1"/>
    <col min="12046" max="12046" width="8.88671875" style="279"/>
    <col min="12047" max="12047" width="5.109375" style="279" customWidth="1"/>
    <col min="12048" max="12048" width="11.5546875" style="279" customWidth="1"/>
    <col min="12049" max="12049" width="9.33203125" style="279" customWidth="1"/>
    <col min="12050"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16.5546875" style="279" customWidth="1"/>
    <col min="12298" max="12298" width="7.88671875" style="279" customWidth="1"/>
    <col min="12299" max="12300" width="8.5546875" style="279" customWidth="1"/>
    <col min="12301" max="12301" width="7.88671875" style="279" customWidth="1"/>
    <col min="12302" max="12302" width="8.88671875" style="279"/>
    <col min="12303" max="12303" width="5.109375" style="279" customWidth="1"/>
    <col min="12304" max="12304" width="11.5546875" style="279" customWidth="1"/>
    <col min="12305" max="12305" width="9.33203125" style="279" customWidth="1"/>
    <col min="12306"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16.5546875" style="279" customWidth="1"/>
    <col min="12554" max="12554" width="7.88671875" style="279" customWidth="1"/>
    <col min="12555" max="12556" width="8.5546875" style="279" customWidth="1"/>
    <col min="12557" max="12557" width="7.88671875" style="279" customWidth="1"/>
    <col min="12558" max="12558" width="8.88671875" style="279"/>
    <col min="12559" max="12559" width="5.109375" style="279" customWidth="1"/>
    <col min="12560" max="12560" width="11.5546875" style="279" customWidth="1"/>
    <col min="12561" max="12561" width="9.33203125" style="279" customWidth="1"/>
    <col min="12562"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16.5546875" style="279" customWidth="1"/>
    <col min="12810" max="12810" width="7.88671875" style="279" customWidth="1"/>
    <col min="12811" max="12812" width="8.5546875" style="279" customWidth="1"/>
    <col min="12813" max="12813" width="7.88671875" style="279" customWidth="1"/>
    <col min="12814" max="12814" width="8.88671875" style="279"/>
    <col min="12815" max="12815" width="5.109375" style="279" customWidth="1"/>
    <col min="12816" max="12816" width="11.5546875" style="279" customWidth="1"/>
    <col min="12817" max="12817" width="9.33203125" style="279" customWidth="1"/>
    <col min="12818"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16.5546875" style="279" customWidth="1"/>
    <col min="13066" max="13066" width="7.88671875" style="279" customWidth="1"/>
    <col min="13067" max="13068" width="8.5546875" style="279" customWidth="1"/>
    <col min="13069" max="13069" width="7.88671875" style="279" customWidth="1"/>
    <col min="13070" max="13070" width="8.88671875" style="279"/>
    <col min="13071" max="13071" width="5.109375" style="279" customWidth="1"/>
    <col min="13072" max="13072" width="11.5546875" style="279" customWidth="1"/>
    <col min="13073" max="13073" width="9.33203125" style="279" customWidth="1"/>
    <col min="13074"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16.5546875" style="279" customWidth="1"/>
    <col min="13322" max="13322" width="7.88671875" style="279" customWidth="1"/>
    <col min="13323" max="13324" width="8.5546875" style="279" customWidth="1"/>
    <col min="13325" max="13325" width="7.88671875" style="279" customWidth="1"/>
    <col min="13326" max="13326" width="8.88671875" style="279"/>
    <col min="13327" max="13327" width="5.109375" style="279" customWidth="1"/>
    <col min="13328" max="13328" width="11.5546875" style="279" customWidth="1"/>
    <col min="13329" max="13329" width="9.33203125" style="279" customWidth="1"/>
    <col min="13330"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16.5546875" style="279" customWidth="1"/>
    <col min="13578" max="13578" width="7.88671875" style="279" customWidth="1"/>
    <col min="13579" max="13580" width="8.5546875" style="279" customWidth="1"/>
    <col min="13581" max="13581" width="7.88671875" style="279" customWidth="1"/>
    <col min="13582" max="13582" width="8.88671875" style="279"/>
    <col min="13583" max="13583" width="5.109375" style="279" customWidth="1"/>
    <col min="13584" max="13584" width="11.5546875" style="279" customWidth="1"/>
    <col min="13585" max="13585" width="9.33203125" style="279" customWidth="1"/>
    <col min="13586"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16.5546875" style="279" customWidth="1"/>
    <col min="13834" max="13834" width="7.88671875" style="279" customWidth="1"/>
    <col min="13835" max="13836" width="8.5546875" style="279" customWidth="1"/>
    <col min="13837" max="13837" width="7.88671875" style="279" customWidth="1"/>
    <col min="13838" max="13838" width="8.88671875" style="279"/>
    <col min="13839" max="13839" width="5.109375" style="279" customWidth="1"/>
    <col min="13840" max="13840" width="11.5546875" style="279" customWidth="1"/>
    <col min="13841" max="13841" width="9.33203125" style="279" customWidth="1"/>
    <col min="13842"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16.5546875" style="279" customWidth="1"/>
    <col min="14090" max="14090" width="7.88671875" style="279" customWidth="1"/>
    <col min="14091" max="14092" width="8.5546875" style="279" customWidth="1"/>
    <col min="14093" max="14093" width="7.88671875" style="279" customWidth="1"/>
    <col min="14094" max="14094" width="8.88671875" style="279"/>
    <col min="14095" max="14095" width="5.109375" style="279" customWidth="1"/>
    <col min="14096" max="14096" width="11.5546875" style="279" customWidth="1"/>
    <col min="14097" max="14097" width="9.33203125" style="279" customWidth="1"/>
    <col min="14098"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16.5546875" style="279" customWidth="1"/>
    <col min="14346" max="14346" width="7.88671875" style="279" customWidth="1"/>
    <col min="14347" max="14348" width="8.5546875" style="279" customWidth="1"/>
    <col min="14349" max="14349" width="7.88671875" style="279" customWidth="1"/>
    <col min="14350" max="14350" width="8.88671875" style="279"/>
    <col min="14351" max="14351" width="5.109375" style="279" customWidth="1"/>
    <col min="14352" max="14352" width="11.5546875" style="279" customWidth="1"/>
    <col min="14353" max="14353" width="9.33203125" style="279" customWidth="1"/>
    <col min="14354"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16.5546875" style="279" customWidth="1"/>
    <col min="14602" max="14602" width="7.88671875" style="279" customWidth="1"/>
    <col min="14603" max="14604" width="8.5546875" style="279" customWidth="1"/>
    <col min="14605" max="14605" width="7.88671875" style="279" customWidth="1"/>
    <col min="14606" max="14606" width="8.88671875" style="279"/>
    <col min="14607" max="14607" width="5.109375" style="279" customWidth="1"/>
    <col min="14608" max="14608" width="11.5546875" style="279" customWidth="1"/>
    <col min="14609" max="14609" width="9.33203125" style="279" customWidth="1"/>
    <col min="14610"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16.5546875" style="279" customWidth="1"/>
    <col min="14858" max="14858" width="7.88671875" style="279" customWidth="1"/>
    <col min="14859" max="14860" width="8.5546875" style="279" customWidth="1"/>
    <col min="14861" max="14861" width="7.88671875" style="279" customWidth="1"/>
    <col min="14862" max="14862" width="8.88671875" style="279"/>
    <col min="14863" max="14863" width="5.109375" style="279" customWidth="1"/>
    <col min="14864" max="14864" width="11.5546875" style="279" customWidth="1"/>
    <col min="14865" max="14865" width="9.33203125" style="279" customWidth="1"/>
    <col min="14866"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16.5546875" style="279" customWidth="1"/>
    <col min="15114" max="15114" width="7.88671875" style="279" customWidth="1"/>
    <col min="15115" max="15116" width="8.5546875" style="279" customWidth="1"/>
    <col min="15117" max="15117" width="7.88671875" style="279" customWidth="1"/>
    <col min="15118" max="15118" width="8.88671875" style="279"/>
    <col min="15119" max="15119" width="5.109375" style="279" customWidth="1"/>
    <col min="15120" max="15120" width="11.5546875" style="279" customWidth="1"/>
    <col min="15121" max="15121" width="9.33203125" style="279" customWidth="1"/>
    <col min="15122"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16.5546875" style="279" customWidth="1"/>
    <col min="15370" max="15370" width="7.88671875" style="279" customWidth="1"/>
    <col min="15371" max="15372" width="8.5546875" style="279" customWidth="1"/>
    <col min="15373" max="15373" width="7.88671875" style="279" customWidth="1"/>
    <col min="15374" max="15374" width="8.88671875" style="279"/>
    <col min="15375" max="15375" width="5.109375" style="279" customWidth="1"/>
    <col min="15376" max="15376" width="11.5546875" style="279" customWidth="1"/>
    <col min="15377" max="15377" width="9.33203125" style="279" customWidth="1"/>
    <col min="15378"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16.5546875" style="279" customWidth="1"/>
    <col min="15626" max="15626" width="7.88671875" style="279" customWidth="1"/>
    <col min="15627" max="15628" width="8.5546875" style="279" customWidth="1"/>
    <col min="15629" max="15629" width="7.88671875" style="279" customWidth="1"/>
    <col min="15630" max="15630" width="8.88671875" style="279"/>
    <col min="15631" max="15631" width="5.109375" style="279" customWidth="1"/>
    <col min="15632" max="15632" width="11.5546875" style="279" customWidth="1"/>
    <col min="15633" max="15633" width="9.33203125" style="279" customWidth="1"/>
    <col min="15634"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16.5546875" style="279" customWidth="1"/>
    <col min="15882" max="15882" width="7.88671875" style="279" customWidth="1"/>
    <col min="15883" max="15884" width="8.5546875" style="279" customWidth="1"/>
    <col min="15885" max="15885" width="7.88671875" style="279" customWidth="1"/>
    <col min="15886" max="15886" width="8.88671875" style="279"/>
    <col min="15887" max="15887" width="5.109375" style="279" customWidth="1"/>
    <col min="15888" max="15888" width="11.5546875" style="279" customWidth="1"/>
    <col min="15889" max="15889" width="9.33203125" style="279" customWidth="1"/>
    <col min="15890"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16.5546875" style="279" customWidth="1"/>
    <col min="16138" max="16138" width="7.88671875" style="279" customWidth="1"/>
    <col min="16139" max="16140" width="8.5546875" style="279" customWidth="1"/>
    <col min="16141" max="16141" width="7.88671875" style="279" customWidth="1"/>
    <col min="16142" max="16142" width="8.88671875" style="279"/>
    <col min="16143" max="16143" width="5.109375" style="279" customWidth="1"/>
    <col min="16144" max="16144" width="11.5546875" style="279" customWidth="1"/>
    <col min="16145" max="16145" width="9.33203125" style="279" customWidth="1"/>
    <col min="16146" max="16152" width="8.88671875" style="279"/>
    <col min="16153" max="16165" width="0" style="279" hidden="1" customWidth="1"/>
    <col min="16166" max="16384" width="8.88671875" style="279"/>
  </cols>
  <sheetData>
    <row r="1" spans="1:37" ht="24.6" x14ac:dyDescent="0.25">
      <c r="A1" s="358" t="str">
        <f>[3]Altalanos!$A$6</f>
        <v>Somogy Vármegyei Tenisz DO B kategória - Leány</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478" t="str">
        <f>[3]Altalanos!$D$8</f>
        <v>VI.kcs.-U16-L</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Q3" s="381"/>
      <c r="R3" s="677"/>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[3]Altalanos!$A$10</f>
        <v>46135</v>
      </c>
      <c r="B4" s="383"/>
      <c r="C4" s="383"/>
      <c r="D4" s="384"/>
      <c r="E4" s="385" t="str">
        <f>[3]Altalanos!$C$10</f>
        <v>Balatonboglár</v>
      </c>
      <c r="F4" s="385"/>
      <c r="G4" s="385"/>
      <c r="H4" s="142"/>
      <c r="I4" s="385"/>
      <c r="J4" s="386"/>
      <c r="K4" s="142"/>
      <c r="L4" s="387" t="str">
        <f>[3]Altalanos!$E$10</f>
        <v>Nagyistók-Nádasi Judit</v>
      </c>
      <c r="M4" s="142"/>
      <c r="N4" s="388"/>
      <c r="O4" s="389"/>
      <c r="P4" s="382" t="s">
        <v>59</v>
      </c>
      <c r="Q4" s="377" t="s">
        <v>596</v>
      </c>
      <c r="R4" s="377" t="s">
        <v>375</v>
      </c>
      <c r="S4" s="355"/>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P5" s="390" t="s">
        <v>63</v>
      </c>
      <c r="Q5" s="391" t="s">
        <v>374</v>
      </c>
      <c r="R5" s="391" t="s">
        <v>597</v>
      </c>
      <c r="S5" s="355"/>
      <c r="Y5" s="376">
        <f>IF(OR([3]Altalanos!$A$8="F1",[3]Altalanos!$A$8="F2",[3]Altalanos!$A$8="N1",[3]Altalanos!$A$8="N2"),1,2)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P6" s="394" t="s">
        <v>64</v>
      </c>
      <c r="Q6" s="395" t="s">
        <v>598</v>
      </c>
      <c r="R6" s="395" t="s">
        <v>62</v>
      </c>
      <c r="S6" s="355"/>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v>5</v>
      </c>
      <c r="C7" s="488" t="str">
        <f>IF($B7="","",VLOOKUP($B7,'VI.kcs.-U16-L elo'!$A$7:$O$22,5))</f>
        <v>110326</v>
      </c>
      <c r="D7" s="488">
        <f>IF($B7="","",VLOOKUP($B7,'VI.kcs.-U16-L elo'!$A$7:$O$22,15))</f>
        <v>0</v>
      </c>
      <c r="E7" s="489" t="str">
        <f>UPPER(IF($B7="","",VLOOKUP($B7,'VI.kcs.-U16-L elo'!$A$7:$O$22,2)))</f>
        <v>TÓTH</v>
      </c>
      <c r="F7" s="489"/>
      <c r="G7" s="489" t="str">
        <f>IF($B7="","",VLOOKUP($B7,'VI.kcs.-U16-L elo'!$A$7:$O$22,3))</f>
        <v>Lilla</v>
      </c>
      <c r="H7" s="489"/>
      <c r="I7" s="490" t="str">
        <f>IF($B7="","",VLOOKUP($B7,'VI.kcs.-U16-L elo'!$A$7:$O$22,4))</f>
        <v>Siófoki Perczel Mór Gimn. és Koll.</v>
      </c>
      <c r="J7" s="396"/>
      <c r="K7" s="402"/>
      <c r="L7" s="403" t="str">
        <f>IF(K7="","",CONCATENATE(VLOOKUP($Y$3,$AB$1:$AK$1,K7)," pont"))</f>
        <v/>
      </c>
      <c r="M7" s="404"/>
      <c r="P7" s="382" t="s">
        <v>599</v>
      </c>
      <c r="Q7" s="377" t="s">
        <v>60</v>
      </c>
      <c r="R7" s="377" t="s">
        <v>367</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491"/>
      <c r="D8" s="491"/>
      <c r="E8" s="491"/>
      <c r="F8" s="491"/>
      <c r="G8" s="491"/>
      <c r="H8" s="491"/>
      <c r="I8" s="491"/>
      <c r="J8" s="396"/>
      <c r="K8" s="397"/>
      <c r="L8" s="397"/>
      <c r="M8" s="406"/>
      <c r="P8" s="390" t="s">
        <v>600</v>
      </c>
      <c r="Q8" s="391" t="s">
        <v>61</v>
      </c>
      <c r="R8" s="391" t="s">
        <v>601</v>
      </c>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v>2</v>
      </c>
      <c r="C9" s="488" t="str">
        <f>IF($B9="","",VLOOKUP($B9,'VI.kcs.-U16-L elo'!$A$7:$O$22,5))</f>
        <v>101209</v>
      </c>
      <c r="D9" s="488">
        <f>IF($B9="","",VLOOKUP($B9,'VI.kcs.-U16-L elo'!$A$7:$O$22,15))</f>
        <v>0</v>
      </c>
      <c r="E9" s="489" t="str">
        <f>UPPER(IF($B9="","",VLOOKUP($B9,'VI.kcs.-U16-L elo'!$A$7:$O$22,2)))</f>
        <v>ERDŐS</v>
      </c>
      <c r="F9" s="489"/>
      <c r="G9" s="489" t="str">
        <f>IF($B9="","",VLOOKUP($B9,'VI.kcs.-U16-L elo'!$A$7:$O$22,3))</f>
        <v>Hedvig</v>
      </c>
      <c r="H9" s="489"/>
      <c r="I9" s="490" t="str">
        <f>IF($B9="","",VLOOKUP($B9,'VI.kcs.-U16-L elo'!$A$7:$O$22,4))</f>
        <v>Kaposvári Táncsics M. Gimn.</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491"/>
      <c r="D10" s="491"/>
      <c r="E10" s="491"/>
      <c r="F10" s="491"/>
      <c r="G10" s="491"/>
      <c r="H10" s="491"/>
      <c r="I10" s="491"/>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v>4</v>
      </c>
      <c r="C11" s="488" t="str">
        <f>IF($B11="","",VLOOKUP($B11,'VI.kcs.-U16-L elo'!$A$7:$O$22,5))</f>
        <v>100924</v>
      </c>
      <c r="D11" s="488">
        <f>IF($B11="","",VLOOKUP($B11,'VI.kcs.-U16-L elo'!$A$7:$O$22,15))</f>
        <v>0</v>
      </c>
      <c r="E11" s="489" t="str">
        <f>UPPER(IF($B11="","",VLOOKUP($B11,'VI.kcs.-U16-L elo'!$A$7:$O$22,2)))</f>
        <v>PÉTERFI</v>
      </c>
      <c r="F11" s="489"/>
      <c r="G11" s="489" t="str">
        <f>IF($B11="","",VLOOKUP($B11,'VI.kcs.-U16-L elo'!$A$7:$O$22,3))</f>
        <v>Zsófia</v>
      </c>
      <c r="H11" s="489"/>
      <c r="I11" s="490" t="str">
        <f>IF($B11="","",VLOOKUP($B11,'VI.kcs.-U16-L elo'!$A$7:$O$22,4))</f>
        <v>Kaposvári Táncsics M. Gimn.</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7"/>
      <c r="B12" s="405"/>
      <c r="C12" s="491"/>
      <c r="D12" s="491"/>
      <c r="E12" s="491"/>
      <c r="F12" s="491"/>
      <c r="G12" s="491"/>
      <c r="H12" s="491"/>
      <c r="I12" s="491"/>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7" t="s">
        <v>368</v>
      </c>
      <c r="B13" s="398">
        <v>1</v>
      </c>
      <c r="C13" s="488" t="str">
        <f>IF($B13="","",VLOOKUP($B13,'VI.kcs.-U16-L elo'!$A$7:$O$22,5))</f>
        <v>101102</v>
      </c>
      <c r="D13" s="488">
        <f>IF($B13="","",VLOOKUP($B13,'VI.kcs.-U16-L elo'!$A$7:$O$22,15))</f>
        <v>0</v>
      </c>
      <c r="E13" s="489" t="str">
        <f>UPPER(IF($B13="","",VLOOKUP($B13,'VI.kcs.-U16-L elo'!$A$7:$O$22,2)))</f>
        <v>CSERNÁK</v>
      </c>
      <c r="F13" s="489"/>
      <c r="G13" s="489" t="str">
        <f>IF($B13="","",VLOOKUP($B13,'VI.kcs.-U16-L elo'!$A$7:$O$22,3))</f>
        <v>Fruzsina</v>
      </c>
      <c r="H13" s="489"/>
      <c r="I13" s="490" t="str">
        <f>IF($B13="","",VLOOKUP($B13,'VI.kcs.-U16-L elo'!$A$7:$O$22,4))</f>
        <v>Kaposvári Munkácsy M. Gimn.</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05"/>
      <c r="C14" s="491"/>
      <c r="D14" s="491"/>
      <c r="E14" s="491"/>
      <c r="F14" s="491"/>
      <c r="G14" s="491"/>
      <c r="H14" s="491"/>
      <c r="I14" s="491"/>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398">
        <v>3</v>
      </c>
      <c r="C15" s="488" t="str">
        <f>IF($B15="","",VLOOKUP($B15,'VI.kcs.-U16-L elo'!$A$7:$O$22,5))</f>
        <v>110207</v>
      </c>
      <c r="D15" s="488">
        <f>IF($B15="","",VLOOKUP($B15,'VI.kcs.-U16-L elo'!$A$7:$O$22,15))</f>
        <v>0</v>
      </c>
      <c r="E15" s="489" t="str">
        <f>UPPER(IF($B15="","",VLOOKUP($B15,'VI.kcs.-U16-L elo'!$A$7:$O$22,2)))</f>
        <v>MADARÁSZ</v>
      </c>
      <c r="F15" s="489"/>
      <c r="G15" s="489" t="str">
        <f>IF($B15="","",VLOOKUP($B15,'VI.kcs.-U16-L elo'!$A$7:$O$22,3))</f>
        <v>Jázmin Zoé</v>
      </c>
      <c r="H15" s="489"/>
      <c r="I15" s="490" t="str">
        <f>IF($B15="","",VLOOKUP($B15,'VI.kcs.-U16-L elo'!$A$7:$O$22,4))</f>
        <v>Kaposvári Táncsics M. Gimn.</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6"/>
      <c r="B16" s="396"/>
      <c r="C16" s="396"/>
      <c r="D16" s="396"/>
      <c r="E16" s="396"/>
      <c r="F16" s="396"/>
      <c r="G16" s="396"/>
      <c r="H16" s="396"/>
      <c r="I16" s="396"/>
      <c r="J16" s="396"/>
      <c r="K16" s="396"/>
      <c r="L16" s="396"/>
      <c r="M16" s="39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6"/>
      <c r="B17" s="396"/>
      <c r="C17" s="396"/>
      <c r="D17" s="396"/>
      <c r="E17" s="396"/>
      <c r="F17" s="396"/>
      <c r="G17" s="396"/>
      <c r="H17" s="396"/>
      <c r="I17" s="396"/>
      <c r="J17" s="396"/>
      <c r="K17" s="396"/>
      <c r="L17" s="396"/>
      <c r="M17" s="396"/>
      <c r="Y17" s="376"/>
      <c r="Z17" s="376"/>
      <c r="AA17" s="376" t="s">
        <v>65</v>
      </c>
      <c r="AB17" s="376">
        <v>250</v>
      </c>
      <c r="AC17" s="376">
        <v>200</v>
      </c>
      <c r="AD17" s="376">
        <v>160</v>
      </c>
      <c r="AE17" s="376">
        <v>140</v>
      </c>
      <c r="AF17" s="376">
        <v>120</v>
      </c>
      <c r="AG17" s="376">
        <v>110</v>
      </c>
      <c r="AH17" s="376">
        <v>100</v>
      </c>
      <c r="AI17" s="376">
        <v>90</v>
      </c>
      <c r="AJ17" s="376">
        <v>80</v>
      </c>
      <c r="AK17" s="376">
        <v>70</v>
      </c>
    </row>
    <row r="18" spans="1:37" ht="18.75" customHeight="1" x14ac:dyDescent="0.25">
      <c r="A18" s="396"/>
      <c r="B18" s="408"/>
      <c r="C18" s="408"/>
      <c r="D18" s="409" t="str">
        <f>E7</f>
        <v>TÓTH</v>
      </c>
      <c r="E18" s="409"/>
      <c r="F18" s="409" t="str">
        <f>E9</f>
        <v>ERDŐS</v>
      </c>
      <c r="G18" s="409"/>
      <c r="H18" s="409" t="str">
        <f>E11</f>
        <v>PÉTERFI</v>
      </c>
      <c r="I18" s="409"/>
      <c r="J18" s="409" t="str">
        <f>E13</f>
        <v>CSERNÁK</v>
      </c>
      <c r="K18" s="409"/>
      <c r="L18" s="409" t="str">
        <f>E15</f>
        <v>MADARÁSZ</v>
      </c>
      <c r="M18" s="409"/>
      <c r="Y18" s="376"/>
      <c r="Z18" s="376"/>
      <c r="AA18" s="376" t="s">
        <v>66</v>
      </c>
      <c r="AB18" s="376">
        <v>200</v>
      </c>
      <c r="AC18" s="376">
        <v>150</v>
      </c>
      <c r="AD18" s="376">
        <v>130</v>
      </c>
      <c r="AE18" s="376">
        <v>110</v>
      </c>
      <c r="AF18" s="376">
        <v>95</v>
      </c>
      <c r="AG18" s="376">
        <v>80</v>
      </c>
      <c r="AH18" s="376">
        <v>70</v>
      </c>
      <c r="AI18" s="376">
        <v>60</v>
      </c>
      <c r="AJ18" s="376">
        <v>55</v>
      </c>
      <c r="AK18" s="376">
        <v>50</v>
      </c>
    </row>
    <row r="19" spans="1:37" ht="18.75" customHeight="1" x14ac:dyDescent="0.25">
      <c r="A19" s="410" t="s">
        <v>52</v>
      </c>
      <c r="B19" s="411" t="str">
        <f>E7</f>
        <v>TÓTH</v>
      </c>
      <c r="C19" s="411"/>
      <c r="D19" s="412"/>
      <c r="E19" s="412"/>
      <c r="F19" s="413"/>
      <c r="G19" s="413"/>
      <c r="H19" s="413"/>
      <c r="I19" s="413"/>
      <c r="J19" s="409"/>
      <c r="K19" s="409"/>
      <c r="L19" s="409"/>
      <c r="M19" s="409"/>
      <c r="Y19" s="376"/>
      <c r="Z19" s="376"/>
      <c r="AA19" s="376" t="s">
        <v>67</v>
      </c>
      <c r="AB19" s="376">
        <v>150</v>
      </c>
      <c r="AC19" s="376">
        <v>120</v>
      </c>
      <c r="AD19" s="376">
        <v>100</v>
      </c>
      <c r="AE19" s="376">
        <v>80</v>
      </c>
      <c r="AF19" s="376">
        <v>70</v>
      </c>
      <c r="AG19" s="376">
        <v>60</v>
      </c>
      <c r="AH19" s="376">
        <v>55</v>
      </c>
      <c r="AI19" s="376">
        <v>50</v>
      </c>
      <c r="AJ19" s="376">
        <v>45</v>
      </c>
      <c r="AK19" s="376">
        <v>40</v>
      </c>
    </row>
    <row r="20" spans="1:37" ht="18.75" customHeight="1" x14ac:dyDescent="0.25">
      <c r="A20" s="410" t="s">
        <v>53</v>
      </c>
      <c r="B20" s="411" t="str">
        <f>E9</f>
        <v>ERDŐS</v>
      </c>
      <c r="C20" s="411"/>
      <c r="D20" s="413"/>
      <c r="E20" s="413"/>
      <c r="F20" s="412"/>
      <c r="G20" s="412"/>
      <c r="H20" s="413"/>
      <c r="I20" s="413"/>
      <c r="J20" s="413"/>
      <c r="K20" s="413"/>
      <c r="L20" s="409"/>
      <c r="M20" s="409"/>
      <c r="Y20" s="376"/>
      <c r="Z20" s="376"/>
      <c r="AA20" s="376" t="s">
        <v>68</v>
      </c>
      <c r="AB20" s="376">
        <v>120</v>
      </c>
      <c r="AC20" s="376">
        <v>90</v>
      </c>
      <c r="AD20" s="376">
        <v>65</v>
      </c>
      <c r="AE20" s="376">
        <v>55</v>
      </c>
      <c r="AF20" s="376">
        <v>50</v>
      </c>
      <c r="AG20" s="376">
        <v>45</v>
      </c>
      <c r="AH20" s="376">
        <v>40</v>
      </c>
      <c r="AI20" s="376">
        <v>35</v>
      </c>
      <c r="AJ20" s="376">
        <v>25</v>
      </c>
      <c r="AK20" s="376">
        <v>20</v>
      </c>
    </row>
    <row r="21" spans="1:37" ht="18.75" customHeight="1" x14ac:dyDescent="0.25">
      <c r="A21" s="410" t="s">
        <v>54</v>
      </c>
      <c r="B21" s="411" t="str">
        <f>E11</f>
        <v>PÉTERFI</v>
      </c>
      <c r="C21" s="411"/>
      <c r="D21" s="413"/>
      <c r="E21" s="413"/>
      <c r="F21" s="413"/>
      <c r="G21" s="413"/>
      <c r="H21" s="412"/>
      <c r="I21" s="412"/>
      <c r="J21" s="413"/>
      <c r="K21" s="413"/>
      <c r="L21" s="413"/>
      <c r="M21" s="413"/>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410" t="s">
        <v>368</v>
      </c>
      <c r="B22" s="411" t="str">
        <f>E13</f>
        <v>CSERNÁK</v>
      </c>
      <c r="C22" s="411"/>
      <c r="D22" s="413"/>
      <c r="E22" s="413"/>
      <c r="F22" s="413"/>
      <c r="G22" s="413"/>
      <c r="H22" s="409"/>
      <c r="I22" s="409"/>
      <c r="J22" s="412"/>
      <c r="K22" s="412"/>
      <c r="L22" s="413"/>
      <c r="M22" s="413"/>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144</v>
      </c>
      <c r="B23" s="411" t="str">
        <f>E15</f>
        <v>MADARÁSZ</v>
      </c>
      <c r="C23" s="411"/>
      <c r="D23" s="413"/>
      <c r="E23" s="413"/>
      <c r="F23" s="413"/>
      <c r="G23" s="413"/>
      <c r="H23" s="409"/>
      <c r="I23" s="409"/>
      <c r="J23" s="409"/>
      <c r="K23" s="409"/>
      <c r="L23" s="412"/>
      <c r="M23" s="412"/>
      <c r="Y23" s="376"/>
      <c r="Z23" s="376"/>
      <c r="AA23" s="376" t="s">
        <v>71</v>
      </c>
      <c r="AB23" s="376">
        <v>40</v>
      </c>
      <c r="AC23" s="376">
        <v>25</v>
      </c>
      <c r="AD23" s="376">
        <v>18</v>
      </c>
      <c r="AE23" s="376">
        <v>13</v>
      </c>
      <c r="AF23" s="376">
        <v>8</v>
      </c>
      <c r="AG23" s="376">
        <v>7</v>
      </c>
      <c r="AH23" s="376">
        <v>6</v>
      </c>
      <c r="AI23" s="376">
        <v>5</v>
      </c>
      <c r="AJ23" s="376">
        <v>4</v>
      </c>
      <c r="AK23" s="376">
        <v>3</v>
      </c>
    </row>
    <row r="24" spans="1:37" x14ac:dyDescent="0.25">
      <c r="A24" s="396"/>
      <c r="B24" s="396"/>
      <c r="C24" s="396"/>
      <c r="D24" s="396"/>
      <c r="E24" s="396"/>
      <c r="F24" s="396"/>
      <c r="G24" s="396"/>
      <c r="H24" s="396"/>
      <c r="I24" s="396"/>
      <c r="J24" s="396"/>
      <c r="K24" s="396"/>
      <c r="L24" s="396"/>
      <c r="M24" s="396"/>
      <c r="Y24" s="376"/>
      <c r="Z24" s="376"/>
      <c r="AA24" s="376" t="s">
        <v>72</v>
      </c>
      <c r="AB24" s="376">
        <v>25</v>
      </c>
      <c r="AC24" s="376">
        <v>15</v>
      </c>
      <c r="AD24" s="376">
        <v>13</v>
      </c>
      <c r="AE24" s="376">
        <v>7</v>
      </c>
      <c r="AF24" s="376">
        <v>6</v>
      </c>
      <c r="AG24" s="376">
        <v>5</v>
      </c>
      <c r="AH24" s="376">
        <v>4</v>
      </c>
      <c r="AI24" s="376">
        <v>3</v>
      </c>
      <c r="AJ24" s="376">
        <v>2</v>
      </c>
      <c r="AK24" s="376">
        <v>1</v>
      </c>
    </row>
    <row r="25" spans="1:37" x14ac:dyDescent="0.25">
      <c r="A25" s="396"/>
      <c r="B25" s="396"/>
      <c r="C25" s="396"/>
      <c r="D25" s="396"/>
      <c r="E25" s="396"/>
      <c r="F25" s="396"/>
      <c r="G25" s="396"/>
      <c r="H25" s="396"/>
      <c r="I25" s="396"/>
      <c r="J25" s="396"/>
      <c r="K25" s="396"/>
      <c r="L25" s="396"/>
      <c r="M25" s="396"/>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396"/>
      <c r="Y26" s="376"/>
      <c r="Z26" s="376"/>
      <c r="AA26" s="376" t="s">
        <v>73</v>
      </c>
      <c r="AB26" s="376">
        <v>10</v>
      </c>
      <c r="AC26" s="376">
        <v>6</v>
      </c>
      <c r="AD26" s="376">
        <v>4</v>
      </c>
      <c r="AE26" s="376">
        <v>2</v>
      </c>
      <c r="AF26" s="376">
        <v>1</v>
      </c>
      <c r="AG26" s="376">
        <v>0</v>
      </c>
      <c r="AH26" s="376">
        <v>0</v>
      </c>
      <c r="AI26" s="376">
        <v>0</v>
      </c>
      <c r="AJ26" s="376">
        <v>0</v>
      </c>
      <c r="AK26" s="376">
        <v>0</v>
      </c>
    </row>
    <row r="27" spans="1:37" x14ac:dyDescent="0.25">
      <c r="A27" s="396"/>
      <c r="B27" s="396"/>
      <c r="C27" s="396"/>
      <c r="D27" s="396"/>
      <c r="E27" s="396"/>
      <c r="F27" s="396"/>
      <c r="G27" s="396"/>
      <c r="H27" s="396"/>
      <c r="I27" s="396"/>
      <c r="J27" s="396"/>
      <c r="K27" s="396"/>
      <c r="L27" s="396"/>
      <c r="M27" s="396"/>
      <c r="Y27" s="376"/>
      <c r="Z27" s="376"/>
      <c r="AA27" s="376" t="s">
        <v>74</v>
      </c>
      <c r="AB27" s="376">
        <v>3</v>
      </c>
      <c r="AC27" s="376">
        <v>2</v>
      </c>
      <c r="AD27" s="376">
        <v>1</v>
      </c>
      <c r="AE27" s="376">
        <v>0</v>
      </c>
      <c r="AF27" s="376">
        <v>0</v>
      </c>
      <c r="AG27" s="376">
        <v>0</v>
      </c>
      <c r="AH27" s="376">
        <v>0</v>
      </c>
      <c r="AI27" s="376">
        <v>0</v>
      </c>
      <c r="AJ27" s="376">
        <v>0</v>
      </c>
      <c r="AK27" s="376">
        <v>0</v>
      </c>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396"/>
      <c r="M30" s="396"/>
    </row>
    <row r="31" spans="1:37" x14ac:dyDescent="0.25">
      <c r="A31" s="396"/>
      <c r="B31" s="396"/>
      <c r="C31" s="396"/>
      <c r="D31" s="396"/>
      <c r="E31" s="396"/>
      <c r="F31" s="396"/>
      <c r="G31" s="396"/>
      <c r="H31" s="396"/>
      <c r="I31" s="396"/>
      <c r="J31" s="396"/>
      <c r="K31" s="396"/>
      <c r="L31" s="396"/>
      <c r="M31" s="396"/>
    </row>
    <row r="32" spans="1:37" x14ac:dyDescent="0.25">
      <c r="A32" s="396"/>
      <c r="B32" s="396"/>
      <c r="C32" s="396"/>
      <c r="D32" s="396"/>
      <c r="E32" s="396"/>
      <c r="F32" s="396"/>
      <c r="G32" s="396"/>
      <c r="H32" s="396"/>
      <c r="I32" s="396"/>
      <c r="J32" s="396"/>
      <c r="K32" s="396"/>
      <c r="L32" s="401"/>
      <c r="M32" s="396"/>
    </row>
    <row r="33" spans="1:18" x14ac:dyDescent="0.25">
      <c r="A33" s="414" t="s">
        <v>35</v>
      </c>
      <c r="B33" s="415"/>
      <c r="C33" s="416"/>
      <c r="D33" s="417" t="s">
        <v>2</v>
      </c>
      <c r="E33" s="418" t="s">
        <v>37</v>
      </c>
      <c r="F33" s="419"/>
      <c r="G33" s="417" t="s">
        <v>2</v>
      </c>
      <c r="H33" s="418" t="s">
        <v>46</v>
      </c>
      <c r="I33" s="420"/>
      <c r="J33" s="418" t="s">
        <v>47</v>
      </c>
      <c r="K33" s="421" t="s">
        <v>48</v>
      </c>
      <c r="L33" s="392"/>
      <c r="M33" s="419"/>
      <c r="P33" s="424"/>
      <c r="Q33" s="424"/>
      <c r="R33" s="425"/>
    </row>
    <row r="34" spans="1:18" x14ac:dyDescent="0.25">
      <c r="A34" s="426" t="s">
        <v>36</v>
      </c>
      <c r="B34" s="427"/>
      <c r="C34" s="428"/>
      <c r="D34" s="429"/>
      <c r="E34" s="430"/>
      <c r="F34" s="430"/>
      <c r="G34" s="431" t="s">
        <v>3</v>
      </c>
      <c r="H34" s="427"/>
      <c r="I34" s="432"/>
      <c r="J34" s="433"/>
      <c r="K34" s="434" t="s">
        <v>38</v>
      </c>
      <c r="L34" s="435"/>
      <c r="M34" s="455"/>
      <c r="P34" s="437"/>
      <c r="Q34" s="437"/>
      <c r="R34" s="438"/>
    </row>
    <row r="35" spans="1:18" x14ac:dyDescent="0.25">
      <c r="A35" s="439" t="s">
        <v>45</v>
      </c>
      <c r="B35" s="440"/>
      <c r="C35" s="441"/>
      <c r="D35" s="442"/>
      <c r="E35" s="443"/>
      <c r="F35" s="443"/>
      <c r="G35" s="444" t="s">
        <v>4</v>
      </c>
      <c r="H35" s="445"/>
      <c r="I35" s="446"/>
      <c r="J35" s="447"/>
      <c r="K35" s="448"/>
      <c r="L35" s="401"/>
      <c r="M35" s="449"/>
      <c r="P35" s="438"/>
      <c r="Q35" s="450"/>
      <c r="R35" s="438"/>
    </row>
    <row r="36" spans="1:18" x14ac:dyDescent="0.25">
      <c r="A36" s="451"/>
      <c r="B36" s="452"/>
      <c r="C36" s="453"/>
      <c r="D36" s="442"/>
      <c r="E36" s="454"/>
      <c r="F36" s="396"/>
      <c r="G36" s="444" t="s">
        <v>5</v>
      </c>
      <c r="H36" s="445"/>
      <c r="I36" s="446"/>
      <c r="J36" s="447"/>
      <c r="K36" s="434" t="s">
        <v>39</v>
      </c>
      <c r="L36" s="435"/>
      <c r="M36" s="455"/>
      <c r="P36" s="437"/>
      <c r="Q36" s="437"/>
      <c r="R36" s="438"/>
    </row>
    <row r="37" spans="1:18" x14ac:dyDescent="0.25">
      <c r="A37" s="456"/>
      <c r="B37" s="457"/>
      <c r="C37" s="458"/>
      <c r="D37" s="442"/>
      <c r="E37" s="454"/>
      <c r="F37" s="396"/>
      <c r="G37" s="444" t="s">
        <v>6</v>
      </c>
      <c r="H37" s="445"/>
      <c r="I37" s="446"/>
      <c r="J37" s="447"/>
      <c r="K37" s="459"/>
      <c r="L37" s="396"/>
      <c r="M37" s="436"/>
      <c r="P37" s="438"/>
      <c r="Q37" s="450"/>
      <c r="R37" s="438"/>
    </row>
    <row r="38" spans="1:18" x14ac:dyDescent="0.25">
      <c r="A38" s="460"/>
      <c r="B38" s="461"/>
      <c r="C38" s="462"/>
      <c r="D38" s="442"/>
      <c r="E38" s="454"/>
      <c r="F38" s="396"/>
      <c r="G38" s="444" t="s">
        <v>7</v>
      </c>
      <c r="H38" s="445"/>
      <c r="I38" s="446"/>
      <c r="J38" s="447"/>
      <c r="K38" s="439"/>
      <c r="L38" s="401"/>
      <c r="M38" s="449"/>
      <c r="P38" s="438"/>
      <c r="Q38" s="450"/>
      <c r="R38" s="438"/>
    </row>
    <row r="39" spans="1:18" x14ac:dyDescent="0.25">
      <c r="A39" s="463"/>
      <c r="B39" s="464"/>
      <c r="C39" s="458"/>
      <c r="D39" s="442"/>
      <c r="E39" s="454"/>
      <c r="F39" s="396"/>
      <c r="G39" s="444" t="s">
        <v>8</v>
      </c>
      <c r="H39" s="445"/>
      <c r="I39" s="446"/>
      <c r="J39" s="447"/>
      <c r="K39" s="434" t="s">
        <v>28</v>
      </c>
      <c r="L39" s="435"/>
      <c r="M39" s="455"/>
      <c r="P39" s="437"/>
      <c r="Q39" s="437"/>
      <c r="R39" s="438"/>
    </row>
    <row r="40" spans="1:18" x14ac:dyDescent="0.25">
      <c r="A40" s="463"/>
      <c r="B40" s="464"/>
      <c r="C40" s="465"/>
      <c r="D40" s="442"/>
      <c r="E40" s="454"/>
      <c r="F40" s="396"/>
      <c r="G40" s="444" t="s">
        <v>9</v>
      </c>
      <c r="H40" s="445"/>
      <c r="I40" s="446"/>
      <c r="J40" s="447"/>
      <c r="K40" s="459"/>
      <c r="L40" s="396"/>
      <c r="M40" s="436"/>
      <c r="P40" s="438"/>
      <c r="Q40" s="450"/>
      <c r="R40" s="438"/>
    </row>
    <row r="41" spans="1:18" x14ac:dyDescent="0.25">
      <c r="A41" s="466"/>
      <c r="B41" s="467"/>
      <c r="C41" s="468"/>
      <c r="D41" s="469"/>
      <c r="E41" s="470"/>
      <c r="F41" s="401"/>
      <c r="G41" s="471" t="s">
        <v>10</v>
      </c>
      <c r="H41" s="440"/>
      <c r="I41" s="472"/>
      <c r="J41" s="473"/>
      <c r="K41" s="439" t="str">
        <f>L4</f>
        <v>Nagyistók-Nádasi Judit</v>
      </c>
      <c r="L41" s="401"/>
      <c r="M41" s="449"/>
      <c r="P41" s="438"/>
      <c r="Q41" s="450"/>
      <c r="R41" s="474"/>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21" priority="2" stopIfTrue="1" operator="equal">
      <formula>"Bye"</formula>
    </cfRule>
  </conditionalFormatting>
  <conditionalFormatting sqref="R41">
    <cfRule type="expression" dxfId="20"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D79B-54F1-45BF-BC42-EF8C74BB4F8D}">
  <sheetPr codeName="Sheet156">
    <tabColor indexed="11"/>
    <pageSetUpPr fitToPage="1"/>
  </sheetPr>
  <dimension ref="A1:AK57"/>
  <sheetViews>
    <sheetView showGridLines="0" showZeros="0" topLeftCell="A28"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32.6640625"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34" width="9.109375" style="279" hidden="1" customWidth="1"/>
    <col min="35" max="37" width="9.109375" style="279"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32.6640625"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32.6640625"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32.6640625"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32.6640625"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32.6640625"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32.6640625"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32.6640625"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32.6640625"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32.6640625"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32.6640625"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32.6640625"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32.6640625"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32.6640625"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32.6640625"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32.6640625"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32.6640625"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32.6640625"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32.6640625"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32.6640625"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32.6640625"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32.6640625"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32.6640625"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32.6640625"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32.6640625"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32.6640625"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32.6640625"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32.6640625"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32.6640625"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32.6640625"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32.6640625"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32.6640625"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32.6640625"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32.6640625"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32.6640625"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32.6640625"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32.6640625"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32.6640625"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32.6640625"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32.6640625"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32.6640625"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32.6640625"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32.6640625"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32.6640625"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32.6640625"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32.6640625"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32.6640625"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32.6640625"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32.6640625"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32.6640625"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32.6640625"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32.6640625"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32.6640625"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32.6640625"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32.6640625"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32.6640625"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32.6640625"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32.6640625"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32.6640625"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32.6640625"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32.6640625"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32.6640625"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32.6640625"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32.6640625"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37" s="497" customFormat="1" ht="21.75" customHeight="1" x14ac:dyDescent="0.25">
      <c r="A1" s="600" t="str">
        <f>[1]Altalanos!$A$6</f>
        <v>Somogy Vármegyei Tenisz DO B kategória - Fiú</v>
      </c>
      <c r="B1" s="271"/>
      <c r="C1" s="366"/>
      <c r="D1" s="366"/>
      <c r="E1" s="366"/>
      <c r="F1" s="366"/>
      <c r="G1" s="366"/>
      <c r="H1" s="271"/>
      <c r="I1" s="601"/>
      <c r="J1" s="365"/>
      <c r="K1" s="273" t="s">
        <v>44</v>
      </c>
      <c r="L1" s="274"/>
      <c r="M1" s="276"/>
      <c r="N1" s="365"/>
      <c r="O1" s="365" t="s">
        <v>436</v>
      </c>
      <c r="P1" s="365"/>
      <c r="Q1" s="366"/>
      <c r="R1" s="365"/>
      <c r="Y1" s="498"/>
      <c r="Z1" s="498"/>
      <c r="AA1" s="498"/>
      <c r="AB1" s="367" t="e">
        <f>IF($Y$5=1,CONCATENATE(VLOOKUP($Y$3,$AA$2:$AH$14,2)),CONCATENATE(VLOOKUP($Y$3,$AA$16:$AH$25,2)))</f>
        <v>#N/A</v>
      </c>
      <c r="AC1" s="367" t="e">
        <f>IF($Y$5=1,CONCATENATE(VLOOKUP($Y$3,$AA$2:$AH$14,3)),CONCATENATE(VLOOKUP($Y$3,$AA$16:$AH$25,3)))</f>
        <v>#N/A</v>
      </c>
      <c r="AD1" s="367" t="e">
        <f>IF($Y$5=1,CONCATENATE(VLOOKUP($Y$3,$AA$2:$AH$14,4)),CONCATENATE(VLOOKUP($Y$3,$AA$16:$AH$25,4)))</f>
        <v>#N/A</v>
      </c>
      <c r="AE1" s="367" t="e">
        <f>IF($Y$5=1,CONCATENATE(VLOOKUP($Y$3,$AA$2:$AH$14,5)),CONCATENATE(VLOOKUP($Y$3,$AA$16:$AH$25,5)))</f>
        <v>#N/A</v>
      </c>
      <c r="AF1" s="367" t="e">
        <f>IF($Y$5=1,CONCATENATE(VLOOKUP($Y$3,$AA$2:$AH$14,6)),CONCATENATE(VLOOKUP($Y$3,$AA$16:$AH$25,6)))</f>
        <v>#N/A</v>
      </c>
      <c r="AG1" s="367" t="e">
        <f>IF($Y$5=1,CONCATENATE(VLOOKUP($Y$3,$AA$2:$AH$14,7)),CONCATENATE(VLOOKUP($Y$3,$AA$16:$AH$25,7)))</f>
        <v>#N/A</v>
      </c>
      <c r="AH1" s="367" t="e">
        <f>IF($Y$5=1,CONCATENATE(VLOOKUP($Y$3,$AA$2:$AH$14,8)),CONCATENATE(VLOOKUP($Y$3,$AA$16:$AH$25,8)))</f>
        <v>#N/A</v>
      </c>
    </row>
    <row r="2" spans="1:37" s="499" customFormat="1" x14ac:dyDescent="0.25">
      <c r="A2" s="602" t="s">
        <v>43</v>
      </c>
      <c r="B2" s="280"/>
      <c r="C2" s="280"/>
      <c r="D2" s="280"/>
      <c r="E2" s="671" t="s">
        <v>458</v>
      </c>
      <c r="F2" s="280"/>
      <c r="G2" s="604"/>
      <c r="H2" s="374"/>
      <c r="I2" s="374"/>
      <c r="J2" s="373"/>
      <c r="K2" s="274"/>
      <c r="L2" s="274"/>
      <c r="M2" s="274"/>
      <c r="N2" s="373"/>
      <c r="O2" s="374"/>
      <c r="P2" s="373"/>
      <c r="Q2" s="374"/>
      <c r="R2" s="373"/>
      <c r="Y2" s="375"/>
      <c r="Z2" s="376"/>
      <c r="AA2" s="376" t="s">
        <v>52</v>
      </c>
      <c r="AB2" s="377">
        <v>300</v>
      </c>
      <c r="AC2" s="377">
        <v>250</v>
      </c>
      <c r="AD2" s="377">
        <v>200</v>
      </c>
      <c r="AE2" s="377">
        <v>150</v>
      </c>
      <c r="AF2" s="377">
        <v>120</v>
      </c>
      <c r="AG2" s="377">
        <v>90</v>
      </c>
      <c r="AH2" s="377">
        <v>40</v>
      </c>
      <c r="AI2" s="279"/>
      <c r="AJ2" s="279"/>
      <c r="AK2" s="279"/>
    </row>
    <row r="3" spans="1:37" s="502" customFormat="1" ht="11.25" customHeight="1" x14ac:dyDescent="0.25">
      <c r="A3" s="295" t="s">
        <v>21</v>
      </c>
      <c r="B3" s="295"/>
      <c r="C3" s="295"/>
      <c r="D3" s="295"/>
      <c r="E3" s="295"/>
      <c r="F3" s="295"/>
      <c r="G3" s="295" t="s">
        <v>19</v>
      </c>
      <c r="H3" s="295"/>
      <c r="I3" s="295"/>
      <c r="J3" s="378"/>
      <c r="K3" s="295" t="s">
        <v>24</v>
      </c>
      <c r="L3" s="378"/>
      <c r="M3" s="295"/>
      <c r="N3" s="378"/>
      <c r="O3" s="295"/>
      <c r="P3" s="378"/>
      <c r="Q3" s="295"/>
      <c r="R3" s="379" t="s">
        <v>25</v>
      </c>
      <c r="Y3" s="376" t="str">
        <f>IF(K4="OB","A",IF(K4="IX","W",IF(K4="","",K4)))</f>
        <v/>
      </c>
      <c r="Z3" s="376"/>
      <c r="AA3" s="376" t="s">
        <v>53</v>
      </c>
      <c r="AB3" s="377">
        <v>280</v>
      </c>
      <c r="AC3" s="377">
        <v>230</v>
      </c>
      <c r="AD3" s="377">
        <v>180</v>
      </c>
      <c r="AE3" s="377">
        <v>140</v>
      </c>
      <c r="AF3" s="377">
        <v>80</v>
      </c>
      <c r="AG3" s="377">
        <v>0</v>
      </c>
      <c r="AH3" s="377">
        <v>0</v>
      </c>
      <c r="AI3" s="279"/>
      <c r="AJ3" s="279"/>
      <c r="AK3" s="279"/>
    </row>
    <row r="4" spans="1:37" s="506" customFormat="1" ht="11.25" customHeight="1" thickBot="1" x14ac:dyDescent="0.3">
      <c r="A4" s="605">
        <f>[1]Altalanos!$A$10</f>
        <v>46135</v>
      </c>
      <c r="B4" s="605"/>
      <c r="C4" s="605"/>
      <c r="D4" s="305"/>
      <c r="E4" s="606"/>
      <c r="F4" s="606"/>
      <c r="G4" s="606" t="str">
        <f>[1]Altalanos!$C$10</f>
        <v>Balatonboglár</v>
      </c>
      <c r="H4" s="607"/>
      <c r="I4" s="606"/>
      <c r="J4" s="608"/>
      <c r="K4" s="609"/>
      <c r="L4" s="608"/>
      <c r="M4" s="610"/>
      <c r="N4" s="608"/>
      <c r="O4" s="606"/>
      <c r="P4" s="608"/>
      <c r="Q4" s="606"/>
      <c r="R4" s="311" t="str">
        <f>[1]Altalanos!$E$10</f>
        <v>Nagyistók-Nádasi Judit</v>
      </c>
      <c r="Y4" s="376"/>
      <c r="Z4" s="376"/>
      <c r="AA4" s="376" t="s">
        <v>65</v>
      </c>
      <c r="AB4" s="377">
        <v>250</v>
      </c>
      <c r="AC4" s="377">
        <v>200</v>
      </c>
      <c r="AD4" s="377">
        <v>150</v>
      </c>
      <c r="AE4" s="377">
        <v>120</v>
      </c>
      <c r="AF4" s="377">
        <v>90</v>
      </c>
      <c r="AG4" s="377">
        <v>60</v>
      </c>
      <c r="AH4" s="377">
        <v>25</v>
      </c>
      <c r="AI4" s="279"/>
      <c r="AJ4" s="279"/>
      <c r="AK4" s="279"/>
    </row>
    <row r="5" spans="1:37" s="502" customFormat="1" x14ac:dyDescent="0.25">
      <c r="A5" s="457"/>
      <c r="B5" s="508" t="s">
        <v>430</v>
      </c>
      <c r="C5" s="509" t="s">
        <v>35</v>
      </c>
      <c r="D5" s="508" t="s">
        <v>431</v>
      </c>
      <c r="E5" s="508" t="s">
        <v>432</v>
      </c>
      <c r="F5" s="510" t="s">
        <v>22</v>
      </c>
      <c r="G5" s="510" t="s">
        <v>23</v>
      </c>
      <c r="H5" s="510"/>
      <c r="I5" s="510" t="s">
        <v>26</v>
      </c>
      <c r="J5" s="510"/>
      <c r="K5" s="508" t="s">
        <v>433</v>
      </c>
      <c r="L5" s="511"/>
      <c r="M5" s="508" t="s">
        <v>437</v>
      </c>
      <c r="N5" s="511"/>
      <c r="O5" s="508" t="s">
        <v>369</v>
      </c>
      <c r="P5" s="511"/>
      <c r="Q5" s="508" t="s">
        <v>434</v>
      </c>
      <c r="R5" s="512"/>
      <c r="Y5" s="376">
        <f>IF(OR([1]Altalanos!$A$8="F1",[1]Altalanos!$A$8="F2",[1]Altalanos!$A$8="N1",[1]Altalanos!$A$8="N2"),1,2)</f>
        <v>2</v>
      </c>
      <c r="Z5" s="376"/>
      <c r="AA5" s="376" t="s">
        <v>66</v>
      </c>
      <c r="AB5" s="377">
        <v>200</v>
      </c>
      <c r="AC5" s="377">
        <v>150</v>
      </c>
      <c r="AD5" s="377">
        <v>120</v>
      </c>
      <c r="AE5" s="377">
        <v>90</v>
      </c>
      <c r="AF5" s="377">
        <v>60</v>
      </c>
      <c r="AG5" s="377">
        <v>40</v>
      </c>
      <c r="AH5" s="377">
        <v>15</v>
      </c>
      <c r="AI5" s="279"/>
      <c r="AJ5" s="279"/>
      <c r="AK5" s="279"/>
    </row>
    <row r="6" spans="1:37" s="502" customFormat="1" ht="11.1" customHeight="1" thickBot="1" x14ac:dyDescent="0.3">
      <c r="A6" s="611"/>
      <c r="B6" s="514"/>
      <c r="C6" s="514"/>
      <c r="D6" s="514"/>
      <c r="E6" s="514"/>
      <c r="F6" s="513" t="str">
        <f>IF(Y3="","",CONCATENATE(AH1," / ",VLOOKUP(Y3,AB1:AH1,5)," pont"))</f>
        <v/>
      </c>
      <c r="G6" s="515"/>
      <c r="H6" s="516"/>
      <c r="I6" s="515"/>
      <c r="J6" s="517"/>
      <c r="K6" s="514" t="str">
        <f>IF(Y3="","",CONCATENATE(VLOOKUP(Y3,AB1:AH1,4)," pont"))</f>
        <v/>
      </c>
      <c r="L6" s="517"/>
      <c r="M6" s="514" t="str">
        <f>IF(Y3="","",CONCATENATE(VLOOKUP(Y3,AB1:AH1,3)," pont"))</f>
        <v/>
      </c>
      <c r="N6" s="517"/>
      <c r="O6" s="514" t="str">
        <f>IF(Y3="","",CONCATENATE(VLOOKUP(Y3,AB1:AH1,2)," pont"))</f>
        <v/>
      </c>
      <c r="P6" s="517"/>
      <c r="Q6" s="514" t="str">
        <f>IF(Y3="","",CONCATENATE(VLOOKUP(Y3,AB1:AH1,1)," pont"))</f>
        <v/>
      </c>
      <c r="R6" s="518"/>
      <c r="Y6" s="376"/>
      <c r="Z6" s="376"/>
      <c r="AA6" s="376" t="s">
        <v>67</v>
      </c>
      <c r="AB6" s="377">
        <v>150</v>
      </c>
      <c r="AC6" s="377">
        <v>120</v>
      </c>
      <c r="AD6" s="377">
        <v>90</v>
      </c>
      <c r="AE6" s="377">
        <v>60</v>
      </c>
      <c r="AF6" s="377">
        <v>40</v>
      </c>
      <c r="AG6" s="377">
        <v>25</v>
      </c>
      <c r="AH6" s="377">
        <v>10</v>
      </c>
      <c r="AI6" s="279"/>
      <c r="AJ6" s="279"/>
      <c r="AK6" s="279"/>
    </row>
    <row r="7" spans="1:37" s="531" customFormat="1" ht="12.9" customHeight="1" x14ac:dyDescent="0.25">
      <c r="A7" s="519">
        <v>1</v>
      </c>
      <c r="B7" s="612">
        <f>IF($E7="","",VLOOKUP($E7,'VI.kcs.-U16-F elo'!$A$7:$O$22,14))</f>
        <v>0</v>
      </c>
      <c r="C7" s="613">
        <f>IF($E7="","",VLOOKUP($E7,'VI.kcs.-U16-F elo'!$A$7:$O$22,15))</f>
        <v>0</v>
      </c>
      <c r="D7" s="613" t="str">
        <f>IF($E7="","",VLOOKUP($E7,'VI.kcs.-U16-F elo'!$A$7:$O$22,5))</f>
        <v>111223</v>
      </c>
      <c r="E7" s="614">
        <v>7</v>
      </c>
      <c r="F7" s="615" t="str">
        <f>UPPER(IF($E7="","",VLOOKUP($E7,'VI.kcs.-U16-F elo'!$A$7:$O$22,2)))</f>
        <v>SZÖLLŐSI</v>
      </c>
      <c r="G7" s="615" t="str">
        <f>IF($E7="","",VLOOKUP($E7,'VI.kcs.-U16-F elo'!$A$7:$O$22,3))</f>
        <v>Patrik</v>
      </c>
      <c r="H7" s="615"/>
      <c r="I7" s="615" t="str">
        <f>IF($E7="","",VLOOKUP($E7,'VI.kcs.-U16-F elo'!$A$7:$O$22,4))</f>
        <v>K.vári Csokonai V.M.Ált.Isk.,Gimn.és Szakgimn.</v>
      </c>
      <c r="J7" s="616"/>
      <c r="K7" s="617"/>
      <c r="L7" s="617"/>
      <c r="M7" s="617"/>
      <c r="N7" s="617"/>
      <c r="O7" s="525"/>
      <c r="P7" s="526"/>
      <c r="Q7" s="527"/>
      <c r="R7" s="528"/>
      <c r="S7" s="529"/>
      <c r="U7" s="618" t="e">
        <f>#REF!</f>
        <v>#REF!</v>
      </c>
      <c r="Y7" s="376"/>
      <c r="Z7" s="376"/>
      <c r="AA7" s="376" t="s">
        <v>68</v>
      </c>
      <c r="AB7" s="377">
        <v>120</v>
      </c>
      <c r="AC7" s="377">
        <v>90</v>
      </c>
      <c r="AD7" s="377">
        <v>60</v>
      </c>
      <c r="AE7" s="377">
        <v>40</v>
      </c>
      <c r="AF7" s="377">
        <v>25</v>
      </c>
      <c r="AG7" s="377">
        <v>10</v>
      </c>
      <c r="AH7" s="377">
        <v>5</v>
      </c>
      <c r="AI7" s="279"/>
      <c r="AJ7" s="279"/>
      <c r="AK7" s="279"/>
    </row>
    <row r="8" spans="1:37" s="531" customFormat="1" ht="12.9" customHeight="1" x14ac:dyDescent="0.25">
      <c r="A8" s="532"/>
      <c r="B8" s="619"/>
      <c r="C8" s="620"/>
      <c r="D8" s="620"/>
      <c r="E8" s="621"/>
      <c r="F8" s="622"/>
      <c r="G8" s="622"/>
      <c r="H8" s="623"/>
      <c r="I8" s="624" t="s">
        <v>435</v>
      </c>
      <c r="J8" s="539" t="s">
        <v>438</v>
      </c>
      <c r="K8" s="625" t="str">
        <f>UPPER(IF(OR(J8="a",J8="as"),F7,IF(OR(J8="b",J8="bs"),F9,)))</f>
        <v>SZÖLLŐSI</v>
      </c>
      <c r="L8" s="625"/>
      <c r="M8" s="617"/>
      <c r="N8" s="617"/>
      <c r="O8" s="525"/>
      <c r="P8" s="526"/>
      <c r="Q8" s="527"/>
      <c r="R8" s="528"/>
      <c r="S8" s="529"/>
      <c r="U8" s="626" t="e">
        <f>#REF!</f>
        <v>#REF!</v>
      </c>
      <c r="Y8" s="376"/>
      <c r="Z8" s="376"/>
      <c r="AA8" s="376" t="s">
        <v>69</v>
      </c>
      <c r="AB8" s="377">
        <v>90</v>
      </c>
      <c r="AC8" s="377">
        <v>60</v>
      </c>
      <c r="AD8" s="377">
        <v>40</v>
      </c>
      <c r="AE8" s="377">
        <v>25</v>
      </c>
      <c r="AF8" s="377">
        <v>10</v>
      </c>
      <c r="AG8" s="377">
        <v>5</v>
      </c>
      <c r="AH8" s="377">
        <v>2</v>
      </c>
      <c r="AI8" s="279"/>
      <c r="AJ8" s="279"/>
      <c r="AK8" s="279"/>
    </row>
    <row r="9" spans="1:37" s="531" customFormat="1" ht="12.9" customHeight="1" x14ac:dyDescent="0.25">
      <c r="A9" s="532">
        <v>2</v>
      </c>
      <c r="B9" s="612" t="str">
        <f>IF($E9="","",VLOOKUP($E9,'VI.kcs.-U16-F elo'!$A$7:$O$22,14))</f>
        <v/>
      </c>
      <c r="C9" s="613" t="str">
        <f>IF($E9="","",VLOOKUP($E9,'VI.kcs.-U16-F elo'!$A$7:$O$22,15))</f>
        <v/>
      </c>
      <c r="D9" s="613" t="str">
        <f>IF($E9="","",VLOOKUP($E9,'VI.kcs.-U16-F elo'!$A$7:$O$22,5))</f>
        <v/>
      </c>
      <c r="E9" s="614"/>
      <c r="F9" s="627" t="str">
        <f>UPPER(IF($E9="","",VLOOKUP($E9,'VI.kcs.-U16-F elo'!$A$7:$O$22,2)))</f>
        <v/>
      </c>
      <c r="G9" s="627" t="str">
        <f>IF($E9="","",VLOOKUP($E9,'VI.kcs.-U16-F elo'!$A$7:$O$22,3))</f>
        <v/>
      </c>
      <c r="H9" s="627"/>
      <c r="I9" s="615" t="str">
        <f>IF($E9="","",VLOOKUP($E9,'VI.kcs.-U16-F elo'!$A$7:$O$22,4))</f>
        <v/>
      </c>
      <c r="J9" s="628"/>
      <c r="K9" s="617"/>
      <c r="L9" s="629"/>
      <c r="M9" s="617"/>
      <c r="N9" s="617"/>
      <c r="O9" s="525"/>
      <c r="P9" s="526"/>
      <c r="Q9" s="527"/>
      <c r="R9" s="528"/>
      <c r="S9" s="529"/>
      <c r="U9" s="626" t="e">
        <f>#REF!</f>
        <v>#REF!</v>
      </c>
      <c r="Y9" s="376"/>
      <c r="Z9" s="376"/>
      <c r="AA9" s="376" t="s">
        <v>70</v>
      </c>
      <c r="AB9" s="377">
        <v>60</v>
      </c>
      <c r="AC9" s="377">
        <v>40</v>
      </c>
      <c r="AD9" s="377">
        <v>25</v>
      </c>
      <c r="AE9" s="377">
        <v>10</v>
      </c>
      <c r="AF9" s="377">
        <v>5</v>
      </c>
      <c r="AG9" s="377">
        <v>2</v>
      </c>
      <c r="AH9" s="377">
        <v>1</v>
      </c>
      <c r="AI9" s="279"/>
      <c r="AJ9" s="279"/>
      <c r="AK9" s="279"/>
    </row>
    <row r="10" spans="1:37" s="531" customFormat="1" ht="12.9" customHeight="1" x14ac:dyDescent="0.25">
      <c r="A10" s="532"/>
      <c r="B10" s="619"/>
      <c r="C10" s="620"/>
      <c r="D10" s="620"/>
      <c r="E10" s="630"/>
      <c r="F10" s="622"/>
      <c r="G10" s="622"/>
      <c r="H10" s="623"/>
      <c r="I10" s="617"/>
      <c r="J10" s="631"/>
      <c r="K10" s="632" t="s">
        <v>435</v>
      </c>
      <c r="L10" s="547"/>
      <c r="M10" s="625" t="str">
        <f>UPPER(IF(OR(L10="a",L10="as"),K8,IF(OR(L10="b",L10="bs"),K12,)))</f>
        <v/>
      </c>
      <c r="N10" s="633"/>
      <c r="O10" s="634"/>
      <c r="P10" s="634"/>
      <c r="Q10" s="527"/>
      <c r="R10" s="528"/>
      <c r="S10" s="529"/>
      <c r="U10" s="626" t="e">
        <f>#REF!</f>
        <v>#REF!</v>
      </c>
      <c r="Y10" s="376"/>
      <c r="Z10" s="376"/>
      <c r="AA10" s="376" t="s">
        <v>71</v>
      </c>
      <c r="AB10" s="377">
        <v>40</v>
      </c>
      <c r="AC10" s="377">
        <v>25</v>
      </c>
      <c r="AD10" s="377">
        <v>15</v>
      </c>
      <c r="AE10" s="377">
        <v>7</v>
      </c>
      <c r="AF10" s="377">
        <v>4</v>
      </c>
      <c r="AG10" s="377">
        <v>1</v>
      </c>
      <c r="AH10" s="377">
        <v>0</v>
      </c>
      <c r="AI10" s="279"/>
      <c r="AJ10" s="279"/>
      <c r="AK10" s="279"/>
    </row>
    <row r="11" spans="1:37" s="531" customFormat="1" ht="12.9" customHeight="1" x14ac:dyDescent="0.25">
      <c r="A11" s="532">
        <v>3</v>
      </c>
      <c r="B11" s="612">
        <f>IF($E11="","",VLOOKUP($E11,'VI.kcs.-U16-F elo'!$A$7:$O$22,14))</f>
        <v>0</v>
      </c>
      <c r="C11" s="613">
        <f>IF($E11="","",VLOOKUP($E11,'VI.kcs.-U16-F elo'!$A$7:$O$22,15))</f>
        <v>0</v>
      </c>
      <c r="D11" s="613" t="str">
        <f>IF($E11="","",VLOOKUP($E11,'VI.kcs.-U16-F elo'!$A$7:$O$22,5))</f>
        <v>100209</v>
      </c>
      <c r="E11" s="614">
        <v>1</v>
      </c>
      <c r="F11" s="627" t="str">
        <f>UPPER(IF($E11="","",VLOOKUP($E11,'VI.kcs.-U16-F elo'!$A$7:$O$22,2)))</f>
        <v>ANTAL-TIZEDES</v>
      </c>
      <c r="G11" s="627" t="str">
        <f>IF($E11="","",VLOOKUP($E11,'VI.kcs.-U16-F elo'!$A$7:$O$22,3))</f>
        <v>Bruno</v>
      </c>
      <c r="H11" s="627"/>
      <c r="I11" s="627" t="str">
        <f>IF($E11="","",VLOOKUP($E11,'VI.kcs.-U16-F elo'!$A$7:$O$22,4))</f>
        <v>Siófoki SZC Krúdy Gy.Tech.és Gimn.</v>
      </c>
      <c r="J11" s="616"/>
      <c r="K11" s="617"/>
      <c r="L11" s="635"/>
      <c r="M11" s="617"/>
      <c r="N11" s="636"/>
      <c r="O11" s="634"/>
      <c r="P11" s="634"/>
      <c r="Q11" s="527"/>
      <c r="R11" s="528"/>
      <c r="S11" s="529"/>
      <c r="U11" s="626" t="e">
        <f>#REF!</f>
        <v>#REF!</v>
      </c>
      <c r="Y11" s="376"/>
      <c r="Z11" s="376"/>
      <c r="AA11" s="376" t="s">
        <v>72</v>
      </c>
      <c r="AB11" s="377">
        <v>25</v>
      </c>
      <c r="AC11" s="377">
        <v>15</v>
      </c>
      <c r="AD11" s="377">
        <v>10</v>
      </c>
      <c r="AE11" s="377">
        <v>6</v>
      </c>
      <c r="AF11" s="377">
        <v>3</v>
      </c>
      <c r="AG11" s="377">
        <v>1</v>
      </c>
      <c r="AH11" s="377">
        <v>0</v>
      </c>
      <c r="AI11" s="279"/>
      <c r="AJ11" s="279"/>
      <c r="AK11" s="279"/>
    </row>
    <row r="12" spans="1:37" s="531" customFormat="1" ht="12.9" customHeight="1" x14ac:dyDescent="0.25">
      <c r="A12" s="532"/>
      <c r="B12" s="619"/>
      <c r="C12" s="620"/>
      <c r="D12" s="620"/>
      <c r="E12" s="630"/>
      <c r="F12" s="622"/>
      <c r="G12" s="622"/>
      <c r="H12" s="623"/>
      <c r="I12" s="624" t="s">
        <v>435</v>
      </c>
      <c r="J12" s="539" t="s">
        <v>438</v>
      </c>
      <c r="K12" s="625" t="str">
        <f>UPPER(IF(OR(J12="a",J12="as"),F11,IF(OR(J12="b",J12="bs"),F13,)))</f>
        <v>ANTAL-TIZEDES</v>
      </c>
      <c r="L12" s="637"/>
      <c r="M12" s="617"/>
      <c r="N12" s="636"/>
      <c r="O12" s="634"/>
      <c r="P12" s="634"/>
      <c r="Q12" s="527"/>
      <c r="R12" s="528"/>
      <c r="S12" s="529"/>
      <c r="U12" s="626" t="e">
        <f>#REF!</f>
        <v>#REF!</v>
      </c>
      <c r="Y12" s="376"/>
      <c r="Z12" s="376"/>
      <c r="AA12" s="376" t="s">
        <v>77</v>
      </c>
      <c r="AB12" s="377">
        <v>15</v>
      </c>
      <c r="AC12" s="377">
        <v>10</v>
      </c>
      <c r="AD12" s="377">
        <v>6</v>
      </c>
      <c r="AE12" s="377">
        <v>3</v>
      </c>
      <c r="AF12" s="377">
        <v>1</v>
      </c>
      <c r="AG12" s="377">
        <v>0</v>
      </c>
      <c r="AH12" s="377">
        <v>0</v>
      </c>
      <c r="AI12" s="279"/>
      <c r="AJ12" s="279"/>
      <c r="AK12" s="279"/>
    </row>
    <row r="13" spans="1:37" s="531" customFormat="1" ht="12.9" customHeight="1" x14ac:dyDescent="0.25">
      <c r="A13" s="532">
        <v>4</v>
      </c>
      <c r="B13" s="612" t="str">
        <f>IF($E13="","",VLOOKUP($E13,'VI.kcs.-U16-F elo'!$A$7:$O$22,14))</f>
        <v/>
      </c>
      <c r="C13" s="613" t="str">
        <f>IF($E13="","",VLOOKUP($E13,'VI.kcs.-U16-F elo'!$A$7:$O$22,15))</f>
        <v/>
      </c>
      <c r="D13" s="613" t="str">
        <f>IF($E13="","",VLOOKUP($E13,'VI.kcs.-U16-F elo'!$A$7:$O$22,5))</f>
        <v/>
      </c>
      <c r="E13" s="614"/>
      <c r="F13" s="627" t="str">
        <f>UPPER(IF($E13="","",VLOOKUP($E13,'VI.kcs.-U16-F elo'!$A$7:$O$22,2)))</f>
        <v/>
      </c>
      <c r="G13" s="627" t="str">
        <f>IF($E13="","",VLOOKUP($E13,'VI.kcs.-U16-F elo'!$A$7:$O$22,3))</f>
        <v/>
      </c>
      <c r="H13" s="627"/>
      <c r="I13" s="627" t="str">
        <f>IF($E13="","",VLOOKUP($E13,'VI.kcs.-U16-F elo'!$A$7:$O$22,4))</f>
        <v/>
      </c>
      <c r="J13" s="638"/>
      <c r="K13" s="617"/>
      <c r="L13" s="617"/>
      <c r="M13" s="617"/>
      <c r="N13" s="636"/>
      <c r="O13" s="634"/>
      <c r="P13" s="634"/>
      <c r="Q13" s="527"/>
      <c r="R13" s="528"/>
      <c r="S13" s="529"/>
      <c r="U13" s="626" t="e">
        <f>#REF!</f>
        <v>#REF!</v>
      </c>
      <c r="Y13" s="376"/>
      <c r="Z13" s="376"/>
      <c r="AA13" s="376" t="s">
        <v>73</v>
      </c>
      <c r="AB13" s="377">
        <v>10</v>
      </c>
      <c r="AC13" s="377">
        <v>6</v>
      </c>
      <c r="AD13" s="377">
        <v>3</v>
      </c>
      <c r="AE13" s="377">
        <v>1</v>
      </c>
      <c r="AF13" s="377">
        <v>0</v>
      </c>
      <c r="AG13" s="377">
        <v>0</v>
      </c>
      <c r="AH13" s="377">
        <v>0</v>
      </c>
      <c r="AI13" s="279"/>
      <c r="AJ13" s="279"/>
      <c r="AK13" s="279"/>
    </row>
    <row r="14" spans="1:37" s="531" customFormat="1" ht="12.9" customHeight="1" x14ac:dyDescent="0.25">
      <c r="A14" s="532"/>
      <c r="B14" s="619"/>
      <c r="C14" s="620"/>
      <c r="D14" s="620"/>
      <c r="E14" s="630"/>
      <c r="F14" s="617"/>
      <c r="G14" s="617"/>
      <c r="H14" s="639"/>
      <c r="I14" s="640"/>
      <c r="J14" s="631"/>
      <c r="K14" s="617"/>
      <c r="L14" s="617"/>
      <c r="M14" s="632" t="s">
        <v>435</v>
      </c>
      <c r="N14" s="547"/>
      <c r="O14" s="625" t="str">
        <f>UPPER(IF(OR(N14="a",N14="as"),M10,IF(OR(N14="b",N14="bs"),M18,)))</f>
        <v/>
      </c>
      <c r="P14" s="633"/>
      <c r="Q14" s="527"/>
      <c r="R14" s="528"/>
      <c r="S14" s="529"/>
      <c r="U14" s="626" t="e">
        <f>#REF!</f>
        <v>#REF!</v>
      </c>
      <c r="Y14" s="376"/>
      <c r="Z14" s="376"/>
      <c r="AA14" s="376" t="s">
        <v>74</v>
      </c>
      <c r="AB14" s="377">
        <v>3</v>
      </c>
      <c r="AC14" s="377">
        <v>2</v>
      </c>
      <c r="AD14" s="377">
        <v>1</v>
      </c>
      <c r="AE14" s="377">
        <v>0</v>
      </c>
      <c r="AF14" s="377">
        <v>0</v>
      </c>
      <c r="AG14" s="377">
        <v>0</v>
      </c>
      <c r="AH14" s="377">
        <v>0</v>
      </c>
      <c r="AI14" s="279"/>
      <c r="AJ14" s="279"/>
      <c r="AK14" s="279"/>
    </row>
    <row r="15" spans="1:37" s="531" customFormat="1" ht="12.9" customHeight="1" x14ac:dyDescent="0.25">
      <c r="A15" s="519">
        <v>5</v>
      </c>
      <c r="B15" s="612">
        <f>IF($E15="","",VLOOKUP($E15,'VI.kcs.-U16-F elo'!$A$7:$O$22,14))</f>
        <v>0</v>
      </c>
      <c r="C15" s="613">
        <f>IF($E15="","",VLOOKUP($E15,'VI.kcs.-U16-F elo'!$A$7:$O$22,15))</f>
        <v>0</v>
      </c>
      <c r="D15" s="613" t="str">
        <f>IF($E15="","",VLOOKUP($E15,'VI.kcs.-U16-F elo'!$A$7:$O$22,5))</f>
        <v>100720</v>
      </c>
      <c r="E15" s="614">
        <v>9</v>
      </c>
      <c r="F15" s="615" t="str">
        <f>UPPER(IF($E15="","",VLOOKUP($E15,'VI.kcs.-U16-F elo'!$A$7:$O$22,2)))</f>
        <v>TÓTH</v>
      </c>
      <c r="G15" s="615" t="str">
        <f>IF($E15="","",VLOOKUP($E15,'VI.kcs.-U16-F elo'!$A$7:$O$22,3))</f>
        <v>Bence</v>
      </c>
      <c r="H15" s="615"/>
      <c r="I15" s="615" t="str">
        <f>IF($E15="","",VLOOKUP($E15,'VI.kcs.-U16-F elo'!$A$7:$O$22,4))</f>
        <v>Siófoki SZC Mathiász J. Tech., Gimn. és Koll.</v>
      </c>
      <c r="J15" s="641"/>
      <c r="K15" s="617"/>
      <c r="L15" s="617"/>
      <c r="M15" s="617"/>
      <c r="N15" s="636"/>
      <c r="O15" s="617"/>
      <c r="P15" s="636"/>
      <c r="Q15" s="527"/>
      <c r="R15" s="528"/>
      <c r="S15" s="529"/>
      <c r="U15" s="626" t="e">
        <f>#REF!</f>
        <v>#REF!</v>
      </c>
      <c r="Y15" s="376"/>
      <c r="Z15" s="376"/>
      <c r="AA15" s="376"/>
      <c r="AB15" s="376"/>
      <c r="AC15" s="376"/>
      <c r="AD15" s="376"/>
      <c r="AE15" s="376"/>
      <c r="AF15" s="376"/>
      <c r="AG15" s="376"/>
      <c r="AH15" s="376"/>
      <c r="AI15" s="279"/>
      <c r="AJ15" s="279"/>
      <c r="AK15" s="279"/>
    </row>
    <row r="16" spans="1:37" s="531" customFormat="1" ht="12.9" customHeight="1" thickBot="1" x14ac:dyDescent="0.3">
      <c r="A16" s="532"/>
      <c r="B16" s="619"/>
      <c r="C16" s="620"/>
      <c r="D16" s="620"/>
      <c r="E16" s="630"/>
      <c r="F16" s="622"/>
      <c r="G16" s="622"/>
      <c r="H16" s="623"/>
      <c r="I16" s="624" t="s">
        <v>435</v>
      </c>
      <c r="J16" s="539" t="s">
        <v>438</v>
      </c>
      <c r="K16" s="625" t="str">
        <f>UPPER(IF(OR(J16="a",J16="as"),F15,IF(OR(J16="b",J16="bs"),F17,)))</f>
        <v>TÓTH</v>
      </c>
      <c r="L16" s="625"/>
      <c r="M16" s="617"/>
      <c r="N16" s="636"/>
      <c r="O16" s="634"/>
      <c r="P16" s="636"/>
      <c r="Q16" s="527"/>
      <c r="R16" s="528"/>
      <c r="S16" s="529"/>
      <c r="U16" s="642" t="e">
        <f>#REF!</f>
        <v>#REF!</v>
      </c>
      <c r="Y16" s="376"/>
      <c r="Z16" s="376"/>
      <c r="AA16" s="376" t="s">
        <v>52</v>
      </c>
      <c r="AB16" s="377">
        <v>150</v>
      </c>
      <c r="AC16" s="377">
        <v>120</v>
      </c>
      <c r="AD16" s="377">
        <v>90</v>
      </c>
      <c r="AE16" s="377">
        <v>60</v>
      </c>
      <c r="AF16" s="377">
        <v>40</v>
      </c>
      <c r="AG16" s="377">
        <v>25</v>
      </c>
      <c r="AH16" s="377">
        <v>15</v>
      </c>
      <c r="AI16" s="279"/>
      <c r="AJ16" s="279"/>
      <c r="AK16" s="279"/>
    </row>
    <row r="17" spans="1:37" s="531" customFormat="1" ht="12.9" customHeight="1" x14ac:dyDescent="0.25">
      <c r="A17" s="532">
        <v>6</v>
      </c>
      <c r="B17" s="612" t="str">
        <f>IF($E17="","",VLOOKUP($E17,'VI.kcs.-U16-F elo'!$A$7:$O$22,14))</f>
        <v/>
      </c>
      <c r="C17" s="613" t="str">
        <f>IF($E17="","",VLOOKUP($E17,'VI.kcs.-U16-F elo'!$A$7:$O$22,15))</f>
        <v/>
      </c>
      <c r="D17" s="613" t="str">
        <f>IF($E17="","",VLOOKUP($E17,'VI.kcs.-U16-F elo'!$A$7:$O$22,5))</f>
        <v/>
      </c>
      <c r="E17" s="614"/>
      <c r="F17" s="627" t="str">
        <f>UPPER(IF($E17="","",VLOOKUP($E17,'VI.kcs.-U16-F elo'!$A$7:$O$22,2)))</f>
        <v/>
      </c>
      <c r="G17" s="627" t="str">
        <f>IF($E17="","",VLOOKUP($E17,'VI.kcs.-U16-F elo'!$A$7:$O$22,3))</f>
        <v/>
      </c>
      <c r="H17" s="627"/>
      <c r="I17" s="627" t="str">
        <f>IF($E17="","",VLOOKUP($E17,'VI.kcs.-U16-F elo'!$A$7:$O$22,4))</f>
        <v/>
      </c>
      <c r="J17" s="628"/>
      <c r="K17" s="617"/>
      <c r="L17" s="629"/>
      <c r="M17" s="617"/>
      <c r="N17" s="636"/>
      <c r="O17" s="634"/>
      <c r="P17" s="636"/>
      <c r="Q17" s="527"/>
      <c r="R17" s="528"/>
      <c r="S17" s="529"/>
      <c r="Y17" s="376"/>
      <c r="Z17" s="376"/>
      <c r="AA17" s="376" t="s">
        <v>65</v>
      </c>
      <c r="AB17" s="377">
        <v>120</v>
      </c>
      <c r="AC17" s="377">
        <v>90</v>
      </c>
      <c r="AD17" s="377">
        <v>60</v>
      </c>
      <c r="AE17" s="377">
        <v>40</v>
      </c>
      <c r="AF17" s="377">
        <v>25</v>
      </c>
      <c r="AG17" s="377">
        <v>15</v>
      </c>
      <c r="AH17" s="377">
        <v>8</v>
      </c>
      <c r="AI17" s="279"/>
      <c r="AJ17" s="279"/>
      <c r="AK17" s="279"/>
    </row>
    <row r="18" spans="1:37" s="531" customFormat="1" ht="12.9" customHeight="1" x14ac:dyDescent="0.25">
      <c r="A18" s="532"/>
      <c r="B18" s="619"/>
      <c r="C18" s="620"/>
      <c r="D18" s="620"/>
      <c r="E18" s="630"/>
      <c r="F18" s="622"/>
      <c r="G18" s="622"/>
      <c r="H18" s="623"/>
      <c r="I18" s="617"/>
      <c r="J18" s="631"/>
      <c r="K18" s="632" t="s">
        <v>435</v>
      </c>
      <c r="L18" s="547"/>
      <c r="M18" s="625" t="str">
        <f>UPPER(IF(OR(L18="a",L18="as"),K16,IF(OR(L18="b",L18="bs"),K20,)))</f>
        <v/>
      </c>
      <c r="N18" s="643"/>
      <c r="O18" s="634"/>
      <c r="P18" s="636"/>
      <c r="Q18" s="527"/>
      <c r="R18" s="528"/>
      <c r="S18" s="529"/>
      <c r="Y18" s="376"/>
      <c r="Z18" s="376"/>
      <c r="AA18" s="376" t="s">
        <v>66</v>
      </c>
      <c r="AB18" s="377">
        <v>90</v>
      </c>
      <c r="AC18" s="377">
        <v>60</v>
      </c>
      <c r="AD18" s="377">
        <v>40</v>
      </c>
      <c r="AE18" s="377">
        <v>25</v>
      </c>
      <c r="AF18" s="377">
        <v>15</v>
      </c>
      <c r="AG18" s="377">
        <v>8</v>
      </c>
      <c r="AH18" s="377">
        <v>4</v>
      </c>
      <c r="AI18" s="279"/>
      <c r="AJ18" s="279"/>
      <c r="AK18" s="279"/>
    </row>
    <row r="19" spans="1:37" s="531" customFormat="1" ht="12.9" customHeight="1" x14ac:dyDescent="0.25">
      <c r="A19" s="532">
        <v>7</v>
      </c>
      <c r="B19" s="612">
        <f>IF($E19="","",VLOOKUP($E19,'VI.kcs.-U16-F elo'!$A$7:$O$22,14))</f>
        <v>0</v>
      </c>
      <c r="C19" s="613">
        <f>IF($E19="","",VLOOKUP($E19,'VI.kcs.-U16-F elo'!$A$7:$O$22,15))</f>
        <v>0</v>
      </c>
      <c r="D19" s="613" t="str">
        <f>IF($E19="","",VLOOKUP($E19,'VI.kcs.-U16-F elo'!$A$7:$O$22,5))</f>
        <v>100331</v>
      </c>
      <c r="E19" s="614">
        <v>3</v>
      </c>
      <c r="F19" s="627" t="str">
        <f>UPPER(IF($E19="","",VLOOKUP($E19,'VI.kcs.-U16-F elo'!$A$7:$O$22,2)))</f>
        <v>FEKETE</v>
      </c>
      <c r="G19" s="627" t="str">
        <f>IF($E19="","",VLOOKUP($E19,'VI.kcs.-U16-F elo'!$A$7:$O$22,3))</f>
        <v>Bende</v>
      </c>
      <c r="H19" s="627"/>
      <c r="I19" s="627" t="str">
        <f>IF($E19="","",VLOOKUP($E19,'VI.kcs.-U16-F elo'!$A$7:$O$22,4))</f>
        <v>K.vári SZC Noszlopy Gáspár Közg. Techn.</v>
      </c>
      <c r="J19" s="616"/>
      <c r="K19" s="617"/>
      <c r="L19" s="635"/>
      <c r="M19" s="617"/>
      <c r="N19" s="634"/>
      <c r="O19" s="634"/>
      <c r="P19" s="636"/>
      <c r="Q19" s="527"/>
      <c r="R19" s="528"/>
      <c r="S19" s="529"/>
      <c r="Y19" s="376"/>
      <c r="Z19" s="376"/>
      <c r="AA19" s="376" t="s">
        <v>67</v>
      </c>
      <c r="AB19" s="377">
        <v>60</v>
      </c>
      <c r="AC19" s="377">
        <v>40</v>
      </c>
      <c r="AD19" s="377">
        <v>25</v>
      </c>
      <c r="AE19" s="377">
        <v>15</v>
      </c>
      <c r="AF19" s="377">
        <v>8</v>
      </c>
      <c r="AG19" s="377">
        <v>4</v>
      </c>
      <c r="AH19" s="377">
        <v>2</v>
      </c>
      <c r="AI19" s="279"/>
      <c r="AJ19" s="279"/>
      <c r="AK19" s="279"/>
    </row>
    <row r="20" spans="1:37" s="531" customFormat="1" ht="12.9" customHeight="1" x14ac:dyDescent="0.25">
      <c r="A20" s="532"/>
      <c r="B20" s="619"/>
      <c r="C20" s="620"/>
      <c r="D20" s="620"/>
      <c r="E20" s="621"/>
      <c r="F20" s="622"/>
      <c r="G20" s="622"/>
      <c r="H20" s="623"/>
      <c r="I20" s="624" t="s">
        <v>435</v>
      </c>
      <c r="J20" s="539" t="s">
        <v>438</v>
      </c>
      <c r="K20" s="625" t="str">
        <f>UPPER(IF(OR(J20="a",J20="as"),F19,IF(OR(J20="b",J20="bs"),F21,)))</f>
        <v>FEKETE</v>
      </c>
      <c r="L20" s="637"/>
      <c r="M20" s="617"/>
      <c r="N20" s="634"/>
      <c r="O20" s="634"/>
      <c r="P20" s="636"/>
      <c r="Q20" s="527"/>
      <c r="R20" s="528"/>
      <c r="S20" s="529"/>
      <c r="Y20" s="376"/>
      <c r="Z20" s="376"/>
      <c r="AA20" s="376" t="s">
        <v>68</v>
      </c>
      <c r="AB20" s="377">
        <v>40</v>
      </c>
      <c r="AC20" s="377">
        <v>25</v>
      </c>
      <c r="AD20" s="377">
        <v>15</v>
      </c>
      <c r="AE20" s="377">
        <v>8</v>
      </c>
      <c r="AF20" s="377">
        <v>4</v>
      </c>
      <c r="AG20" s="377">
        <v>2</v>
      </c>
      <c r="AH20" s="377">
        <v>1</v>
      </c>
      <c r="AI20" s="279"/>
      <c r="AJ20" s="279"/>
      <c r="AK20" s="279"/>
    </row>
    <row r="21" spans="1:37" s="531" customFormat="1" ht="12.9" customHeight="1" x14ac:dyDescent="0.25">
      <c r="A21" s="532">
        <v>8</v>
      </c>
      <c r="B21" s="612" t="str">
        <f>IF($E21="","",VLOOKUP($E21,'VI.kcs.-U16-F elo'!$A$7:$O$22,14))</f>
        <v/>
      </c>
      <c r="C21" s="613" t="str">
        <f>IF($E21="","",VLOOKUP($E21,'VI.kcs.-U16-F elo'!$A$7:$O$22,15))</f>
        <v/>
      </c>
      <c r="D21" s="613" t="str">
        <f>IF($E21="","",VLOOKUP($E21,'VI.kcs.-U16-F elo'!$A$7:$O$22,5))</f>
        <v/>
      </c>
      <c r="E21" s="614"/>
      <c r="F21" s="627" t="str">
        <f>UPPER(IF($E21="","",VLOOKUP($E21,'VI.kcs.-U16-F elo'!$A$7:$O$22,2)))</f>
        <v/>
      </c>
      <c r="G21" s="627" t="str">
        <f>IF($E21="","",VLOOKUP($E21,'VI.kcs.-U16-F elo'!$A$7:$O$22,3))</f>
        <v/>
      </c>
      <c r="H21" s="627"/>
      <c r="I21" s="627" t="str">
        <f>IF($E21="","",VLOOKUP($E21,'VI.kcs.-U16-F elo'!$A$7:$O$22,4))</f>
        <v/>
      </c>
      <c r="J21" s="638"/>
      <c r="K21" s="617"/>
      <c r="L21" s="617"/>
      <c r="M21" s="617"/>
      <c r="N21" s="634"/>
      <c r="O21" s="634"/>
      <c r="P21" s="636"/>
      <c r="Q21" s="527"/>
      <c r="R21" s="528"/>
      <c r="S21" s="529"/>
      <c r="Y21" s="376"/>
      <c r="Z21" s="376"/>
      <c r="AA21" s="376" t="s">
        <v>69</v>
      </c>
      <c r="AB21" s="377">
        <v>25</v>
      </c>
      <c r="AC21" s="377">
        <v>15</v>
      </c>
      <c r="AD21" s="377">
        <v>10</v>
      </c>
      <c r="AE21" s="377">
        <v>6</v>
      </c>
      <c r="AF21" s="377">
        <v>3</v>
      </c>
      <c r="AG21" s="377">
        <v>1</v>
      </c>
      <c r="AH21" s="377">
        <v>0</v>
      </c>
      <c r="AI21" s="279"/>
      <c r="AJ21" s="279"/>
      <c r="AK21" s="279"/>
    </row>
    <row r="22" spans="1:37" s="531" customFormat="1" ht="12.9" customHeight="1" x14ac:dyDescent="0.25">
      <c r="A22" s="532"/>
      <c r="B22" s="619"/>
      <c r="C22" s="620"/>
      <c r="D22" s="620"/>
      <c r="E22" s="621"/>
      <c r="F22" s="640"/>
      <c r="G22" s="640"/>
      <c r="H22" s="644"/>
      <c r="I22" s="640"/>
      <c r="J22" s="631"/>
      <c r="K22" s="617"/>
      <c r="L22" s="617"/>
      <c r="M22" s="617"/>
      <c r="N22" s="634"/>
      <c r="O22" s="632" t="s">
        <v>435</v>
      </c>
      <c r="P22" s="547"/>
      <c r="Q22" s="625" t="str">
        <f>UPPER(IF(OR(P22="a",P22="as"),O14,IF(OR(P22="b",P22="bs"),O30,)))</f>
        <v/>
      </c>
      <c r="R22" s="633"/>
      <c r="S22" s="529"/>
      <c r="Y22" s="376"/>
      <c r="Z22" s="376"/>
      <c r="AA22" s="376" t="s">
        <v>70</v>
      </c>
      <c r="AB22" s="377">
        <v>15</v>
      </c>
      <c r="AC22" s="377">
        <v>10</v>
      </c>
      <c r="AD22" s="377">
        <v>6</v>
      </c>
      <c r="AE22" s="377">
        <v>3</v>
      </c>
      <c r="AF22" s="377">
        <v>1</v>
      </c>
      <c r="AG22" s="377">
        <v>0</v>
      </c>
      <c r="AH22" s="377">
        <v>0</v>
      </c>
      <c r="AI22" s="279"/>
      <c r="AJ22" s="279"/>
      <c r="AK22" s="279"/>
    </row>
    <row r="23" spans="1:37" s="531" customFormat="1" ht="12.9" customHeight="1" x14ac:dyDescent="0.25">
      <c r="A23" s="532">
        <v>9</v>
      </c>
      <c r="B23" s="612" t="str">
        <f>IF($E23="","",VLOOKUP($E23,'VI.kcs.-U16-F elo'!$A$7:$O$22,14))</f>
        <v/>
      </c>
      <c r="C23" s="613" t="str">
        <f>IF($E23="","",VLOOKUP($E23,'VI.kcs.-U16-F elo'!$A$7:$O$22,15))</f>
        <v/>
      </c>
      <c r="D23" s="613" t="str">
        <f>IF($E23="","",VLOOKUP($E23,'VI.kcs.-U16-F elo'!$A$7:$O$22,5))</f>
        <v/>
      </c>
      <c r="E23" s="614"/>
      <c r="F23" s="627" t="str">
        <f>UPPER(IF($E23="","",VLOOKUP($E23,'VI.kcs.-U16-F elo'!$A$7:$O$22,2)))</f>
        <v/>
      </c>
      <c r="G23" s="627" t="str">
        <f>IF($E23="","",VLOOKUP($E23,'VI.kcs.-U16-F elo'!$A$7:$O$22,3))</f>
        <v/>
      </c>
      <c r="H23" s="627"/>
      <c r="I23" s="627" t="str">
        <f>IF($E23="","",VLOOKUP($E23,'VI.kcs.-U16-F elo'!$A$7:$O$22,4))</f>
        <v/>
      </c>
      <c r="J23" s="616"/>
      <c r="K23" s="617"/>
      <c r="L23" s="617"/>
      <c r="M23" s="617"/>
      <c r="N23" s="634"/>
      <c r="O23" s="617"/>
      <c r="P23" s="636"/>
      <c r="Q23" s="617"/>
      <c r="R23" s="634"/>
      <c r="S23" s="529"/>
      <c r="Y23" s="376"/>
      <c r="Z23" s="376"/>
      <c r="AA23" s="376" t="s">
        <v>71</v>
      </c>
      <c r="AB23" s="377">
        <v>10</v>
      </c>
      <c r="AC23" s="377">
        <v>6</v>
      </c>
      <c r="AD23" s="377">
        <v>3</v>
      </c>
      <c r="AE23" s="377">
        <v>1</v>
      </c>
      <c r="AF23" s="377">
        <v>0</v>
      </c>
      <c r="AG23" s="377">
        <v>0</v>
      </c>
      <c r="AH23" s="377">
        <v>0</v>
      </c>
      <c r="AI23" s="279"/>
      <c r="AJ23" s="279"/>
      <c r="AK23" s="279"/>
    </row>
    <row r="24" spans="1:37" s="531" customFormat="1" ht="12.9" customHeight="1" x14ac:dyDescent="0.25">
      <c r="A24" s="532"/>
      <c r="B24" s="619"/>
      <c r="C24" s="620"/>
      <c r="D24" s="620"/>
      <c r="E24" s="621"/>
      <c r="F24" s="622"/>
      <c r="G24" s="622"/>
      <c r="H24" s="623"/>
      <c r="I24" s="624" t="s">
        <v>435</v>
      </c>
      <c r="J24" s="539" t="s">
        <v>439</v>
      </c>
      <c r="K24" s="625" t="str">
        <f>UPPER(IF(OR(J24="a",J24="as"),F23,IF(OR(J24="b",J24="bs"),F25,)))</f>
        <v>KOMÁROMI</v>
      </c>
      <c r="L24" s="625"/>
      <c r="M24" s="617"/>
      <c r="N24" s="634"/>
      <c r="O24" s="634"/>
      <c r="P24" s="636"/>
      <c r="Q24" s="527"/>
      <c r="R24" s="528"/>
      <c r="S24" s="529"/>
      <c r="Y24" s="376"/>
      <c r="Z24" s="376"/>
      <c r="AA24" s="376" t="s">
        <v>72</v>
      </c>
      <c r="AB24" s="377">
        <v>6</v>
      </c>
      <c r="AC24" s="377">
        <v>3</v>
      </c>
      <c r="AD24" s="377">
        <v>1</v>
      </c>
      <c r="AE24" s="377">
        <v>0</v>
      </c>
      <c r="AF24" s="377">
        <v>0</v>
      </c>
      <c r="AG24" s="377">
        <v>0</v>
      </c>
      <c r="AH24" s="377">
        <v>0</v>
      </c>
      <c r="AI24" s="279"/>
      <c r="AJ24" s="279"/>
      <c r="AK24" s="279"/>
    </row>
    <row r="25" spans="1:37" s="531" customFormat="1" ht="12.9" customHeight="1" x14ac:dyDescent="0.25">
      <c r="A25" s="532">
        <v>10</v>
      </c>
      <c r="B25" s="612">
        <f>IF($E25="","",VLOOKUP($E25,'VI.kcs.-U16-F elo'!$A$7:$O$22,14))</f>
        <v>0</v>
      </c>
      <c r="C25" s="613">
        <f>IF($E25="","",VLOOKUP($E25,'VI.kcs.-U16-F elo'!$A$7:$O$22,15))</f>
        <v>0</v>
      </c>
      <c r="D25" s="613" t="str">
        <f>IF($E25="","",VLOOKUP($E25,'VI.kcs.-U16-F elo'!$A$7:$O$22,5))</f>
        <v>110511</v>
      </c>
      <c r="E25" s="614">
        <v>5</v>
      </c>
      <c r="F25" s="627" t="str">
        <f>UPPER(IF($E25="","",VLOOKUP($E25,'VI.kcs.-U16-F elo'!$A$7:$O$22,2)))</f>
        <v>KOMÁROMI</v>
      </c>
      <c r="G25" s="627" t="str">
        <f>IF($E25="","",VLOOKUP($E25,'VI.kcs.-U16-F elo'!$A$7:$O$22,3))</f>
        <v>Gergő</v>
      </c>
      <c r="H25" s="627"/>
      <c r="I25" s="627" t="str">
        <f>IF($E25="","",VLOOKUP($E25,'VI.kcs.-U16-F elo'!$A$7:$O$22,4))</f>
        <v>Kaposvári Táncsics Mihály Gimnázium</v>
      </c>
      <c r="J25" s="628"/>
      <c r="K25" s="617"/>
      <c r="L25" s="629"/>
      <c r="M25" s="617"/>
      <c r="N25" s="634"/>
      <c r="O25" s="634"/>
      <c r="P25" s="636"/>
      <c r="Q25" s="527"/>
      <c r="R25" s="528"/>
      <c r="S25" s="529"/>
      <c r="Y25" s="376"/>
      <c r="Z25" s="376"/>
      <c r="AA25" s="376" t="s">
        <v>77</v>
      </c>
      <c r="AB25" s="377">
        <v>3</v>
      </c>
      <c r="AC25" s="377">
        <v>2</v>
      </c>
      <c r="AD25" s="377">
        <v>1</v>
      </c>
      <c r="AE25" s="377">
        <v>0</v>
      </c>
      <c r="AF25" s="377">
        <v>0</v>
      </c>
      <c r="AG25" s="377">
        <v>0</v>
      </c>
      <c r="AH25" s="377">
        <v>0</v>
      </c>
      <c r="AI25" s="279"/>
      <c r="AJ25" s="279"/>
      <c r="AK25" s="279"/>
    </row>
    <row r="26" spans="1:37" s="531" customFormat="1" ht="12.9" customHeight="1" x14ac:dyDescent="0.25">
      <c r="A26" s="532"/>
      <c r="B26" s="619"/>
      <c r="C26" s="620"/>
      <c r="D26" s="620"/>
      <c r="E26" s="630"/>
      <c r="F26" s="622"/>
      <c r="G26" s="622"/>
      <c r="H26" s="623"/>
      <c r="I26" s="617"/>
      <c r="J26" s="631"/>
      <c r="K26" s="632" t="s">
        <v>435</v>
      </c>
      <c r="L26" s="547"/>
      <c r="M26" s="625" t="str">
        <f>UPPER(IF(OR(L26="a",L26="as"),K24,IF(OR(L26="b",L26="bs"),K28,)))</f>
        <v/>
      </c>
      <c r="N26" s="633"/>
      <c r="O26" s="634"/>
      <c r="P26" s="636"/>
      <c r="Q26" s="527"/>
      <c r="R26" s="528"/>
      <c r="S26" s="529"/>
      <c r="Y26" s="279"/>
      <c r="Z26" s="279"/>
      <c r="AA26" s="279"/>
      <c r="AB26" s="279"/>
      <c r="AC26" s="279"/>
      <c r="AD26" s="279"/>
      <c r="AE26" s="279"/>
      <c r="AF26" s="279"/>
      <c r="AG26" s="279"/>
      <c r="AH26" s="279"/>
      <c r="AI26" s="279"/>
      <c r="AJ26" s="279"/>
      <c r="AK26" s="279"/>
    </row>
    <row r="27" spans="1:37" s="531" customFormat="1" ht="12.9" customHeight="1" x14ac:dyDescent="0.25">
      <c r="A27" s="532">
        <v>11</v>
      </c>
      <c r="B27" s="612">
        <f>IF($E27="","",VLOOKUP($E27,'VI.kcs.-U16-F elo'!$A$7:$O$22,14))</f>
        <v>0</v>
      </c>
      <c r="C27" s="613">
        <f>IF($E27="","",VLOOKUP($E27,'VI.kcs.-U16-F elo'!$A$7:$O$22,15))</f>
        <v>0</v>
      </c>
      <c r="D27" s="613" t="str">
        <f>IF($E27="","",VLOOKUP($E27,'VI.kcs.-U16-F elo'!$A$7:$O$22,5))</f>
        <v>110126</v>
      </c>
      <c r="E27" s="614">
        <v>2</v>
      </c>
      <c r="F27" s="627" t="str">
        <f>UPPER(IF($E27="","",VLOOKUP($E27,'VI.kcs.-U16-F elo'!$A$7:$O$22,2)))</f>
        <v>EPERI</v>
      </c>
      <c r="G27" s="627" t="str">
        <f>IF($E27="","",VLOOKUP($E27,'VI.kcs.-U16-F elo'!$A$7:$O$22,3))</f>
        <v>Péter Koppány</v>
      </c>
      <c r="H27" s="627"/>
      <c r="I27" s="627" t="str">
        <f>IF($E27="","",VLOOKUP($E27,'VI.kcs.-U16-F elo'!$A$7:$O$22,4))</f>
        <v>K.vári SZC Noszlopy Gáspár Közg. Techn.</v>
      </c>
      <c r="J27" s="616"/>
      <c r="K27" s="617"/>
      <c r="L27" s="635"/>
      <c r="M27" s="617"/>
      <c r="N27" s="636"/>
      <c r="O27" s="634"/>
      <c r="P27" s="636"/>
      <c r="Q27" s="527"/>
      <c r="R27" s="528"/>
      <c r="S27" s="529"/>
      <c r="Y27" s="279"/>
      <c r="Z27" s="279"/>
      <c r="AA27" s="279"/>
      <c r="AB27" s="279"/>
      <c r="AC27" s="279"/>
      <c r="AD27" s="279"/>
      <c r="AE27" s="279"/>
      <c r="AF27" s="279"/>
      <c r="AG27" s="279"/>
      <c r="AH27" s="279"/>
      <c r="AI27" s="279"/>
      <c r="AJ27" s="279"/>
      <c r="AK27" s="279"/>
    </row>
    <row r="28" spans="1:37" s="531" customFormat="1" ht="12.9" customHeight="1" x14ac:dyDescent="0.25">
      <c r="A28" s="558"/>
      <c r="B28" s="619"/>
      <c r="C28" s="620"/>
      <c r="D28" s="620"/>
      <c r="E28" s="630"/>
      <c r="F28" s="622"/>
      <c r="G28" s="622"/>
      <c r="H28" s="623"/>
      <c r="I28" s="624" t="s">
        <v>435</v>
      </c>
      <c r="J28" s="539" t="s">
        <v>438</v>
      </c>
      <c r="K28" s="625" t="str">
        <f>UPPER(IF(OR(J28="a",J28="as"),F27,IF(OR(J28="b",J28="bs"),F29,)))</f>
        <v>EPERI</v>
      </c>
      <c r="L28" s="637"/>
      <c r="M28" s="617"/>
      <c r="N28" s="636"/>
      <c r="O28" s="634"/>
      <c r="P28" s="636"/>
      <c r="Q28" s="527"/>
      <c r="R28" s="528"/>
      <c r="S28" s="529"/>
    </row>
    <row r="29" spans="1:37" s="531" customFormat="1" ht="12.9" customHeight="1" x14ac:dyDescent="0.25">
      <c r="A29" s="519">
        <v>12</v>
      </c>
      <c r="B29" s="612" t="str">
        <f>IF($E29="","",VLOOKUP($E29,'VI.kcs.-U16-F elo'!$A$7:$O$22,14))</f>
        <v/>
      </c>
      <c r="C29" s="613" t="str">
        <f>IF($E29="","",VLOOKUP($E29,'VI.kcs.-U16-F elo'!$A$7:$O$22,15))</f>
        <v/>
      </c>
      <c r="D29" s="613"/>
      <c r="E29" s="614"/>
      <c r="F29" s="615"/>
      <c r="G29" s="615"/>
      <c r="H29" s="615"/>
      <c r="I29" s="615"/>
      <c r="J29" s="638"/>
      <c r="K29" s="617"/>
      <c r="L29" s="617"/>
      <c r="M29" s="617"/>
      <c r="N29" s="636"/>
      <c r="O29" s="634"/>
      <c r="P29" s="636"/>
      <c r="Q29" s="527"/>
      <c r="R29" s="528"/>
      <c r="S29" s="529"/>
    </row>
    <row r="30" spans="1:37" s="531" customFormat="1" ht="12.9" customHeight="1" x14ac:dyDescent="0.25">
      <c r="A30" s="532"/>
      <c r="B30" s="619"/>
      <c r="C30" s="620"/>
      <c r="D30" s="620"/>
      <c r="E30" s="630"/>
      <c r="F30" s="617"/>
      <c r="G30" s="617"/>
      <c r="H30" s="639"/>
      <c r="I30" s="640"/>
      <c r="J30" s="631"/>
      <c r="K30" s="617"/>
      <c r="L30" s="617"/>
      <c r="M30" s="632" t="s">
        <v>435</v>
      </c>
      <c r="N30" s="547"/>
      <c r="O30" s="625" t="str">
        <f>UPPER(IF(OR(N30="a",N30="as"),M26,IF(OR(N30="b",N30="bs"),M34,)))</f>
        <v/>
      </c>
      <c r="P30" s="643"/>
      <c r="Q30" s="527"/>
      <c r="R30" s="528"/>
      <c r="S30" s="529"/>
    </row>
    <row r="31" spans="1:37" s="531" customFormat="1" ht="12.9" customHeight="1" x14ac:dyDescent="0.25">
      <c r="A31" s="532">
        <v>13</v>
      </c>
      <c r="B31" s="612">
        <f>IF($E31="","",VLOOKUP($E31,'VI.kcs.-U16-F elo'!$A$7:$O$22,14))</f>
        <v>0</v>
      </c>
      <c r="C31" s="613">
        <f>IF($E31="","",VLOOKUP($E31,'VI.kcs.-U16-F elo'!$A$7:$O$22,15))</f>
        <v>0</v>
      </c>
      <c r="D31" s="613" t="str">
        <f>IF($E31="","",VLOOKUP($E31,'VI.kcs.-U16-F elo'!$A$7:$O$22,5))</f>
        <v>110704</v>
      </c>
      <c r="E31" s="614">
        <v>4</v>
      </c>
      <c r="F31" s="627" t="str">
        <f>UPPER(IF($E31="","",VLOOKUP($E31,'VI.kcs.-U16-F elo'!$A$7:$O$22,2)))</f>
        <v>HORVÁTH</v>
      </c>
      <c r="G31" s="627" t="str">
        <f>IF($E31="","",VLOOKUP($E31,'VI.kcs.-U16-F elo'!$A$7:$O$22,3))</f>
        <v>Barnabás</v>
      </c>
      <c r="H31" s="627"/>
      <c r="I31" s="627" t="str">
        <f>IF($E31="","",VLOOKUP($E31,'VI.kcs.-U16-F elo'!$A$7:$O$22,4))</f>
        <v>Siófoki Beszédes József Általános Iskola</v>
      </c>
      <c r="J31" s="641"/>
      <c r="K31" s="617"/>
      <c r="L31" s="617"/>
      <c r="M31" s="617"/>
      <c r="N31" s="636"/>
      <c r="O31" s="617"/>
      <c r="P31" s="634"/>
      <c r="Q31" s="527"/>
      <c r="R31" s="528"/>
      <c r="S31" s="529"/>
    </row>
    <row r="32" spans="1:37" s="531" customFormat="1" ht="12.9" customHeight="1" x14ac:dyDescent="0.25">
      <c r="A32" s="532"/>
      <c r="B32" s="619"/>
      <c r="C32" s="620"/>
      <c r="D32" s="620"/>
      <c r="E32" s="630"/>
      <c r="F32" s="622"/>
      <c r="G32" s="622"/>
      <c r="H32" s="623"/>
      <c r="I32" s="632" t="s">
        <v>435</v>
      </c>
      <c r="J32" s="539"/>
      <c r="K32" s="625" t="str">
        <f>UPPER(IF(OR(J32="a",J32="as"),F31,IF(OR(J32="b",J32="bs"),F33,)))</f>
        <v/>
      </c>
      <c r="L32" s="625"/>
      <c r="M32" s="617"/>
      <c r="N32" s="636"/>
      <c r="O32" s="634"/>
      <c r="P32" s="634"/>
      <c r="Q32" s="527"/>
      <c r="R32" s="528"/>
      <c r="S32" s="529"/>
    </row>
    <row r="33" spans="1:19" s="531" customFormat="1" ht="12.9" customHeight="1" x14ac:dyDescent="0.25">
      <c r="A33" s="532">
        <v>14</v>
      </c>
      <c r="B33" s="612">
        <f>IF($E33="","",VLOOKUP($E33,'VI.kcs.-U16-F elo'!$A$7:$O$22,14))</f>
        <v>0</v>
      </c>
      <c r="C33" s="613">
        <f>IF($E33="","",VLOOKUP($E33,'VI.kcs.-U16-F elo'!$A$7:$O$22,15))</f>
        <v>0</v>
      </c>
      <c r="D33" s="613" t="str">
        <f>IF($E33="","",VLOOKUP($E33,'VI.kcs.-U16-F elo'!$A$7:$O$22,5))</f>
        <v>100716</v>
      </c>
      <c r="E33" s="614">
        <v>8</v>
      </c>
      <c r="F33" s="627" t="str">
        <f>UPPER(IF($E33="","",VLOOKUP($E33,'VI.kcs.-U16-F elo'!$A$7:$O$22,2)))</f>
        <v>TÓTH</v>
      </c>
      <c r="G33" s="627" t="str">
        <f>IF($E33="","",VLOOKUP($E33,'VI.kcs.-U16-F elo'!$A$7:$O$22,3))</f>
        <v>Ákos</v>
      </c>
      <c r="H33" s="627"/>
      <c r="I33" s="627" t="str">
        <f>IF($E33="","",VLOOKUP($E33,'VI.kcs.-U16-F elo'!$A$7:$O$22,4))</f>
        <v>Lorántffy Zs. Kaposvár</v>
      </c>
      <c r="J33" s="628"/>
      <c r="K33" s="617"/>
      <c r="L33" s="629"/>
      <c r="M33" s="617"/>
      <c r="N33" s="636"/>
      <c r="O33" s="634"/>
      <c r="P33" s="634"/>
      <c r="Q33" s="527"/>
      <c r="R33" s="528"/>
      <c r="S33" s="529"/>
    </row>
    <row r="34" spans="1:19" s="531" customFormat="1" ht="12.9" customHeight="1" x14ac:dyDescent="0.25">
      <c r="A34" s="532"/>
      <c r="B34" s="619"/>
      <c r="C34" s="620"/>
      <c r="D34" s="620"/>
      <c r="E34" s="630"/>
      <c r="F34" s="622"/>
      <c r="G34" s="622"/>
      <c r="H34" s="623"/>
      <c r="I34" s="617"/>
      <c r="J34" s="631"/>
      <c r="K34" s="632" t="s">
        <v>435</v>
      </c>
      <c r="L34" s="547"/>
      <c r="M34" s="625" t="str">
        <f>UPPER(IF(OR(L34="a",L34="as"),K32,IF(OR(L34="b",L34="bs"),K36,)))</f>
        <v/>
      </c>
      <c r="N34" s="643"/>
      <c r="O34" s="634"/>
      <c r="P34" s="634"/>
      <c r="Q34" s="527"/>
      <c r="R34" s="528"/>
      <c r="S34" s="529"/>
    </row>
    <row r="35" spans="1:19" s="531" customFormat="1" ht="12.9" customHeight="1" x14ac:dyDescent="0.25">
      <c r="A35" s="532">
        <v>15</v>
      </c>
      <c r="B35" s="612" t="str">
        <f>IF($E35="","",VLOOKUP($E35,'VI.kcs.-U16-F elo'!$A$7:$O$22,14))</f>
        <v/>
      </c>
      <c r="C35" s="613" t="str">
        <f>IF($E35="","",VLOOKUP($E35,'VI.kcs.-U16-F elo'!$A$7:$O$22,15))</f>
        <v/>
      </c>
      <c r="D35" s="613" t="str">
        <f>IF($E35="","",VLOOKUP($E35,'VI.kcs.-U16-F elo'!$A$7:$O$22,5))</f>
        <v/>
      </c>
      <c r="E35" s="614"/>
      <c r="F35" s="627" t="str">
        <f>UPPER(IF($E35="","",VLOOKUP($E35,'VI.kcs.-U16-F elo'!$A$7:$O$22,2)))</f>
        <v/>
      </c>
      <c r="G35" s="627" t="str">
        <f>IF($E35="","",VLOOKUP($E35,'VI.kcs.-U16-F elo'!$A$7:$O$22,3))</f>
        <v/>
      </c>
      <c r="H35" s="627"/>
      <c r="I35" s="627" t="str">
        <f>IF($E35="","",VLOOKUP($E35,'VI.kcs.-U16-F elo'!$A$7:$O$22,4))</f>
        <v/>
      </c>
      <c r="J35" s="616"/>
      <c r="K35" s="617"/>
      <c r="L35" s="635"/>
      <c r="M35" s="617"/>
      <c r="N35" s="634"/>
      <c r="O35" s="634"/>
      <c r="P35" s="634"/>
      <c r="Q35" s="527"/>
      <c r="R35" s="528"/>
      <c r="S35" s="529"/>
    </row>
    <row r="36" spans="1:19" s="531" customFormat="1" ht="12.9" customHeight="1" x14ac:dyDescent="0.25">
      <c r="A36" s="532"/>
      <c r="B36" s="619"/>
      <c r="C36" s="620"/>
      <c r="D36" s="620"/>
      <c r="E36" s="621"/>
      <c r="F36" s="622"/>
      <c r="G36" s="622"/>
      <c r="H36" s="623"/>
      <c r="I36" s="632" t="s">
        <v>435</v>
      </c>
      <c r="J36" s="539" t="s">
        <v>439</v>
      </c>
      <c r="K36" s="625" t="str">
        <f>UPPER(IF(OR(J36="a",J36="as"),F35,IF(OR(J36="b",J36="bs"),F37,)))</f>
        <v>MONOK</v>
      </c>
      <c r="L36" s="637"/>
      <c r="M36" s="617"/>
      <c r="N36" s="634"/>
      <c r="O36" s="634"/>
      <c r="P36" s="634"/>
      <c r="Q36" s="527"/>
      <c r="R36" s="528"/>
      <c r="S36" s="529"/>
    </row>
    <row r="37" spans="1:19" s="531" customFormat="1" ht="12.9" customHeight="1" x14ac:dyDescent="0.25">
      <c r="A37" s="519">
        <v>16</v>
      </c>
      <c r="B37" s="612">
        <f>IF($E37="","",VLOOKUP($E37,'VI.kcs.-U16-F elo'!$A$7:$O$22,14))</f>
        <v>0</v>
      </c>
      <c r="C37" s="613">
        <f>IF($E37="","",VLOOKUP($E37,'VI.kcs.-U16-F elo'!$A$7:$O$22,15))</f>
        <v>0</v>
      </c>
      <c r="D37" s="613" t="str">
        <f>IF($E37="","",VLOOKUP($E37,'VI.kcs.-U16-F elo'!$A$7:$O$22,5))</f>
        <v>100322</v>
      </c>
      <c r="E37" s="614">
        <v>6</v>
      </c>
      <c r="F37" s="615" t="str">
        <f>UPPER(IF($E37="","",VLOOKUP($E37,'VI.kcs.-U16-F elo'!$A$7:$O$22,2)))</f>
        <v>MONOK</v>
      </c>
      <c r="G37" s="615" t="str">
        <f>IF($E37="","",VLOOKUP($E37,'VI.kcs.-U16-F elo'!$A$7:$O$22,3))</f>
        <v>Zalán</v>
      </c>
      <c r="H37" s="627"/>
      <c r="I37" s="615" t="str">
        <f>IF($E37="","",VLOOKUP($E37,'VI.kcs.-U16-F elo'!$A$7:$O$22,4))</f>
        <v>K.vári SZC Noszlopy Gáspár Közg. Techn.</v>
      </c>
      <c r="J37" s="638"/>
      <c r="K37" s="617"/>
      <c r="L37" s="617"/>
      <c r="M37" s="617"/>
      <c r="N37" s="634"/>
      <c r="O37" s="634"/>
      <c r="P37" s="634"/>
      <c r="Q37" s="527"/>
      <c r="R37" s="528"/>
      <c r="S37" s="529"/>
    </row>
    <row r="38" spans="1:19" s="531" customFormat="1" ht="9.6" customHeight="1" x14ac:dyDescent="0.25">
      <c r="A38" s="645"/>
      <c r="B38" s="621"/>
      <c r="C38" s="621"/>
      <c r="D38" s="621"/>
      <c r="E38" s="621"/>
      <c r="F38" s="640"/>
      <c r="G38" s="640"/>
      <c r="H38" s="644"/>
      <c r="I38" s="617"/>
      <c r="J38" s="631"/>
      <c r="K38" s="617"/>
      <c r="L38" s="617"/>
      <c r="M38" s="617"/>
      <c r="N38" s="634"/>
      <c r="O38" s="634"/>
      <c r="P38" s="634"/>
      <c r="Q38" s="527"/>
      <c r="R38" s="528"/>
      <c r="S38" s="529"/>
    </row>
    <row r="39" spans="1:19" s="531" customFormat="1" ht="9.6" customHeight="1" x14ac:dyDescent="0.25">
      <c r="A39" s="646"/>
      <c r="B39" s="647"/>
      <c r="C39" s="647"/>
      <c r="D39" s="647"/>
      <c r="E39" s="621"/>
      <c r="F39" s="647"/>
      <c r="G39" s="647"/>
      <c r="H39" s="647"/>
      <c r="I39" s="647"/>
      <c r="J39" s="621"/>
      <c r="K39" s="647"/>
      <c r="L39" s="647"/>
      <c r="M39" s="647"/>
      <c r="N39" s="648"/>
      <c r="O39" s="648"/>
      <c r="P39" s="648"/>
      <c r="Q39" s="527"/>
      <c r="R39" s="528"/>
      <c r="S39" s="529"/>
    </row>
    <row r="40" spans="1:19" s="531" customFormat="1" ht="9.6" customHeight="1" x14ac:dyDescent="0.25">
      <c r="A40" s="645"/>
      <c r="B40" s="621"/>
      <c r="C40" s="621"/>
      <c r="D40" s="621"/>
      <c r="E40" s="621"/>
      <c r="F40" s="647"/>
      <c r="G40" s="647"/>
      <c r="I40" s="647"/>
      <c r="J40" s="621"/>
      <c r="K40" s="647"/>
      <c r="L40" s="647"/>
      <c r="M40" s="649"/>
      <c r="N40" s="621"/>
      <c r="O40" s="647"/>
      <c r="P40" s="648"/>
      <c r="Q40" s="527"/>
      <c r="R40" s="528"/>
      <c r="S40" s="529"/>
    </row>
    <row r="41" spans="1:19" s="531" customFormat="1" ht="9.6" customHeight="1" x14ac:dyDescent="0.25">
      <c r="A41" s="645"/>
      <c r="B41" s="647"/>
      <c r="C41" s="647"/>
      <c r="D41" s="647"/>
      <c r="E41" s="621"/>
      <c r="F41" s="647"/>
      <c r="G41" s="647"/>
      <c r="H41" s="647"/>
      <c r="I41" s="647"/>
      <c r="J41" s="621"/>
      <c r="K41" s="647"/>
      <c r="L41" s="647"/>
      <c r="M41" s="647"/>
      <c r="N41" s="648"/>
      <c r="O41" s="647"/>
      <c r="P41" s="648"/>
      <c r="Q41" s="527"/>
      <c r="R41" s="528"/>
      <c r="S41" s="529"/>
    </row>
    <row r="42" spans="1:19" s="531" customFormat="1" ht="9.6" customHeight="1" x14ac:dyDescent="0.25">
      <c r="A42" s="645"/>
      <c r="B42" s="621"/>
      <c r="C42" s="621"/>
      <c r="D42" s="621"/>
      <c r="E42" s="621"/>
      <c r="F42" s="647"/>
      <c r="G42" s="647"/>
      <c r="I42" s="649"/>
      <c r="J42" s="621"/>
      <c r="K42" s="647"/>
      <c r="L42" s="647"/>
      <c r="M42" s="647"/>
      <c r="N42" s="648"/>
      <c r="O42" s="648"/>
      <c r="P42" s="648"/>
      <c r="Q42" s="527"/>
      <c r="R42" s="528"/>
      <c r="S42" s="529"/>
    </row>
    <row r="43" spans="1:19" s="531" customFormat="1" ht="9.6" customHeight="1" x14ac:dyDescent="0.25">
      <c r="A43" s="645"/>
      <c r="B43" s="647"/>
      <c r="C43" s="647"/>
      <c r="D43" s="647"/>
      <c r="E43" s="621"/>
      <c r="F43" s="647"/>
      <c r="G43" s="647"/>
      <c r="H43" s="647"/>
      <c r="I43" s="647"/>
      <c r="J43" s="621"/>
      <c r="K43" s="647"/>
      <c r="L43" s="650"/>
      <c r="M43" s="647"/>
      <c r="N43" s="648"/>
      <c r="O43" s="648"/>
      <c r="P43" s="648"/>
      <c r="Q43" s="527"/>
      <c r="R43" s="528"/>
      <c r="S43" s="529"/>
    </row>
    <row r="44" spans="1:19" s="531" customFormat="1" ht="9.6" customHeight="1" x14ac:dyDescent="0.25">
      <c r="A44" s="645"/>
      <c r="B44" s="621"/>
      <c r="C44" s="621"/>
      <c r="D44" s="621"/>
      <c r="E44" s="621"/>
      <c r="F44" s="647"/>
      <c r="G44" s="647"/>
      <c r="I44" s="647"/>
      <c r="J44" s="621"/>
      <c r="K44" s="649"/>
      <c r="L44" s="621"/>
      <c r="M44" s="647"/>
      <c r="N44" s="648"/>
      <c r="O44" s="648"/>
      <c r="P44" s="648"/>
      <c r="Q44" s="527"/>
      <c r="R44" s="528"/>
      <c r="S44" s="529"/>
    </row>
    <row r="45" spans="1:19" s="531" customFormat="1" ht="9.6" customHeight="1" x14ac:dyDescent="0.25">
      <c r="A45" s="645"/>
      <c r="B45" s="647"/>
      <c r="C45" s="647"/>
      <c r="D45" s="647"/>
      <c r="E45" s="621"/>
      <c r="F45" s="647"/>
      <c r="G45" s="647"/>
      <c r="H45" s="647"/>
      <c r="I45" s="647"/>
      <c r="J45" s="621"/>
      <c r="K45" s="647"/>
      <c r="L45" s="647"/>
      <c r="M45" s="647"/>
      <c r="N45" s="648"/>
      <c r="O45" s="648"/>
      <c r="P45" s="648"/>
      <c r="Q45" s="527"/>
      <c r="R45" s="528"/>
      <c r="S45" s="529"/>
    </row>
    <row r="46" spans="1:19" s="531" customFormat="1" ht="9.6" customHeight="1" x14ac:dyDescent="0.25">
      <c r="A46" s="645"/>
      <c r="B46" s="621"/>
      <c r="C46" s="621"/>
      <c r="D46" s="621"/>
      <c r="E46" s="621"/>
      <c r="F46" s="647"/>
      <c r="G46" s="647"/>
      <c r="I46" s="649"/>
      <c r="J46" s="621"/>
      <c r="K46" s="647"/>
      <c r="L46" s="647"/>
      <c r="M46" s="647"/>
      <c r="N46" s="648"/>
      <c r="O46" s="648"/>
      <c r="P46" s="648"/>
      <c r="Q46" s="527"/>
      <c r="R46" s="528"/>
      <c r="S46" s="529"/>
    </row>
    <row r="47" spans="1:19" s="531" customFormat="1" ht="9.6" customHeight="1" x14ac:dyDescent="0.25">
      <c r="A47" s="646"/>
      <c r="B47" s="647"/>
      <c r="C47" s="647"/>
      <c r="D47" s="647"/>
      <c r="E47" s="621"/>
      <c r="F47" s="647"/>
      <c r="G47" s="647"/>
      <c r="H47" s="647"/>
      <c r="I47" s="647"/>
      <c r="J47" s="621"/>
      <c r="K47" s="647"/>
      <c r="L47" s="647"/>
      <c r="M47" s="647"/>
      <c r="N47" s="647"/>
      <c r="O47" s="525"/>
      <c r="P47" s="525"/>
      <c r="Q47" s="527"/>
      <c r="R47" s="528"/>
      <c r="S47" s="529"/>
    </row>
    <row r="48" spans="1:19" s="294" customFormat="1" ht="6.75" customHeight="1" x14ac:dyDescent="0.25">
      <c r="A48" s="569"/>
      <c r="B48" s="569"/>
      <c r="C48" s="569"/>
      <c r="D48" s="569"/>
      <c r="E48" s="569"/>
      <c r="F48" s="651"/>
      <c r="G48" s="651"/>
      <c r="H48" s="651"/>
      <c r="I48" s="651"/>
      <c r="J48" s="571"/>
      <c r="K48" s="572"/>
      <c r="L48" s="573"/>
      <c r="M48" s="572"/>
      <c r="N48" s="573"/>
      <c r="O48" s="572"/>
      <c r="P48" s="573"/>
      <c r="Q48" s="572"/>
      <c r="R48" s="573"/>
      <c r="S48" s="565"/>
    </row>
    <row r="49" spans="1:18" s="583" customFormat="1" ht="10.5" customHeight="1" x14ac:dyDescent="0.25">
      <c r="A49" s="414" t="s">
        <v>35</v>
      </c>
      <c r="B49" s="415"/>
      <c r="C49" s="415"/>
      <c r="D49" s="416"/>
      <c r="E49" s="574" t="s">
        <v>2</v>
      </c>
      <c r="F49" s="575" t="s">
        <v>37</v>
      </c>
      <c r="G49" s="574"/>
      <c r="H49" s="576"/>
      <c r="I49" s="577"/>
      <c r="J49" s="574" t="s">
        <v>2</v>
      </c>
      <c r="K49" s="575" t="s">
        <v>46</v>
      </c>
      <c r="L49" s="578"/>
      <c r="M49" s="575" t="s">
        <v>47</v>
      </c>
      <c r="N49" s="579"/>
      <c r="O49" s="580" t="s">
        <v>48</v>
      </c>
      <c r="P49" s="580"/>
      <c r="Q49" s="581"/>
      <c r="R49" s="582"/>
    </row>
    <row r="50" spans="1:18" s="583" customFormat="1" ht="9" customHeight="1" x14ac:dyDescent="0.25">
      <c r="A50" s="652" t="s">
        <v>36</v>
      </c>
      <c r="B50" s="653"/>
      <c r="C50" s="654"/>
      <c r="D50" s="655"/>
      <c r="E50" s="656"/>
      <c r="F50" s="454"/>
      <c r="G50" s="586"/>
      <c r="H50" s="454"/>
      <c r="I50" s="447"/>
      <c r="J50" s="657" t="s">
        <v>3</v>
      </c>
      <c r="K50" s="450"/>
      <c r="L50" s="438"/>
      <c r="M50" s="450"/>
      <c r="N50" s="658"/>
      <c r="O50" s="659" t="s">
        <v>38</v>
      </c>
      <c r="P50" s="660"/>
      <c r="Q50" s="660"/>
      <c r="R50" s="661"/>
    </row>
    <row r="51" spans="1:18" s="583" customFormat="1" ht="9" customHeight="1" x14ac:dyDescent="0.25">
      <c r="A51" s="662" t="s">
        <v>45</v>
      </c>
      <c r="B51" s="663"/>
      <c r="C51" s="664"/>
      <c r="D51" s="665"/>
      <c r="E51" s="656"/>
      <c r="F51" s="454"/>
      <c r="G51" s="586"/>
      <c r="H51" s="454"/>
      <c r="I51" s="447"/>
      <c r="J51" s="657" t="s">
        <v>4</v>
      </c>
      <c r="K51" s="450"/>
      <c r="L51" s="438"/>
      <c r="M51" s="450"/>
      <c r="N51" s="658"/>
      <c r="O51" s="666"/>
      <c r="P51" s="667"/>
      <c r="Q51" s="663"/>
      <c r="R51" s="668"/>
    </row>
    <row r="52" spans="1:18" s="583" customFormat="1" ht="9" customHeight="1" x14ac:dyDescent="0.25">
      <c r="A52" s="451"/>
      <c r="B52" s="452"/>
      <c r="C52" s="592"/>
      <c r="D52" s="453"/>
      <c r="E52" s="656"/>
      <c r="F52" s="454"/>
      <c r="G52" s="586"/>
      <c r="H52" s="454"/>
      <c r="I52" s="447"/>
      <c r="J52" s="657" t="s">
        <v>5</v>
      </c>
      <c r="K52" s="450"/>
      <c r="L52" s="438"/>
      <c r="M52" s="450"/>
      <c r="N52" s="658"/>
      <c r="O52" s="659" t="s">
        <v>39</v>
      </c>
      <c r="P52" s="660"/>
      <c r="Q52" s="660"/>
      <c r="R52" s="661"/>
    </row>
    <row r="53" spans="1:18" s="583" customFormat="1" ht="9" customHeight="1" x14ac:dyDescent="0.25">
      <c r="A53" s="456"/>
      <c r="B53" s="457"/>
      <c r="C53" s="457"/>
      <c r="D53" s="458"/>
      <c r="E53" s="656"/>
      <c r="F53" s="454"/>
      <c r="G53" s="586"/>
      <c r="H53" s="454"/>
      <c r="I53" s="447"/>
      <c r="J53" s="657" t="s">
        <v>6</v>
      </c>
      <c r="K53" s="450"/>
      <c r="L53" s="438"/>
      <c r="M53" s="450"/>
      <c r="N53" s="658"/>
      <c r="O53" s="450"/>
      <c r="P53" s="438"/>
      <c r="Q53" s="450"/>
      <c r="R53" s="658"/>
    </row>
    <row r="54" spans="1:18" s="583" customFormat="1" ht="9" customHeight="1" x14ac:dyDescent="0.25">
      <c r="A54" s="460"/>
      <c r="B54" s="461"/>
      <c r="C54" s="461"/>
      <c r="D54" s="462"/>
      <c r="E54" s="656"/>
      <c r="F54" s="454"/>
      <c r="G54" s="586"/>
      <c r="H54" s="454"/>
      <c r="I54" s="447"/>
      <c r="J54" s="657" t="s">
        <v>7</v>
      </c>
      <c r="K54" s="450"/>
      <c r="L54" s="438"/>
      <c r="M54" s="450"/>
      <c r="N54" s="658"/>
      <c r="O54" s="663"/>
      <c r="P54" s="667"/>
      <c r="Q54" s="663"/>
      <c r="R54" s="668"/>
    </row>
    <row r="55" spans="1:18" s="583" customFormat="1" ht="9" customHeight="1" x14ac:dyDescent="0.25">
      <c r="A55" s="463"/>
      <c r="B55" s="464"/>
      <c r="C55" s="457"/>
      <c r="D55" s="458"/>
      <c r="E55" s="656"/>
      <c r="F55" s="454"/>
      <c r="G55" s="586"/>
      <c r="H55" s="454"/>
      <c r="I55" s="447"/>
      <c r="J55" s="657" t="s">
        <v>8</v>
      </c>
      <c r="K55" s="450"/>
      <c r="L55" s="438"/>
      <c r="M55" s="450"/>
      <c r="N55" s="658"/>
      <c r="O55" s="659" t="s">
        <v>28</v>
      </c>
      <c r="P55" s="660"/>
      <c r="Q55" s="660"/>
      <c r="R55" s="661"/>
    </row>
    <row r="56" spans="1:18" s="583" customFormat="1" ht="9" customHeight="1" x14ac:dyDescent="0.25">
      <c r="A56" s="463"/>
      <c r="B56" s="464"/>
      <c r="C56" s="593"/>
      <c r="D56" s="465"/>
      <c r="E56" s="656"/>
      <c r="F56" s="454"/>
      <c r="G56" s="586"/>
      <c r="H56" s="454"/>
      <c r="I56" s="447"/>
      <c r="J56" s="657" t="s">
        <v>9</v>
      </c>
      <c r="K56" s="450"/>
      <c r="L56" s="438"/>
      <c r="M56" s="450"/>
      <c r="N56" s="658"/>
      <c r="O56" s="450"/>
      <c r="P56" s="438"/>
      <c r="Q56" s="450"/>
      <c r="R56" s="658"/>
    </row>
    <row r="57" spans="1:18" s="583" customFormat="1" ht="9" customHeight="1" x14ac:dyDescent="0.25">
      <c r="A57" s="466"/>
      <c r="B57" s="467"/>
      <c r="C57" s="594"/>
      <c r="D57" s="468"/>
      <c r="E57" s="669"/>
      <c r="F57" s="470"/>
      <c r="G57" s="595"/>
      <c r="H57" s="470"/>
      <c r="I57" s="473"/>
      <c r="J57" s="670" t="s">
        <v>10</v>
      </c>
      <c r="K57" s="663"/>
      <c r="L57" s="667"/>
      <c r="M57" s="663"/>
      <c r="N57" s="668"/>
      <c r="O57" s="663" t="str">
        <f>R4</f>
        <v>Nagyistók-Nádasi Judit</v>
      </c>
      <c r="P57" s="667"/>
      <c r="Q57" s="663"/>
      <c r="R57" s="597">
        <f>MIN(4,'VI.kcs.-U16-F elo'!Q5)</f>
        <v>4</v>
      </c>
    </row>
  </sheetData>
  <mergeCells count="1">
    <mergeCell ref="A4:C4"/>
  </mergeCells>
  <conditionalFormatting sqref="G45:I45 G39:I39 H23 H25 H27 H29 H31 H33 H35 H37 G47:I47 G41:I41 G43:I43 H7 H9 H11 H13 H15 H17 H19 H21">
    <cfRule type="expression" dxfId="184" priority="14" stopIfTrue="1">
      <formula>AND($E7&lt;9,$C7&gt;0)</formula>
    </cfRule>
  </conditionalFormatting>
  <conditionalFormatting sqref="I32 I46 I36 K44 I42 K10 M14 K18 K26 K34 M30 M40 O22 I8 I12 I16 I20 I24 I28">
    <cfRule type="expression" dxfId="183" priority="11" stopIfTrue="1">
      <formula>AND($O$1="CU",I8="Umpire")</formula>
    </cfRule>
    <cfRule type="expression" dxfId="182" priority="12" stopIfTrue="1">
      <formula>AND($O$1="CU",I8&lt;&gt;"Umpire",J8&lt;&gt;"")</formula>
    </cfRule>
    <cfRule type="expression" dxfId="181" priority="13" stopIfTrue="1">
      <formula>AND($O$1="CU",I8&lt;&gt;"Umpire")</formula>
    </cfRule>
  </conditionalFormatting>
  <conditionalFormatting sqref="E39 E47 E45 E43 E41">
    <cfRule type="expression" dxfId="180" priority="10" stopIfTrue="1">
      <formula>AND($E39&lt;9,$C39&gt;0)</formula>
    </cfRule>
  </conditionalFormatting>
  <conditionalFormatting sqref="F41 F43 F45 F47 F39">
    <cfRule type="cellIs" dxfId="179" priority="8" stopIfTrue="1" operator="equal">
      <formula>"Bye"</formula>
    </cfRule>
    <cfRule type="expression" dxfId="178" priority="9" stopIfTrue="1">
      <formula>AND($E39&lt;9,$C39&gt;0)</formula>
    </cfRule>
  </conditionalFormatting>
  <conditionalFormatting sqref="M10 M18 M26 M34 O30 O40 M44 O14 Q22 K8 K12 K16 K20 K24 K28 K32 K36 K42 K46">
    <cfRule type="expression" dxfId="177" priority="6" stopIfTrue="1">
      <formula>J8="as"</formula>
    </cfRule>
    <cfRule type="expression" dxfId="176" priority="7" stopIfTrue="1">
      <formula>J8="bs"</formula>
    </cfRule>
  </conditionalFormatting>
  <conditionalFormatting sqref="B41 B43 B45 B47 B39">
    <cfRule type="cellIs" dxfId="175" priority="4" stopIfTrue="1" operator="equal">
      <formula>"QA"</formula>
    </cfRule>
    <cfRule type="cellIs" dxfId="174" priority="5" stopIfTrue="1" operator="equal">
      <formula>"DA"</formula>
    </cfRule>
  </conditionalFormatting>
  <conditionalFormatting sqref="R57 J8 J12 J16 J20 J24 J28 J32 J36 N30 N14 L10 L34 L18 L26 P22">
    <cfRule type="expression" dxfId="173" priority="3" stopIfTrue="1">
      <formula>$O$1="CU"</formula>
    </cfRule>
  </conditionalFormatting>
  <conditionalFormatting sqref="E9 E7 E11 E13 E15 E17 E19 E21 E23 E25 E27 E29 E31 E33 E35 E37">
    <cfRule type="expression" dxfId="172" priority="2" stopIfTrue="1">
      <formula>$E7&lt;5</formula>
    </cfRule>
  </conditionalFormatting>
  <conditionalFormatting sqref="F35 F37 F25 F33 F31 F29 F27 F23 F19 F21 F9 F17 F15 F13 F11 F7">
    <cfRule type="cellIs" dxfId="171" priority="1" stopIfTrue="1" operator="equal">
      <formula>"Bye"</formula>
    </cfRule>
  </conditionalFormatting>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9329"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39330"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44789889-0571-484C-A188-1174E0DC437F}">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4309-62FB-4EAB-8A8E-1B71232A898F}">
  <sheetPr codeName="Munka62">
    <tabColor indexed="11"/>
  </sheetPr>
  <dimension ref="A1:AS140"/>
  <sheetViews>
    <sheetView workbookViewId="0">
      <selection activeCell="AJ28" sqref="AJ28"/>
    </sheetView>
  </sheetViews>
  <sheetFormatPr defaultRowHeight="13.2" x14ac:dyDescent="0.25"/>
  <cols>
    <col min="1" max="2" width="3.33203125" style="279" customWidth="1"/>
    <col min="3" max="4" width="4.6640625" style="279" customWidth="1"/>
    <col min="5" max="5" width="4.33203125" style="279" customWidth="1"/>
    <col min="6" max="6" width="12.6640625" style="279" customWidth="1"/>
    <col min="7" max="7" width="2.6640625" style="279" customWidth="1"/>
    <col min="8" max="8" width="7.6640625" style="279" customWidth="1"/>
    <col min="9" max="9" width="5.88671875" style="279" customWidth="1"/>
    <col min="10" max="10" width="1.6640625" style="598" customWidth="1"/>
    <col min="11" max="11" width="10.6640625" style="279" customWidth="1"/>
    <col min="12" max="12" width="1.6640625" style="598" customWidth="1"/>
    <col min="13" max="13" width="10.6640625" style="279" customWidth="1"/>
    <col min="14" max="14" width="1.6640625" style="599" customWidth="1"/>
    <col min="15" max="15" width="10.6640625" style="279" customWidth="1"/>
    <col min="16" max="16" width="1.6640625" style="598" customWidth="1"/>
    <col min="17" max="17" width="10.6640625" style="279" customWidth="1"/>
    <col min="18" max="18" width="1.6640625" style="599" customWidth="1"/>
    <col min="19" max="19" width="9.109375" style="279" hidden="1" customWidth="1"/>
    <col min="20" max="20" width="8.6640625" style="279" customWidth="1"/>
    <col min="21" max="21" width="9.109375" style="279" hidden="1" customWidth="1"/>
    <col min="22" max="24" width="8.88671875" style="279"/>
    <col min="25" max="27" width="0" style="279" hidden="1" customWidth="1"/>
    <col min="28" max="28" width="10.33203125" style="279" hidden="1" customWidth="1"/>
    <col min="29" max="34" width="0" style="279" hidden="1" customWidth="1"/>
    <col min="35" max="37" width="9.109375" style="396" customWidth="1"/>
    <col min="38" max="256" width="8.88671875" style="279"/>
    <col min="257" max="258" width="3.33203125" style="279" customWidth="1"/>
    <col min="259" max="260" width="4.6640625" style="279" customWidth="1"/>
    <col min="261" max="261" width="4.33203125" style="279" customWidth="1"/>
    <col min="262" max="262" width="12.6640625" style="279" customWidth="1"/>
    <col min="263" max="263" width="2.6640625" style="279" customWidth="1"/>
    <col min="264" max="264" width="7.6640625" style="279" customWidth="1"/>
    <col min="265" max="265" width="5.88671875" style="279" customWidth="1"/>
    <col min="266" max="266" width="1.6640625" style="279" customWidth="1"/>
    <col min="267" max="267" width="10.6640625" style="279" customWidth="1"/>
    <col min="268" max="268" width="1.6640625" style="279" customWidth="1"/>
    <col min="269" max="269" width="10.6640625" style="279" customWidth="1"/>
    <col min="270" max="270" width="1.6640625" style="279" customWidth="1"/>
    <col min="271" max="271" width="10.6640625" style="279" customWidth="1"/>
    <col min="272" max="272" width="1.6640625" style="279" customWidth="1"/>
    <col min="273" max="273" width="10.6640625" style="279" customWidth="1"/>
    <col min="274" max="274" width="1.6640625" style="279" customWidth="1"/>
    <col min="275" max="275" width="0" style="279" hidden="1" customWidth="1"/>
    <col min="276" max="276" width="8.6640625" style="279" customWidth="1"/>
    <col min="277" max="277" width="0" style="279" hidden="1" customWidth="1"/>
    <col min="278" max="280" width="8.88671875" style="279"/>
    <col min="281" max="290" width="0" style="279" hidden="1" customWidth="1"/>
    <col min="291" max="293" width="9.109375" style="279" customWidth="1"/>
    <col min="294" max="512" width="8.88671875" style="279"/>
    <col min="513" max="514" width="3.33203125" style="279" customWidth="1"/>
    <col min="515" max="516" width="4.6640625" style="279" customWidth="1"/>
    <col min="517" max="517" width="4.33203125" style="279" customWidth="1"/>
    <col min="518" max="518" width="12.6640625" style="279" customWidth="1"/>
    <col min="519" max="519" width="2.6640625" style="279" customWidth="1"/>
    <col min="520" max="520" width="7.6640625" style="279" customWidth="1"/>
    <col min="521" max="521" width="5.88671875" style="279" customWidth="1"/>
    <col min="522" max="522" width="1.6640625" style="279" customWidth="1"/>
    <col min="523" max="523" width="10.6640625" style="279" customWidth="1"/>
    <col min="524" max="524" width="1.6640625" style="279" customWidth="1"/>
    <col min="525" max="525" width="10.6640625" style="279" customWidth="1"/>
    <col min="526" max="526" width="1.6640625" style="279" customWidth="1"/>
    <col min="527" max="527" width="10.6640625" style="279" customWidth="1"/>
    <col min="528" max="528" width="1.6640625" style="279" customWidth="1"/>
    <col min="529" max="529" width="10.6640625" style="279" customWidth="1"/>
    <col min="530" max="530" width="1.6640625" style="279" customWidth="1"/>
    <col min="531" max="531" width="0" style="279" hidden="1" customWidth="1"/>
    <col min="532" max="532" width="8.6640625" style="279" customWidth="1"/>
    <col min="533" max="533" width="0" style="279" hidden="1" customWidth="1"/>
    <col min="534" max="536" width="8.88671875" style="279"/>
    <col min="537" max="546" width="0" style="279" hidden="1" customWidth="1"/>
    <col min="547" max="549" width="9.109375" style="279" customWidth="1"/>
    <col min="550" max="768" width="8.88671875" style="279"/>
    <col min="769" max="770" width="3.33203125" style="279" customWidth="1"/>
    <col min="771" max="772" width="4.6640625" style="279" customWidth="1"/>
    <col min="773" max="773" width="4.33203125" style="279" customWidth="1"/>
    <col min="774" max="774" width="12.6640625" style="279" customWidth="1"/>
    <col min="775" max="775" width="2.6640625" style="279" customWidth="1"/>
    <col min="776" max="776" width="7.6640625" style="279" customWidth="1"/>
    <col min="777" max="777" width="5.88671875" style="279" customWidth="1"/>
    <col min="778" max="778" width="1.6640625" style="279" customWidth="1"/>
    <col min="779" max="779" width="10.6640625" style="279" customWidth="1"/>
    <col min="780" max="780" width="1.6640625" style="279" customWidth="1"/>
    <col min="781" max="781" width="10.6640625" style="279" customWidth="1"/>
    <col min="782" max="782" width="1.6640625" style="279" customWidth="1"/>
    <col min="783" max="783" width="10.6640625" style="279" customWidth="1"/>
    <col min="784" max="784" width="1.6640625" style="279" customWidth="1"/>
    <col min="785" max="785" width="10.6640625" style="279" customWidth="1"/>
    <col min="786" max="786" width="1.6640625" style="279" customWidth="1"/>
    <col min="787" max="787" width="0" style="279" hidden="1" customWidth="1"/>
    <col min="788" max="788" width="8.6640625" style="279" customWidth="1"/>
    <col min="789" max="789" width="0" style="279" hidden="1" customWidth="1"/>
    <col min="790" max="792" width="8.88671875" style="279"/>
    <col min="793" max="802" width="0" style="279" hidden="1" customWidth="1"/>
    <col min="803" max="805" width="9.109375" style="279" customWidth="1"/>
    <col min="806" max="1024" width="8.88671875" style="279"/>
    <col min="1025" max="1026" width="3.33203125" style="279" customWidth="1"/>
    <col min="1027" max="1028" width="4.6640625" style="279" customWidth="1"/>
    <col min="1029" max="1029" width="4.33203125" style="279" customWidth="1"/>
    <col min="1030" max="1030" width="12.6640625" style="279" customWidth="1"/>
    <col min="1031" max="1031" width="2.6640625" style="279" customWidth="1"/>
    <col min="1032" max="1032" width="7.6640625" style="279" customWidth="1"/>
    <col min="1033" max="1033" width="5.88671875" style="279" customWidth="1"/>
    <col min="1034" max="1034" width="1.6640625" style="279" customWidth="1"/>
    <col min="1035" max="1035" width="10.6640625" style="279" customWidth="1"/>
    <col min="1036" max="1036" width="1.6640625" style="279" customWidth="1"/>
    <col min="1037" max="1037" width="10.6640625" style="279" customWidth="1"/>
    <col min="1038" max="1038" width="1.6640625" style="279" customWidth="1"/>
    <col min="1039" max="1039" width="10.6640625" style="279" customWidth="1"/>
    <col min="1040" max="1040" width="1.6640625" style="279" customWidth="1"/>
    <col min="1041" max="1041" width="10.6640625" style="279" customWidth="1"/>
    <col min="1042" max="1042" width="1.6640625" style="279" customWidth="1"/>
    <col min="1043" max="1043" width="0" style="279" hidden="1" customWidth="1"/>
    <col min="1044" max="1044" width="8.6640625" style="279" customWidth="1"/>
    <col min="1045" max="1045" width="0" style="279" hidden="1" customWidth="1"/>
    <col min="1046" max="1048" width="8.88671875" style="279"/>
    <col min="1049" max="1058" width="0" style="279" hidden="1" customWidth="1"/>
    <col min="1059" max="1061" width="9.109375" style="279" customWidth="1"/>
    <col min="1062" max="1280" width="8.88671875" style="279"/>
    <col min="1281" max="1282" width="3.33203125" style="279" customWidth="1"/>
    <col min="1283" max="1284" width="4.6640625" style="279" customWidth="1"/>
    <col min="1285" max="1285" width="4.33203125" style="279" customWidth="1"/>
    <col min="1286" max="1286" width="12.6640625" style="279" customWidth="1"/>
    <col min="1287" max="1287" width="2.6640625" style="279" customWidth="1"/>
    <col min="1288" max="1288" width="7.6640625" style="279" customWidth="1"/>
    <col min="1289" max="1289" width="5.88671875" style="279" customWidth="1"/>
    <col min="1290" max="1290" width="1.6640625" style="279" customWidth="1"/>
    <col min="1291" max="1291" width="10.6640625" style="279" customWidth="1"/>
    <col min="1292" max="1292" width="1.6640625" style="279" customWidth="1"/>
    <col min="1293" max="1293" width="10.6640625" style="279" customWidth="1"/>
    <col min="1294" max="1294" width="1.6640625" style="279" customWidth="1"/>
    <col min="1295" max="1295" width="10.6640625" style="279" customWidth="1"/>
    <col min="1296" max="1296" width="1.6640625" style="279" customWidth="1"/>
    <col min="1297" max="1297" width="10.6640625" style="279" customWidth="1"/>
    <col min="1298" max="1298" width="1.6640625" style="279" customWidth="1"/>
    <col min="1299" max="1299" width="0" style="279" hidden="1" customWidth="1"/>
    <col min="1300" max="1300" width="8.6640625" style="279" customWidth="1"/>
    <col min="1301" max="1301" width="0" style="279" hidden="1" customWidth="1"/>
    <col min="1302" max="1304" width="8.88671875" style="279"/>
    <col min="1305" max="1314" width="0" style="279" hidden="1" customWidth="1"/>
    <col min="1315" max="1317" width="9.109375" style="279" customWidth="1"/>
    <col min="1318" max="1536" width="8.88671875" style="279"/>
    <col min="1537" max="1538" width="3.33203125" style="279" customWidth="1"/>
    <col min="1539" max="1540" width="4.6640625" style="279" customWidth="1"/>
    <col min="1541" max="1541" width="4.33203125" style="279" customWidth="1"/>
    <col min="1542" max="1542" width="12.6640625" style="279" customWidth="1"/>
    <col min="1543" max="1543" width="2.6640625" style="279" customWidth="1"/>
    <col min="1544" max="1544" width="7.6640625" style="279" customWidth="1"/>
    <col min="1545" max="1545" width="5.88671875" style="279" customWidth="1"/>
    <col min="1546" max="1546" width="1.6640625" style="279" customWidth="1"/>
    <col min="1547" max="1547" width="10.6640625" style="279" customWidth="1"/>
    <col min="1548" max="1548" width="1.6640625" style="279" customWidth="1"/>
    <col min="1549" max="1549" width="10.6640625" style="279" customWidth="1"/>
    <col min="1550" max="1550" width="1.6640625" style="279" customWidth="1"/>
    <col min="1551" max="1551" width="10.6640625" style="279" customWidth="1"/>
    <col min="1552" max="1552" width="1.6640625" style="279" customWidth="1"/>
    <col min="1553" max="1553" width="10.6640625" style="279" customWidth="1"/>
    <col min="1554" max="1554" width="1.6640625" style="279" customWidth="1"/>
    <col min="1555" max="1555" width="0" style="279" hidden="1" customWidth="1"/>
    <col min="1556" max="1556" width="8.6640625" style="279" customWidth="1"/>
    <col min="1557" max="1557" width="0" style="279" hidden="1" customWidth="1"/>
    <col min="1558" max="1560" width="8.88671875" style="279"/>
    <col min="1561" max="1570" width="0" style="279" hidden="1" customWidth="1"/>
    <col min="1571" max="1573" width="9.109375" style="279" customWidth="1"/>
    <col min="1574" max="1792" width="8.88671875" style="279"/>
    <col min="1793" max="1794" width="3.33203125" style="279" customWidth="1"/>
    <col min="1795" max="1796" width="4.6640625" style="279" customWidth="1"/>
    <col min="1797" max="1797" width="4.33203125" style="279" customWidth="1"/>
    <col min="1798" max="1798" width="12.6640625" style="279" customWidth="1"/>
    <col min="1799" max="1799" width="2.6640625" style="279" customWidth="1"/>
    <col min="1800" max="1800" width="7.6640625" style="279" customWidth="1"/>
    <col min="1801" max="1801" width="5.88671875" style="279" customWidth="1"/>
    <col min="1802" max="1802" width="1.6640625" style="279" customWidth="1"/>
    <col min="1803" max="1803" width="10.6640625" style="279" customWidth="1"/>
    <col min="1804" max="1804" width="1.6640625" style="279" customWidth="1"/>
    <col min="1805" max="1805" width="10.6640625" style="279" customWidth="1"/>
    <col min="1806" max="1806" width="1.6640625" style="279" customWidth="1"/>
    <col min="1807" max="1807" width="10.6640625" style="279" customWidth="1"/>
    <col min="1808" max="1808" width="1.6640625" style="279" customWidth="1"/>
    <col min="1809" max="1809" width="10.6640625" style="279" customWidth="1"/>
    <col min="1810" max="1810" width="1.6640625" style="279" customWidth="1"/>
    <col min="1811" max="1811" width="0" style="279" hidden="1" customWidth="1"/>
    <col min="1812" max="1812" width="8.6640625" style="279" customWidth="1"/>
    <col min="1813" max="1813" width="0" style="279" hidden="1" customWidth="1"/>
    <col min="1814" max="1816" width="8.88671875" style="279"/>
    <col min="1817" max="1826" width="0" style="279" hidden="1" customWidth="1"/>
    <col min="1827" max="1829" width="9.109375" style="279" customWidth="1"/>
    <col min="1830" max="2048" width="8.88671875" style="279"/>
    <col min="2049" max="2050" width="3.33203125" style="279" customWidth="1"/>
    <col min="2051" max="2052" width="4.6640625" style="279" customWidth="1"/>
    <col min="2053" max="2053" width="4.33203125" style="279" customWidth="1"/>
    <col min="2054" max="2054" width="12.6640625" style="279" customWidth="1"/>
    <col min="2055" max="2055" width="2.6640625" style="279" customWidth="1"/>
    <col min="2056" max="2056" width="7.6640625" style="279" customWidth="1"/>
    <col min="2057" max="2057" width="5.88671875" style="279" customWidth="1"/>
    <col min="2058" max="2058" width="1.6640625" style="279" customWidth="1"/>
    <col min="2059" max="2059" width="10.6640625" style="279" customWidth="1"/>
    <col min="2060" max="2060" width="1.6640625" style="279" customWidth="1"/>
    <col min="2061" max="2061" width="10.6640625" style="279" customWidth="1"/>
    <col min="2062" max="2062" width="1.6640625" style="279" customWidth="1"/>
    <col min="2063" max="2063" width="10.6640625" style="279" customWidth="1"/>
    <col min="2064" max="2064" width="1.6640625" style="279" customWidth="1"/>
    <col min="2065" max="2065" width="10.6640625" style="279" customWidth="1"/>
    <col min="2066" max="2066" width="1.6640625" style="279" customWidth="1"/>
    <col min="2067" max="2067" width="0" style="279" hidden="1" customWidth="1"/>
    <col min="2068" max="2068" width="8.6640625" style="279" customWidth="1"/>
    <col min="2069" max="2069" width="0" style="279" hidden="1" customWidth="1"/>
    <col min="2070" max="2072" width="8.88671875" style="279"/>
    <col min="2073" max="2082" width="0" style="279" hidden="1" customWidth="1"/>
    <col min="2083" max="2085" width="9.109375" style="279" customWidth="1"/>
    <col min="2086" max="2304" width="8.88671875" style="279"/>
    <col min="2305" max="2306" width="3.33203125" style="279" customWidth="1"/>
    <col min="2307" max="2308" width="4.6640625" style="279" customWidth="1"/>
    <col min="2309" max="2309" width="4.33203125" style="279" customWidth="1"/>
    <col min="2310" max="2310" width="12.6640625" style="279" customWidth="1"/>
    <col min="2311" max="2311" width="2.6640625" style="279" customWidth="1"/>
    <col min="2312" max="2312" width="7.6640625" style="279" customWidth="1"/>
    <col min="2313" max="2313" width="5.88671875" style="279" customWidth="1"/>
    <col min="2314" max="2314" width="1.6640625" style="279" customWidth="1"/>
    <col min="2315" max="2315" width="10.6640625" style="279" customWidth="1"/>
    <col min="2316" max="2316" width="1.6640625" style="279" customWidth="1"/>
    <col min="2317" max="2317" width="10.6640625" style="279" customWidth="1"/>
    <col min="2318" max="2318" width="1.6640625" style="279" customWidth="1"/>
    <col min="2319" max="2319" width="10.6640625" style="279" customWidth="1"/>
    <col min="2320" max="2320" width="1.6640625" style="279" customWidth="1"/>
    <col min="2321" max="2321" width="10.6640625" style="279" customWidth="1"/>
    <col min="2322" max="2322" width="1.6640625" style="279" customWidth="1"/>
    <col min="2323" max="2323" width="0" style="279" hidden="1" customWidth="1"/>
    <col min="2324" max="2324" width="8.6640625" style="279" customWidth="1"/>
    <col min="2325" max="2325" width="0" style="279" hidden="1" customWidth="1"/>
    <col min="2326" max="2328" width="8.88671875" style="279"/>
    <col min="2329" max="2338" width="0" style="279" hidden="1" customWidth="1"/>
    <col min="2339" max="2341" width="9.109375" style="279" customWidth="1"/>
    <col min="2342" max="2560" width="8.88671875" style="279"/>
    <col min="2561" max="2562" width="3.33203125" style="279" customWidth="1"/>
    <col min="2563" max="2564" width="4.6640625" style="279" customWidth="1"/>
    <col min="2565" max="2565" width="4.33203125" style="279" customWidth="1"/>
    <col min="2566" max="2566" width="12.6640625" style="279" customWidth="1"/>
    <col min="2567" max="2567" width="2.6640625" style="279" customWidth="1"/>
    <col min="2568" max="2568" width="7.6640625" style="279" customWidth="1"/>
    <col min="2569" max="2569" width="5.88671875" style="279" customWidth="1"/>
    <col min="2570" max="2570" width="1.6640625" style="279" customWidth="1"/>
    <col min="2571" max="2571" width="10.6640625" style="279" customWidth="1"/>
    <col min="2572" max="2572" width="1.6640625" style="279" customWidth="1"/>
    <col min="2573" max="2573" width="10.6640625" style="279" customWidth="1"/>
    <col min="2574" max="2574" width="1.6640625" style="279" customWidth="1"/>
    <col min="2575" max="2575" width="10.6640625" style="279" customWidth="1"/>
    <col min="2576" max="2576" width="1.6640625" style="279" customWidth="1"/>
    <col min="2577" max="2577" width="10.6640625" style="279" customWidth="1"/>
    <col min="2578" max="2578" width="1.6640625" style="279" customWidth="1"/>
    <col min="2579" max="2579" width="0" style="279" hidden="1" customWidth="1"/>
    <col min="2580" max="2580" width="8.6640625" style="279" customWidth="1"/>
    <col min="2581" max="2581" width="0" style="279" hidden="1" customWidth="1"/>
    <col min="2582" max="2584" width="8.88671875" style="279"/>
    <col min="2585" max="2594" width="0" style="279" hidden="1" customWidth="1"/>
    <col min="2595" max="2597" width="9.109375" style="279" customWidth="1"/>
    <col min="2598" max="2816" width="8.88671875" style="279"/>
    <col min="2817" max="2818" width="3.33203125" style="279" customWidth="1"/>
    <col min="2819" max="2820" width="4.6640625" style="279" customWidth="1"/>
    <col min="2821" max="2821" width="4.33203125" style="279" customWidth="1"/>
    <col min="2822" max="2822" width="12.6640625" style="279" customWidth="1"/>
    <col min="2823" max="2823" width="2.6640625" style="279" customWidth="1"/>
    <col min="2824" max="2824" width="7.6640625" style="279" customWidth="1"/>
    <col min="2825" max="2825" width="5.88671875" style="279" customWidth="1"/>
    <col min="2826" max="2826" width="1.6640625" style="279" customWidth="1"/>
    <col min="2827" max="2827" width="10.6640625" style="279" customWidth="1"/>
    <col min="2828" max="2828" width="1.6640625" style="279" customWidth="1"/>
    <col min="2829" max="2829" width="10.6640625" style="279" customWidth="1"/>
    <col min="2830" max="2830" width="1.6640625" style="279" customWidth="1"/>
    <col min="2831" max="2831" width="10.6640625" style="279" customWidth="1"/>
    <col min="2832" max="2832" width="1.6640625" style="279" customWidth="1"/>
    <col min="2833" max="2833" width="10.6640625" style="279" customWidth="1"/>
    <col min="2834" max="2834" width="1.6640625" style="279" customWidth="1"/>
    <col min="2835" max="2835" width="0" style="279" hidden="1" customWidth="1"/>
    <col min="2836" max="2836" width="8.6640625" style="279" customWidth="1"/>
    <col min="2837" max="2837" width="0" style="279" hidden="1" customWidth="1"/>
    <col min="2838" max="2840" width="8.88671875" style="279"/>
    <col min="2841" max="2850" width="0" style="279" hidden="1" customWidth="1"/>
    <col min="2851" max="2853" width="9.109375" style="279" customWidth="1"/>
    <col min="2854" max="3072" width="8.88671875" style="279"/>
    <col min="3073" max="3074" width="3.33203125" style="279" customWidth="1"/>
    <col min="3075" max="3076" width="4.6640625" style="279" customWidth="1"/>
    <col min="3077" max="3077" width="4.33203125" style="279" customWidth="1"/>
    <col min="3078" max="3078" width="12.6640625" style="279" customWidth="1"/>
    <col min="3079" max="3079" width="2.6640625" style="279" customWidth="1"/>
    <col min="3080" max="3080" width="7.6640625" style="279" customWidth="1"/>
    <col min="3081" max="3081" width="5.88671875" style="279" customWidth="1"/>
    <col min="3082" max="3082" width="1.6640625" style="279" customWidth="1"/>
    <col min="3083" max="3083" width="10.6640625" style="279" customWidth="1"/>
    <col min="3084" max="3084" width="1.6640625" style="279" customWidth="1"/>
    <col min="3085" max="3085" width="10.6640625" style="279" customWidth="1"/>
    <col min="3086" max="3086" width="1.6640625" style="279" customWidth="1"/>
    <col min="3087" max="3087" width="10.6640625" style="279" customWidth="1"/>
    <col min="3088" max="3088" width="1.6640625" style="279" customWidth="1"/>
    <col min="3089" max="3089" width="10.6640625" style="279" customWidth="1"/>
    <col min="3090" max="3090" width="1.6640625" style="279" customWidth="1"/>
    <col min="3091" max="3091" width="0" style="279" hidden="1" customWidth="1"/>
    <col min="3092" max="3092" width="8.6640625" style="279" customWidth="1"/>
    <col min="3093" max="3093" width="0" style="279" hidden="1" customWidth="1"/>
    <col min="3094" max="3096" width="8.88671875" style="279"/>
    <col min="3097" max="3106" width="0" style="279" hidden="1" customWidth="1"/>
    <col min="3107" max="3109" width="9.109375" style="279" customWidth="1"/>
    <col min="3110" max="3328" width="8.88671875" style="279"/>
    <col min="3329" max="3330" width="3.33203125" style="279" customWidth="1"/>
    <col min="3331" max="3332" width="4.6640625" style="279" customWidth="1"/>
    <col min="3333" max="3333" width="4.33203125" style="279" customWidth="1"/>
    <col min="3334" max="3334" width="12.6640625" style="279" customWidth="1"/>
    <col min="3335" max="3335" width="2.6640625" style="279" customWidth="1"/>
    <col min="3336" max="3336" width="7.6640625" style="279" customWidth="1"/>
    <col min="3337" max="3337" width="5.88671875" style="279" customWidth="1"/>
    <col min="3338" max="3338" width="1.6640625" style="279" customWidth="1"/>
    <col min="3339" max="3339" width="10.6640625" style="279" customWidth="1"/>
    <col min="3340" max="3340" width="1.6640625" style="279" customWidth="1"/>
    <col min="3341" max="3341" width="10.6640625" style="279" customWidth="1"/>
    <col min="3342" max="3342" width="1.6640625" style="279" customWidth="1"/>
    <col min="3343" max="3343" width="10.6640625" style="279" customWidth="1"/>
    <col min="3344" max="3344" width="1.6640625" style="279" customWidth="1"/>
    <col min="3345" max="3345" width="10.6640625" style="279" customWidth="1"/>
    <col min="3346" max="3346" width="1.6640625" style="279" customWidth="1"/>
    <col min="3347" max="3347" width="0" style="279" hidden="1" customWidth="1"/>
    <col min="3348" max="3348" width="8.6640625" style="279" customWidth="1"/>
    <col min="3349" max="3349" width="0" style="279" hidden="1" customWidth="1"/>
    <col min="3350" max="3352" width="8.88671875" style="279"/>
    <col min="3353" max="3362" width="0" style="279" hidden="1" customWidth="1"/>
    <col min="3363" max="3365" width="9.109375" style="279" customWidth="1"/>
    <col min="3366" max="3584" width="8.88671875" style="279"/>
    <col min="3585" max="3586" width="3.33203125" style="279" customWidth="1"/>
    <col min="3587" max="3588" width="4.6640625" style="279" customWidth="1"/>
    <col min="3589" max="3589" width="4.33203125" style="279" customWidth="1"/>
    <col min="3590" max="3590" width="12.6640625" style="279" customWidth="1"/>
    <col min="3591" max="3591" width="2.6640625" style="279" customWidth="1"/>
    <col min="3592" max="3592" width="7.6640625" style="279" customWidth="1"/>
    <col min="3593" max="3593" width="5.88671875" style="279" customWidth="1"/>
    <col min="3594" max="3594" width="1.6640625" style="279" customWidth="1"/>
    <col min="3595" max="3595" width="10.6640625" style="279" customWidth="1"/>
    <col min="3596" max="3596" width="1.6640625" style="279" customWidth="1"/>
    <col min="3597" max="3597" width="10.6640625" style="279" customWidth="1"/>
    <col min="3598" max="3598" width="1.6640625" style="279" customWidth="1"/>
    <col min="3599" max="3599" width="10.6640625" style="279" customWidth="1"/>
    <col min="3600" max="3600" width="1.6640625" style="279" customWidth="1"/>
    <col min="3601" max="3601" width="10.6640625" style="279" customWidth="1"/>
    <col min="3602" max="3602" width="1.6640625" style="279" customWidth="1"/>
    <col min="3603" max="3603" width="0" style="279" hidden="1" customWidth="1"/>
    <col min="3604" max="3604" width="8.6640625" style="279" customWidth="1"/>
    <col min="3605" max="3605" width="0" style="279" hidden="1" customWidth="1"/>
    <col min="3606" max="3608" width="8.88671875" style="279"/>
    <col min="3609" max="3618" width="0" style="279" hidden="1" customWidth="1"/>
    <col min="3619" max="3621" width="9.109375" style="279" customWidth="1"/>
    <col min="3622" max="3840" width="8.88671875" style="279"/>
    <col min="3841" max="3842" width="3.33203125" style="279" customWidth="1"/>
    <col min="3843" max="3844" width="4.6640625" style="279" customWidth="1"/>
    <col min="3845" max="3845" width="4.33203125" style="279" customWidth="1"/>
    <col min="3846" max="3846" width="12.6640625" style="279" customWidth="1"/>
    <col min="3847" max="3847" width="2.6640625" style="279" customWidth="1"/>
    <col min="3848" max="3848" width="7.6640625" style="279" customWidth="1"/>
    <col min="3849" max="3849" width="5.88671875" style="279" customWidth="1"/>
    <col min="3850" max="3850" width="1.6640625" style="279" customWidth="1"/>
    <col min="3851" max="3851" width="10.6640625" style="279" customWidth="1"/>
    <col min="3852" max="3852" width="1.6640625" style="279" customWidth="1"/>
    <col min="3853" max="3853" width="10.6640625" style="279" customWidth="1"/>
    <col min="3854" max="3854" width="1.6640625" style="279" customWidth="1"/>
    <col min="3855" max="3855" width="10.6640625" style="279" customWidth="1"/>
    <col min="3856" max="3856" width="1.6640625" style="279" customWidth="1"/>
    <col min="3857" max="3857" width="10.6640625" style="279" customWidth="1"/>
    <col min="3858" max="3858" width="1.6640625" style="279" customWidth="1"/>
    <col min="3859" max="3859" width="0" style="279" hidden="1" customWidth="1"/>
    <col min="3860" max="3860" width="8.6640625" style="279" customWidth="1"/>
    <col min="3861" max="3861" width="0" style="279" hidden="1" customWidth="1"/>
    <col min="3862" max="3864" width="8.88671875" style="279"/>
    <col min="3865" max="3874" width="0" style="279" hidden="1" customWidth="1"/>
    <col min="3875" max="3877" width="9.109375" style="279" customWidth="1"/>
    <col min="3878" max="4096" width="8.88671875" style="279"/>
    <col min="4097" max="4098" width="3.33203125" style="279" customWidth="1"/>
    <col min="4099" max="4100" width="4.6640625" style="279" customWidth="1"/>
    <col min="4101" max="4101" width="4.33203125" style="279" customWidth="1"/>
    <col min="4102" max="4102" width="12.6640625" style="279" customWidth="1"/>
    <col min="4103" max="4103" width="2.6640625" style="279" customWidth="1"/>
    <col min="4104" max="4104" width="7.6640625" style="279" customWidth="1"/>
    <col min="4105" max="4105" width="5.88671875" style="279" customWidth="1"/>
    <col min="4106" max="4106" width="1.6640625" style="279" customWidth="1"/>
    <col min="4107" max="4107" width="10.6640625" style="279" customWidth="1"/>
    <col min="4108" max="4108" width="1.6640625" style="279" customWidth="1"/>
    <col min="4109" max="4109" width="10.6640625" style="279" customWidth="1"/>
    <col min="4110" max="4110" width="1.6640625" style="279" customWidth="1"/>
    <col min="4111" max="4111" width="10.6640625" style="279" customWidth="1"/>
    <col min="4112" max="4112" width="1.6640625" style="279" customWidth="1"/>
    <col min="4113" max="4113" width="10.6640625" style="279" customWidth="1"/>
    <col min="4114" max="4114" width="1.6640625" style="279" customWidth="1"/>
    <col min="4115" max="4115" width="0" style="279" hidden="1" customWidth="1"/>
    <col min="4116" max="4116" width="8.6640625" style="279" customWidth="1"/>
    <col min="4117" max="4117" width="0" style="279" hidden="1" customWidth="1"/>
    <col min="4118" max="4120" width="8.88671875" style="279"/>
    <col min="4121" max="4130" width="0" style="279" hidden="1" customWidth="1"/>
    <col min="4131" max="4133" width="9.109375" style="279" customWidth="1"/>
    <col min="4134" max="4352" width="8.88671875" style="279"/>
    <col min="4353" max="4354" width="3.33203125" style="279" customWidth="1"/>
    <col min="4355" max="4356" width="4.6640625" style="279" customWidth="1"/>
    <col min="4357" max="4357" width="4.33203125" style="279" customWidth="1"/>
    <col min="4358" max="4358" width="12.6640625" style="279" customWidth="1"/>
    <col min="4359" max="4359" width="2.6640625" style="279" customWidth="1"/>
    <col min="4360" max="4360" width="7.6640625" style="279" customWidth="1"/>
    <col min="4361" max="4361" width="5.88671875" style="279" customWidth="1"/>
    <col min="4362" max="4362" width="1.6640625" style="279" customWidth="1"/>
    <col min="4363" max="4363" width="10.6640625" style="279" customWidth="1"/>
    <col min="4364" max="4364" width="1.6640625" style="279" customWidth="1"/>
    <col min="4365" max="4365" width="10.6640625" style="279" customWidth="1"/>
    <col min="4366" max="4366" width="1.6640625" style="279" customWidth="1"/>
    <col min="4367" max="4367" width="10.6640625" style="279" customWidth="1"/>
    <col min="4368" max="4368" width="1.6640625" style="279" customWidth="1"/>
    <col min="4369" max="4369" width="10.6640625" style="279" customWidth="1"/>
    <col min="4370" max="4370" width="1.6640625" style="279" customWidth="1"/>
    <col min="4371" max="4371" width="0" style="279" hidden="1" customWidth="1"/>
    <col min="4372" max="4372" width="8.6640625" style="279" customWidth="1"/>
    <col min="4373" max="4373" width="0" style="279" hidden="1" customWidth="1"/>
    <col min="4374" max="4376" width="8.88671875" style="279"/>
    <col min="4377" max="4386" width="0" style="279" hidden="1" customWidth="1"/>
    <col min="4387" max="4389" width="9.109375" style="279" customWidth="1"/>
    <col min="4390" max="4608" width="8.88671875" style="279"/>
    <col min="4609" max="4610" width="3.33203125" style="279" customWidth="1"/>
    <col min="4611" max="4612" width="4.6640625" style="279" customWidth="1"/>
    <col min="4613" max="4613" width="4.33203125" style="279" customWidth="1"/>
    <col min="4614" max="4614" width="12.6640625" style="279" customWidth="1"/>
    <col min="4615" max="4615" width="2.6640625" style="279" customWidth="1"/>
    <col min="4616" max="4616" width="7.6640625" style="279" customWidth="1"/>
    <col min="4617" max="4617" width="5.88671875" style="279" customWidth="1"/>
    <col min="4618" max="4618" width="1.6640625" style="279" customWidth="1"/>
    <col min="4619" max="4619" width="10.6640625" style="279" customWidth="1"/>
    <col min="4620" max="4620" width="1.6640625" style="279" customWidth="1"/>
    <col min="4621" max="4621" width="10.6640625" style="279" customWidth="1"/>
    <col min="4622" max="4622" width="1.6640625" style="279" customWidth="1"/>
    <col min="4623" max="4623" width="10.6640625" style="279" customWidth="1"/>
    <col min="4624" max="4624" width="1.6640625" style="279" customWidth="1"/>
    <col min="4625" max="4625" width="10.6640625" style="279" customWidth="1"/>
    <col min="4626" max="4626" width="1.6640625" style="279" customWidth="1"/>
    <col min="4627" max="4627" width="0" style="279" hidden="1" customWidth="1"/>
    <col min="4628" max="4628" width="8.6640625" style="279" customWidth="1"/>
    <col min="4629" max="4629" width="0" style="279" hidden="1" customWidth="1"/>
    <col min="4630" max="4632" width="8.88671875" style="279"/>
    <col min="4633" max="4642" width="0" style="279" hidden="1" customWidth="1"/>
    <col min="4643" max="4645" width="9.109375" style="279" customWidth="1"/>
    <col min="4646" max="4864" width="8.88671875" style="279"/>
    <col min="4865" max="4866" width="3.33203125" style="279" customWidth="1"/>
    <col min="4867" max="4868" width="4.6640625" style="279" customWidth="1"/>
    <col min="4869" max="4869" width="4.33203125" style="279" customWidth="1"/>
    <col min="4870" max="4870" width="12.6640625" style="279" customWidth="1"/>
    <col min="4871" max="4871" width="2.6640625" style="279" customWidth="1"/>
    <col min="4872" max="4872" width="7.6640625" style="279" customWidth="1"/>
    <col min="4873" max="4873" width="5.88671875" style="279" customWidth="1"/>
    <col min="4874" max="4874" width="1.6640625" style="279" customWidth="1"/>
    <col min="4875" max="4875" width="10.6640625" style="279" customWidth="1"/>
    <col min="4876" max="4876" width="1.6640625" style="279" customWidth="1"/>
    <col min="4877" max="4877" width="10.6640625" style="279" customWidth="1"/>
    <col min="4878" max="4878" width="1.6640625" style="279" customWidth="1"/>
    <col min="4879" max="4879" width="10.6640625" style="279" customWidth="1"/>
    <col min="4880" max="4880" width="1.6640625" style="279" customWidth="1"/>
    <col min="4881" max="4881" width="10.6640625" style="279" customWidth="1"/>
    <col min="4882" max="4882" width="1.6640625" style="279" customWidth="1"/>
    <col min="4883" max="4883" width="0" style="279" hidden="1" customWidth="1"/>
    <col min="4884" max="4884" width="8.6640625" style="279" customWidth="1"/>
    <col min="4885" max="4885" width="0" style="279" hidden="1" customWidth="1"/>
    <col min="4886" max="4888" width="8.88671875" style="279"/>
    <col min="4889" max="4898" width="0" style="279" hidden="1" customWidth="1"/>
    <col min="4899" max="4901" width="9.109375" style="279" customWidth="1"/>
    <col min="4902" max="5120" width="8.88671875" style="279"/>
    <col min="5121" max="5122" width="3.33203125" style="279" customWidth="1"/>
    <col min="5123" max="5124" width="4.6640625" style="279" customWidth="1"/>
    <col min="5125" max="5125" width="4.33203125" style="279" customWidth="1"/>
    <col min="5126" max="5126" width="12.6640625" style="279" customWidth="1"/>
    <col min="5127" max="5127" width="2.6640625" style="279" customWidth="1"/>
    <col min="5128" max="5128" width="7.6640625" style="279" customWidth="1"/>
    <col min="5129" max="5129" width="5.88671875" style="279" customWidth="1"/>
    <col min="5130" max="5130" width="1.6640625" style="279" customWidth="1"/>
    <col min="5131" max="5131" width="10.6640625" style="279" customWidth="1"/>
    <col min="5132" max="5132" width="1.6640625" style="279" customWidth="1"/>
    <col min="5133" max="5133" width="10.6640625" style="279" customWidth="1"/>
    <col min="5134" max="5134" width="1.6640625" style="279" customWidth="1"/>
    <col min="5135" max="5135" width="10.6640625" style="279" customWidth="1"/>
    <col min="5136" max="5136" width="1.6640625" style="279" customWidth="1"/>
    <col min="5137" max="5137" width="10.6640625" style="279" customWidth="1"/>
    <col min="5138" max="5138" width="1.6640625" style="279" customWidth="1"/>
    <col min="5139" max="5139" width="0" style="279" hidden="1" customWidth="1"/>
    <col min="5140" max="5140" width="8.6640625" style="279" customWidth="1"/>
    <col min="5141" max="5141" width="0" style="279" hidden="1" customWidth="1"/>
    <col min="5142" max="5144" width="8.88671875" style="279"/>
    <col min="5145" max="5154" width="0" style="279" hidden="1" customWidth="1"/>
    <col min="5155" max="5157" width="9.109375" style="279" customWidth="1"/>
    <col min="5158" max="5376" width="8.88671875" style="279"/>
    <col min="5377" max="5378" width="3.33203125" style="279" customWidth="1"/>
    <col min="5379" max="5380" width="4.6640625" style="279" customWidth="1"/>
    <col min="5381" max="5381" width="4.33203125" style="279" customWidth="1"/>
    <col min="5382" max="5382" width="12.6640625" style="279" customWidth="1"/>
    <col min="5383" max="5383" width="2.6640625" style="279" customWidth="1"/>
    <col min="5384" max="5384" width="7.6640625" style="279" customWidth="1"/>
    <col min="5385" max="5385" width="5.88671875" style="279" customWidth="1"/>
    <col min="5386" max="5386" width="1.6640625" style="279" customWidth="1"/>
    <col min="5387" max="5387" width="10.6640625" style="279" customWidth="1"/>
    <col min="5388" max="5388" width="1.6640625" style="279" customWidth="1"/>
    <col min="5389" max="5389" width="10.6640625" style="279" customWidth="1"/>
    <col min="5390" max="5390" width="1.6640625" style="279" customWidth="1"/>
    <col min="5391" max="5391" width="10.6640625" style="279" customWidth="1"/>
    <col min="5392" max="5392" width="1.6640625" style="279" customWidth="1"/>
    <col min="5393" max="5393" width="10.6640625" style="279" customWidth="1"/>
    <col min="5394" max="5394" width="1.6640625" style="279" customWidth="1"/>
    <col min="5395" max="5395" width="0" style="279" hidden="1" customWidth="1"/>
    <col min="5396" max="5396" width="8.6640625" style="279" customWidth="1"/>
    <col min="5397" max="5397" width="0" style="279" hidden="1" customWidth="1"/>
    <col min="5398" max="5400" width="8.88671875" style="279"/>
    <col min="5401" max="5410" width="0" style="279" hidden="1" customWidth="1"/>
    <col min="5411" max="5413" width="9.109375" style="279" customWidth="1"/>
    <col min="5414" max="5632" width="8.88671875" style="279"/>
    <col min="5633" max="5634" width="3.33203125" style="279" customWidth="1"/>
    <col min="5635" max="5636" width="4.6640625" style="279" customWidth="1"/>
    <col min="5637" max="5637" width="4.33203125" style="279" customWidth="1"/>
    <col min="5638" max="5638" width="12.6640625" style="279" customWidth="1"/>
    <col min="5639" max="5639" width="2.6640625" style="279" customWidth="1"/>
    <col min="5640" max="5640" width="7.6640625" style="279" customWidth="1"/>
    <col min="5641" max="5641" width="5.88671875" style="279" customWidth="1"/>
    <col min="5642" max="5642" width="1.6640625" style="279" customWidth="1"/>
    <col min="5643" max="5643" width="10.6640625" style="279" customWidth="1"/>
    <col min="5644" max="5644" width="1.6640625" style="279" customWidth="1"/>
    <col min="5645" max="5645" width="10.6640625" style="279" customWidth="1"/>
    <col min="5646" max="5646" width="1.6640625" style="279" customWidth="1"/>
    <col min="5647" max="5647" width="10.6640625" style="279" customWidth="1"/>
    <col min="5648" max="5648" width="1.6640625" style="279" customWidth="1"/>
    <col min="5649" max="5649" width="10.6640625" style="279" customWidth="1"/>
    <col min="5650" max="5650" width="1.6640625" style="279" customWidth="1"/>
    <col min="5651" max="5651" width="0" style="279" hidden="1" customWidth="1"/>
    <col min="5652" max="5652" width="8.6640625" style="279" customWidth="1"/>
    <col min="5653" max="5653" width="0" style="279" hidden="1" customWidth="1"/>
    <col min="5654" max="5656" width="8.88671875" style="279"/>
    <col min="5657" max="5666" width="0" style="279" hidden="1" customWidth="1"/>
    <col min="5667" max="5669" width="9.109375" style="279" customWidth="1"/>
    <col min="5670" max="5888" width="8.88671875" style="279"/>
    <col min="5889" max="5890" width="3.33203125" style="279" customWidth="1"/>
    <col min="5891" max="5892" width="4.6640625" style="279" customWidth="1"/>
    <col min="5893" max="5893" width="4.33203125" style="279" customWidth="1"/>
    <col min="5894" max="5894" width="12.6640625" style="279" customWidth="1"/>
    <col min="5895" max="5895" width="2.6640625" style="279" customWidth="1"/>
    <col min="5896" max="5896" width="7.6640625" style="279" customWidth="1"/>
    <col min="5897" max="5897" width="5.88671875" style="279" customWidth="1"/>
    <col min="5898" max="5898" width="1.6640625" style="279" customWidth="1"/>
    <col min="5899" max="5899" width="10.6640625" style="279" customWidth="1"/>
    <col min="5900" max="5900" width="1.6640625" style="279" customWidth="1"/>
    <col min="5901" max="5901" width="10.6640625" style="279" customWidth="1"/>
    <col min="5902" max="5902" width="1.6640625" style="279" customWidth="1"/>
    <col min="5903" max="5903" width="10.6640625" style="279" customWidth="1"/>
    <col min="5904" max="5904" width="1.6640625" style="279" customWidth="1"/>
    <col min="5905" max="5905" width="10.6640625" style="279" customWidth="1"/>
    <col min="5906" max="5906" width="1.6640625" style="279" customWidth="1"/>
    <col min="5907" max="5907" width="0" style="279" hidden="1" customWidth="1"/>
    <col min="5908" max="5908" width="8.6640625" style="279" customWidth="1"/>
    <col min="5909" max="5909" width="0" style="279" hidden="1" customWidth="1"/>
    <col min="5910" max="5912" width="8.88671875" style="279"/>
    <col min="5913" max="5922" width="0" style="279" hidden="1" customWidth="1"/>
    <col min="5923" max="5925" width="9.109375" style="279" customWidth="1"/>
    <col min="5926" max="6144" width="8.88671875" style="279"/>
    <col min="6145" max="6146" width="3.33203125" style="279" customWidth="1"/>
    <col min="6147" max="6148" width="4.6640625" style="279" customWidth="1"/>
    <col min="6149" max="6149" width="4.33203125" style="279" customWidth="1"/>
    <col min="6150" max="6150" width="12.6640625" style="279" customWidth="1"/>
    <col min="6151" max="6151" width="2.6640625" style="279" customWidth="1"/>
    <col min="6152" max="6152" width="7.6640625" style="279" customWidth="1"/>
    <col min="6153" max="6153" width="5.88671875" style="279" customWidth="1"/>
    <col min="6154" max="6154" width="1.6640625" style="279" customWidth="1"/>
    <col min="6155" max="6155" width="10.6640625" style="279" customWidth="1"/>
    <col min="6156" max="6156" width="1.6640625" style="279" customWidth="1"/>
    <col min="6157" max="6157" width="10.6640625" style="279" customWidth="1"/>
    <col min="6158" max="6158" width="1.6640625" style="279" customWidth="1"/>
    <col min="6159" max="6159" width="10.6640625" style="279" customWidth="1"/>
    <col min="6160" max="6160" width="1.6640625" style="279" customWidth="1"/>
    <col min="6161" max="6161" width="10.6640625" style="279" customWidth="1"/>
    <col min="6162" max="6162" width="1.6640625" style="279" customWidth="1"/>
    <col min="6163" max="6163" width="0" style="279" hidden="1" customWidth="1"/>
    <col min="6164" max="6164" width="8.6640625" style="279" customWidth="1"/>
    <col min="6165" max="6165" width="0" style="279" hidden="1" customWidth="1"/>
    <col min="6166" max="6168" width="8.88671875" style="279"/>
    <col min="6169" max="6178" width="0" style="279" hidden="1" customWidth="1"/>
    <col min="6179" max="6181" width="9.109375" style="279" customWidth="1"/>
    <col min="6182" max="6400" width="8.88671875" style="279"/>
    <col min="6401" max="6402" width="3.33203125" style="279" customWidth="1"/>
    <col min="6403" max="6404" width="4.6640625" style="279" customWidth="1"/>
    <col min="6405" max="6405" width="4.33203125" style="279" customWidth="1"/>
    <col min="6406" max="6406" width="12.6640625" style="279" customWidth="1"/>
    <col min="6407" max="6407" width="2.6640625" style="279" customWidth="1"/>
    <col min="6408" max="6408" width="7.6640625" style="279" customWidth="1"/>
    <col min="6409" max="6409" width="5.88671875" style="279" customWidth="1"/>
    <col min="6410" max="6410" width="1.6640625" style="279" customWidth="1"/>
    <col min="6411" max="6411" width="10.6640625" style="279" customWidth="1"/>
    <col min="6412" max="6412" width="1.6640625" style="279" customWidth="1"/>
    <col min="6413" max="6413" width="10.6640625" style="279" customWidth="1"/>
    <col min="6414" max="6414" width="1.6640625" style="279" customWidth="1"/>
    <col min="6415" max="6415" width="10.6640625" style="279" customWidth="1"/>
    <col min="6416" max="6416" width="1.6640625" style="279" customWidth="1"/>
    <col min="6417" max="6417" width="10.6640625" style="279" customWidth="1"/>
    <col min="6418" max="6418" width="1.6640625" style="279" customWidth="1"/>
    <col min="6419" max="6419" width="0" style="279" hidden="1" customWidth="1"/>
    <col min="6420" max="6420" width="8.6640625" style="279" customWidth="1"/>
    <col min="6421" max="6421" width="0" style="279" hidden="1" customWidth="1"/>
    <col min="6422" max="6424" width="8.88671875" style="279"/>
    <col min="6425" max="6434" width="0" style="279" hidden="1" customWidth="1"/>
    <col min="6435" max="6437" width="9.109375" style="279" customWidth="1"/>
    <col min="6438" max="6656" width="8.88671875" style="279"/>
    <col min="6657" max="6658" width="3.33203125" style="279" customWidth="1"/>
    <col min="6659" max="6660" width="4.6640625" style="279" customWidth="1"/>
    <col min="6661" max="6661" width="4.33203125" style="279" customWidth="1"/>
    <col min="6662" max="6662" width="12.6640625" style="279" customWidth="1"/>
    <col min="6663" max="6663" width="2.6640625" style="279" customWidth="1"/>
    <col min="6664" max="6664" width="7.6640625" style="279" customWidth="1"/>
    <col min="6665" max="6665" width="5.88671875" style="279" customWidth="1"/>
    <col min="6666" max="6666" width="1.6640625" style="279" customWidth="1"/>
    <col min="6667" max="6667" width="10.6640625" style="279" customWidth="1"/>
    <col min="6668" max="6668" width="1.6640625" style="279" customWidth="1"/>
    <col min="6669" max="6669" width="10.6640625" style="279" customWidth="1"/>
    <col min="6670" max="6670" width="1.6640625" style="279" customWidth="1"/>
    <col min="6671" max="6671" width="10.6640625" style="279" customWidth="1"/>
    <col min="6672" max="6672" width="1.6640625" style="279" customWidth="1"/>
    <col min="6673" max="6673" width="10.6640625" style="279" customWidth="1"/>
    <col min="6674" max="6674" width="1.6640625" style="279" customWidth="1"/>
    <col min="6675" max="6675" width="0" style="279" hidden="1" customWidth="1"/>
    <col min="6676" max="6676" width="8.6640625" style="279" customWidth="1"/>
    <col min="6677" max="6677" width="0" style="279" hidden="1" customWidth="1"/>
    <col min="6678" max="6680" width="8.88671875" style="279"/>
    <col min="6681" max="6690" width="0" style="279" hidden="1" customWidth="1"/>
    <col min="6691" max="6693" width="9.109375" style="279" customWidth="1"/>
    <col min="6694" max="6912" width="8.88671875" style="279"/>
    <col min="6913" max="6914" width="3.33203125" style="279" customWidth="1"/>
    <col min="6915" max="6916" width="4.6640625" style="279" customWidth="1"/>
    <col min="6917" max="6917" width="4.33203125" style="279" customWidth="1"/>
    <col min="6918" max="6918" width="12.6640625" style="279" customWidth="1"/>
    <col min="6919" max="6919" width="2.6640625" style="279" customWidth="1"/>
    <col min="6920" max="6920" width="7.6640625" style="279" customWidth="1"/>
    <col min="6921" max="6921" width="5.88671875" style="279" customWidth="1"/>
    <col min="6922" max="6922" width="1.6640625" style="279" customWidth="1"/>
    <col min="6923" max="6923" width="10.6640625" style="279" customWidth="1"/>
    <col min="6924" max="6924" width="1.6640625" style="279" customWidth="1"/>
    <col min="6925" max="6925" width="10.6640625" style="279" customWidth="1"/>
    <col min="6926" max="6926" width="1.6640625" style="279" customWidth="1"/>
    <col min="6927" max="6927" width="10.6640625" style="279" customWidth="1"/>
    <col min="6928" max="6928" width="1.6640625" style="279" customWidth="1"/>
    <col min="6929" max="6929" width="10.6640625" style="279" customWidth="1"/>
    <col min="6930" max="6930" width="1.6640625" style="279" customWidth="1"/>
    <col min="6931" max="6931" width="0" style="279" hidden="1" customWidth="1"/>
    <col min="6932" max="6932" width="8.6640625" style="279" customWidth="1"/>
    <col min="6933" max="6933" width="0" style="279" hidden="1" customWidth="1"/>
    <col min="6934" max="6936" width="8.88671875" style="279"/>
    <col min="6937" max="6946" width="0" style="279" hidden="1" customWidth="1"/>
    <col min="6947" max="6949" width="9.109375" style="279" customWidth="1"/>
    <col min="6950" max="7168" width="8.88671875" style="279"/>
    <col min="7169" max="7170" width="3.33203125" style="279" customWidth="1"/>
    <col min="7171" max="7172" width="4.6640625" style="279" customWidth="1"/>
    <col min="7173" max="7173" width="4.33203125" style="279" customWidth="1"/>
    <col min="7174" max="7174" width="12.6640625" style="279" customWidth="1"/>
    <col min="7175" max="7175" width="2.6640625" style="279" customWidth="1"/>
    <col min="7176" max="7176" width="7.6640625" style="279" customWidth="1"/>
    <col min="7177" max="7177" width="5.88671875" style="279" customWidth="1"/>
    <col min="7178" max="7178" width="1.6640625" style="279" customWidth="1"/>
    <col min="7179" max="7179" width="10.6640625" style="279" customWidth="1"/>
    <col min="7180" max="7180" width="1.6640625" style="279" customWidth="1"/>
    <col min="7181" max="7181" width="10.6640625" style="279" customWidth="1"/>
    <col min="7182" max="7182" width="1.6640625" style="279" customWidth="1"/>
    <col min="7183" max="7183" width="10.6640625" style="279" customWidth="1"/>
    <col min="7184" max="7184" width="1.6640625" style="279" customWidth="1"/>
    <col min="7185" max="7185" width="10.6640625" style="279" customWidth="1"/>
    <col min="7186" max="7186" width="1.6640625" style="279" customWidth="1"/>
    <col min="7187" max="7187" width="0" style="279" hidden="1" customWidth="1"/>
    <col min="7188" max="7188" width="8.6640625" style="279" customWidth="1"/>
    <col min="7189" max="7189" width="0" style="279" hidden="1" customWidth="1"/>
    <col min="7190" max="7192" width="8.88671875" style="279"/>
    <col min="7193" max="7202" width="0" style="279" hidden="1" customWidth="1"/>
    <col min="7203" max="7205" width="9.109375" style="279" customWidth="1"/>
    <col min="7206" max="7424" width="8.88671875" style="279"/>
    <col min="7425" max="7426" width="3.33203125" style="279" customWidth="1"/>
    <col min="7427" max="7428" width="4.6640625" style="279" customWidth="1"/>
    <col min="7429" max="7429" width="4.33203125" style="279" customWidth="1"/>
    <col min="7430" max="7430" width="12.6640625" style="279" customWidth="1"/>
    <col min="7431" max="7431" width="2.6640625" style="279" customWidth="1"/>
    <col min="7432" max="7432" width="7.6640625" style="279" customWidth="1"/>
    <col min="7433" max="7433" width="5.88671875" style="279" customWidth="1"/>
    <col min="7434" max="7434" width="1.6640625" style="279" customWidth="1"/>
    <col min="7435" max="7435" width="10.6640625" style="279" customWidth="1"/>
    <col min="7436" max="7436" width="1.6640625" style="279" customWidth="1"/>
    <col min="7437" max="7437" width="10.6640625" style="279" customWidth="1"/>
    <col min="7438" max="7438" width="1.6640625" style="279" customWidth="1"/>
    <col min="7439" max="7439" width="10.6640625" style="279" customWidth="1"/>
    <col min="7440" max="7440" width="1.6640625" style="279" customWidth="1"/>
    <col min="7441" max="7441" width="10.6640625" style="279" customWidth="1"/>
    <col min="7442" max="7442" width="1.6640625" style="279" customWidth="1"/>
    <col min="7443" max="7443" width="0" style="279" hidden="1" customWidth="1"/>
    <col min="7444" max="7444" width="8.6640625" style="279" customWidth="1"/>
    <col min="7445" max="7445" width="0" style="279" hidden="1" customWidth="1"/>
    <col min="7446" max="7448" width="8.88671875" style="279"/>
    <col min="7449" max="7458" width="0" style="279" hidden="1" customWidth="1"/>
    <col min="7459" max="7461" width="9.109375" style="279" customWidth="1"/>
    <col min="7462" max="7680" width="8.88671875" style="279"/>
    <col min="7681" max="7682" width="3.33203125" style="279" customWidth="1"/>
    <col min="7683" max="7684" width="4.6640625" style="279" customWidth="1"/>
    <col min="7685" max="7685" width="4.33203125" style="279" customWidth="1"/>
    <col min="7686" max="7686" width="12.6640625" style="279" customWidth="1"/>
    <col min="7687" max="7687" width="2.6640625" style="279" customWidth="1"/>
    <col min="7688" max="7688" width="7.6640625" style="279" customWidth="1"/>
    <col min="7689" max="7689" width="5.88671875" style="279" customWidth="1"/>
    <col min="7690" max="7690" width="1.6640625" style="279" customWidth="1"/>
    <col min="7691" max="7691" width="10.6640625" style="279" customWidth="1"/>
    <col min="7692" max="7692" width="1.6640625" style="279" customWidth="1"/>
    <col min="7693" max="7693" width="10.6640625" style="279" customWidth="1"/>
    <col min="7694" max="7694" width="1.6640625" style="279" customWidth="1"/>
    <col min="7695" max="7695" width="10.6640625" style="279" customWidth="1"/>
    <col min="7696" max="7696" width="1.6640625" style="279" customWidth="1"/>
    <col min="7697" max="7697" width="10.6640625" style="279" customWidth="1"/>
    <col min="7698" max="7698" width="1.6640625" style="279" customWidth="1"/>
    <col min="7699" max="7699" width="0" style="279" hidden="1" customWidth="1"/>
    <col min="7700" max="7700" width="8.6640625" style="279" customWidth="1"/>
    <col min="7701" max="7701" width="0" style="279" hidden="1" customWidth="1"/>
    <col min="7702" max="7704" width="8.88671875" style="279"/>
    <col min="7705" max="7714" width="0" style="279" hidden="1" customWidth="1"/>
    <col min="7715" max="7717" width="9.109375" style="279" customWidth="1"/>
    <col min="7718" max="7936" width="8.88671875" style="279"/>
    <col min="7937" max="7938" width="3.33203125" style="279" customWidth="1"/>
    <col min="7939" max="7940" width="4.6640625" style="279" customWidth="1"/>
    <col min="7941" max="7941" width="4.33203125" style="279" customWidth="1"/>
    <col min="7942" max="7942" width="12.6640625" style="279" customWidth="1"/>
    <col min="7943" max="7943" width="2.6640625" style="279" customWidth="1"/>
    <col min="7944" max="7944" width="7.6640625" style="279" customWidth="1"/>
    <col min="7945" max="7945" width="5.88671875" style="279" customWidth="1"/>
    <col min="7946" max="7946" width="1.6640625" style="279" customWidth="1"/>
    <col min="7947" max="7947" width="10.6640625" style="279" customWidth="1"/>
    <col min="7948" max="7948" width="1.6640625" style="279" customWidth="1"/>
    <col min="7949" max="7949" width="10.6640625" style="279" customWidth="1"/>
    <col min="7950" max="7950" width="1.6640625" style="279" customWidth="1"/>
    <col min="7951" max="7951" width="10.6640625" style="279" customWidth="1"/>
    <col min="7952" max="7952" width="1.6640625" style="279" customWidth="1"/>
    <col min="7953" max="7953" width="10.6640625" style="279" customWidth="1"/>
    <col min="7954" max="7954" width="1.6640625" style="279" customWidth="1"/>
    <col min="7955" max="7955" width="0" style="279" hidden="1" customWidth="1"/>
    <col min="7956" max="7956" width="8.6640625" style="279" customWidth="1"/>
    <col min="7957" max="7957" width="0" style="279" hidden="1" customWidth="1"/>
    <col min="7958" max="7960" width="8.88671875" style="279"/>
    <col min="7961" max="7970" width="0" style="279" hidden="1" customWidth="1"/>
    <col min="7971" max="7973" width="9.109375" style="279" customWidth="1"/>
    <col min="7974" max="8192" width="8.88671875" style="279"/>
    <col min="8193" max="8194" width="3.33203125" style="279" customWidth="1"/>
    <col min="8195" max="8196" width="4.6640625" style="279" customWidth="1"/>
    <col min="8197" max="8197" width="4.33203125" style="279" customWidth="1"/>
    <col min="8198" max="8198" width="12.6640625" style="279" customWidth="1"/>
    <col min="8199" max="8199" width="2.6640625" style="279" customWidth="1"/>
    <col min="8200" max="8200" width="7.6640625" style="279" customWidth="1"/>
    <col min="8201" max="8201" width="5.88671875" style="279" customWidth="1"/>
    <col min="8202" max="8202" width="1.6640625" style="279" customWidth="1"/>
    <col min="8203" max="8203" width="10.6640625" style="279" customWidth="1"/>
    <col min="8204" max="8204" width="1.6640625" style="279" customWidth="1"/>
    <col min="8205" max="8205" width="10.6640625" style="279" customWidth="1"/>
    <col min="8206" max="8206" width="1.6640625" style="279" customWidth="1"/>
    <col min="8207" max="8207" width="10.6640625" style="279" customWidth="1"/>
    <col min="8208" max="8208" width="1.6640625" style="279" customWidth="1"/>
    <col min="8209" max="8209" width="10.6640625" style="279" customWidth="1"/>
    <col min="8210" max="8210" width="1.6640625" style="279" customWidth="1"/>
    <col min="8211" max="8211" width="0" style="279" hidden="1" customWidth="1"/>
    <col min="8212" max="8212" width="8.6640625" style="279" customWidth="1"/>
    <col min="8213" max="8213" width="0" style="279" hidden="1" customWidth="1"/>
    <col min="8214" max="8216" width="8.88671875" style="279"/>
    <col min="8217" max="8226" width="0" style="279" hidden="1" customWidth="1"/>
    <col min="8227" max="8229" width="9.109375" style="279" customWidth="1"/>
    <col min="8230" max="8448" width="8.88671875" style="279"/>
    <col min="8449" max="8450" width="3.33203125" style="279" customWidth="1"/>
    <col min="8451" max="8452" width="4.6640625" style="279" customWidth="1"/>
    <col min="8453" max="8453" width="4.33203125" style="279" customWidth="1"/>
    <col min="8454" max="8454" width="12.6640625" style="279" customWidth="1"/>
    <col min="8455" max="8455" width="2.6640625" style="279" customWidth="1"/>
    <col min="8456" max="8456" width="7.6640625" style="279" customWidth="1"/>
    <col min="8457" max="8457" width="5.88671875" style="279" customWidth="1"/>
    <col min="8458" max="8458" width="1.6640625" style="279" customWidth="1"/>
    <col min="8459" max="8459" width="10.6640625" style="279" customWidth="1"/>
    <col min="8460" max="8460" width="1.6640625" style="279" customWidth="1"/>
    <col min="8461" max="8461" width="10.6640625" style="279" customWidth="1"/>
    <col min="8462" max="8462" width="1.6640625" style="279" customWidth="1"/>
    <col min="8463" max="8463" width="10.6640625" style="279" customWidth="1"/>
    <col min="8464" max="8464" width="1.6640625" style="279" customWidth="1"/>
    <col min="8465" max="8465" width="10.6640625" style="279" customWidth="1"/>
    <col min="8466" max="8466" width="1.6640625" style="279" customWidth="1"/>
    <col min="8467" max="8467" width="0" style="279" hidden="1" customWidth="1"/>
    <col min="8468" max="8468" width="8.6640625" style="279" customWidth="1"/>
    <col min="8469" max="8469" width="0" style="279" hidden="1" customWidth="1"/>
    <col min="8470" max="8472" width="8.88671875" style="279"/>
    <col min="8473" max="8482" width="0" style="279" hidden="1" customWidth="1"/>
    <col min="8483" max="8485" width="9.109375" style="279" customWidth="1"/>
    <col min="8486" max="8704" width="8.88671875" style="279"/>
    <col min="8705" max="8706" width="3.33203125" style="279" customWidth="1"/>
    <col min="8707" max="8708" width="4.6640625" style="279" customWidth="1"/>
    <col min="8709" max="8709" width="4.33203125" style="279" customWidth="1"/>
    <col min="8710" max="8710" width="12.6640625" style="279" customWidth="1"/>
    <col min="8711" max="8711" width="2.6640625" style="279" customWidth="1"/>
    <col min="8712" max="8712" width="7.6640625" style="279" customWidth="1"/>
    <col min="8713" max="8713" width="5.88671875" style="279" customWidth="1"/>
    <col min="8714" max="8714" width="1.6640625" style="279" customWidth="1"/>
    <col min="8715" max="8715" width="10.6640625" style="279" customWidth="1"/>
    <col min="8716" max="8716" width="1.6640625" style="279" customWidth="1"/>
    <col min="8717" max="8717" width="10.6640625" style="279" customWidth="1"/>
    <col min="8718" max="8718" width="1.6640625" style="279" customWidth="1"/>
    <col min="8719" max="8719" width="10.6640625" style="279" customWidth="1"/>
    <col min="8720" max="8720" width="1.6640625" style="279" customWidth="1"/>
    <col min="8721" max="8721" width="10.6640625" style="279" customWidth="1"/>
    <col min="8722" max="8722" width="1.6640625" style="279" customWidth="1"/>
    <col min="8723" max="8723" width="0" style="279" hidden="1" customWidth="1"/>
    <col min="8724" max="8724" width="8.6640625" style="279" customWidth="1"/>
    <col min="8725" max="8725" width="0" style="279" hidden="1" customWidth="1"/>
    <col min="8726" max="8728" width="8.88671875" style="279"/>
    <col min="8729" max="8738" width="0" style="279" hidden="1" customWidth="1"/>
    <col min="8739" max="8741" width="9.109375" style="279" customWidth="1"/>
    <col min="8742" max="8960" width="8.88671875" style="279"/>
    <col min="8961" max="8962" width="3.33203125" style="279" customWidth="1"/>
    <col min="8963" max="8964" width="4.6640625" style="279" customWidth="1"/>
    <col min="8965" max="8965" width="4.33203125" style="279" customWidth="1"/>
    <col min="8966" max="8966" width="12.6640625" style="279" customWidth="1"/>
    <col min="8967" max="8967" width="2.6640625" style="279" customWidth="1"/>
    <col min="8968" max="8968" width="7.6640625" style="279" customWidth="1"/>
    <col min="8969" max="8969" width="5.88671875" style="279" customWidth="1"/>
    <col min="8970" max="8970" width="1.6640625" style="279" customWidth="1"/>
    <col min="8971" max="8971" width="10.6640625" style="279" customWidth="1"/>
    <col min="8972" max="8972" width="1.6640625" style="279" customWidth="1"/>
    <col min="8973" max="8973" width="10.6640625" style="279" customWidth="1"/>
    <col min="8974" max="8974" width="1.6640625" style="279" customWidth="1"/>
    <col min="8975" max="8975" width="10.6640625" style="279" customWidth="1"/>
    <col min="8976" max="8976" width="1.6640625" style="279" customWidth="1"/>
    <col min="8977" max="8977" width="10.6640625" style="279" customWidth="1"/>
    <col min="8978" max="8978" width="1.6640625" style="279" customWidth="1"/>
    <col min="8979" max="8979" width="0" style="279" hidden="1" customWidth="1"/>
    <col min="8980" max="8980" width="8.6640625" style="279" customWidth="1"/>
    <col min="8981" max="8981" width="0" style="279" hidden="1" customWidth="1"/>
    <col min="8982" max="8984" width="8.88671875" style="279"/>
    <col min="8985" max="8994" width="0" style="279" hidden="1" customWidth="1"/>
    <col min="8995" max="8997" width="9.109375" style="279" customWidth="1"/>
    <col min="8998" max="9216" width="8.88671875" style="279"/>
    <col min="9217" max="9218" width="3.33203125" style="279" customWidth="1"/>
    <col min="9219" max="9220" width="4.6640625" style="279" customWidth="1"/>
    <col min="9221" max="9221" width="4.33203125" style="279" customWidth="1"/>
    <col min="9222" max="9222" width="12.6640625" style="279" customWidth="1"/>
    <col min="9223" max="9223" width="2.6640625" style="279" customWidth="1"/>
    <col min="9224" max="9224" width="7.6640625" style="279" customWidth="1"/>
    <col min="9225" max="9225" width="5.88671875" style="279" customWidth="1"/>
    <col min="9226" max="9226" width="1.6640625" style="279" customWidth="1"/>
    <col min="9227" max="9227" width="10.6640625" style="279" customWidth="1"/>
    <col min="9228" max="9228" width="1.6640625" style="279" customWidth="1"/>
    <col min="9229" max="9229" width="10.6640625" style="279" customWidth="1"/>
    <col min="9230" max="9230" width="1.6640625" style="279" customWidth="1"/>
    <col min="9231" max="9231" width="10.6640625" style="279" customWidth="1"/>
    <col min="9232" max="9232" width="1.6640625" style="279" customWidth="1"/>
    <col min="9233" max="9233" width="10.6640625" style="279" customWidth="1"/>
    <col min="9234" max="9234" width="1.6640625" style="279" customWidth="1"/>
    <col min="9235" max="9235" width="0" style="279" hidden="1" customWidth="1"/>
    <col min="9236" max="9236" width="8.6640625" style="279" customWidth="1"/>
    <col min="9237" max="9237" width="0" style="279" hidden="1" customWidth="1"/>
    <col min="9238" max="9240" width="8.88671875" style="279"/>
    <col min="9241" max="9250" width="0" style="279" hidden="1" customWidth="1"/>
    <col min="9251" max="9253" width="9.109375" style="279" customWidth="1"/>
    <col min="9254" max="9472" width="8.88671875" style="279"/>
    <col min="9473" max="9474" width="3.33203125" style="279" customWidth="1"/>
    <col min="9475" max="9476" width="4.6640625" style="279" customWidth="1"/>
    <col min="9477" max="9477" width="4.33203125" style="279" customWidth="1"/>
    <col min="9478" max="9478" width="12.6640625" style="279" customWidth="1"/>
    <col min="9479" max="9479" width="2.6640625" style="279" customWidth="1"/>
    <col min="9480" max="9480" width="7.6640625" style="279" customWidth="1"/>
    <col min="9481" max="9481" width="5.88671875" style="279" customWidth="1"/>
    <col min="9482" max="9482" width="1.6640625" style="279" customWidth="1"/>
    <col min="9483" max="9483" width="10.6640625" style="279" customWidth="1"/>
    <col min="9484" max="9484" width="1.6640625" style="279" customWidth="1"/>
    <col min="9485" max="9485" width="10.6640625" style="279" customWidth="1"/>
    <col min="9486" max="9486" width="1.6640625" style="279" customWidth="1"/>
    <col min="9487" max="9487" width="10.6640625" style="279" customWidth="1"/>
    <col min="9488" max="9488" width="1.6640625" style="279" customWidth="1"/>
    <col min="9489" max="9489" width="10.6640625" style="279" customWidth="1"/>
    <col min="9490" max="9490" width="1.6640625" style="279" customWidth="1"/>
    <col min="9491" max="9491" width="0" style="279" hidden="1" customWidth="1"/>
    <col min="9492" max="9492" width="8.6640625" style="279" customWidth="1"/>
    <col min="9493" max="9493" width="0" style="279" hidden="1" customWidth="1"/>
    <col min="9494" max="9496" width="8.88671875" style="279"/>
    <col min="9497" max="9506" width="0" style="279" hidden="1" customWidth="1"/>
    <col min="9507" max="9509" width="9.109375" style="279" customWidth="1"/>
    <col min="9510" max="9728" width="8.88671875" style="279"/>
    <col min="9729" max="9730" width="3.33203125" style="279" customWidth="1"/>
    <col min="9731" max="9732" width="4.6640625" style="279" customWidth="1"/>
    <col min="9733" max="9733" width="4.33203125" style="279" customWidth="1"/>
    <col min="9734" max="9734" width="12.6640625" style="279" customWidth="1"/>
    <col min="9735" max="9735" width="2.6640625" style="279" customWidth="1"/>
    <col min="9736" max="9736" width="7.6640625" style="279" customWidth="1"/>
    <col min="9737" max="9737" width="5.88671875" style="279" customWidth="1"/>
    <col min="9738" max="9738" width="1.6640625" style="279" customWidth="1"/>
    <col min="9739" max="9739" width="10.6640625" style="279" customWidth="1"/>
    <col min="9740" max="9740" width="1.6640625" style="279" customWidth="1"/>
    <col min="9741" max="9741" width="10.6640625" style="279" customWidth="1"/>
    <col min="9742" max="9742" width="1.6640625" style="279" customWidth="1"/>
    <col min="9743" max="9743" width="10.6640625" style="279" customWidth="1"/>
    <col min="9744" max="9744" width="1.6640625" style="279" customWidth="1"/>
    <col min="9745" max="9745" width="10.6640625" style="279" customWidth="1"/>
    <col min="9746" max="9746" width="1.6640625" style="279" customWidth="1"/>
    <col min="9747" max="9747" width="0" style="279" hidden="1" customWidth="1"/>
    <col min="9748" max="9748" width="8.6640625" style="279" customWidth="1"/>
    <col min="9749" max="9749" width="0" style="279" hidden="1" customWidth="1"/>
    <col min="9750" max="9752" width="8.88671875" style="279"/>
    <col min="9753" max="9762" width="0" style="279" hidden="1" customWidth="1"/>
    <col min="9763" max="9765" width="9.109375" style="279" customWidth="1"/>
    <col min="9766" max="9984" width="8.88671875" style="279"/>
    <col min="9985" max="9986" width="3.33203125" style="279" customWidth="1"/>
    <col min="9987" max="9988" width="4.6640625" style="279" customWidth="1"/>
    <col min="9989" max="9989" width="4.33203125" style="279" customWidth="1"/>
    <col min="9990" max="9990" width="12.6640625" style="279" customWidth="1"/>
    <col min="9991" max="9991" width="2.6640625" style="279" customWidth="1"/>
    <col min="9992" max="9992" width="7.6640625" style="279" customWidth="1"/>
    <col min="9993" max="9993" width="5.88671875" style="279" customWidth="1"/>
    <col min="9994" max="9994" width="1.6640625" style="279" customWidth="1"/>
    <col min="9995" max="9995" width="10.6640625" style="279" customWidth="1"/>
    <col min="9996" max="9996" width="1.6640625" style="279" customWidth="1"/>
    <col min="9997" max="9997" width="10.6640625" style="279" customWidth="1"/>
    <col min="9998" max="9998" width="1.6640625" style="279" customWidth="1"/>
    <col min="9999" max="9999" width="10.6640625" style="279" customWidth="1"/>
    <col min="10000" max="10000" width="1.6640625" style="279" customWidth="1"/>
    <col min="10001" max="10001" width="10.6640625" style="279" customWidth="1"/>
    <col min="10002" max="10002" width="1.6640625" style="279" customWidth="1"/>
    <col min="10003" max="10003" width="0" style="279" hidden="1" customWidth="1"/>
    <col min="10004" max="10004" width="8.6640625" style="279" customWidth="1"/>
    <col min="10005" max="10005" width="0" style="279" hidden="1" customWidth="1"/>
    <col min="10006" max="10008" width="8.88671875" style="279"/>
    <col min="10009" max="10018" width="0" style="279" hidden="1" customWidth="1"/>
    <col min="10019" max="10021" width="9.109375" style="279" customWidth="1"/>
    <col min="10022" max="10240" width="8.88671875" style="279"/>
    <col min="10241" max="10242" width="3.33203125" style="279" customWidth="1"/>
    <col min="10243" max="10244" width="4.6640625" style="279" customWidth="1"/>
    <col min="10245" max="10245" width="4.33203125" style="279" customWidth="1"/>
    <col min="10246" max="10246" width="12.6640625" style="279" customWidth="1"/>
    <col min="10247" max="10247" width="2.6640625" style="279" customWidth="1"/>
    <col min="10248" max="10248" width="7.6640625" style="279" customWidth="1"/>
    <col min="10249" max="10249" width="5.88671875" style="279" customWidth="1"/>
    <col min="10250" max="10250" width="1.6640625" style="279" customWidth="1"/>
    <col min="10251" max="10251" width="10.6640625" style="279" customWidth="1"/>
    <col min="10252" max="10252" width="1.6640625" style="279" customWidth="1"/>
    <col min="10253" max="10253" width="10.6640625" style="279" customWidth="1"/>
    <col min="10254" max="10254" width="1.6640625" style="279" customWidth="1"/>
    <col min="10255" max="10255" width="10.6640625" style="279" customWidth="1"/>
    <col min="10256" max="10256" width="1.6640625" style="279" customWidth="1"/>
    <col min="10257" max="10257" width="10.6640625" style="279" customWidth="1"/>
    <col min="10258" max="10258" width="1.6640625" style="279" customWidth="1"/>
    <col min="10259" max="10259" width="0" style="279" hidden="1" customWidth="1"/>
    <col min="10260" max="10260" width="8.6640625" style="279" customWidth="1"/>
    <col min="10261" max="10261" width="0" style="279" hidden="1" customWidth="1"/>
    <col min="10262" max="10264" width="8.88671875" style="279"/>
    <col min="10265" max="10274" width="0" style="279" hidden="1" customWidth="1"/>
    <col min="10275" max="10277" width="9.109375" style="279" customWidth="1"/>
    <col min="10278" max="10496" width="8.88671875" style="279"/>
    <col min="10497" max="10498" width="3.33203125" style="279" customWidth="1"/>
    <col min="10499" max="10500" width="4.6640625" style="279" customWidth="1"/>
    <col min="10501" max="10501" width="4.33203125" style="279" customWidth="1"/>
    <col min="10502" max="10502" width="12.6640625" style="279" customWidth="1"/>
    <col min="10503" max="10503" width="2.6640625" style="279" customWidth="1"/>
    <col min="10504" max="10504" width="7.6640625" style="279" customWidth="1"/>
    <col min="10505" max="10505" width="5.88671875" style="279" customWidth="1"/>
    <col min="10506" max="10506" width="1.6640625" style="279" customWidth="1"/>
    <col min="10507" max="10507" width="10.6640625" style="279" customWidth="1"/>
    <col min="10508" max="10508" width="1.6640625" style="279" customWidth="1"/>
    <col min="10509" max="10509" width="10.6640625" style="279" customWidth="1"/>
    <col min="10510" max="10510" width="1.6640625" style="279" customWidth="1"/>
    <col min="10511" max="10511" width="10.6640625" style="279" customWidth="1"/>
    <col min="10512" max="10512" width="1.6640625" style="279" customWidth="1"/>
    <col min="10513" max="10513" width="10.6640625" style="279" customWidth="1"/>
    <col min="10514" max="10514" width="1.6640625" style="279" customWidth="1"/>
    <col min="10515" max="10515" width="0" style="279" hidden="1" customWidth="1"/>
    <col min="10516" max="10516" width="8.6640625" style="279" customWidth="1"/>
    <col min="10517" max="10517" width="0" style="279" hidden="1" customWidth="1"/>
    <col min="10518" max="10520" width="8.88671875" style="279"/>
    <col min="10521" max="10530" width="0" style="279" hidden="1" customWidth="1"/>
    <col min="10531" max="10533" width="9.109375" style="279" customWidth="1"/>
    <col min="10534" max="10752" width="8.88671875" style="279"/>
    <col min="10753" max="10754" width="3.33203125" style="279" customWidth="1"/>
    <col min="10755" max="10756" width="4.6640625" style="279" customWidth="1"/>
    <col min="10757" max="10757" width="4.33203125" style="279" customWidth="1"/>
    <col min="10758" max="10758" width="12.6640625" style="279" customWidth="1"/>
    <col min="10759" max="10759" width="2.6640625" style="279" customWidth="1"/>
    <col min="10760" max="10760" width="7.6640625" style="279" customWidth="1"/>
    <col min="10761" max="10761" width="5.88671875" style="279" customWidth="1"/>
    <col min="10762" max="10762" width="1.6640625" style="279" customWidth="1"/>
    <col min="10763" max="10763" width="10.6640625" style="279" customWidth="1"/>
    <col min="10764" max="10764" width="1.6640625" style="279" customWidth="1"/>
    <col min="10765" max="10765" width="10.6640625" style="279" customWidth="1"/>
    <col min="10766" max="10766" width="1.6640625" style="279" customWidth="1"/>
    <col min="10767" max="10767" width="10.6640625" style="279" customWidth="1"/>
    <col min="10768" max="10768" width="1.6640625" style="279" customWidth="1"/>
    <col min="10769" max="10769" width="10.6640625" style="279" customWidth="1"/>
    <col min="10770" max="10770" width="1.6640625" style="279" customWidth="1"/>
    <col min="10771" max="10771" width="0" style="279" hidden="1" customWidth="1"/>
    <col min="10772" max="10772" width="8.6640625" style="279" customWidth="1"/>
    <col min="10773" max="10773" width="0" style="279" hidden="1" customWidth="1"/>
    <col min="10774" max="10776" width="8.88671875" style="279"/>
    <col min="10777" max="10786" width="0" style="279" hidden="1" customWidth="1"/>
    <col min="10787" max="10789" width="9.109375" style="279" customWidth="1"/>
    <col min="10790" max="11008" width="8.88671875" style="279"/>
    <col min="11009" max="11010" width="3.33203125" style="279" customWidth="1"/>
    <col min="11011" max="11012" width="4.6640625" style="279" customWidth="1"/>
    <col min="11013" max="11013" width="4.33203125" style="279" customWidth="1"/>
    <col min="11014" max="11014" width="12.6640625" style="279" customWidth="1"/>
    <col min="11015" max="11015" width="2.6640625" style="279" customWidth="1"/>
    <col min="11016" max="11016" width="7.6640625" style="279" customWidth="1"/>
    <col min="11017" max="11017" width="5.88671875" style="279" customWidth="1"/>
    <col min="11018" max="11018" width="1.6640625" style="279" customWidth="1"/>
    <col min="11019" max="11019" width="10.6640625" style="279" customWidth="1"/>
    <col min="11020" max="11020" width="1.6640625" style="279" customWidth="1"/>
    <col min="11021" max="11021" width="10.6640625" style="279" customWidth="1"/>
    <col min="11022" max="11022" width="1.6640625" style="279" customWidth="1"/>
    <col min="11023" max="11023" width="10.6640625" style="279" customWidth="1"/>
    <col min="11024" max="11024" width="1.6640625" style="279" customWidth="1"/>
    <col min="11025" max="11025" width="10.6640625" style="279" customWidth="1"/>
    <col min="11026" max="11026" width="1.6640625" style="279" customWidth="1"/>
    <col min="11027" max="11027" width="0" style="279" hidden="1" customWidth="1"/>
    <col min="11028" max="11028" width="8.6640625" style="279" customWidth="1"/>
    <col min="11029" max="11029" width="0" style="279" hidden="1" customWidth="1"/>
    <col min="11030" max="11032" width="8.88671875" style="279"/>
    <col min="11033" max="11042" width="0" style="279" hidden="1" customWidth="1"/>
    <col min="11043" max="11045" width="9.109375" style="279" customWidth="1"/>
    <col min="11046" max="11264" width="8.88671875" style="279"/>
    <col min="11265" max="11266" width="3.33203125" style="279" customWidth="1"/>
    <col min="11267" max="11268" width="4.6640625" style="279" customWidth="1"/>
    <col min="11269" max="11269" width="4.33203125" style="279" customWidth="1"/>
    <col min="11270" max="11270" width="12.6640625" style="279" customWidth="1"/>
    <col min="11271" max="11271" width="2.6640625" style="279" customWidth="1"/>
    <col min="11272" max="11272" width="7.6640625" style="279" customWidth="1"/>
    <col min="11273" max="11273" width="5.88671875" style="279" customWidth="1"/>
    <col min="11274" max="11274" width="1.6640625" style="279" customWidth="1"/>
    <col min="11275" max="11275" width="10.6640625" style="279" customWidth="1"/>
    <col min="11276" max="11276" width="1.6640625" style="279" customWidth="1"/>
    <col min="11277" max="11277" width="10.6640625" style="279" customWidth="1"/>
    <col min="11278" max="11278" width="1.6640625" style="279" customWidth="1"/>
    <col min="11279" max="11279" width="10.6640625" style="279" customWidth="1"/>
    <col min="11280" max="11280" width="1.6640625" style="279" customWidth="1"/>
    <col min="11281" max="11281" width="10.6640625" style="279" customWidth="1"/>
    <col min="11282" max="11282" width="1.6640625" style="279" customWidth="1"/>
    <col min="11283" max="11283" width="0" style="279" hidden="1" customWidth="1"/>
    <col min="11284" max="11284" width="8.6640625" style="279" customWidth="1"/>
    <col min="11285" max="11285" width="0" style="279" hidden="1" customWidth="1"/>
    <col min="11286" max="11288" width="8.88671875" style="279"/>
    <col min="11289" max="11298" width="0" style="279" hidden="1" customWidth="1"/>
    <col min="11299" max="11301" width="9.109375" style="279" customWidth="1"/>
    <col min="11302" max="11520" width="8.88671875" style="279"/>
    <col min="11521" max="11522" width="3.33203125" style="279" customWidth="1"/>
    <col min="11523" max="11524" width="4.6640625" style="279" customWidth="1"/>
    <col min="11525" max="11525" width="4.33203125" style="279" customWidth="1"/>
    <col min="11526" max="11526" width="12.6640625" style="279" customWidth="1"/>
    <col min="11527" max="11527" width="2.6640625" style="279" customWidth="1"/>
    <col min="11528" max="11528" width="7.6640625" style="279" customWidth="1"/>
    <col min="11529" max="11529" width="5.88671875" style="279" customWidth="1"/>
    <col min="11530" max="11530" width="1.6640625" style="279" customWidth="1"/>
    <col min="11531" max="11531" width="10.6640625" style="279" customWidth="1"/>
    <col min="11532" max="11532" width="1.6640625" style="279" customWidth="1"/>
    <col min="11533" max="11533" width="10.6640625" style="279" customWidth="1"/>
    <col min="11534" max="11534" width="1.6640625" style="279" customWidth="1"/>
    <col min="11535" max="11535" width="10.6640625" style="279" customWidth="1"/>
    <col min="11536" max="11536" width="1.6640625" style="279" customWidth="1"/>
    <col min="11537" max="11537" width="10.6640625" style="279" customWidth="1"/>
    <col min="11538" max="11538" width="1.6640625" style="279" customWidth="1"/>
    <col min="11539" max="11539" width="0" style="279" hidden="1" customWidth="1"/>
    <col min="11540" max="11540" width="8.6640625" style="279" customWidth="1"/>
    <col min="11541" max="11541" width="0" style="279" hidden="1" customWidth="1"/>
    <col min="11542" max="11544" width="8.88671875" style="279"/>
    <col min="11545" max="11554" width="0" style="279" hidden="1" customWidth="1"/>
    <col min="11555" max="11557" width="9.109375" style="279" customWidth="1"/>
    <col min="11558" max="11776" width="8.88671875" style="279"/>
    <col min="11777" max="11778" width="3.33203125" style="279" customWidth="1"/>
    <col min="11779" max="11780" width="4.6640625" style="279" customWidth="1"/>
    <col min="11781" max="11781" width="4.33203125" style="279" customWidth="1"/>
    <col min="11782" max="11782" width="12.6640625" style="279" customWidth="1"/>
    <col min="11783" max="11783" width="2.6640625" style="279" customWidth="1"/>
    <col min="11784" max="11784" width="7.6640625" style="279" customWidth="1"/>
    <col min="11785" max="11785" width="5.88671875" style="279" customWidth="1"/>
    <col min="11786" max="11786" width="1.6640625" style="279" customWidth="1"/>
    <col min="11787" max="11787" width="10.6640625" style="279" customWidth="1"/>
    <col min="11788" max="11788" width="1.6640625" style="279" customWidth="1"/>
    <col min="11789" max="11789" width="10.6640625" style="279" customWidth="1"/>
    <col min="11790" max="11790" width="1.6640625" style="279" customWidth="1"/>
    <col min="11791" max="11791" width="10.6640625" style="279" customWidth="1"/>
    <col min="11792" max="11792" width="1.6640625" style="279" customWidth="1"/>
    <col min="11793" max="11793" width="10.6640625" style="279" customWidth="1"/>
    <col min="11794" max="11794" width="1.6640625" style="279" customWidth="1"/>
    <col min="11795" max="11795" width="0" style="279" hidden="1" customWidth="1"/>
    <col min="11796" max="11796" width="8.6640625" style="279" customWidth="1"/>
    <col min="11797" max="11797" width="0" style="279" hidden="1" customWidth="1"/>
    <col min="11798" max="11800" width="8.88671875" style="279"/>
    <col min="11801" max="11810" width="0" style="279" hidden="1" customWidth="1"/>
    <col min="11811" max="11813" width="9.109375" style="279" customWidth="1"/>
    <col min="11814" max="12032" width="8.88671875" style="279"/>
    <col min="12033" max="12034" width="3.33203125" style="279" customWidth="1"/>
    <col min="12035" max="12036" width="4.6640625" style="279" customWidth="1"/>
    <col min="12037" max="12037" width="4.33203125" style="279" customWidth="1"/>
    <col min="12038" max="12038" width="12.6640625" style="279" customWidth="1"/>
    <col min="12039" max="12039" width="2.6640625" style="279" customWidth="1"/>
    <col min="12040" max="12040" width="7.6640625" style="279" customWidth="1"/>
    <col min="12041" max="12041" width="5.88671875" style="279" customWidth="1"/>
    <col min="12042" max="12042" width="1.6640625" style="279" customWidth="1"/>
    <col min="12043" max="12043" width="10.6640625" style="279" customWidth="1"/>
    <col min="12044" max="12044" width="1.6640625" style="279" customWidth="1"/>
    <col min="12045" max="12045" width="10.6640625" style="279" customWidth="1"/>
    <col min="12046" max="12046" width="1.6640625" style="279" customWidth="1"/>
    <col min="12047" max="12047" width="10.6640625" style="279" customWidth="1"/>
    <col min="12048" max="12048" width="1.6640625" style="279" customWidth="1"/>
    <col min="12049" max="12049" width="10.6640625" style="279" customWidth="1"/>
    <col min="12050" max="12050" width="1.6640625" style="279" customWidth="1"/>
    <col min="12051" max="12051" width="0" style="279" hidden="1" customWidth="1"/>
    <col min="12052" max="12052" width="8.6640625" style="279" customWidth="1"/>
    <col min="12053" max="12053" width="0" style="279" hidden="1" customWidth="1"/>
    <col min="12054" max="12056" width="8.88671875" style="279"/>
    <col min="12057" max="12066" width="0" style="279" hidden="1" customWidth="1"/>
    <col min="12067" max="12069" width="9.109375" style="279" customWidth="1"/>
    <col min="12070" max="12288" width="8.88671875" style="279"/>
    <col min="12289" max="12290" width="3.33203125" style="279" customWidth="1"/>
    <col min="12291" max="12292" width="4.6640625" style="279" customWidth="1"/>
    <col min="12293" max="12293" width="4.33203125" style="279" customWidth="1"/>
    <col min="12294" max="12294" width="12.6640625" style="279" customWidth="1"/>
    <col min="12295" max="12295" width="2.6640625" style="279" customWidth="1"/>
    <col min="12296" max="12296" width="7.6640625" style="279" customWidth="1"/>
    <col min="12297" max="12297" width="5.88671875" style="279" customWidth="1"/>
    <col min="12298" max="12298" width="1.6640625" style="279" customWidth="1"/>
    <col min="12299" max="12299" width="10.6640625" style="279" customWidth="1"/>
    <col min="12300" max="12300" width="1.6640625" style="279" customWidth="1"/>
    <col min="12301" max="12301" width="10.6640625" style="279" customWidth="1"/>
    <col min="12302" max="12302" width="1.6640625" style="279" customWidth="1"/>
    <col min="12303" max="12303" width="10.6640625" style="279" customWidth="1"/>
    <col min="12304" max="12304" width="1.6640625" style="279" customWidth="1"/>
    <col min="12305" max="12305" width="10.6640625" style="279" customWidth="1"/>
    <col min="12306" max="12306" width="1.6640625" style="279" customWidth="1"/>
    <col min="12307" max="12307" width="0" style="279" hidden="1" customWidth="1"/>
    <col min="12308" max="12308" width="8.6640625" style="279" customWidth="1"/>
    <col min="12309" max="12309" width="0" style="279" hidden="1" customWidth="1"/>
    <col min="12310" max="12312" width="8.88671875" style="279"/>
    <col min="12313" max="12322" width="0" style="279" hidden="1" customWidth="1"/>
    <col min="12323" max="12325" width="9.109375" style="279" customWidth="1"/>
    <col min="12326" max="12544" width="8.88671875" style="279"/>
    <col min="12545" max="12546" width="3.33203125" style="279" customWidth="1"/>
    <col min="12547" max="12548" width="4.6640625" style="279" customWidth="1"/>
    <col min="12549" max="12549" width="4.33203125" style="279" customWidth="1"/>
    <col min="12550" max="12550" width="12.6640625" style="279" customWidth="1"/>
    <col min="12551" max="12551" width="2.6640625" style="279" customWidth="1"/>
    <col min="12552" max="12552" width="7.6640625" style="279" customWidth="1"/>
    <col min="12553" max="12553" width="5.88671875" style="279" customWidth="1"/>
    <col min="12554" max="12554" width="1.6640625" style="279" customWidth="1"/>
    <col min="12555" max="12555" width="10.6640625" style="279" customWidth="1"/>
    <col min="12556" max="12556" width="1.6640625" style="279" customWidth="1"/>
    <col min="12557" max="12557" width="10.6640625" style="279" customWidth="1"/>
    <col min="12558" max="12558" width="1.6640625" style="279" customWidth="1"/>
    <col min="12559" max="12559" width="10.6640625" style="279" customWidth="1"/>
    <col min="12560" max="12560" width="1.6640625" style="279" customWidth="1"/>
    <col min="12561" max="12561" width="10.6640625" style="279" customWidth="1"/>
    <col min="12562" max="12562" width="1.6640625" style="279" customWidth="1"/>
    <col min="12563" max="12563" width="0" style="279" hidden="1" customWidth="1"/>
    <col min="12564" max="12564" width="8.6640625" style="279" customWidth="1"/>
    <col min="12565" max="12565" width="0" style="279" hidden="1" customWidth="1"/>
    <col min="12566" max="12568" width="8.88671875" style="279"/>
    <col min="12569" max="12578" width="0" style="279" hidden="1" customWidth="1"/>
    <col min="12579" max="12581" width="9.109375" style="279" customWidth="1"/>
    <col min="12582" max="12800" width="8.88671875" style="279"/>
    <col min="12801" max="12802" width="3.33203125" style="279" customWidth="1"/>
    <col min="12803" max="12804" width="4.6640625" style="279" customWidth="1"/>
    <col min="12805" max="12805" width="4.33203125" style="279" customWidth="1"/>
    <col min="12806" max="12806" width="12.6640625" style="279" customWidth="1"/>
    <col min="12807" max="12807" width="2.6640625" style="279" customWidth="1"/>
    <col min="12808" max="12808" width="7.6640625" style="279" customWidth="1"/>
    <col min="12809" max="12809" width="5.88671875" style="279" customWidth="1"/>
    <col min="12810" max="12810" width="1.6640625" style="279" customWidth="1"/>
    <col min="12811" max="12811" width="10.6640625" style="279" customWidth="1"/>
    <col min="12812" max="12812" width="1.6640625" style="279" customWidth="1"/>
    <col min="12813" max="12813" width="10.6640625" style="279" customWidth="1"/>
    <col min="12814" max="12814" width="1.6640625" style="279" customWidth="1"/>
    <col min="12815" max="12815" width="10.6640625" style="279" customWidth="1"/>
    <col min="12816" max="12816" width="1.6640625" style="279" customWidth="1"/>
    <col min="12817" max="12817" width="10.6640625" style="279" customWidth="1"/>
    <col min="12818" max="12818" width="1.6640625" style="279" customWidth="1"/>
    <col min="12819" max="12819" width="0" style="279" hidden="1" customWidth="1"/>
    <col min="12820" max="12820" width="8.6640625" style="279" customWidth="1"/>
    <col min="12821" max="12821" width="0" style="279" hidden="1" customWidth="1"/>
    <col min="12822" max="12824" width="8.88671875" style="279"/>
    <col min="12825" max="12834" width="0" style="279" hidden="1" customWidth="1"/>
    <col min="12835" max="12837" width="9.109375" style="279" customWidth="1"/>
    <col min="12838" max="13056" width="8.88671875" style="279"/>
    <col min="13057" max="13058" width="3.33203125" style="279" customWidth="1"/>
    <col min="13059" max="13060" width="4.6640625" style="279" customWidth="1"/>
    <col min="13061" max="13061" width="4.33203125" style="279" customWidth="1"/>
    <col min="13062" max="13062" width="12.6640625" style="279" customWidth="1"/>
    <col min="13063" max="13063" width="2.6640625" style="279" customWidth="1"/>
    <col min="13064" max="13064" width="7.6640625" style="279" customWidth="1"/>
    <col min="13065" max="13065" width="5.88671875" style="279" customWidth="1"/>
    <col min="13066" max="13066" width="1.6640625" style="279" customWidth="1"/>
    <col min="13067" max="13067" width="10.6640625" style="279" customWidth="1"/>
    <col min="13068" max="13068" width="1.6640625" style="279" customWidth="1"/>
    <col min="13069" max="13069" width="10.6640625" style="279" customWidth="1"/>
    <col min="13070" max="13070" width="1.6640625" style="279" customWidth="1"/>
    <col min="13071" max="13071" width="10.6640625" style="279" customWidth="1"/>
    <col min="13072" max="13072" width="1.6640625" style="279" customWidth="1"/>
    <col min="13073" max="13073" width="10.6640625" style="279" customWidth="1"/>
    <col min="13074" max="13074" width="1.6640625" style="279" customWidth="1"/>
    <col min="13075" max="13075" width="0" style="279" hidden="1" customWidth="1"/>
    <col min="13076" max="13076" width="8.6640625" style="279" customWidth="1"/>
    <col min="13077" max="13077" width="0" style="279" hidden="1" customWidth="1"/>
    <col min="13078" max="13080" width="8.88671875" style="279"/>
    <col min="13081" max="13090" width="0" style="279" hidden="1" customWidth="1"/>
    <col min="13091" max="13093" width="9.109375" style="279" customWidth="1"/>
    <col min="13094" max="13312" width="8.88671875" style="279"/>
    <col min="13313" max="13314" width="3.33203125" style="279" customWidth="1"/>
    <col min="13315" max="13316" width="4.6640625" style="279" customWidth="1"/>
    <col min="13317" max="13317" width="4.33203125" style="279" customWidth="1"/>
    <col min="13318" max="13318" width="12.6640625" style="279" customWidth="1"/>
    <col min="13319" max="13319" width="2.6640625" style="279" customWidth="1"/>
    <col min="13320" max="13320" width="7.6640625" style="279" customWidth="1"/>
    <col min="13321" max="13321" width="5.88671875" style="279" customWidth="1"/>
    <col min="13322" max="13322" width="1.6640625" style="279" customWidth="1"/>
    <col min="13323" max="13323" width="10.6640625" style="279" customWidth="1"/>
    <col min="13324" max="13324" width="1.6640625" style="279" customWidth="1"/>
    <col min="13325" max="13325" width="10.6640625" style="279" customWidth="1"/>
    <col min="13326" max="13326" width="1.6640625" style="279" customWidth="1"/>
    <col min="13327" max="13327" width="10.6640625" style="279" customWidth="1"/>
    <col min="13328" max="13328" width="1.6640625" style="279" customWidth="1"/>
    <col min="13329" max="13329" width="10.6640625" style="279" customWidth="1"/>
    <col min="13330" max="13330" width="1.6640625" style="279" customWidth="1"/>
    <col min="13331" max="13331" width="0" style="279" hidden="1" customWidth="1"/>
    <col min="13332" max="13332" width="8.6640625" style="279" customWidth="1"/>
    <col min="13333" max="13333" width="0" style="279" hidden="1" customWidth="1"/>
    <col min="13334" max="13336" width="8.88671875" style="279"/>
    <col min="13337" max="13346" width="0" style="279" hidden="1" customWidth="1"/>
    <col min="13347" max="13349" width="9.109375" style="279" customWidth="1"/>
    <col min="13350" max="13568" width="8.88671875" style="279"/>
    <col min="13569" max="13570" width="3.33203125" style="279" customWidth="1"/>
    <col min="13571" max="13572" width="4.6640625" style="279" customWidth="1"/>
    <col min="13573" max="13573" width="4.33203125" style="279" customWidth="1"/>
    <col min="13574" max="13574" width="12.6640625" style="279" customWidth="1"/>
    <col min="13575" max="13575" width="2.6640625" style="279" customWidth="1"/>
    <col min="13576" max="13576" width="7.6640625" style="279" customWidth="1"/>
    <col min="13577" max="13577" width="5.88671875" style="279" customWidth="1"/>
    <col min="13578" max="13578" width="1.6640625" style="279" customWidth="1"/>
    <col min="13579" max="13579" width="10.6640625" style="279" customWidth="1"/>
    <col min="13580" max="13580" width="1.6640625" style="279" customWidth="1"/>
    <col min="13581" max="13581" width="10.6640625" style="279" customWidth="1"/>
    <col min="13582" max="13582" width="1.6640625" style="279" customWidth="1"/>
    <col min="13583" max="13583" width="10.6640625" style="279" customWidth="1"/>
    <col min="13584" max="13584" width="1.6640625" style="279" customWidth="1"/>
    <col min="13585" max="13585" width="10.6640625" style="279" customWidth="1"/>
    <col min="13586" max="13586" width="1.6640625" style="279" customWidth="1"/>
    <col min="13587" max="13587" width="0" style="279" hidden="1" customWidth="1"/>
    <col min="13588" max="13588" width="8.6640625" style="279" customWidth="1"/>
    <col min="13589" max="13589" width="0" style="279" hidden="1" customWidth="1"/>
    <col min="13590" max="13592" width="8.88671875" style="279"/>
    <col min="13593" max="13602" width="0" style="279" hidden="1" customWidth="1"/>
    <col min="13603" max="13605" width="9.109375" style="279" customWidth="1"/>
    <col min="13606" max="13824" width="8.88671875" style="279"/>
    <col min="13825" max="13826" width="3.33203125" style="279" customWidth="1"/>
    <col min="13827" max="13828" width="4.6640625" style="279" customWidth="1"/>
    <col min="13829" max="13829" width="4.33203125" style="279" customWidth="1"/>
    <col min="13830" max="13830" width="12.6640625" style="279" customWidth="1"/>
    <col min="13831" max="13831" width="2.6640625" style="279" customWidth="1"/>
    <col min="13832" max="13832" width="7.6640625" style="279" customWidth="1"/>
    <col min="13833" max="13833" width="5.88671875" style="279" customWidth="1"/>
    <col min="13834" max="13834" width="1.6640625" style="279" customWidth="1"/>
    <col min="13835" max="13835" width="10.6640625" style="279" customWidth="1"/>
    <col min="13836" max="13836" width="1.6640625" style="279" customWidth="1"/>
    <col min="13837" max="13837" width="10.6640625" style="279" customWidth="1"/>
    <col min="13838" max="13838" width="1.6640625" style="279" customWidth="1"/>
    <col min="13839" max="13839" width="10.6640625" style="279" customWidth="1"/>
    <col min="13840" max="13840" width="1.6640625" style="279" customWidth="1"/>
    <col min="13841" max="13841" width="10.6640625" style="279" customWidth="1"/>
    <col min="13842" max="13842" width="1.6640625" style="279" customWidth="1"/>
    <col min="13843" max="13843" width="0" style="279" hidden="1" customWidth="1"/>
    <col min="13844" max="13844" width="8.6640625" style="279" customWidth="1"/>
    <col min="13845" max="13845" width="0" style="279" hidden="1" customWidth="1"/>
    <col min="13846" max="13848" width="8.88671875" style="279"/>
    <col min="13849" max="13858" width="0" style="279" hidden="1" customWidth="1"/>
    <col min="13859" max="13861" width="9.109375" style="279" customWidth="1"/>
    <col min="13862" max="14080" width="8.88671875" style="279"/>
    <col min="14081" max="14082" width="3.33203125" style="279" customWidth="1"/>
    <col min="14083" max="14084" width="4.6640625" style="279" customWidth="1"/>
    <col min="14085" max="14085" width="4.33203125" style="279" customWidth="1"/>
    <col min="14086" max="14086" width="12.6640625" style="279" customWidth="1"/>
    <col min="14087" max="14087" width="2.6640625" style="279" customWidth="1"/>
    <col min="14088" max="14088" width="7.6640625" style="279" customWidth="1"/>
    <col min="14089" max="14089" width="5.88671875" style="279" customWidth="1"/>
    <col min="14090" max="14090" width="1.6640625" style="279" customWidth="1"/>
    <col min="14091" max="14091" width="10.6640625" style="279" customWidth="1"/>
    <col min="14092" max="14092" width="1.6640625" style="279" customWidth="1"/>
    <col min="14093" max="14093" width="10.6640625" style="279" customWidth="1"/>
    <col min="14094" max="14094" width="1.6640625" style="279" customWidth="1"/>
    <col min="14095" max="14095" width="10.6640625" style="279" customWidth="1"/>
    <col min="14096" max="14096" width="1.6640625" style="279" customWidth="1"/>
    <col min="14097" max="14097" width="10.6640625" style="279" customWidth="1"/>
    <col min="14098" max="14098" width="1.6640625" style="279" customWidth="1"/>
    <col min="14099" max="14099" width="0" style="279" hidden="1" customWidth="1"/>
    <col min="14100" max="14100" width="8.6640625" style="279" customWidth="1"/>
    <col min="14101" max="14101" width="0" style="279" hidden="1" customWidth="1"/>
    <col min="14102" max="14104" width="8.88671875" style="279"/>
    <col min="14105" max="14114" width="0" style="279" hidden="1" customWidth="1"/>
    <col min="14115" max="14117" width="9.109375" style="279" customWidth="1"/>
    <col min="14118" max="14336" width="8.88671875" style="279"/>
    <col min="14337" max="14338" width="3.33203125" style="279" customWidth="1"/>
    <col min="14339" max="14340" width="4.6640625" style="279" customWidth="1"/>
    <col min="14341" max="14341" width="4.33203125" style="279" customWidth="1"/>
    <col min="14342" max="14342" width="12.6640625" style="279" customWidth="1"/>
    <col min="14343" max="14343" width="2.6640625" style="279" customWidth="1"/>
    <col min="14344" max="14344" width="7.6640625" style="279" customWidth="1"/>
    <col min="14345" max="14345" width="5.88671875" style="279" customWidth="1"/>
    <col min="14346" max="14346" width="1.6640625" style="279" customWidth="1"/>
    <col min="14347" max="14347" width="10.6640625" style="279" customWidth="1"/>
    <col min="14348" max="14348" width="1.6640625" style="279" customWidth="1"/>
    <col min="14349" max="14349" width="10.6640625" style="279" customWidth="1"/>
    <col min="14350" max="14350" width="1.6640625" style="279" customWidth="1"/>
    <col min="14351" max="14351" width="10.6640625" style="279" customWidth="1"/>
    <col min="14352" max="14352" width="1.6640625" style="279" customWidth="1"/>
    <col min="14353" max="14353" width="10.6640625" style="279" customWidth="1"/>
    <col min="14354" max="14354" width="1.6640625" style="279" customWidth="1"/>
    <col min="14355" max="14355" width="0" style="279" hidden="1" customWidth="1"/>
    <col min="14356" max="14356" width="8.6640625" style="279" customWidth="1"/>
    <col min="14357" max="14357" width="0" style="279" hidden="1" customWidth="1"/>
    <col min="14358" max="14360" width="8.88671875" style="279"/>
    <col min="14361" max="14370" width="0" style="279" hidden="1" customWidth="1"/>
    <col min="14371" max="14373" width="9.109375" style="279" customWidth="1"/>
    <col min="14374" max="14592" width="8.88671875" style="279"/>
    <col min="14593" max="14594" width="3.33203125" style="279" customWidth="1"/>
    <col min="14595" max="14596" width="4.6640625" style="279" customWidth="1"/>
    <col min="14597" max="14597" width="4.33203125" style="279" customWidth="1"/>
    <col min="14598" max="14598" width="12.6640625" style="279" customWidth="1"/>
    <col min="14599" max="14599" width="2.6640625" style="279" customWidth="1"/>
    <col min="14600" max="14600" width="7.6640625" style="279" customWidth="1"/>
    <col min="14601" max="14601" width="5.88671875" style="279" customWidth="1"/>
    <col min="14602" max="14602" width="1.6640625" style="279" customWidth="1"/>
    <col min="14603" max="14603" width="10.6640625" style="279" customWidth="1"/>
    <col min="14604" max="14604" width="1.6640625" style="279" customWidth="1"/>
    <col min="14605" max="14605" width="10.6640625" style="279" customWidth="1"/>
    <col min="14606" max="14606" width="1.6640625" style="279" customWidth="1"/>
    <col min="14607" max="14607" width="10.6640625" style="279" customWidth="1"/>
    <col min="14608" max="14608" width="1.6640625" style="279" customWidth="1"/>
    <col min="14609" max="14609" width="10.6640625" style="279" customWidth="1"/>
    <col min="14610" max="14610" width="1.6640625" style="279" customWidth="1"/>
    <col min="14611" max="14611" width="0" style="279" hidden="1" customWidth="1"/>
    <col min="14612" max="14612" width="8.6640625" style="279" customWidth="1"/>
    <col min="14613" max="14613" width="0" style="279" hidden="1" customWidth="1"/>
    <col min="14614" max="14616" width="8.88671875" style="279"/>
    <col min="14617" max="14626" width="0" style="279" hidden="1" customWidth="1"/>
    <col min="14627" max="14629" width="9.109375" style="279" customWidth="1"/>
    <col min="14630" max="14848" width="8.88671875" style="279"/>
    <col min="14849" max="14850" width="3.33203125" style="279" customWidth="1"/>
    <col min="14851" max="14852" width="4.6640625" style="279" customWidth="1"/>
    <col min="14853" max="14853" width="4.33203125" style="279" customWidth="1"/>
    <col min="14854" max="14854" width="12.6640625" style="279" customWidth="1"/>
    <col min="14855" max="14855" width="2.6640625" style="279" customWidth="1"/>
    <col min="14856" max="14856" width="7.6640625" style="279" customWidth="1"/>
    <col min="14857" max="14857" width="5.88671875" style="279" customWidth="1"/>
    <col min="14858" max="14858" width="1.6640625" style="279" customWidth="1"/>
    <col min="14859" max="14859" width="10.6640625" style="279" customWidth="1"/>
    <col min="14860" max="14860" width="1.6640625" style="279" customWidth="1"/>
    <col min="14861" max="14861" width="10.6640625" style="279" customWidth="1"/>
    <col min="14862" max="14862" width="1.6640625" style="279" customWidth="1"/>
    <col min="14863" max="14863" width="10.6640625" style="279" customWidth="1"/>
    <col min="14864" max="14864" width="1.6640625" style="279" customWidth="1"/>
    <col min="14865" max="14865" width="10.6640625" style="279" customWidth="1"/>
    <col min="14866" max="14866" width="1.6640625" style="279" customWidth="1"/>
    <col min="14867" max="14867" width="0" style="279" hidden="1" customWidth="1"/>
    <col min="14868" max="14868" width="8.6640625" style="279" customWidth="1"/>
    <col min="14869" max="14869" width="0" style="279" hidden="1" customWidth="1"/>
    <col min="14870" max="14872" width="8.88671875" style="279"/>
    <col min="14873" max="14882" width="0" style="279" hidden="1" customWidth="1"/>
    <col min="14883" max="14885" width="9.109375" style="279" customWidth="1"/>
    <col min="14886" max="15104" width="8.88671875" style="279"/>
    <col min="15105" max="15106" width="3.33203125" style="279" customWidth="1"/>
    <col min="15107" max="15108" width="4.6640625" style="279" customWidth="1"/>
    <col min="15109" max="15109" width="4.33203125" style="279" customWidth="1"/>
    <col min="15110" max="15110" width="12.6640625" style="279" customWidth="1"/>
    <col min="15111" max="15111" width="2.6640625" style="279" customWidth="1"/>
    <col min="15112" max="15112" width="7.6640625" style="279" customWidth="1"/>
    <col min="15113" max="15113" width="5.88671875" style="279" customWidth="1"/>
    <col min="15114" max="15114" width="1.6640625" style="279" customWidth="1"/>
    <col min="15115" max="15115" width="10.6640625" style="279" customWidth="1"/>
    <col min="15116" max="15116" width="1.6640625" style="279" customWidth="1"/>
    <col min="15117" max="15117" width="10.6640625" style="279" customWidth="1"/>
    <col min="15118" max="15118" width="1.6640625" style="279" customWidth="1"/>
    <col min="15119" max="15119" width="10.6640625" style="279" customWidth="1"/>
    <col min="15120" max="15120" width="1.6640625" style="279" customWidth="1"/>
    <col min="15121" max="15121" width="10.6640625" style="279" customWidth="1"/>
    <col min="15122" max="15122" width="1.6640625" style="279" customWidth="1"/>
    <col min="15123" max="15123" width="0" style="279" hidden="1" customWidth="1"/>
    <col min="15124" max="15124" width="8.6640625" style="279" customWidth="1"/>
    <col min="15125" max="15125" width="0" style="279" hidden="1" customWidth="1"/>
    <col min="15126" max="15128" width="8.88671875" style="279"/>
    <col min="15129" max="15138" width="0" style="279" hidden="1" customWidth="1"/>
    <col min="15139" max="15141" width="9.109375" style="279" customWidth="1"/>
    <col min="15142" max="15360" width="8.88671875" style="279"/>
    <col min="15361" max="15362" width="3.33203125" style="279" customWidth="1"/>
    <col min="15363" max="15364" width="4.6640625" style="279" customWidth="1"/>
    <col min="15365" max="15365" width="4.33203125" style="279" customWidth="1"/>
    <col min="15366" max="15366" width="12.6640625" style="279" customWidth="1"/>
    <col min="15367" max="15367" width="2.6640625" style="279" customWidth="1"/>
    <col min="15368" max="15368" width="7.6640625" style="279" customWidth="1"/>
    <col min="15369" max="15369" width="5.88671875" style="279" customWidth="1"/>
    <col min="15370" max="15370" width="1.6640625" style="279" customWidth="1"/>
    <col min="15371" max="15371" width="10.6640625" style="279" customWidth="1"/>
    <col min="15372" max="15372" width="1.6640625" style="279" customWidth="1"/>
    <col min="15373" max="15373" width="10.6640625" style="279" customWidth="1"/>
    <col min="15374" max="15374" width="1.6640625" style="279" customWidth="1"/>
    <col min="15375" max="15375" width="10.6640625" style="279" customWidth="1"/>
    <col min="15376" max="15376" width="1.6640625" style="279" customWidth="1"/>
    <col min="15377" max="15377" width="10.6640625" style="279" customWidth="1"/>
    <col min="15378" max="15378" width="1.6640625" style="279" customWidth="1"/>
    <col min="15379" max="15379" width="0" style="279" hidden="1" customWidth="1"/>
    <col min="15380" max="15380" width="8.6640625" style="279" customWidth="1"/>
    <col min="15381" max="15381" width="0" style="279" hidden="1" customWidth="1"/>
    <col min="15382" max="15384" width="8.88671875" style="279"/>
    <col min="15385" max="15394" width="0" style="279" hidden="1" customWidth="1"/>
    <col min="15395" max="15397" width="9.109375" style="279" customWidth="1"/>
    <col min="15398" max="15616" width="8.88671875" style="279"/>
    <col min="15617" max="15618" width="3.33203125" style="279" customWidth="1"/>
    <col min="15619" max="15620" width="4.6640625" style="279" customWidth="1"/>
    <col min="15621" max="15621" width="4.33203125" style="279" customWidth="1"/>
    <col min="15622" max="15622" width="12.6640625" style="279" customWidth="1"/>
    <col min="15623" max="15623" width="2.6640625" style="279" customWidth="1"/>
    <col min="15624" max="15624" width="7.6640625" style="279" customWidth="1"/>
    <col min="15625" max="15625" width="5.88671875" style="279" customWidth="1"/>
    <col min="15626" max="15626" width="1.6640625" style="279" customWidth="1"/>
    <col min="15627" max="15627" width="10.6640625" style="279" customWidth="1"/>
    <col min="15628" max="15628" width="1.6640625" style="279" customWidth="1"/>
    <col min="15629" max="15629" width="10.6640625" style="279" customWidth="1"/>
    <col min="15630" max="15630" width="1.6640625" style="279" customWidth="1"/>
    <col min="15631" max="15631" width="10.6640625" style="279" customWidth="1"/>
    <col min="15632" max="15632" width="1.6640625" style="279" customWidth="1"/>
    <col min="15633" max="15633" width="10.6640625" style="279" customWidth="1"/>
    <col min="15634" max="15634" width="1.6640625" style="279" customWidth="1"/>
    <col min="15635" max="15635" width="0" style="279" hidden="1" customWidth="1"/>
    <col min="15636" max="15636" width="8.6640625" style="279" customWidth="1"/>
    <col min="15637" max="15637" width="0" style="279" hidden="1" customWidth="1"/>
    <col min="15638" max="15640" width="8.88671875" style="279"/>
    <col min="15641" max="15650" width="0" style="279" hidden="1" customWidth="1"/>
    <col min="15651" max="15653" width="9.109375" style="279" customWidth="1"/>
    <col min="15654" max="15872" width="8.88671875" style="279"/>
    <col min="15873" max="15874" width="3.33203125" style="279" customWidth="1"/>
    <col min="15875" max="15876" width="4.6640625" style="279" customWidth="1"/>
    <col min="15877" max="15877" width="4.33203125" style="279" customWidth="1"/>
    <col min="15878" max="15878" width="12.6640625" style="279" customWidth="1"/>
    <col min="15879" max="15879" width="2.6640625" style="279" customWidth="1"/>
    <col min="15880" max="15880" width="7.6640625" style="279" customWidth="1"/>
    <col min="15881" max="15881" width="5.88671875" style="279" customWidth="1"/>
    <col min="15882" max="15882" width="1.6640625" style="279" customWidth="1"/>
    <col min="15883" max="15883" width="10.6640625" style="279" customWidth="1"/>
    <col min="15884" max="15884" width="1.6640625" style="279" customWidth="1"/>
    <col min="15885" max="15885" width="10.6640625" style="279" customWidth="1"/>
    <col min="15886" max="15886" width="1.6640625" style="279" customWidth="1"/>
    <col min="15887" max="15887" width="10.6640625" style="279" customWidth="1"/>
    <col min="15888" max="15888" width="1.6640625" style="279" customWidth="1"/>
    <col min="15889" max="15889" width="10.6640625" style="279" customWidth="1"/>
    <col min="15890" max="15890" width="1.6640625" style="279" customWidth="1"/>
    <col min="15891" max="15891" width="0" style="279" hidden="1" customWidth="1"/>
    <col min="15892" max="15892" width="8.6640625" style="279" customWidth="1"/>
    <col min="15893" max="15893" width="0" style="279" hidden="1" customWidth="1"/>
    <col min="15894" max="15896" width="8.88671875" style="279"/>
    <col min="15897" max="15906" width="0" style="279" hidden="1" customWidth="1"/>
    <col min="15907" max="15909" width="9.109375" style="279" customWidth="1"/>
    <col min="15910" max="16128" width="8.88671875" style="279"/>
    <col min="16129" max="16130" width="3.33203125" style="279" customWidth="1"/>
    <col min="16131" max="16132" width="4.6640625" style="279" customWidth="1"/>
    <col min="16133" max="16133" width="4.33203125" style="279" customWidth="1"/>
    <col min="16134" max="16134" width="12.6640625" style="279" customWidth="1"/>
    <col min="16135" max="16135" width="2.6640625" style="279" customWidth="1"/>
    <col min="16136" max="16136" width="7.6640625" style="279" customWidth="1"/>
    <col min="16137" max="16137" width="5.88671875" style="279" customWidth="1"/>
    <col min="16138" max="16138" width="1.6640625" style="279" customWidth="1"/>
    <col min="16139" max="16139" width="10.6640625" style="279" customWidth="1"/>
    <col min="16140" max="16140" width="1.6640625" style="279" customWidth="1"/>
    <col min="16141" max="16141" width="10.6640625" style="279" customWidth="1"/>
    <col min="16142" max="16142" width="1.6640625" style="279" customWidth="1"/>
    <col min="16143" max="16143" width="10.6640625" style="279" customWidth="1"/>
    <col min="16144" max="16144" width="1.6640625" style="279" customWidth="1"/>
    <col min="16145" max="16145" width="10.6640625" style="279" customWidth="1"/>
    <col min="16146" max="16146" width="1.6640625" style="279" customWidth="1"/>
    <col min="16147" max="16147" width="0" style="279" hidden="1" customWidth="1"/>
    <col min="16148" max="16148" width="8.6640625" style="279" customWidth="1"/>
    <col min="16149" max="16149" width="0" style="279" hidden="1" customWidth="1"/>
    <col min="16150" max="16152" width="8.88671875" style="279"/>
    <col min="16153" max="16162" width="0" style="279" hidden="1" customWidth="1"/>
    <col min="16163" max="16165" width="9.109375" style="279" customWidth="1"/>
    <col min="16166" max="16384" width="8.88671875" style="279"/>
  </cols>
  <sheetData>
    <row r="1" spans="1:45" s="497" customFormat="1" ht="21.75" customHeight="1" x14ac:dyDescent="0.25">
      <c r="A1" s="495" t="str">
        <f>[1]Altalanos!$A$6</f>
        <v>Somogy Vármegyei Tenisz DO B kategória - Fiú</v>
      </c>
      <c r="B1" s="496"/>
      <c r="C1" s="359"/>
      <c r="D1" s="359"/>
      <c r="E1" s="359"/>
      <c r="F1" s="359"/>
      <c r="G1" s="359"/>
      <c r="H1" s="496"/>
      <c r="I1" s="361"/>
      <c r="J1" s="362"/>
      <c r="K1" s="360" t="s">
        <v>44</v>
      </c>
      <c r="L1" s="363"/>
      <c r="M1" s="364"/>
      <c r="N1" s="362"/>
      <c r="O1" s="362" t="s">
        <v>11</v>
      </c>
      <c r="P1" s="362"/>
      <c r="Q1" s="359"/>
      <c r="R1" s="362"/>
      <c r="T1" s="498"/>
      <c r="U1" s="498"/>
      <c r="V1" s="498"/>
      <c r="W1" s="498"/>
      <c r="X1" s="498"/>
      <c r="Y1" s="498"/>
      <c r="Z1" s="498"/>
      <c r="AA1" s="498"/>
      <c r="AB1" s="367" t="e">
        <f>IF($Y$5=1,CONCATENATE(VLOOKUP($Y$3,$AA$2:$AH$14,2)),CONCATENATE(VLOOKUP($Y$3,$AA$16:$AH$25,2)))</f>
        <v>#N/A</v>
      </c>
      <c r="AC1" s="367" t="e">
        <f>IF($Y$5=1,CONCATENATE(VLOOKUP($Y$3,$AA$2:$AH$14,3)),CONCATENATE(VLOOKUP($Y$3,$AA$16:$AH$25,3)))</f>
        <v>#N/A</v>
      </c>
      <c r="AD1" s="367" t="e">
        <f>IF($Y$5=1,CONCATENATE(VLOOKUP($Y$3,$AA$2:$AH$14,4)),CONCATENATE(VLOOKUP($Y$3,$AA$16:$AH$25,4)))</f>
        <v>#N/A</v>
      </c>
      <c r="AE1" s="367" t="e">
        <f>IF($Y$5=1,CONCATENATE(VLOOKUP($Y$3,$AA$2:$AH$14,5)),CONCATENATE(VLOOKUP($Y$3,$AA$16:$AH$25,5)))</f>
        <v>#N/A</v>
      </c>
      <c r="AF1" s="367" t="e">
        <f>IF($Y$5=1,CONCATENATE(VLOOKUP($Y$3,$AA$2:$AH$14,6)),CONCATENATE(VLOOKUP($Y$3,$AA$16:$AH$25,6)))</f>
        <v>#N/A</v>
      </c>
      <c r="AG1" s="367" t="e">
        <f>IF($Y$5=1,CONCATENATE(VLOOKUP($Y$3,$AA$2:$AH$14,7)),CONCATENATE(VLOOKUP($Y$3,$AA$16:$AH$25,7)))</f>
        <v>#N/A</v>
      </c>
      <c r="AH1" s="367" t="e">
        <f>IF($Y$5=1,CONCATENATE(VLOOKUP($Y$3,$AA$2:$AH$14,8)),CONCATENATE(VLOOKUP($Y$3,$AA$16:$AH$25,8)))</f>
        <v>#N/A</v>
      </c>
      <c r="AI1" s="485"/>
      <c r="AJ1" s="485"/>
      <c r="AK1" s="485"/>
    </row>
    <row r="2" spans="1:45" s="499" customFormat="1" x14ac:dyDescent="0.25">
      <c r="A2" s="368" t="s">
        <v>43</v>
      </c>
      <c r="B2" s="369"/>
      <c r="C2" s="369"/>
      <c r="D2" s="369"/>
      <c r="E2" s="671" t="s">
        <v>458</v>
      </c>
      <c r="F2" s="369"/>
      <c r="G2" s="370" t="s">
        <v>429</v>
      </c>
      <c r="H2" s="371"/>
      <c r="I2" s="371"/>
      <c r="J2" s="372"/>
      <c r="K2" s="363"/>
      <c r="L2" s="363"/>
      <c r="M2" s="363"/>
      <c r="N2" s="372"/>
      <c r="O2" s="371"/>
      <c r="P2" s="372"/>
      <c r="Q2" s="371"/>
      <c r="R2" s="372"/>
      <c r="T2" s="500"/>
      <c r="U2" s="500"/>
      <c r="V2" s="500"/>
      <c r="W2" s="500"/>
      <c r="X2" s="500"/>
      <c r="Y2" s="375"/>
      <c r="Z2" s="376"/>
      <c r="AA2" s="376" t="s">
        <v>52</v>
      </c>
      <c r="AB2" s="377">
        <v>300</v>
      </c>
      <c r="AC2" s="377">
        <v>250</v>
      </c>
      <c r="AD2" s="377">
        <v>200</v>
      </c>
      <c r="AE2" s="377">
        <v>150</v>
      </c>
      <c r="AF2" s="377">
        <v>120</v>
      </c>
      <c r="AG2" s="377">
        <v>90</v>
      </c>
      <c r="AH2" s="377">
        <v>40</v>
      </c>
      <c r="AI2" s="396"/>
      <c r="AJ2" s="396"/>
      <c r="AK2" s="396"/>
      <c r="AL2" s="500"/>
      <c r="AM2" s="500"/>
      <c r="AN2" s="500"/>
      <c r="AO2" s="500"/>
      <c r="AP2" s="500"/>
      <c r="AQ2" s="500"/>
      <c r="AR2" s="500"/>
      <c r="AS2" s="500"/>
    </row>
    <row r="3" spans="1:45" s="502" customFormat="1" ht="11.25" customHeight="1" x14ac:dyDescent="0.25">
      <c r="A3" s="295" t="s">
        <v>21</v>
      </c>
      <c r="B3" s="295"/>
      <c r="C3" s="295"/>
      <c r="D3" s="295"/>
      <c r="E3" s="501"/>
      <c r="F3" s="295"/>
      <c r="G3" s="295" t="s">
        <v>19</v>
      </c>
      <c r="H3" s="295"/>
      <c r="I3" s="295"/>
      <c r="J3" s="378"/>
      <c r="K3" s="295" t="s">
        <v>24</v>
      </c>
      <c r="L3" s="378"/>
      <c r="M3" s="295"/>
      <c r="N3" s="378"/>
      <c r="O3" s="295"/>
      <c r="P3" s="378"/>
      <c r="Q3" s="295"/>
      <c r="R3" s="379" t="s">
        <v>25</v>
      </c>
      <c r="T3" s="503"/>
      <c r="U3" s="503"/>
      <c r="V3" s="503"/>
      <c r="W3" s="503"/>
      <c r="X3" s="503"/>
      <c r="Y3" s="376" t="str">
        <f>IF(K4="OB","A",IF(K4="IX","W",IF(K4="","",K4)))</f>
        <v/>
      </c>
      <c r="Z3" s="376"/>
      <c r="AA3" s="376" t="s">
        <v>53</v>
      </c>
      <c r="AB3" s="377">
        <v>280</v>
      </c>
      <c r="AC3" s="377">
        <v>230</v>
      </c>
      <c r="AD3" s="377">
        <v>180</v>
      </c>
      <c r="AE3" s="377">
        <v>140</v>
      </c>
      <c r="AF3" s="377">
        <v>80</v>
      </c>
      <c r="AG3" s="377">
        <v>0</v>
      </c>
      <c r="AH3" s="377">
        <v>0</v>
      </c>
      <c r="AI3" s="396"/>
      <c r="AJ3" s="396"/>
      <c r="AK3" s="396"/>
      <c r="AL3" s="503"/>
      <c r="AM3" s="503"/>
      <c r="AN3" s="503"/>
      <c r="AO3" s="503"/>
      <c r="AP3" s="503"/>
      <c r="AQ3" s="503"/>
      <c r="AR3" s="503"/>
      <c r="AS3" s="503"/>
    </row>
    <row r="4" spans="1:45" s="506" customFormat="1" ht="11.25" customHeight="1" thickBot="1" x14ac:dyDescent="0.3">
      <c r="A4" s="383">
        <f>[1]Altalanos!$A$10</f>
        <v>46135</v>
      </c>
      <c r="B4" s="383"/>
      <c r="C4" s="383"/>
      <c r="D4" s="384"/>
      <c r="E4" s="385"/>
      <c r="F4" s="385"/>
      <c r="G4" s="385" t="str">
        <f>[1]Altalanos!$C$10</f>
        <v>Balatonboglár</v>
      </c>
      <c r="H4" s="504"/>
      <c r="I4" s="385"/>
      <c r="J4" s="386"/>
      <c r="K4" s="142"/>
      <c r="L4" s="386"/>
      <c r="M4" s="505"/>
      <c r="N4" s="386"/>
      <c r="O4" s="385"/>
      <c r="P4" s="386"/>
      <c r="Q4" s="385"/>
      <c r="R4" s="387" t="str">
        <f>[1]Altalanos!$E$10</f>
        <v>Nagyistók-Nádasi Judit</v>
      </c>
      <c r="T4" s="507"/>
      <c r="U4" s="507"/>
      <c r="V4" s="507"/>
      <c r="W4" s="507"/>
      <c r="X4" s="507"/>
      <c r="Y4" s="376"/>
      <c r="Z4" s="376"/>
      <c r="AA4" s="376" t="s">
        <v>65</v>
      </c>
      <c r="AB4" s="377">
        <v>250</v>
      </c>
      <c r="AC4" s="377">
        <v>200</v>
      </c>
      <c r="AD4" s="377">
        <v>150</v>
      </c>
      <c r="AE4" s="377">
        <v>120</v>
      </c>
      <c r="AF4" s="377">
        <v>90</v>
      </c>
      <c r="AG4" s="377">
        <v>60</v>
      </c>
      <c r="AH4" s="377">
        <v>25</v>
      </c>
      <c r="AI4" s="396"/>
      <c r="AJ4" s="396"/>
      <c r="AK4" s="396"/>
      <c r="AL4" s="507"/>
      <c r="AM4" s="507"/>
      <c r="AN4" s="507"/>
      <c r="AO4" s="507"/>
      <c r="AP4" s="507"/>
      <c r="AQ4" s="507"/>
      <c r="AR4" s="507"/>
      <c r="AS4" s="507"/>
    </row>
    <row r="5" spans="1:45" s="502" customFormat="1" x14ac:dyDescent="0.25">
      <c r="A5" s="457"/>
      <c r="B5" s="508" t="s">
        <v>430</v>
      </c>
      <c r="C5" s="509" t="s">
        <v>35</v>
      </c>
      <c r="D5" s="508" t="s">
        <v>431</v>
      </c>
      <c r="E5" s="508" t="s">
        <v>432</v>
      </c>
      <c r="F5" s="510" t="s">
        <v>22</v>
      </c>
      <c r="G5" s="510" t="s">
        <v>23</v>
      </c>
      <c r="H5" s="510"/>
      <c r="I5" s="510" t="s">
        <v>26</v>
      </c>
      <c r="J5" s="510"/>
      <c r="K5" s="508" t="s">
        <v>433</v>
      </c>
      <c r="L5" s="511"/>
      <c r="M5" s="508" t="s">
        <v>369</v>
      </c>
      <c r="N5" s="511"/>
      <c r="O5" s="508" t="s">
        <v>434</v>
      </c>
      <c r="P5" s="511"/>
      <c r="Q5" s="508"/>
      <c r="R5" s="512"/>
      <c r="T5" s="503"/>
      <c r="U5" s="503"/>
      <c r="V5" s="503"/>
      <c r="W5" s="503"/>
      <c r="X5" s="503"/>
      <c r="Y5" s="376">
        <f>IF(OR([1]Altalanos!$A$8="F1",[1]Altalanos!$A$8="F2",[1]Altalanos!$A$8="N1",[1]Altalanos!$A$8="N2"),1,2)</f>
        <v>2</v>
      </c>
      <c r="Z5" s="376"/>
      <c r="AA5" s="376" t="s">
        <v>66</v>
      </c>
      <c r="AB5" s="377">
        <v>200</v>
      </c>
      <c r="AC5" s="377">
        <v>150</v>
      </c>
      <c r="AD5" s="377">
        <v>120</v>
      </c>
      <c r="AE5" s="377">
        <v>90</v>
      </c>
      <c r="AF5" s="377">
        <v>60</v>
      </c>
      <c r="AG5" s="377">
        <v>40</v>
      </c>
      <c r="AH5" s="377">
        <v>15</v>
      </c>
      <c r="AI5" s="396"/>
      <c r="AJ5" s="396"/>
      <c r="AK5" s="396"/>
      <c r="AL5" s="503"/>
      <c r="AM5" s="503"/>
      <c r="AN5" s="503"/>
      <c r="AO5" s="503"/>
      <c r="AP5" s="503"/>
      <c r="AQ5" s="503"/>
      <c r="AR5" s="503"/>
      <c r="AS5" s="503"/>
    </row>
    <row r="6" spans="1:45" s="502" customFormat="1" ht="11.1" customHeight="1" thickBot="1" x14ac:dyDescent="0.3">
      <c r="A6" s="513"/>
      <c r="B6" s="514"/>
      <c r="C6" s="514"/>
      <c r="D6" s="514"/>
      <c r="E6" s="514"/>
      <c r="F6" s="513" t="str">
        <f>IF(Y3="","",CONCATENATE(VLOOKUP(Y3,AB1:AH1,4)," pont"))</f>
        <v/>
      </c>
      <c r="G6" s="515"/>
      <c r="H6" s="516"/>
      <c r="I6" s="515"/>
      <c r="J6" s="517"/>
      <c r="K6" s="514" t="str">
        <f>IF(Y3="","",CONCATENATE(VLOOKUP(Y3,AB1:AH1,3)," pont"))</f>
        <v/>
      </c>
      <c r="L6" s="517"/>
      <c r="M6" s="514" t="str">
        <f>IF(Y3="","",CONCATENATE(VLOOKUP(Y3,AB1:AH1,2)," pont"))</f>
        <v/>
      </c>
      <c r="N6" s="517"/>
      <c r="O6" s="514" t="str">
        <f>IF(Y3="","",CONCATENATE(VLOOKUP(Y3,AB1:AH1,1)," pont"))</f>
        <v/>
      </c>
      <c r="P6" s="517"/>
      <c r="Q6" s="514"/>
      <c r="R6" s="518"/>
      <c r="T6" s="503"/>
      <c r="U6" s="503"/>
      <c r="V6" s="503"/>
      <c r="W6" s="503"/>
      <c r="X6" s="503"/>
      <c r="Y6" s="376"/>
      <c r="Z6" s="376"/>
      <c r="AA6" s="376" t="s">
        <v>67</v>
      </c>
      <c r="AB6" s="377">
        <v>150</v>
      </c>
      <c r="AC6" s="377">
        <v>120</v>
      </c>
      <c r="AD6" s="377">
        <v>90</v>
      </c>
      <c r="AE6" s="377">
        <v>60</v>
      </c>
      <c r="AF6" s="377">
        <v>40</v>
      </c>
      <c r="AG6" s="377">
        <v>25</v>
      </c>
      <c r="AH6" s="377">
        <v>10</v>
      </c>
      <c r="AI6" s="396"/>
      <c r="AJ6" s="396"/>
      <c r="AK6" s="396"/>
      <c r="AL6" s="503"/>
      <c r="AM6" s="503"/>
      <c r="AN6" s="503"/>
      <c r="AO6" s="503"/>
      <c r="AP6" s="503"/>
      <c r="AQ6" s="503"/>
      <c r="AR6" s="503"/>
      <c r="AS6" s="503"/>
    </row>
    <row r="7" spans="1:45" s="531" customFormat="1" ht="12.9" customHeight="1" x14ac:dyDescent="0.25">
      <c r="A7" s="519">
        <v>1</v>
      </c>
      <c r="B7" s="520" t="str">
        <f>IF($E7="","",VLOOKUP($E7,'VI.kcs.-U16-F elo'!$A$7:$O$22,14))</f>
        <v/>
      </c>
      <c r="C7" s="399" t="str">
        <f>IF($E7="","",VLOOKUP($E7,'VI.kcs.-U16-F elo'!$A$7:$O$22,15))</f>
        <v/>
      </c>
      <c r="D7" s="399" t="str">
        <f>IF($E7="","",VLOOKUP($E7,'VI.kcs.-U16-F elo'!$A$7:$O$22,5))</f>
        <v/>
      </c>
      <c r="E7" s="521"/>
      <c r="F7" s="522" t="str">
        <f>UPPER(IF($E7="","",VLOOKUP($E7,'VI.kcs.-U16-F elo'!$A$7:$O$22,2)))</f>
        <v/>
      </c>
      <c r="G7" s="522" t="str">
        <f>IF($E7="","",VLOOKUP($E7,'VI.kcs.-U16-F elo'!$A$7:$O$22,3))</f>
        <v/>
      </c>
      <c r="H7" s="522"/>
      <c r="I7" s="522" t="str">
        <f>IF($E7="","",VLOOKUP($E7,'VI.kcs.-U16-F elo'!$A$7:$O$22,4))</f>
        <v/>
      </c>
      <c r="J7" s="523"/>
      <c r="K7" s="524"/>
      <c r="L7" s="524"/>
      <c r="M7" s="524"/>
      <c r="N7" s="524"/>
      <c r="O7" s="525"/>
      <c r="P7" s="526"/>
      <c r="Q7" s="527"/>
      <c r="R7" s="528"/>
      <c r="S7" s="529"/>
      <c r="T7" s="529"/>
      <c r="U7" s="530" t="e">
        <f>#REF!</f>
        <v>#REF!</v>
      </c>
      <c r="V7" s="529"/>
      <c r="W7" s="529"/>
      <c r="X7" s="529"/>
      <c r="Y7" s="376"/>
      <c r="Z7" s="376"/>
      <c r="AA7" s="376" t="s">
        <v>68</v>
      </c>
      <c r="AB7" s="377">
        <v>120</v>
      </c>
      <c r="AC7" s="377">
        <v>90</v>
      </c>
      <c r="AD7" s="377">
        <v>60</v>
      </c>
      <c r="AE7" s="377">
        <v>40</v>
      </c>
      <c r="AF7" s="377">
        <v>25</v>
      </c>
      <c r="AG7" s="377">
        <v>10</v>
      </c>
      <c r="AH7" s="377">
        <v>5</v>
      </c>
      <c r="AI7" s="396"/>
      <c r="AJ7" s="396"/>
      <c r="AK7" s="396"/>
      <c r="AL7" s="529"/>
      <c r="AM7" s="529"/>
      <c r="AN7" s="529"/>
      <c r="AO7" s="529"/>
      <c r="AP7" s="529"/>
      <c r="AQ7" s="529"/>
      <c r="AR7" s="529"/>
      <c r="AS7" s="529"/>
    </row>
    <row r="8" spans="1:45" s="531" customFormat="1" ht="12.9" customHeight="1" x14ac:dyDescent="0.25">
      <c r="A8" s="532"/>
      <c r="B8" s="533"/>
      <c r="C8" s="534"/>
      <c r="D8" s="534"/>
      <c r="E8" s="535"/>
      <c r="F8" s="536"/>
      <c r="G8" s="536"/>
      <c r="H8" s="537"/>
      <c r="I8" s="538" t="s">
        <v>435</v>
      </c>
      <c r="J8" s="539"/>
      <c r="K8" s="540" t="str">
        <f>UPPER(IF(OR(J8="a",J8="as"),F7,IF(OR(J8="b",J8="bs"),F9,)))</f>
        <v/>
      </c>
      <c r="L8" s="540"/>
      <c r="M8" s="524"/>
      <c r="N8" s="524"/>
      <c r="O8" s="525"/>
      <c r="P8" s="526"/>
      <c r="Q8" s="527"/>
      <c r="R8" s="528"/>
      <c r="S8" s="529"/>
      <c r="T8" s="529"/>
      <c r="U8" s="541" t="e">
        <f>#REF!</f>
        <v>#REF!</v>
      </c>
      <c r="V8" s="529"/>
      <c r="W8" s="529"/>
      <c r="X8" s="529"/>
      <c r="Y8" s="376"/>
      <c r="Z8" s="376"/>
      <c r="AA8" s="376" t="s">
        <v>69</v>
      </c>
      <c r="AB8" s="377">
        <v>90</v>
      </c>
      <c r="AC8" s="377">
        <v>60</v>
      </c>
      <c r="AD8" s="377">
        <v>40</v>
      </c>
      <c r="AE8" s="377">
        <v>25</v>
      </c>
      <c r="AF8" s="377">
        <v>10</v>
      </c>
      <c r="AG8" s="377">
        <v>5</v>
      </c>
      <c r="AH8" s="377">
        <v>2</v>
      </c>
      <c r="AI8" s="396"/>
      <c r="AJ8" s="396"/>
      <c r="AK8" s="396"/>
      <c r="AL8" s="529"/>
      <c r="AM8" s="529"/>
      <c r="AN8" s="529"/>
      <c r="AO8" s="529"/>
      <c r="AP8" s="529"/>
      <c r="AQ8" s="529"/>
      <c r="AR8" s="529"/>
      <c r="AS8" s="529"/>
    </row>
    <row r="9" spans="1:45" s="531" customFormat="1" ht="12.9" customHeight="1" x14ac:dyDescent="0.25">
      <c r="A9" s="532">
        <v>2</v>
      </c>
      <c r="B9" s="520" t="str">
        <f>IF($E9="","",VLOOKUP($E9,'VI.kcs.-U16-F elo'!$A$7:$O$22,14))</f>
        <v/>
      </c>
      <c r="C9" s="399" t="str">
        <f>IF($E9="","",VLOOKUP($E9,'VI.kcs.-U16-F elo'!$A$7:$O$22,15))</f>
        <v/>
      </c>
      <c r="D9" s="399" t="str">
        <f>IF($E9="","",VLOOKUP($E9,'VI.kcs.-U16-F elo'!$A$7:$O$22,5))</f>
        <v/>
      </c>
      <c r="E9" s="542"/>
      <c r="F9" s="400" t="str">
        <f>UPPER(IF($E9="","",VLOOKUP($E9,'VI.kcs.-U16-F elo'!$A$7:$O$22,2)))</f>
        <v/>
      </c>
      <c r="G9" s="400" t="str">
        <f>IF($E9="","",VLOOKUP($E9,'VI.kcs.-U16-F elo'!$A$7:$O$22,3))</f>
        <v/>
      </c>
      <c r="H9" s="400"/>
      <c r="I9" s="400" t="str">
        <f>IF($E9="","",VLOOKUP($E9,'VI.kcs.-U16-F elo'!$A$7:$O$22,4))</f>
        <v/>
      </c>
      <c r="J9" s="543"/>
      <c r="K9" s="524"/>
      <c r="L9" s="544"/>
      <c r="M9" s="524"/>
      <c r="N9" s="524"/>
      <c r="O9" s="525"/>
      <c r="P9" s="526"/>
      <c r="Q9" s="527"/>
      <c r="R9" s="528"/>
      <c r="S9" s="529"/>
      <c r="T9" s="529"/>
      <c r="U9" s="541" t="e">
        <f>#REF!</f>
        <v>#REF!</v>
      </c>
      <c r="V9" s="529"/>
      <c r="W9" s="529"/>
      <c r="X9" s="529"/>
      <c r="Y9" s="376"/>
      <c r="Z9" s="376"/>
      <c r="AA9" s="376" t="s">
        <v>70</v>
      </c>
      <c r="AB9" s="377">
        <v>60</v>
      </c>
      <c r="AC9" s="377">
        <v>40</v>
      </c>
      <c r="AD9" s="377">
        <v>25</v>
      </c>
      <c r="AE9" s="377">
        <v>10</v>
      </c>
      <c r="AF9" s="377">
        <v>5</v>
      </c>
      <c r="AG9" s="377">
        <v>2</v>
      </c>
      <c r="AH9" s="377">
        <v>1</v>
      </c>
      <c r="AI9" s="396"/>
      <c r="AJ9" s="396"/>
      <c r="AK9" s="396"/>
      <c r="AL9" s="529"/>
      <c r="AM9" s="529"/>
      <c r="AN9" s="529"/>
      <c r="AO9" s="529"/>
      <c r="AP9" s="529"/>
      <c r="AQ9" s="529"/>
      <c r="AR9" s="529"/>
      <c r="AS9" s="529"/>
    </row>
    <row r="10" spans="1:45" s="531" customFormat="1" ht="12.9" customHeight="1" x14ac:dyDescent="0.25">
      <c r="A10" s="532"/>
      <c r="B10" s="533"/>
      <c r="C10" s="534"/>
      <c r="D10" s="534"/>
      <c r="E10" s="545"/>
      <c r="F10" s="536"/>
      <c r="G10" s="536"/>
      <c r="H10" s="537"/>
      <c r="I10" s="536"/>
      <c r="J10" s="546"/>
      <c r="K10" s="538" t="s">
        <v>435</v>
      </c>
      <c r="L10" s="547"/>
      <c r="M10" s="540" t="str">
        <f>UPPER(IF(OR(L10="a",L10="as"),K8,IF(OR(L10="b",L10="bs"),K12,)))</f>
        <v/>
      </c>
      <c r="N10" s="548"/>
      <c r="O10" s="549"/>
      <c r="P10" s="549"/>
      <c r="Q10" s="527"/>
      <c r="R10" s="528"/>
      <c r="S10" s="529"/>
      <c r="T10" s="529"/>
      <c r="U10" s="541" t="e">
        <f>#REF!</f>
        <v>#REF!</v>
      </c>
      <c r="V10" s="529"/>
      <c r="W10" s="529"/>
      <c r="X10" s="529"/>
      <c r="Y10" s="376"/>
      <c r="Z10" s="376"/>
      <c r="AA10" s="376" t="s">
        <v>71</v>
      </c>
      <c r="AB10" s="377">
        <v>40</v>
      </c>
      <c r="AC10" s="377">
        <v>25</v>
      </c>
      <c r="AD10" s="377">
        <v>15</v>
      </c>
      <c r="AE10" s="377">
        <v>7</v>
      </c>
      <c r="AF10" s="377">
        <v>4</v>
      </c>
      <c r="AG10" s="377">
        <v>1</v>
      </c>
      <c r="AH10" s="377">
        <v>0</v>
      </c>
      <c r="AI10" s="396"/>
      <c r="AJ10" s="396"/>
      <c r="AK10" s="396"/>
      <c r="AL10" s="529"/>
      <c r="AM10" s="529"/>
      <c r="AN10" s="529"/>
      <c r="AO10" s="529"/>
      <c r="AP10" s="529"/>
      <c r="AQ10" s="529"/>
      <c r="AR10" s="529"/>
      <c r="AS10" s="529"/>
    </row>
    <row r="11" spans="1:45" s="531" customFormat="1" ht="12.9" customHeight="1" x14ac:dyDescent="0.25">
      <c r="A11" s="532">
        <v>3</v>
      </c>
      <c r="B11" s="520" t="str">
        <f>IF($E11="","",VLOOKUP($E11,'VI.kcs.-U16-F elo'!$A$7:$O$22,14))</f>
        <v/>
      </c>
      <c r="C11" s="399" t="str">
        <f>IF($E11="","",VLOOKUP($E11,'VI.kcs.-U16-F elo'!$A$7:$O$22,15))</f>
        <v/>
      </c>
      <c r="D11" s="399" t="str">
        <f>IF($E11="","",VLOOKUP($E11,'VI.kcs.-U16-F elo'!$A$7:$O$22,5))</f>
        <v/>
      </c>
      <c r="E11" s="542"/>
      <c r="F11" s="400" t="str">
        <f>UPPER(IF($E11="","",VLOOKUP($E11,'VI.kcs.-U16-F elo'!$A$7:$O$22,2)))</f>
        <v/>
      </c>
      <c r="G11" s="400" t="str">
        <f>IF($E11="","",VLOOKUP($E11,'VI.kcs.-U16-F elo'!$A$7:$O$22,3))</f>
        <v/>
      </c>
      <c r="H11" s="400"/>
      <c r="I11" s="400" t="str">
        <f>IF($E11="","",VLOOKUP($E11,'VI.kcs.-U16-F elo'!$A$7:$O$22,4))</f>
        <v/>
      </c>
      <c r="J11" s="523"/>
      <c r="K11" s="524"/>
      <c r="L11" s="550"/>
      <c r="M11" s="524"/>
      <c r="N11" s="551"/>
      <c r="O11" s="549"/>
      <c r="P11" s="549"/>
      <c r="Q11" s="527"/>
      <c r="R11" s="528"/>
      <c r="S11" s="529"/>
      <c r="T11" s="529"/>
      <c r="U11" s="541" t="e">
        <f>#REF!</f>
        <v>#REF!</v>
      </c>
      <c r="V11" s="529"/>
      <c r="W11" s="529"/>
      <c r="X11" s="529"/>
      <c r="Y11" s="376"/>
      <c r="Z11" s="376"/>
      <c r="AA11" s="376" t="s">
        <v>72</v>
      </c>
      <c r="AB11" s="377">
        <v>25</v>
      </c>
      <c r="AC11" s="377">
        <v>15</v>
      </c>
      <c r="AD11" s="377">
        <v>10</v>
      </c>
      <c r="AE11" s="377">
        <v>6</v>
      </c>
      <c r="AF11" s="377">
        <v>3</v>
      </c>
      <c r="AG11" s="377">
        <v>1</v>
      </c>
      <c r="AH11" s="377">
        <v>0</v>
      </c>
      <c r="AI11" s="396"/>
      <c r="AJ11" s="396"/>
      <c r="AK11" s="396"/>
      <c r="AL11" s="529"/>
      <c r="AM11" s="529"/>
      <c r="AN11" s="529"/>
      <c r="AO11" s="529"/>
      <c r="AP11" s="529"/>
      <c r="AQ11" s="529"/>
      <c r="AR11" s="529"/>
      <c r="AS11" s="529"/>
    </row>
    <row r="12" spans="1:45" s="531" customFormat="1" ht="12.9" customHeight="1" x14ac:dyDescent="0.25">
      <c r="A12" s="532"/>
      <c r="B12" s="533"/>
      <c r="C12" s="534"/>
      <c r="D12" s="534"/>
      <c r="E12" s="545"/>
      <c r="F12" s="536"/>
      <c r="G12" s="536"/>
      <c r="H12" s="537"/>
      <c r="I12" s="538" t="s">
        <v>435</v>
      </c>
      <c r="J12" s="539"/>
      <c r="K12" s="540" t="str">
        <f>UPPER(IF(OR(J12="a",J12="as"),F11,IF(OR(J12="b",J12="bs"),F13,)))</f>
        <v/>
      </c>
      <c r="L12" s="552"/>
      <c r="M12" s="524"/>
      <c r="N12" s="551"/>
      <c r="O12" s="549"/>
      <c r="P12" s="549"/>
      <c r="Q12" s="527"/>
      <c r="R12" s="528"/>
      <c r="S12" s="529"/>
      <c r="T12" s="529"/>
      <c r="U12" s="541" t="e">
        <f>#REF!</f>
        <v>#REF!</v>
      </c>
      <c r="V12" s="529"/>
      <c r="W12" s="529"/>
      <c r="X12" s="529"/>
      <c r="Y12" s="376"/>
      <c r="Z12" s="376"/>
      <c r="AA12" s="376" t="s">
        <v>77</v>
      </c>
      <c r="AB12" s="377">
        <v>15</v>
      </c>
      <c r="AC12" s="377">
        <v>10</v>
      </c>
      <c r="AD12" s="377">
        <v>6</v>
      </c>
      <c r="AE12" s="377">
        <v>3</v>
      </c>
      <c r="AF12" s="377">
        <v>1</v>
      </c>
      <c r="AG12" s="377">
        <v>0</v>
      </c>
      <c r="AH12" s="377">
        <v>0</v>
      </c>
      <c r="AI12" s="396"/>
      <c r="AJ12" s="396"/>
      <c r="AK12" s="396"/>
      <c r="AL12" s="529"/>
      <c r="AM12" s="529"/>
      <c r="AN12" s="529"/>
      <c r="AO12" s="529"/>
      <c r="AP12" s="529"/>
      <c r="AQ12" s="529"/>
      <c r="AR12" s="529"/>
      <c r="AS12" s="529"/>
    </row>
    <row r="13" spans="1:45" s="531" customFormat="1" ht="12.9" customHeight="1" x14ac:dyDescent="0.25">
      <c r="A13" s="532">
        <v>4</v>
      </c>
      <c r="B13" s="520" t="str">
        <f>IF($E13="","",VLOOKUP($E13,'VI.kcs.-U16-F elo'!$A$7:$O$22,14))</f>
        <v/>
      </c>
      <c r="C13" s="399" t="str">
        <f>IF($E13="","",VLOOKUP($E13,'VI.kcs.-U16-F elo'!$A$7:$O$22,15))</f>
        <v/>
      </c>
      <c r="D13" s="399" t="str">
        <f>IF($E13="","",VLOOKUP($E13,'VI.kcs.-U16-F elo'!$A$7:$O$22,5))</f>
        <v/>
      </c>
      <c r="E13" s="542"/>
      <c r="F13" s="400" t="str">
        <f>UPPER(IF($E13="","",VLOOKUP($E13,'VI.kcs.-U16-F elo'!$A$7:$O$22,2)))</f>
        <v/>
      </c>
      <c r="G13" s="400" t="str">
        <f>IF($E13="","",VLOOKUP($E13,'VI.kcs.-U16-F elo'!$A$7:$O$22,3))</f>
        <v/>
      </c>
      <c r="H13" s="400"/>
      <c r="I13" s="400" t="str">
        <f>IF($E13="","",VLOOKUP($E13,'VI.kcs.-U16-F elo'!$A$7:$O$22,4))</f>
        <v/>
      </c>
      <c r="J13" s="553"/>
      <c r="K13" s="524"/>
      <c r="L13" s="524"/>
      <c r="M13" s="524"/>
      <c r="N13" s="551"/>
      <c r="O13" s="549"/>
      <c r="P13" s="549"/>
      <c r="Q13" s="527"/>
      <c r="R13" s="528"/>
      <c r="S13" s="529"/>
      <c r="T13" s="529"/>
      <c r="U13" s="541" t="e">
        <f>#REF!</f>
        <v>#REF!</v>
      </c>
      <c r="V13" s="529"/>
      <c r="W13" s="529"/>
      <c r="X13" s="529"/>
      <c r="Y13" s="376"/>
      <c r="Z13" s="376"/>
      <c r="AA13" s="376" t="s">
        <v>73</v>
      </c>
      <c r="AB13" s="377">
        <v>10</v>
      </c>
      <c r="AC13" s="377">
        <v>6</v>
      </c>
      <c r="AD13" s="377">
        <v>3</v>
      </c>
      <c r="AE13" s="377">
        <v>1</v>
      </c>
      <c r="AF13" s="377">
        <v>0</v>
      </c>
      <c r="AG13" s="377">
        <v>0</v>
      </c>
      <c r="AH13" s="377">
        <v>0</v>
      </c>
      <c r="AI13" s="396"/>
      <c r="AJ13" s="396"/>
      <c r="AK13" s="396"/>
      <c r="AL13" s="529"/>
      <c r="AM13" s="529"/>
      <c r="AN13" s="529"/>
      <c r="AO13" s="529"/>
      <c r="AP13" s="529"/>
      <c r="AQ13" s="529"/>
      <c r="AR13" s="529"/>
      <c r="AS13" s="529"/>
    </row>
    <row r="14" spans="1:45" s="531" customFormat="1" ht="12.9" customHeight="1" x14ac:dyDescent="0.25">
      <c r="A14" s="532"/>
      <c r="B14" s="533"/>
      <c r="C14" s="534"/>
      <c r="D14" s="534"/>
      <c r="E14" s="545"/>
      <c r="F14" s="536"/>
      <c r="G14" s="536"/>
      <c r="H14" s="537"/>
      <c r="I14" s="536"/>
      <c r="J14" s="546"/>
      <c r="K14" s="524"/>
      <c r="L14" s="524"/>
      <c r="M14" s="538" t="s">
        <v>435</v>
      </c>
      <c r="N14" s="547"/>
      <c r="O14" s="540" t="str">
        <f>UPPER(IF(OR(N14="a",N14="as"),M10,IF(OR(N14="b",N14="bs"),M18,)))</f>
        <v/>
      </c>
      <c r="P14" s="548"/>
      <c r="Q14" s="527"/>
      <c r="R14" s="528"/>
      <c r="S14" s="529"/>
      <c r="T14" s="529"/>
      <c r="U14" s="541" t="e">
        <f>#REF!</f>
        <v>#REF!</v>
      </c>
      <c r="V14" s="529"/>
      <c r="W14" s="529"/>
      <c r="X14" s="529"/>
      <c r="Y14" s="376"/>
      <c r="Z14" s="376"/>
      <c r="AA14" s="376" t="s">
        <v>74</v>
      </c>
      <c r="AB14" s="377">
        <v>3</v>
      </c>
      <c r="AC14" s="377">
        <v>2</v>
      </c>
      <c r="AD14" s="377">
        <v>1</v>
      </c>
      <c r="AE14" s="377">
        <v>0</v>
      </c>
      <c r="AF14" s="377">
        <v>0</v>
      </c>
      <c r="AG14" s="377">
        <v>0</v>
      </c>
      <c r="AH14" s="377">
        <v>0</v>
      </c>
      <c r="AI14" s="396"/>
      <c r="AJ14" s="396"/>
      <c r="AK14" s="396"/>
      <c r="AL14" s="529"/>
      <c r="AM14" s="529"/>
      <c r="AN14" s="529"/>
      <c r="AO14" s="529"/>
      <c r="AP14" s="529"/>
      <c r="AQ14" s="529"/>
      <c r="AR14" s="529"/>
      <c r="AS14" s="529"/>
    </row>
    <row r="15" spans="1:45" s="531" customFormat="1" ht="12.9" customHeight="1" x14ac:dyDescent="0.25">
      <c r="A15" s="554">
        <v>5</v>
      </c>
      <c r="B15" s="520" t="str">
        <f>IF($E15="","",VLOOKUP($E15,'VI.kcs.-U16-F elo'!$A$7:$O$22,14))</f>
        <v/>
      </c>
      <c r="C15" s="399" t="str">
        <f>IF($E15="","",VLOOKUP($E15,'VI.kcs.-U16-F elo'!$A$7:$O$22,15))</f>
        <v/>
      </c>
      <c r="D15" s="399" t="str">
        <f>IF($E15="","",VLOOKUP($E15,'VI.kcs.-U16-F elo'!$A$7:$O$22,5))</f>
        <v/>
      </c>
      <c r="E15" s="542"/>
      <c r="F15" s="400" t="str">
        <f>UPPER(IF($E15="","",VLOOKUP($E15,'VI.kcs.-U16-F elo'!$A$7:$O$22,2)))</f>
        <v/>
      </c>
      <c r="G15" s="400" t="str">
        <f>IF($E15="","",VLOOKUP($E15,'VI.kcs.-U16-F elo'!$A$7:$O$22,3))</f>
        <v/>
      </c>
      <c r="H15" s="400"/>
      <c r="I15" s="400" t="str">
        <f>IF($E15="","",VLOOKUP($E15,'VI.kcs.-U16-F elo'!$A$7:$O$22,4))</f>
        <v/>
      </c>
      <c r="J15" s="555"/>
      <c r="K15" s="524"/>
      <c r="L15" s="524"/>
      <c r="M15" s="524"/>
      <c r="N15" s="551"/>
      <c r="O15" s="524"/>
      <c r="P15" s="549"/>
      <c r="Q15" s="527"/>
      <c r="R15" s="528"/>
      <c r="S15" s="529"/>
      <c r="T15" s="529"/>
      <c r="U15" s="541" t="e">
        <f>#REF!</f>
        <v>#REF!</v>
      </c>
      <c r="V15" s="529"/>
      <c r="W15" s="529"/>
      <c r="X15" s="529"/>
      <c r="Y15" s="376"/>
      <c r="Z15" s="376"/>
      <c r="AA15" s="376"/>
      <c r="AB15" s="376"/>
      <c r="AC15" s="376"/>
      <c r="AD15" s="376"/>
      <c r="AE15" s="376"/>
      <c r="AF15" s="376"/>
      <c r="AG15" s="376"/>
      <c r="AH15" s="376"/>
      <c r="AI15" s="396"/>
      <c r="AJ15" s="396"/>
      <c r="AK15" s="396"/>
      <c r="AL15" s="529"/>
      <c r="AM15" s="529"/>
      <c r="AN15" s="529"/>
      <c r="AO15" s="529"/>
      <c r="AP15" s="529"/>
      <c r="AQ15" s="529"/>
      <c r="AR15" s="529"/>
      <c r="AS15" s="529"/>
    </row>
    <row r="16" spans="1:45" s="531" customFormat="1" ht="12.9" customHeight="1" thickBot="1" x14ac:dyDescent="0.3">
      <c r="A16" s="532"/>
      <c r="B16" s="533"/>
      <c r="C16" s="534"/>
      <c r="D16" s="534"/>
      <c r="E16" s="545"/>
      <c r="F16" s="536"/>
      <c r="G16" s="536"/>
      <c r="H16" s="537"/>
      <c r="I16" s="538" t="s">
        <v>435</v>
      </c>
      <c r="J16" s="539"/>
      <c r="K16" s="540" t="str">
        <f>UPPER(IF(OR(J16="a",J16="as"),F15,IF(OR(J16="b",J16="bs"),F17,)))</f>
        <v/>
      </c>
      <c r="L16" s="540"/>
      <c r="M16" s="524"/>
      <c r="N16" s="551"/>
      <c r="O16" s="538"/>
      <c r="P16" s="549"/>
      <c r="Q16" s="527"/>
      <c r="R16" s="528"/>
      <c r="S16" s="529"/>
      <c r="T16" s="529"/>
      <c r="U16" s="556" t="e">
        <f>#REF!</f>
        <v>#REF!</v>
      </c>
      <c r="V16" s="529"/>
      <c r="W16" s="529"/>
      <c r="X16" s="529"/>
      <c r="Y16" s="376"/>
      <c r="Z16" s="376"/>
      <c r="AA16" s="376" t="s">
        <v>52</v>
      </c>
      <c r="AB16" s="377">
        <v>150</v>
      </c>
      <c r="AC16" s="377">
        <v>120</v>
      </c>
      <c r="AD16" s="377">
        <v>90</v>
      </c>
      <c r="AE16" s="377">
        <v>60</v>
      </c>
      <c r="AF16" s="377">
        <v>40</v>
      </c>
      <c r="AG16" s="377">
        <v>25</v>
      </c>
      <c r="AH16" s="377">
        <v>15</v>
      </c>
      <c r="AI16" s="396"/>
      <c r="AJ16" s="396"/>
      <c r="AK16" s="396"/>
      <c r="AL16" s="529"/>
      <c r="AM16" s="529"/>
      <c r="AN16" s="529"/>
      <c r="AO16" s="529"/>
      <c r="AP16" s="529"/>
      <c r="AQ16" s="529"/>
      <c r="AR16" s="529"/>
      <c r="AS16" s="529"/>
    </row>
    <row r="17" spans="1:45" s="531" customFormat="1" ht="12.9" customHeight="1" x14ac:dyDescent="0.25">
      <c r="A17" s="532">
        <v>6</v>
      </c>
      <c r="B17" s="520" t="str">
        <f>IF($E17="","",VLOOKUP($E17,'VI.kcs.-U16-F elo'!$A$7:$O$22,14))</f>
        <v/>
      </c>
      <c r="C17" s="399" t="str">
        <f>IF($E17="","",VLOOKUP($E17,'VI.kcs.-U16-F elo'!$A$7:$O$22,15))</f>
        <v/>
      </c>
      <c r="D17" s="399" t="str">
        <f>IF($E17="","",VLOOKUP($E17,'VI.kcs.-U16-F elo'!$A$7:$O$22,5))</f>
        <v/>
      </c>
      <c r="E17" s="542"/>
      <c r="F17" s="400" t="str">
        <f>UPPER(IF($E17="","",VLOOKUP($E17,'VI.kcs.-U16-F elo'!$A$7:$O$22,2)))</f>
        <v/>
      </c>
      <c r="G17" s="400" t="str">
        <f>IF($E17="","",VLOOKUP($E17,'VI.kcs.-U16-F elo'!$A$7:$O$22,3))</f>
        <v/>
      </c>
      <c r="H17" s="400"/>
      <c r="I17" s="400" t="str">
        <f>IF($E17="","",VLOOKUP($E17,'VI.kcs.-U16-F elo'!$A$7:$O$22,4))</f>
        <v/>
      </c>
      <c r="J17" s="543"/>
      <c r="K17" s="524"/>
      <c r="L17" s="544"/>
      <c r="M17" s="524"/>
      <c r="N17" s="551"/>
      <c r="O17" s="549"/>
      <c r="P17" s="549"/>
      <c r="Q17" s="527"/>
      <c r="R17" s="528"/>
      <c r="S17" s="529"/>
      <c r="T17" s="529"/>
      <c r="U17" s="529"/>
      <c r="V17" s="529"/>
      <c r="W17" s="529"/>
      <c r="X17" s="529"/>
      <c r="Y17" s="376"/>
      <c r="Z17" s="376"/>
      <c r="AA17" s="376" t="s">
        <v>65</v>
      </c>
      <c r="AB17" s="377">
        <v>120</v>
      </c>
      <c r="AC17" s="377">
        <v>90</v>
      </c>
      <c r="AD17" s="377">
        <v>60</v>
      </c>
      <c r="AE17" s="377">
        <v>40</v>
      </c>
      <c r="AF17" s="377">
        <v>25</v>
      </c>
      <c r="AG17" s="377">
        <v>15</v>
      </c>
      <c r="AH17" s="377">
        <v>8</v>
      </c>
      <c r="AI17" s="396"/>
      <c r="AJ17" s="396"/>
      <c r="AK17" s="396"/>
      <c r="AL17" s="529"/>
      <c r="AM17" s="529"/>
      <c r="AN17" s="529"/>
      <c r="AO17" s="529"/>
      <c r="AP17" s="529"/>
      <c r="AQ17" s="529"/>
      <c r="AR17" s="529"/>
      <c r="AS17" s="529"/>
    </row>
    <row r="18" spans="1:45" s="531" customFormat="1" ht="12.9" customHeight="1" x14ac:dyDescent="0.25">
      <c r="A18" s="532"/>
      <c r="B18" s="533"/>
      <c r="C18" s="534"/>
      <c r="D18" s="534"/>
      <c r="E18" s="545"/>
      <c r="F18" s="536"/>
      <c r="G18" s="536"/>
      <c r="H18" s="537"/>
      <c r="I18" s="536"/>
      <c r="J18" s="546"/>
      <c r="K18" s="538" t="s">
        <v>435</v>
      </c>
      <c r="L18" s="547"/>
      <c r="M18" s="540" t="str">
        <f>UPPER(IF(OR(L18="a",L18="as"),K16,IF(OR(L18="b",L18="bs"),K20,)))</f>
        <v/>
      </c>
      <c r="N18" s="557"/>
      <c r="O18" s="549"/>
      <c r="P18" s="549"/>
      <c r="Q18" s="527"/>
      <c r="R18" s="528"/>
      <c r="S18" s="529"/>
      <c r="T18" s="529"/>
      <c r="U18" s="529"/>
      <c r="V18" s="529"/>
      <c r="W18" s="529"/>
      <c r="X18" s="529"/>
      <c r="Y18" s="376"/>
      <c r="Z18" s="376"/>
      <c r="AA18" s="376" t="s">
        <v>66</v>
      </c>
      <c r="AB18" s="377">
        <v>90</v>
      </c>
      <c r="AC18" s="377">
        <v>60</v>
      </c>
      <c r="AD18" s="377">
        <v>40</v>
      </c>
      <c r="AE18" s="377">
        <v>25</v>
      </c>
      <c r="AF18" s="377">
        <v>15</v>
      </c>
      <c r="AG18" s="377">
        <v>8</v>
      </c>
      <c r="AH18" s="377">
        <v>4</v>
      </c>
      <c r="AI18" s="396"/>
      <c r="AJ18" s="396"/>
      <c r="AK18" s="396"/>
      <c r="AL18" s="529"/>
      <c r="AM18" s="529"/>
      <c r="AN18" s="529"/>
      <c r="AO18" s="529"/>
      <c r="AP18" s="529"/>
      <c r="AQ18" s="529"/>
      <c r="AR18" s="529"/>
      <c r="AS18" s="529"/>
    </row>
    <row r="19" spans="1:45" s="531" customFormat="1" ht="12.9" customHeight="1" x14ac:dyDescent="0.25">
      <c r="A19" s="532">
        <v>7</v>
      </c>
      <c r="B19" s="520" t="str">
        <f>IF($E19="","",VLOOKUP($E19,'VI.kcs.-U16-F elo'!$A$7:$O$22,14))</f>
        <v/>
      </c>
      <c r="C19" s="399" t="str">
        <f>IF($E19="","",VLOOKUP($E19,'VI.kcs.-U16-F elo'!$A$7:$O$22,15))</f>
        <v/>
      </c>
      <c r="D19" s="399" t="str">
        <f>IF($E19="","",VLOOKUP($E19,'VI.kcs.-U16-F elo'!$A$7:$O$22,5))</f>
        <v/>
      </c>
      <c r="E19" s="542"/>
      <c r="F19" s="400" t="str">
        <f>UPPER(IF($E19="","",VLOOKUP($E19,'VI.kcs.-U16-F elo'!$A$7:$O$22,2)))</f>
        <v/>
      </c>
      <c r="G19" s="400" t="str">
        <f>IF($E19="","",VLOOKUP($E19,'VI.kcs.-U16-F elo'!$A$7:$O$22,3))</f>
        <v/>
      </c>
      <c r="H19" s="400"/>
      <c r="I19" s="400" t="str">
        <f>IF($E19="","",VLOOKUP($E19,'VI.kcs.-U16-F elo'!$A$7:$O$22,4))</f>
        <v/>
      </c>
      <c r="J19" s="523"/>
      <c r="K19" s="524"/>
      <c r="L19" s="550"/>
      <c r="M19" s="524"/>
      <c r="N19" s="549"/>
      <c r="O19" s="549"/>
      <c r="P19" s="549"/>
      <c r="Q19" s="527"/>
      <c r="R19" s="528"/>
      <c r="S19" s="529"/>
      <c r="T19" s="529"/>
      <c r="U19" s="529"/>
      <c r="V19" s="529"/>
      <c r="W19" s="529"/>
      <c r="X19" s="529"/>
      <c r="Y19" s="376"/>
      <c r="Z19" s="376"/>
      <c r="AA19" s="376" t="s">
        <v>67</v>
      </c>
      <c r="AB19" s="377">
        <v>60</v>
      </c>
      <c r="AC19" s="377">
        <v>40</v>
      </c>
      <c r="AD19" s="377">
        <v>25</v>
      </c>
      <c r="AE19" s="377">
        <v>15</v>
      </c>
      <c r="AF19" s="377">
        <v>8</v>
      </c>
      <c r="AG19" s="377">
        <v>4</v>
      </c>
      <c r="AH19" s="377">
        <v>2</v>
      </c>
      <c r="AI19" s="396"/>
      <c r="AJ19" s="396"/>
      <c r="AK19" s="396"/>
      <c r="AL19" s="529"/>
      <c r="AM19" s="529"/>
      <c r="AN19" s="529"/>
      <c r="AO19" s="529"/>
      <c r="AP19" s="529"/>
      <c r="AQ19" s="529"/>
      <c r="AR19" s="529"/>
      <c r="AS19" s="529"/>
    </row>
    <row r="20" spans="1:45" s="531" customFormat="1" ht="12.9" customHeight="1" x14ac:dyDescent="0.25">
      <c r="A20" s="532"/>
      <c r="B20" s="533"/>
      <c r="C20" s="534"/>
      <c r="D20" s="534"/>
      <c r="E20" s="535"/>
      <c r="F20" s="536"/>
      <c r="G20" s="536"/>
      <c r="H20" s="537"/>
      <c r="I20" s="538" t="s">
        <v>435</v>
      </c>
      <c r="J20" s="539"/>
      <c r="K20" s="540" t="str">
        <f>UPPER(IF(OR(J20="a",J20="as"),F19,IF(OR(J20="b",J20="bs"),F21,)))</f>
        <v/>
      </c>
      <c r="L20" s="552"/>
      <c r="M20" s="524"/>
      <c r="N20" s="549"/>
      <c r="O20" s="549"/>
      <c r="P20" s="549"/>
      <c r="Q20" s="527"/>
      <c r="R20" s="528"/>
      <c r="S20" s="529"/>
      <c r="T20" s="529"/>
      <c r="U20" s="529"/>
      <c r="V20" s="529"/>
      <c r="W20" s="529"/>
      <c r="X20" s="529"/>
      <c r="Y20" s="376"/>
      <c r="Z20" s="376"/>
      <c r="AA20" s="376" t="s">
        <v>68</v>
      </c>
      <c r="AB20" s="377">
        <v>40</v>
      </c>
      <c r="AC20" s="377">
        <v>25</v>
      </c>
      <c r="AD20" s="377">
        <v>15</v>
      </c>
      <c r="AE20" s="377">
        <v>8</v>
      </c>
      <c r="AF20" s="377">
        <v>4</v>
      </c>
      <c r="AG20" s="377">
        <v>2</v>
      </c>
      <c r="AH20" s="377">
        <v>1</v>
      </c>
      <c r="AI20" s="396"/>
      <c r="AJ20" s="396"/>
      <c r="AK20" s="396"/>
      <c r="AL20" s="529"/>
      <c r="AM20" s="529"/>
      <c r="AN20" s="529"/>
      <c r="AO20" s="529"/>
      <c r="AP20" s="529"/>
      <c r="AQ20" s="529"/>
      <c r="AR20" s="529"/>
      <c r="AS20" s="529"/>
    </row>
    <row r="21" spans="1:45" s="531" customFormat="1" ht="12.9" customHeight="1" x14ac:dyDescent="0.25">
      <c r="A21" s="558">
        <v>8</v>
      </c>
      <c r="B21" s="520" t="str">
        <f>IF($E21="","",VLOOKUP($E21,'VI.kcs.-U16-F elo'!$A$7:$O$22,14))</f>
        <v/>
      </c>
      <c r="C21" s="399" t="str">
        <f>IF($E21="","",VLOOKUP($E21,'VI.kcs.-U16-F elo'!$A$7:$O$22,15))</f>
        <v/>
      </c>
      <c r="D21" s="399" t="str">
        <f>IF($E21="","",VLOOKUP($E21,'VI.kcs.-U16-F elo'!$A$7:$O$22,5))</f>
        <v/>
      </c>
      <c r="E21" s="521"/>
      <c r="F21" s="559" t="str">
        <f>UPPER(IF($E21="","",VLOOKUP($E21,'VI.kcs.-U16-F elo'!$A$7:$O$22,2)))</f>
        <v/>
      </c>
      <c r="G21" s="559" t="str">
        <f>IF($E21="","",VLOOKUP($E21,'VI.kcs.-U16-F elo'!$A$7:$O$22,3))</f>
        <v/>
      </c>
      <c r="H21" s="559"/>
      <c r="I21" s="559" t="str">
        <f>IF($E21="","",VLOOKUP($E21,'VI.kcs.-U16-F elo'!$A$7:$O$22,4))</f>
        <v/>
      </c>
      <c r="J21" s="553"/>
      <c r="K21" s="524"/>
      <c r="L21" s="524"/>
      <c r="M21" s="524"/>
      <c r="N21" s="549"/>
      <c r="O21" s="549"/>
      <c r="P21" s="549"/>
      <c r="Q21" s="527"/>
      <c r="R21" s="528"/>
      <c r="S21" s="529"/>
      <c r="T21" s="529"/>
      <c r="U21" s="529"/>
      <c r="V21" s="529"/>
      <c r="W21" s="529"/>
      <c r="X21" s="529"/>
      <c r="Y21" s="376"/>
      <c r="Z21" s="376"/>
      <c r="AA21" s="376" t="s">
        <v>69</v>
      </c>
      <c r="AB21" s="377">
        <v>25</v>
      </c>
      <c r="AC21" s="377">
        <v>15</v>
      </c>
      <c r="AD21" s="377">
        <v>10</v>
      </c>
      <c r="AE21" s="377">
        <v>6</v>
      </c>
      <c r="AF21" s="377">
        <v>3</v>
      </c>
      <c r="AG21" s="377">
        <v>1</v>
      </c>
      <c r="AH21" s="377">
        <v>0</v>
      </c>
      <c r="AI21" s="396"/>
      <c r="AJ21" s="396"/>
      <c r="AK21" s="396"/>
      <c r="AL21" s="529"/>
      <c r="AM21" s="529"/>
      <c r="AN21" s="529"/>
      <c r="AO21" s="529"/>
      <c r="AP21" s="529"/>
      <c r="AQ21" s="529"/>
      <c r="AR21" s="529"/>
      <c r="AS21" s="529"/>
    </row>
    <row r="22" spans="1:45" s="531" customFormat="1" ht="9.6" customHeight="1" x14ac:dyDescent="0.25">
      <c r="A22" s="560"/>
      <c r="B22" s="525"/>
      <c r="C22" s="525"/>
      <c r="D22" s="525"/>
      <c r="E22" s="535"/>
      <c r="F22" s="525"/>
      <c r="G22" s="525"/>
      <c r="H22" s="525"/>
      <c r="I22" s="525"/>
      <c r="J22" s="535"/>
      <c r="K22" s="525"/>
      <c r="L22" s="525"/>
      <c r="M22" s="525"/>
      <c r="N22" s="527"/>
      <c r="O22" s="527"/>
      <c r="P22" s="527"/>
      <c r="Q22" s="527"/>
      <c r="R22" s="528"/>
      <c r="S22" s="529"/>
      <c r="T22" s="529"/>
      <c r="U22" s="529"/>
      <c r="V22" s="529"/>
      <c r="W22" s="529"/>
      <c r="X22" s="529"/>
      <c r="Y22" s="376"/>
      <c r="Z22" s="376"/>
      <c r="AA22" s="376" t="s">
        <v>70</v>
      </c>
      <c r="AB22" s="377">
        <v>15</v>
      </c>
      <c r="AC22" s="377">
        <v>10</v>
      </c>
      <c r="AD22" s="377">
        <v>6</v>
      </c>
      <c r="AE22" s="377">
        <v>3</v>
      </c>
      <c r="AF22" s="377">
        <v>1</v>
      </c>
      <c r="AG22" s="377">
        <v>0</v>
      </c>
      <c r="AH22" s="377">
        <v>0</v>
      </c>
      <c r="AI22" s="396"/>
      <c r="AJ22" s="396"/>
      <c r="AK22" s="396"/>
      <c r="AL22" s="529"/>
      <c r="AM22" s="529"/>
      <c r="AN22" s="529"/>
      <c r="AO22" s="529"/>
      <c r="AP22" s="529"/>
      <c r="AQ22" s="529"/>
      <c r="AR22" s="529"/>
      <c r="AS22" s="529"/>
    </row>
    <row r="23" spans="1:45" s="531" customFormat="1" ht="9.6" customHeight="1" x14ac:dyDescent="0.25">
      <c r="A23" s="561"/>
      <c r="B23" s="535"/>
      <c r="C23" s="535"/>
      <c r="D23" s="535"/>
      <c r="E23" s="535"/>
      <c r="F23" s="525"/>
      <c r="G23" s="525"/>
      <c r="H23" s="529"/>
      <c r="I23" s="562"/>
      <c r="J23" s="535"/>
      <c r="K23" s="525"/>
      <c r="L23" s="525"/>
      <c r="M23" s="525"/>
      <c r="N23" s="527"/>
      <c r="O23" s="527"/>
      <c r="P23" s="527"/>
      <c r="Q23" s="527"/>
      <c r="R23" s="528"/>
      <c r="S23" s="529"/>
      <c r="T23" s="529"/>
      <c r="U23" s="529"/>
      <c r="V23" s="529"/>
      <c r="W23" s="529"/>
      <c r="X23" s="529"/>
      <c r="Y23" s="376"/>
      <c r="Z23" s="376"/>
      <c r="AA23" s="376" t="s">
        <v>71</v>
      </c>
      <c r="AB23" s="377">
        <v>10</v>
      </c>
      <c r="AC23" s="377">
        <v>6</v>
      </c>
      <c r="AD23" s="377">
        <v>3</v>
      </c>
      <c r="AE23" s="377">
        <v>1</v>
      </c>
      <c r="AF23" s="377">
        <v>0</v>
      </c>
      <c r="AG23" s="377">
        <v>0</v>
      </c>
      <c r="AH23" s="377">
        <v>0</v>
      </c>
      <c r="AI23" s="396"/>
      <c r="AJ23" s="396"/>
      <c r="AK23" s="396"/>
      <c r="AL23" s="529"/>
      <c r="AM23" s="529"/>
      <c r="AN23" s="529"/>
      <c r="AO23" s="529"/>
      <c r="AP23" s="529"/>
      <c r="AQ23" s="529"/>
      <c r="AR23" s="529"/>
      <c r="AS23" s="529"/>
    </row>
    <row r="24" spans="1:45" s="531" customFormat="1" ht="9.6" customHeight="1" x14ac:dyDescent="0.25">
      <c r="A24" s="561"/>
      <c r="B24" s="525"/>
      <c r="C24" s="525"/>
      <c r="D24" s="525"/>
      <c r="E24" s="535"/>
      <c r="F24" s="525"/>
      <c r="G24" s="525"/>
      <c r="H24" s="525"/>
      <c r="I24" s="525"/>
      <c r="J24" s="535"/>
      <c r="K24" s="525"/>
      <c r="L24" s="563"/>
      <c r="M24" s="525"/>
      <c r="N24" s="527"/>
      <c r="O24" s="527"/>
      <c r="P24" s="527"/>
      <c r="Q24" s="527"/>
      <c r="R24" s="528"/>
      <c r="S24" s="529"/>
      <c r="T24" s="529"/>
      <c r="U24" s="529"/>
      <c r="V24" s="529"/>
      <c r="W24" s="529"/>
      <c r="X24" s="529"/>
      <c r="Y24" s="376"/>
      <c r="Z24" s="376"/>
      <c r="AA24" s="376" t="s">
        <v>72</v>
      </c>
      <c r="AB24" s="377">
        <v>6</v>
      </c>
      <c r="AC24" s="377">
        <v>3</v>
      </c>
      <c r="AD24" s="377">
        <v>1</v>
      </c>
      <c r="AE24" s="377">
        <v>0</v>
      </c>
      <c r="AF24" s="377">
        <v>0</v>
      </c>
      <c r="AG24" s="377">
        <v>0</v>
      </c>
      <c r="AH24" s="377">
        <v>0</v>
      </c>
      <c r="AI24" s="396"/>
      <c r="AJ24" s="396"/>
      <c r="AK24" s="396"/>
      <c r="AL24" s="529"/>
      <c r="AM24" s="529"/>
      <c r="AN24" s="529"/>
      <c r="AO24" s="529"/>
      <c r="AP24" s="529"/>
      <c r="AQ24" s="529"/>
      <c r="AR24" s="529"/>
      <c r="AS24" s="529"/>
    </row>
    <row r="25" spans="1:45" s="531" customFormat="1" ht="9.6" customHeight="1" x14ac:dyDescent="0.25">
      <c r="A25" s="561"/>
      <c r="B25" s="535"/>
      <c r="C25" s="535"/>
      <c r="D25" s="535"/>
      <c r="E25" s="535"/>
      <c r="F25" s="525"/>
      <c r="G25" s="525"/>
      <c r="H25" s="529"/>
      <c r="I25" s="525"/>
      <c r="J25" s="535"/>
      <c r="K25" s="562"/>
      <c r="L25" s="535"/>
      <c r="M25" s="525"/>
      <c r="N25" s="527"/>
      <c r="O25" s="527"/>
      <c r="P25" s="527"/>
      <c r="Q25" s="527"/>
      <c r="R25" s="528"/>
      <c r="S25" s="529"/>
      <c r="T25" s="529"/>
      <c r="U25" s="529"/>
      <c r="V25" s="529"/>
      <c r="W25" s="529"/>
      <c r="X25" s="529"/>
      <c r="Y25" s="376"/>
      <c r="Z25" s="376"/>
      <c r="AA25" s="376" t="s">
        <v>77</v>
      </c>
      <c r="AB25" s="377">
        <v>3</v>
      </c>
      <c r="AC25" s="377">
        <v>2</v>
      </c>
      <c r="AD25" s="377">
        <v>1</v>
      </c>
      <c r="AE25" s="377">
        <v>0</v>
      </c>
      <c r="AF25" s="377">
        <v>0</v>
      </c>
      <c r="AG25" s="377">
        <v>0</v>
      </c>
      <c r="AH25" s="377">
        <v>0</v>
      </c>
      <c r="AI25" s="396"/>
      <c r="AJ25" s="396"/>
      <c r="AK25" s="396"/>
      <c r="AL25" s="529"/>
      <c r="AM25" s="529"/>
      <c r="AN25" s="529"/>
      <c r="AO25" s="529"/>
      <c r="AP25" s="529"/>
      <c r="AQ25" s="529"/>
      <c r="AR25" s="529"/>
      <c r="AS25" s="529"/>
    </row>
    <row r="26" spans="1:45" s="531" customFormat="1" ht="9.6" customHeight="1" x14ac:dyDescent="0.25">
      <c r="A26" s="561"/>
      <c r="B26" s="525"/>
      <c r="C26" s="525"/>
      <c r="D26" s="525"/>
      <c r="E26" s="535"/>
      <c r="F26" s="525"/>
      <c r="G26" s="525"/>
      <c r="H26" s="525"/>
      <c r="I26" s="525"/>
      <c r="J26" s="535"/>
      <c r="K26" s="525"/>
      <c r="L26" s="525"/>
      <c r="M26" s="525"/>
      <c r="N26" s="527"/>
      <c r="O26" s="527"/>
      <c r="P26" s="527"/>
      <c r="Q26" s="527"/>
      <c r="R26" s="528"/>
      <c r="S26" s="564"/>
      <c r="T26" s="529"/>
      <c r="U26" s="529"/>
      <c r="V26" s="529"/>
      <c r="W26" s="529"/>
      <c r="X26" s="529"/>
      <c r="Y26" s="279"/>
      <c r="Z26" s="279"/>
      <c r="AA26" s="279"/>
      <c r="AB26" s="279"/>
      <c r="AC26" s="279"/>
      <c r="AD26" s="279"/>
      <c r="AE26" s="279"/>
      <c r="AF26" s="279"/>
      <c r="AG26" s="279"/>
      <c r="AH26" s="279"/>
      <c r="AI26" s="396"/>
      <c r="AJ26" s="396"/>
      <c r="AK26" s="396"/>
      <c r="AL26" s="529"/>
      <c r="AM26" s="529"/>
      <c r="AN26" s="529"/>
      <c r="AO26" s="529"/>
      <c r="AP26" s="529"/>
      <c r="AQ26" s="529"/>
      <c r="AR26" s="529"/>
      <c r="AS26" s="529"/>
    </row>
    <row r="27" spans="1:45" s="531" customFormat="1" ht="9.6" customHeight="1" x14ac:dyDescent="0.25">
      <c r="A27" s="561"/>
      <c r="B27" s="535"/>
      <c r="C27" s="535"/>
      <c r="D27" s="535"/>
      <c r="E27" s="535"/>
      <c r="F27" s="525"/>
      <c r="G27" s="525"/>
      <c r="H27" s="529"/>
      <c r="I27" s="562"/>
      <c r="J27" s="535"/>
      <c r="K27" s="525"/>
      <c r="L27" s="525"/>
      <c r="M27" s="525"/>
      <c r="N27" s="527"/>
      <c r="O27" s="527"/>
      <c r="P27" s="527"/>
      <c r="Q27" s="527"/>
      <c r="R27" s="528"/>
      <c r="S27" s="529"/>
      <c r="T27" s="529"/>
      <c r="U27" s="529"/>
      <c r="V27" s="529"/>
      <c r="W27" s="529"/>
      <c r="X27" s="529"/>
      <c r="Y27" s="279"/>
      <c r="Z27" s="279"/>
      <c r="AA27" s="279"/>
      <c r="AB27" s="279"/>
      <c r="AC27" s="279"/>
      <c r="AD27" s="279"/>
      <c r="AE27" s="279"/>
      <c r="AF27" s="279"/>
      <c r="AG27" s="279"/>
      <c r="AH27" s="279"/>
      <c r="AI27" s="396"/>
      <c r="AJ27" s="396"/>
      <c r="AK27" s="396"/>
      <c r="AL27" s="529"/>
      <c r="AM27" s="529"/>
      <c r="AN27" s="529"/>
      <c r="AO27" s="529"/>
      <c r="AP27" s="529"/>
      <c r="AQ27" s="529"/>
      <c r="AR27" s="529"/>
      <c r="AS27" s="529"/>
    </row>
    <row r="28" spans="1:45" s="531" customFormat="1" ht="9.6" customHeight="1" x14ac:dyDescent="0.25">
      <c r="A28" s="561"/>
      <c r="B28" s="525"/>
      <c r="C28" s="525"/>
      <c r="D28" s="525"/>
      <c r="E28" s="535"/>
      <c r="F28" s="525"/>
      <c r="G28" s="525"/>
      <c r="H28" s="525"/>
      <c r="I28" s="525"/>
      <c r="J28" s="535"/>
      <c r="K28" s="525"/>
      <c r="L28" s="525"/>
      <c r="M28" s="525"/>
      <c r="N28" s="527"/>
      <c r="O28" s="527"/>
      <c r="P28" s="527"/>
      <c r="Q28" s="527"/>
      <c r="R28" s="528"/>
      <c r="S28" s="529"/>
      <c r="T28" s="529"/>
      <c r="U28" s="529"/>
      <c r="V28" s="529"/>
      <c r="W28" s="529"/>
      <c r="X28" s="529"/>
      <c r="Y28" s="529"/>
      <c r="Z28" s="529"/>
      <c r="AA28" s="529"/>
      <c r="AB28" s="529"/>
      <c r="AC28" s="529"/>
      <c r="AD28" s="529"/>
      <c r="AE28" s="529"/>
      <c r="AF28" s="529"/>
      <c r="AG28" s="529"/>
      <c r="AH28" s="529"/>
      <c r="AI28" s="565"/>
      <c r="AJ28" s="565"/>
      <c r="AK28" s="565"/>
      <c r="AL28" s="529"/>
      <c r="AM28" s="529"/>
      <c r="AN28" s="529"/>
      <c r="AO28" s="529"/>
      <c r="AP28" s="529"/>
      <c r="AQ28" s="529"/>
      <c r="AR28" s="529"/>
      <c r="AS28" s="529"/>
    </row>
    <row r="29" spans="1:45" s="531" customFormat="1" ht="9.6" customHeight="1" x14ac:dyDescent="0.25">
      <c r="A29" s="561"/>
      <c r="B29" s="535"/>
      <c r="C29" s="535"/>
      <c r="D29" s="535"/>
      <c r="E29" s="535"/>
      <c r="F29" s="525"/>
      <c r="G29" s="525"/>
      <c r="H29" s="529"/>
      <c r="I29" s="525"/>
      <c r="J29" s="535"/>
      <c r="K29" s="525"/>
      <c r="L29" s="525"/>
      <c r="M29" s="562"/>
      <c r="N29" s="535"/>
      <c r="O29" s="525"/>
      <c r="P29" s="527"/>
      <c r="Q29" s="527"/>
      <c r="R29" s="528"/>
      <c r="S29" s="529"/>
      <c r="T29" s="529"/>
      <c r="U29" s="529"/>
      <c r="V29" s="529"/>
      <c r="W29" s="529"/>
      <c r="X29" s="529"/>
      <c r="Y29" s="529"/>
      <c r="Z29" s="529"/>
      <c r="AA29" s="529"/>
      <c r="AB29" s="529"/>
      <c r="AC29" s="529"/>
      <c r="AD29" s="529"/>
      <c r="AE29" s="529"/>
      <c r="AF29" s="529"/>
      <c r="AG29" s="529"/>
      <c r="AH29" s="529"/>
      <c r="AI29" s="565"/>
      <c r="AJ29" s="565"/>
      <c r="AK29" s="565"/>
      <c r="AL29" s="529"/>
      <c r="AM29" s="529"/>
      <c r="AN29" s="529"/>
      <c r="AO29" s="529"/>
      <c r="AP29" s="529"/>
      <c r="AQ29" s="529"/>
      <c r="AR29" s="529"/>
      <c r="AS29" s="529"/>
    </row>
    <row r="30" spans="1:45" s="531" customFormat="1" ht="9.6" customHeight="1" x14ac:dyDescent="0.25">
      <c r="A30" s="561"/>
      <c r="B30" s="525"/>
      <c r="C30" s="525"/>
      <c r="D30" s="525"/>
      <c r="E30" s="535"/>
      <c r="F30" s="525"/>
      <c r="G30" s="525"/>
      <c r="H30" s="525"/>
      <c r="I30" s="525"/>
      <c r="J30" s="535"/>
      <c r="K30" s="525"/>
      <c r="L30" s="525"/>
      <c r="M30" s="525"/>
      <c r="N30" s="527"/>
      <c r="O30" s="525"/>
      <c r="P30" s="527"/>
      <c r="Q30" s="527"/>
      <c r="R30" s="528"/>
      <c r="S30" s="529"/>
      <c r="T30" s="529"/>
      <c r="U30" s="529"/>
      <c r="V30" s="529"/>
      <c r="W30" s="529"/>
      <c r="X30" s="529"/>
      <c r="Y30" s="529"/>
      <c r="Z30" s="529"/>
      <c r="AA30" s="529"/>
      <c r="AB30" s="529"/>
      <c r="AC30" s="529"/>
      <c r="AD30" s="529"/>
      <c r="AE30" s="529"/>
      <c r="AF30" s="529"/>
      <c r="AG30" s="529"/>
      <c r="AH30" s="529"/>
      <c r="AI30" s="565"/>
      <c r="AJ30" s="565"/>
      <c r="AK30" s="565"/>
      <c r="AL30" s="529"/>
      <c r="AM30" s="529"/>
      <c r="AN30" s="529"/>
      <c r="AO30" s="529"/>
      <c r="AP30" s="529"/>
      <c r="AQ30" s="529"/>
      <c r="AR30" s="529"/>
      <c r="AS30" s="529"/>
    </row>
    <row r="31" spans="1:45" s="531" customFormat="1" ht="9.6" customHeight="1" x14ac:dyDescent="0.25">
      <c r="A31" s="561"/>
      <c r="B31" s="535"/>
      <c r="C31" s="535"/>
      <c r="D31" s="535"/>
      <c r="E31" s="535"/>
      <c r="F31" s="525"/>
      <c r="G31" s="525"/>
      <c r="H31" s="529"/>
      <c r="I31" s="562"/>
      <c r="J31" s="535"/>
      <c r="K31" s="525"/>
      <c r="L31" s="525"/>
      <c r="M31" s="525"/>
      <c r="N31" s="527"/>
      <c r="O31" s="527"/>
      <c r="P31" s="527"/>
      <c r="Q31" s="527"/>
      <c r="R31" s="528"/>
      <c r="S31" s="529"/>
      <c r="T31" s="529"/>
      <c r="U31" s="529"/>
      <c r="V31" s="529"/>
      <c r="W31" s="529"/>
      <c r="X31" s="529"/>
      <c r="Y31" s="529"/>
      <c r="Z31" s="529"/>
      <c r="AA31" s="529"/>
      <c r="AB31" s="529"/>
      <c r="AC31" s="529"/>
      <c r="AD31" s="529"/>
      <c r="AE31" s="529"/>
      <c r="AF31" s="529"/>
      <c r="AG31" s="529"/>
      <c r="AH31" s="529"/>
      <c r="AI31" s="565"/>
      <c r="AJ31" s="565"/>
      <c r="AK31" s="565"/>
      <c r="AL31" s="529"/>
      <c r="AM31" s="529"/>
      <c r="AN31" s="529"/>
      <c r="AO31" s="529"/>
      <c r="AP31" s="529"/>
      <c r="AQ31" s="529"/>
      <c r="AR31" s="529"/>
      <c r="AS31" s="529"/>
    </row>
    <row r="32" spans="1:45" s="531" customFormat="1" ht="9.6" customHeight="1" x14ac:dyDescent="0.25">
      <c r="A32" s="561"/>
      <c r="B32" s="525"/>
      <c r="C32" s="525"/>
      <c r="D32" s="525"/>
      <c r="E32" s="535"/>
      <c r="F32" s="525"/>
      <c r="G32" s="525"/>
      <c r="H32" s="525"/>
      <c r="I32" s="525"/>
      <c r="J32" s="535"/>
      <c r="K32" s="525"/>
      <c r="L32" s="563"/>
      <c r="M32" s="525"/>
      <c r="N32" s="527"/>
      <c r="O32" s="527"/>
      <c r="P32" s="527"/>
      <c r="Q32" s="527"/>
      <c r="R32" s="528"/>
      <c r="S32" s="529"/>
      <c r="T32" s="529"/>
      <c r="U32" s="529"/>
      <c r="V32" s="529"/>
      <c r="W32" s="529"/>
      <c r="X32" s="529"/>
      <c r="Y32" s="529"/>
      <c r="Z32" s="529"/>
      <c r="AA32" s="529"/>
      <c r="AB32" s="529"/>
      <c r="AC32" s="529"/>
      <c r="AD32" s="529"/>
      <c r="AE32" s="529"/>
      <c r="AF32" s="529"/>
      <c r="AG32" s="529"/>
      <c r="AH32" s="529"/>
      <c r="AI32" s="565"/>
      <c r="AJ32" s="565"/>
      <c r="AK32" s="565"/>
      <c r="AL32" s="529"/>
      <c r="AM32" s="529"/>
      <c r="AN32" s="529"/>
      <c r="AO32" s="529"/>
      <c r="AP32" s="529"/>
      <c r="AQ32" s="529"/>
      <c r="AR32" s="529"/>
      <c r="AS32" s="529"/>
    </row>
    <row r="33" spans="1:45" s="531" customFormat="1" ht="9.6" customHeight="1" x14ac:dyDescent="0.25">
      <c r="A33" s="561"/>
      <c r="B33" s="535"/>
      <c r="C33" s="535"/>
      <c r="D33" s="535"/>
      <c r="E33" s="535"/>
      <c r="F33" s="525"/>
      <c r="G33" s="525"/>
      <c r="H33" s="529"/>
      <c r="I33" s="525"/>
      <c r="J33" s="535"/>
      <c r="K33" s="562"/>
      <c r="L33" s="535"/>
      <c r="M33" s="525"/>
      <c r="N33" s="527"/>
      <c r="O33" s="527"/>
      <c r="P33" s="527"/>
      <c r="Q33" s="527"/>
      <c r="R33" s="528"/>
      <c r="S33" s="529"/>
      <c r="T33" s="529"/>
      <c r="U33" s="529"/>
      <c r="V33" s="529"/>
      <c r="W33" s="529"/>
      <c r="X33" s="529"/>
      <c r="Y33" s="529"/>
      <c r="Z33" s="529"/>
      <c r="AA33" s="529"/>
      <c r="AB33" s="529"/>
      <c r="AC33" s="529"/>
      <c r="AD33" s="529"/>
      <c r="AE33" s="529"/>
      <c r="AF33" s="529"/>
      <c r="AG33" s="529"/>
      <c r="AH33" s="529"/>
      <c r="AI33" s="565"/>
      <c r="AJ33" s="565"/>
      <c r="AK33" s="565"/>
      <c r="AL33" s="529"/>
      <c r="AM33" s="529"/>
      <c r="AN33" s="529"/>
      <c r="AO33" s="529"/>
      <c r="AP33" s="529"/>
      <c r="AQ33" s="529"/>
      <c r="AR33" s="529"/>
      <c r="AS33" s="529"/>
    </row>
    <row r="34" spans="1:45" s="531" customFormat="1" ht="9.6" customHeight="1" x14ac:dyDescent="0.25">
      <c r="A34" s="561"/>
      <c r="B34" s="525"/>
      <c r="C34" s="525"/>
      <c r="D34" s="525"/>
      <c r="E34" s="535"/>
      <c r="F34" s="525"/>
      <c r="G34" s="525"/>
      <c r="H34" s="525"/>
      <c r="I34" s="525"/>
      <c r="J34" s="535"/>
      <c r="K34" s="525"/>
      <c r="L34" s="525"/>
      <c r="M34" s="525"/>
      <c r="N34" s="527"/>
      <c r="O34" s="527"/>
      <c r="P34" s="527"/>
      <c r="Q34" s="527"/>
      <c r="R34" s="528"/>
      <c r="S34" s="529"/>
      <c r="T34" s="529"/>
      <c r="U34" s="529"/>
      <c r="V34" s="529"/>
      <c r="W34" s="529"/>
      <c r="X34" s="529"/>
      <c r="Y34" s="529"/>
      <c r="Z34" s="529"/>
      <c r="AA34" s="529"/>
      <c r="AB34" s="529"/>
      <c r="AC34" s="529"/>
      <c r="AD34" s="529"/>
      <c r="AE34" s="529"/>
      <c r="AF34" s="529"/>
      <c r="AG34" s="529"/>
      <c r="AH34" s="529"/>
      <c r="AI34" s="565"/>
      <c r="AJ34" s="565"/>
      <c r="AK34" s="565"/>
      <c r="AL34" s="529"/>
      <c r="AM34" s="529"/>
      <c r="AN34" s="529"/>
      <c r="AO34" s="529"/>
      <c r="AP34" s="529"/>
      <c r="AQ34" s="529"/>
      <c r="AR34" s="529"/>
      <c r="AS34" s="529"/>
    </row>
    <row r="35" spans="1:45" s="531" customFormat="1" ht="9.6" customHeight="1" x14ac:dyDescent="0.25">
      <c r="A35" s="561"/>
      <c r="B35" s="535"/>
      <c r="C35" s="535"/>
      <c r="D35" s="535"/>
      <c r="E35" s="535"/>
      <c r="F35" s="525"/>
      <c r="G35" s="525"/>
      <c r="H35" s="529"/>
      <c r="I35" s="562"/>
      <c r="J35" s="535"/>
      <c r="K35" s="525"/>
      <c r="L35" s="525"/>
      <c r="M35" s="525"/>
      <c r="N35" s="527"/>
      <c r="O35" s="527"/>
      <c r="P35" s="527"/>
      <c r="Q35" s="527"/>
      <c r="R35" s="528"/>
      <c r="S35" s="529"/>
      <c r="T35" s="529"/>
      <c r="U35" s="529"/>
      <c r="V35" s="529"/>
      <c r="W35" s="529"/>
      <c r="X35" s="529"/>
      <c r="Y35" s="529"/>
      <c r="Z35" s="529"/>
      <c r="AA35" s="529"/>
      <c r="AB35" s="529"/>
      <c r="AC35" s="529"/>
      <c r="AD35" s="529"/>
      <c r="AE35" s="529"/>
      <c r="AF35" s="529"/>
      <c r="AG35" s="529"/>
      <c r="AH35" s="529"/>
      <c r="AI35" s="565"/>
      <c r="AJ35" s="565"/>
      <c r="AK35" s="565"/>
      <c r="AL35" s="529"/>
      <c r="AM35" s="529"/>
      <c r="AN35" s="529"/>
      <c r="AO35" s="529"/>
      <c r="AP35" s="529"/>
      <c r="AQ35" s="529"/>
      <c r="AR35" s="529"/>
      <c r="AS35" s="529"/>
    </row>
    <row r="36" spans="1:45" s="531" customFormat="1" ht="9.6" customHeight="1" x14ac:dyDescent="0.25">
      <c r="A36" s="560"/>
      <c r="B36" s="525"/>
      <c r="C36" s="525"/>
      <c r="D36" s="525"/>
      <c r="E36" s="535"/>
      <c r="F36" s="525"/>
      <c r="G36" s="525"/>
      <c r="H36" s="525"/>
      <c r="I36" s="525"/>
      <c r="J36" s="535"/>
      <c r="K36" s="525"/>
      <c r="L36" s="525"/>
      <c r="M36" s="525"/>
      <c r="N36" s="525"/>
      <c r="O36" s="525"/>
      <c r="P36" s="525"/>
      <c r="Q36" s="527"/>
      <c r="R36" s="528"/>
      <c r="S36" s="529"/>
      <c r="T36" s="529"/>
      <c r="U36" s="529"/>
      <c r="V36" s="529"/>
      <c r="W36" s="529"/>
      <c r="X36" s="529"/>
      <c r="Y36" s="529"/>
      <c r="Z36" s="529"/>
      <c r="AA36" s="529"/>
      <c r="AB36" s="529"/>
      <c r="AC36" s="529"/>
      <c r="AD36" s="529"/>
      <c r="AE36" s="529"/>
      <c r="AF36" s="529"/>
      <c r="AG36" s="529"/>
      <c r="AH36" s="529"/>
      <c r="AI36" s="565"/>
      <c r="AJ36" s="565"/>
      <c r="AK36" s="565"/>
      <c r="AL36" s="529"/>
      <c r="AM36" s="529"/>
      <c r="AN36" s="529"/>
      <c r="AO36" s="529"/>
      <c r="AP36" s="529"/>
      <c r="AQ36" s="529"/>
      <c r="AR36" s="529"/>
      <c r="AS36" s="529"/>
    </row>
    <row r="37" spans="1:45" s="531" customFormat="1" ht="9.6" customHeight="1" x14ac:dyDescent="0.25">
      <c r="A37" s="561"/>
      <c r="B37" s="535"/>
      <c r="C37" s="535"/>
      <c r="D37" s="535"/>
      <c r="E37" s="535"/>
      <c r="F37" s="566"/>
      <c r="G37" s="566"/>
      <c r="H37" s="567"/>
      <c r="I37" s="524"/>
      <c r="J37" s="546"/>
      <c r="K37" s="524"/>
      <c r="L37" s="524"/>
      <c r="M37" s="524"/>
      <c r="N37" s="549"/>
      <c r="O37" s="549"/>
      <c r="P37" s="549"/>
      <c r="Q37" s="527"/>
      <c r="R37" s="528"/>
      <c r="S37" s="529"/>
      <c r="T37" s="529"/>
      <c r="U37" s="529"/>
      <c r="V37" s="529"/>
      <c r="W37" s="529"/>
      <c r="X37" s="529"/>
      <c r="Y37" s="529"/>
      <c r="Z37" s="529"/>
      <c r="AA37" s="529"/>
      <c r="AB37" s="529"/>
      <c r="AC37" s="529"/>
      <c r="AD37" s="529"/>
      <c r="AE37" s="529"/>
      <c r="AF37" s="529"/>
      <c r="AG37" s="529"/>
      <c r="AH37" s="529"/>
      <c r="AI37" s="565"/>
      <c r="AJ37" s="565"/>
      <c r="AK37" s="565"/>
      <c r="AL37" s="529"/>
      <c r="AM37" s="529"/>
      <c r="AN37" s="529"/>
      <c r="AO37" s="529"/>
      <c r="AP37" s="529"/>
      <c r="AQ37" s="529"/>
      <c r="AR37" s="529"/>
      <c r="AS37" s="529"/>
    </row>
    <row r="38" spans="1:45" s="531" customFormat="1" ht="9.6" customHeight="1" x14ac:dyDescent="0.25">
      <c r="A38" s="560"/>
      <c r="B38" s="525"/>
      <c r="C38" s="525"/>
      <c r="D38" s="525"/>
      <c r="E38" s="535"/>
      <c r="F38" s="525"/>
      <c r="G38" s="525"/>
      <c r="H38" s="525"/>
      <c r="I38" s="525"/>
      <c r="J38" s="535"/>
      <c r="K38" s="525"/>
      <c r="L38" s="525"/>
      <c r="M38" s="525"/>
      <c r="N38" s="527"/>
      <c r="O38" s="527"/>
      <c r="P38" s="527"/>
      <c r="Q38" s="527"/>
      <c r="R38" s="528"/>
      <c r="S38" s="529"/>
      <c r="T38" s="529"/>
      <c r="U38" s="529"/>
      <c r="V38" s="529"/>
      <c r="W38" s="529"/>
      <c r="X38" s="529"/>
      <c r="Y38" s="529"/>
      <c r="Z38" s="529"/>
      <c r="AA38" s="529"/>
      <c r="AB38" s="529"/>
      <c r="AC38" s="529"/>
      <c r="AD38" s="529"/>
      <c r="AE38" s="529"/>
      <c r="AF38" s="529"/>
      <c r="AG38" s="529"/>
      <c r="AH38" s="529"/>
      <c r="AI38" s="565"/>
      <c r="AJ38" s="565"/>
      <c r="AK38" s="565"/>
      <c r="AL38" s="529"/>
      <c r="AM38" s="529"/>
      <c r="AN38" s="529"/>
      <c r="AO38" s="529"/>
      <c r="AP38" s="529"/>
      <c r="AQ38" s="529"/>
      <c r="AR38" s="529"/>
      <c r="AS38" s="529"/>
    </row>
    <row r="39" spans="1:45" s="531" customFormat="1" ht="9.6" customHeight="1" x14ac:dyDescent="0.25">
      <c r="A39" s="561"/>
      <c r="B39" s="535"/>
      <c r="C39" s="535"/>
      <c r="D39" s="535"/>
      <c r="E39" s="535"/>
      <c r="F39" s="525"/>
      <c r="G39" s="525"/>
      <c r="H39" s="529"/>
      <c r="I39" s="562"/>
      <c r="J39" s="535"/>
      <c r="K39" s="525"/>
      <c r="L39" s="525"/>
      <c r="M39" s="525"/>
      <c r="N39" s="527"/>
      <c r="O39" s="527"/>
      <c r="P39" s="527"/>
      <c r="Q39" s="527"/>
      <c r="R39" s="528"/>
      <c r="S39" s="529"/>
      <c r="T39" s="529"/>
      <c r="U39" s="529"/>
      <c r="V39" s="529"/>
      <c r="W39" s="529"/>
      <c r="X39" s="529"/>
      <c r="Y39" s="529"/>
      <c r="Z39" s="529"/>
      <c r="AA39" s="529"/>
      <c r="AB39" s="529"/>
      <c r="AC39" s="529"/>
      <c r="AD39" s="529"/>
      <c r="AE39" s="529"/>
      <c r="AF39" s="529"/>
      <c r="AG39" s="529"/>
      <c r="AH39" s="529"/>
      <c r="AI39" s="565"/>
      <c r="AJ39" s="565"/>
      <c r="AK39" s="565"/>
      <c r="AL39" s="529"/>
      <c r="AM39" s="529"/>
      <c r="AN39" s="529"/>
      <c r="AO39" s="529"/>
      <c r="AP39" s="529"/>
      <c r="AQ39" s="529"/>
      <c r="AR39" s="529"/>
      <c r="AS39" s="529"/>
    </row>
    <row r="40" spans="1:45" s="531" customFormat="1" ht="9.6" customHeight="1" x14ac:dyDescent="0.25">
      <c r="A40" s="561"/>
      <c r="B40" s="525"/>
      <c r="C40" s="525"/>
      <c r="D40" s="525"/>
      <c r="E40" s="535"/>
      <c r="F40" s="525"/>
      <c r="G40" s="525"/>
      <c r="H40" s="525"/>
      <c r="I40" s="525"/>
      <c r="J40" s="535"/>
      <c r="K40" s="525"/>
      <c r="L40" s="563"/>
      <c r="M40" s="525"/>
      <c r="N40" s="527"/>
      <c r="O40" s="527"/>
      <c r="P40" s="527"/>
      <c r="Q40" s="527"/>
      <c r="R40" s="528"/>
      <c r="S40" s="529"/>
      <c r="T40" s="529"/>
      <c r="U40" s="529"/>
      <c r="V40" s="529"/>
      <c r="W40" s="529"/>
      <c r="X40" s="529"/>
      <c r="Y40" s="529"/>
      <c r="Z40" s="529"/>
      <c r="AA40" s="529"/>
      <c r="AB40" s="529"/>
      <c r="AC40" s="529"/>
      <c r="AD40" s="529"/>
      <c r="AE40" s="529"/>
      <c r="AF40" s="529"/>
      <c r="AG40" s="529"/>
      <c r="AH40" s="529"/>
      <c r="AI40" s="565"/>
      <c r="AJ40" s="565"/>
      <c r="AK40" s="565"/>
      <c r="AL40" s="529"/>
      <c r="AM40" s="529"/>
      <c r="AN40" s="529"/>
      <c r="AO40" s="529"/>
      <c r="AP40" s="529"/>
      <c r="AQ40" s="529"/>
      <c r="AR40" s="529"/>
      <c r="AS40" s="529"/>
    </row>
    <row r="41" spans="1:45" s="531" customFormat="1" ht="9.6" customHeight="1" x14ac:dyDescent="0.25">
      <c r="A41" s="561"/>
      <c r="B41" s="535"/>
      <c r="C41" s="535"/>
      <c r="D41" s="535"/>
      <c r="E41" s="535"/>
      <c r="F41" s="525"/>
      <c r="G41" s="525"/>
      <c r="H41" s="529"/>
      <c r="I41" s="525"/>
      <c r="J41" s="535"/>
      <c r="K41" s="562"/>
      <c r="L41" s="535"/>
      <c r="M41" s="525"/>
      <c r="N41" s="527"/>
      <c r="O41" s="527"/>
      <c r="P41" s="527"/>
      <c r="Q41" s="527"/>
      <c r="R41" s="528"/>
      <c r="S41" s="529"/>
      <c r="T41" s="529"/>
      <c r="U41" s="529"/>
      <c r="V41" s="529"/>
      <c r="W41" s="529"/>
      <c r="X41" s="529"/>
      <c r="Y41" s="529"/>
      <c r="Z41" s="529"/>
      <c r="AA41" s="529"/>
      <c r="AB41" s="529"/>
      <c r="AC41" s="529"/>
      <c r="AD41" s="529"/>
      <c r="AE41" s="529"/>
      <c r="AF41" s="529"/>
      <c r="AG41" s="529"/>
      <c r="AH41" s="529"/>
      <c r="AI41" s="565"/>
      <c r="AJ41" s="565"/>
      <c r="AK41" s="565"/>
      <c r="AL41" s="529"/>
      <c r="AM41" s="529"/>
      <c r="AN41" s="529"/>
      <c r="AO41" s="529"/>
      <c r="AP41" s="529"/>
      <c r="AQ41" s="529"/>
      <c r="AR41" s="529"/>
      <c r="AS41" s="529"/>
    </row>
    <row r="42" spans="1:45" s="531" customFormat="1" ht="9.6" customHeight="1" x14ac:dyDescent="0.25">
      <c r="A42" s="561"/>
      <c r="B42" s="525"/>
      <c r="C42" s="525"/>
      <c r="D42" s="525"/>
      <c r="E42" s="535"/>
      <c r="F42" s="525"/>
      <c r="G42" s="525"/>
      <c r="H42" s="525"/>
      <c r="I42" s="525"/>
      <c r="J42" s="535"/>
      <c r="K42" s="525"/>
      <c r="L42" s="525"/>
      <c r="M42" s="525"/>
      <c r="N42" s="527"/>
      <c r="O42" s="527"/>
      <c r="P42" s="527"/>
      <c r="Q42" s="527"/>
      <c r="R42" s="528"/>
      <c r="S42" s="564"/>
      <c r="T42" s="529"/>
      <c r="U42" s="529"/>
      <c r="V42" s="529"/>
      <c r="W42" s="529"/>
      <c r="X42" s="529"/>
      <c r="Y42" s="529"/>
      <c r="Z42" s="529"/>
      <c r="AA42" s="529"/>
      <c r="AB42" s="529"/>
      <c r="AC42" s="529"/>
      <c r="AD42" s="529"/>
      <c r="AE42" s="529"/>
      <c r="AF42" s="529"/>
      <c r="AG42" s="529"/>
      <c r="AH42" s="529"/>
      <c r="AI42" s="565"/>
      <c r="AJ42" s="565"/>
      <c r="AK42" s="565"/>
      <c r="AL42" s="529"/>
      <c r="AM42" s="529"/>
      <c r="AN42" s="529"/>
      <c r="AO42" s="529"/>
      <c r="AP42" s="529"/>
      <c r="AQ42" s="529"/>
      <c r="AR42" s="529"/>
      <c r="AS42" s="529"/>
    </row>
    <row r="43" spans="1:45" s="531" customFormat="1" ht="9.6" customHeight="1" x14ac:dyDescent="0.25">
      <c r="A43" s="561"/>
      <c r="B43" s="535"/>
      <c r="C43" s="535"/>
      <c r="D43" s="535"/>
      <c r="E43" s="535"/>
      <c r="F43" s="525"/>
      <c r="G43" s="525"/>
      <c r="H43" s="529"/>
      <c r="I43" s="562"/>
      <c r="J43" s="535"/>
      <c r="K43" s="525"/>
      <c r="L43" s="525"/>
      <c r="M43" s="525"/>
      <c r="N43" s="527"/>
      <c r="O43" s="527"/>
      <c r="P43" s="527"/>
      <c r="Q43" s="527"/>
      <c r="R43" s="528"/>
      <c r="S43" s="529"/>
      <c r="T43" s="529"/>
      <c r="U43" s="529"/>
      <c r="V43" s="529"/>
      <c r="W43" s="529"/>
      <c r="X43" s="529"/>
      <c r="Y43" s="529"/>
      <c r="Z43" s="529"/>
      <c r="AA43" s="529"/>
      <c r="AB43" s="529"/>
      <c r="AC43" s="529"/>
      <c r="AD43" s="529"/>
      <c r="AE43" s="529"/>
      <c r="AF43" s="529"/>
      <c r="AG43" s="529"/>
      <c r="AH43" s="529"/>
      <c r="AI43" s="565"/>
      <c r="AJ43" s="565"/>
      <c r="AK43" s="565"/>
      <c r="AL43" s="529"/>
      <c r="AM43" s="529"/>
      <c r="AN43" s="529"/>
      <c r="AO43" s="529"/>
      <c r="AP43" s="529"/>
      <c r="AQ43" s="529"/>
      <c r="AR43" s="529"/>
      <c r="AS43" s="529"/>
    </row>
    <row r="44" spans="1:45" s="531" customFormat="1" ht="9.6" customHeight="1" x14ac:dyDescent="0.25">
      <c r="A44" s="561"/>
      <c r="B44" s="525"/>
      <c r="C44" s="525"/>
      <c r="D44" s="525"/>
      <c r="E44" s="535"/>
      <c r="F44" s="525"/>
      <c r="G44" s="525"/>
      <c r="H44" s="525"/>
      <c r="I44" s="525"/>
      <c r="J44" s="535"/>
      <c r="K44" s="525"/>
      <c r="L44" s="525"/>
      <c r="M44" s="525"/>
      <c r="N44" s="527"/>
      <c r="O44" s="527"/>
      <c r="P44" s="527"/>
      <c r="Q44" s="527"/>
      <c r="R44" s="528"/>
      <c r="S44" s="529"/>
      <c r="T44" s="529"/>
      <c r="U44" s="529"/>
      <c r="V44" s="529"/>
      <c r="W44" s="529"/>
      <c r="X44" s="529"/>
      <c r="Y44" s="529"/>
      <c r="Z44" s="529"/>
      <c r="AA44" s="529"/>
      <c r="AB44" s="529"/>
      <c r="AC44" s="529"/>
      <c r="AD44" s="529"/>
      <c r="AE44" s="529"/>
      <c r="AF44" s="529"/>
      <c r="AG44" s="529"/>
      <c r="AH44" s="529"/>
      <c r="AI44" s="565"/>
      <c r="AJ44" s="565"/>
      <c r="AK44" s="565"/>
      <c r="AL44" s="529"/>
      <c r="AM44" s="529"/>
      <c r="AN44" s="529"/>
      <c r="AO44" s="529"/>
      <c r="AP44" s="529"/>
      <c r="AQ44" s="529"/>
      <c r="AR44" s="529"/>
      <c r="AS44" s="529"/>
    </row>
    <row r="45" spans="1:45" s="531" customFormat="1" ht="9.6" customHeight="1" x14ac:dyDescent="0.25">
      <c r="A45" s="561"/>
      <c r="B45" s="535"/>
      <c r="C45" s="535"/>
      <c r="D45" s="535"/>
      <c r="E45" s="535"/>
      <c r="F45" s="525"/>
      <c r="G45" s="525"/>
      <c r="H45" s="529"/>
      <c r="I45" s="525"/>
      <c r="J45" s="535"/>
      <c r="K45" s="525"/>
      <c r="L45" s="525"/>
      <c r="M45" s="562"/>
      <c r="N45" s="535"/>
      <c r="O45" s="525"/>
      <c r="P45" s="527"/>
      <c r="Q45" s="527"/>
      <c r="R45" s="528"/>
      <c r="S45" s="529"/>
      <c r="T45" s="529"/>
      <c r="U45" s="529"/>
      <c r="V45" s="529"/>
      <c r="W45" s="529"/>
      <c r="X45" s="529"/>
      <c r="Y45" s="529"/>
      <c r="Z45" s="529"/>
      <c r="AA45" s="529"/>
      <c r="AB45" s="529"/>
      <c r="AC45" s="529"/>
      <c r="AD45" s="529"/>
      <c r="AE45" s="529"/>
      <c r="AF45" s="529"/>
      <c r="AG45" s="529"/>
      <c r="AH45" s="529"/>
      <c r="AI45" s="565"/>
      <c r="AJ45" s="565"/>
      <c r="AK45" s="565"/>
      <c r="AL45" s="529"/>
      <c r="AM45" s="529"/>
      <c r="AN45" s="529"/>
      <c r="AO45" s="529"/>
      <c r="AP45" s="529"/>
      <c r="AQ45" s="529"/>
      <c r="AR45" s="529"/>
      <c r="AS45" s="529"/>
    </row>
    <row r="46" spans="1:45" s="531" customFormat="1" ht="9.6" customHeight="1" x14ac:dyDescent="0.25">
      <c r="A46" s="561"/>
      <c r="B46" s="525"/>
      <c r="C46" s="525"/>
      <c r="D46" s="525"/>
      <c r="E46" s="535"/>
      <c r="F46" s="525"/>
      <c r="G46" s="525"/>
      <c r="H46" s="525"/>
      <c r="I46" s="525"/>
      <c r="J46" s="535"/>
      <c r="K46" s="525"/>
      <c r="L46" s="525"/>
      <c r="M46" s="525"/>
      <c r="N46" s="527"/>
      <c r="O46" s="525"/>
      <c r="P46" s="527"/>
      <c r="Q46" s="527"/>
      <c r="R46" s="528"/>
      <c r="S46" s="529"/>
      <c r="T46" s="529"/>
      <c r="U46" s="529"/>
      <c r="V46" s="529"/>
      <c r="W46" s="529"/>
      <c r="X46" s="529"/>
      <c r="Y46" s="529"/>
      <c r="Z46" s="529"/>
      <c r="AA46" s="529"/>
      <c r="AB46" s="529"/>
      <c r="AC46" s="529"/>
      <c r="AD46" s="529"/>
      <c r="AE46" s="529"/>
      <c r="AF46" s="529"/>
      <c r="AG46" s="529"/>
      <c r="AH46" s="529"/>
      <c r="AI46" s="565"/>
      <c r="AJ46" s="565"/>
      <c r="AK46" s="565"/>
      <c r="AL46" s="529"/>
      <c r="AM46" s="529"/>
      <c r="AN46" s="529"/>
      <c r="AO46" s="529"/>
      <c r="AP46" s="529"/>
      <c r="AQ46" s="529"/>
      <c r="AR46" s="529"/>
      <c r="AS46" s="529"/>
    </row>
    <row r="47" spans="1:45" s="531" customFormat="1" ht="9.6" customHeight="1" x14ac:dyDescent="0.25">
      <c r="A47" s="561"/>
      <c r="B47" s="535"/>
      <c r="C47" s="535"/>
      <c r="D47" s="535"/>
      <c r="E47" s="535"/>
      <c r="F47" s="525"/>
      <c r="G47" s="525"/>
      <c r="H47" s="529"/>
      <c r="I47" s="562"/>
      <c r="J47" s="535"/>
      <c r="K47" s="525"/>
      <c r="L47" s="525"/>
      <c r="M47" s="525"/>
      <c r="N47" s="527"/>
      <c r="O47" s="527"/>
      <c r="P47" s="527"/>
      <c r="Q47" s="527"/>
      <c r="R47" s="528"/>
      <c r="S47" s="529"/>
      <c r="T47" s="529"/>
      <c r="U47" s="529"/>
      <c r="V47" s="529"/>
      <c r="W47" s="529"/>
      <c r="X47" s="529"/>
      <c r="Y47" s="529"/>
      <c r="Z47" s="529"/>
      <c r="AA47" s="529"/>
      <c r="AB47" s="529"/>
      <c r="AC47" s="529"/>
      <c r="AD47" s="529"/>
      <c r="AE47" s="529"/>
      <c r="AF47" s="529"/>
      <c r="AG47" s="529"/>
      <c r="AH47" s="529"/>
      <c r="AI47" s="565"/>
      <c r="AJ47" s="565"/>
      <c r="AK47" s="565"/>
      <c r="AL47" s="529"/>
      <c r="AM47" s="529"/>
      <c r="AN47" s="529"/>
      <c r="AO47" s="529"/>
      <c r="AP47" s="529"/>
      <c r="AQ47" s="529"/>
      <c r="AR47" s="529"/>
      <c r="AS47" s="529"/>
    </row>
    <row r="48" spans="1:45" s="531" customFormat="1" ht="9.6" customHeight="1" x14ac:dyDescent="0.25">
      <c r="A48" s="561"/>
      <c r="B48" s="525"/>
      <c r="C48" s="525"/>
      <c r="D48" s="525"/>
      <c r="E48" s="535"/>
      <c r="F48" s="525"/>
      <c r="G48" s="525"/>
      <c r="H48" s="525"/>
      <c r="I48" s="525"/>
      <c r="J48" s="535"/>
      <c r="K48" s="525"/>
      <c r="L48" s="563"/>
      <c r="M48" s="525"/>
      <c r="N48" s="527"/>
      <c r="O48" s="527"/>
      <c r="P48" s="527"/>
      <c r="Q48" s="527"/>
      <c r="R48" s="528"/>
      <c r="S48" s="529"/>
      <c r="T48" s="529"/>
      <c r="U48" s="529"/>
      <c r="V48" s="529"/>
      <c r="W48" s="529"/>
      <c r="X48" s="529"/>
      <c r="Y48" s="529"/>
      <c r="Z48" s="529"/>
      <c r="AA48" s="529"/>
      <c r="AB48" s="529"/>
      <c r="AC48" s="529"/>
      <c r="AD48" s="529"/>
      <c r="AE48" s="529"/>
      <c r="AF48" s="529"/>
      <c r="AG48" s="529"/>
      <c r="AH48" s="529"/>
      <c r="AI48" s="565"/>
      <c r="AJ48" s="565"/>
      <c r="AK48" s="565"/>
      <c r="AL48" s="529"/>
      <c r="AM48" s="529"/>
      <c r="AN48" s="529"/>
      <c r="AO48" s="529"/>
      <c r="AP48" s="529"/>
      <c r="AQ48" s="529"/>
      <c r="AR48" s="529"/>
      <c r="AS48" s="529"/>
    </row>
    <row r="49" spans="1:45" s="531" customFormat="1" ht="9.6" customHeight="1" x14ac:dyDescent="0.25">
      <c r="A49" s="561"/>
      <c r="B49" s="535"/>
      <c r="C49" s="535"/>
      <c r="D49" s="535"/>
      <c r="E49" s="535"/>
      <c r="F49" s="525"/>
      <c r="G49" s="525"/>
      <c r="H49" s="529"/>
      <c r="I49" s="525"/>
      <c r="J49" s="535"/>
      <c r="K49" s="562"/>
      <c r="L49" s="535"/>
      <c r="M49" s="525"/>
      <c r="N49" s="527"/>
      <c r="O49" s="527"/>
      <c r="P49" s="527"/>
      <c r="Q49" s="527"/>
      <c r="R49" s="528"/>
      <c r="S49" s="529"/>
      <c r="T49" s="529"/>
      <c r="U49" s="529"/>
      <c r="V49" s="529"/>
      <c r="W49" s="529"/>
      <c r="X49" s="529"/>
      <c r="Y49" s="529"/>
      <c r="Z49" s="529"/>
      <c r="AA49" s="529"/>
      <c r="AB49" s="529"/>
      <c r="AC49" s="529"/>
      <c r="AD49" s="529"/>
      <c r="AE49" s="529"/>
      <c r="AF49" s="529"/>
      <c r="AG49" s="529"/>
      <c r="AH49" s="529"/>
      <c r="AI49" s="565"/>
      <c r="AJ49" s="565"/>
      <c r="AK49" s="565"/>
      <c r="AL49" s="529"/>
      <c r="AM49" s="529"/>
      <c r="AN49" s="529"/>
      <c r="AO49" s="529"/>
      <c r="AP49" s="529"/>
      <c r="AQ49" s="529"/>
      <c r="AR49" s="529"/>
      <c r="AS49" s="529"/>
    </row>
    <row r="50" spans="1:45" s="531" customFormat="1" ht="9.6" customHeight="1" x14ac:dyDescent="0.25">
      <c r="A50" s="561"/>
      <c r="B50" s="525"/>
      <c r="C50" s="525"/>
      <c r="D50" s="525"/>
      <c r="E50" s="535"/>
      <c r="F50" s="525"/>
      <c r="G50" s="525"/>
      <c r="H50" s="525"/>
      <c r="I50" s="525"/>
      <c r="J50" s="535"/>
      <c r="K50" s="525"/>
      <c r="L50" s="525"/>
      <c r="M50" s="525"/>
      <c r="N50" s="527"/>
      <c r="O50" s="527"/>
      <c r="P50" s="527"/>
      <c r="Q50" s="527"/>
      <c r="R50" s="528"/>
      <c r="S50" s="529"/>
      <c r="T50" s="529"/>
      <c r="U50" s="529"/>
      <c r="V50" s="529"/>
      <c r="W50" s="529"/>
      <c r="X50" s="529"/>
      <c r="Y50" s="529"/>
      <c r="Z50" s="529"/>
      <c r="AA50" s="529"/>
      <c r="AB50" s="529"/>
      <c r="AC50" s="529"/>
      <c r="AD50" s="529"/>
      <c r="AE50" s="529"/>
      <c r="AF50" s="529"/>
      <c r="AG50" s="529"/>
      <c r="AH50" s="529"/>
      <c r="AI50" s="565"/>
      <c r="AJ50" s="565"/>
      <c r="AK50" s="565"/>
      <c r="AL50" s="529"/>
      <c r="AM50" s="529"/>
      <c r="AN50" s="529"/>
      <c r="AO50" s="529"/>
      <c r="AP50" s="529"/>
      <c r="AQ50" s="529"/>
      <c r="AR50" s="529"/>
      <c r="AS50" s="529"/>
    </row>
    <row r="51" spans="1:45" s="531" customFormat="1" ht="9.6" customHeight="1" x14ac:dyDescent="0.25">
      <c r="A51" s="561"/>
      <c r="B51" s="535"/>
      <c r="C51" s="535"/>
      <c r="D51" s="535"/>
      <c r="E51" s="535"/>
      <c r="F51" s="525"/>
      <c r="G51" s="525"/>
      <c r="H51" s="529"/>
      <c r="I51" s="562"/>
      <c r="J51" s="535"/>
      <c r="K51" s="525"/>
      <c r="L51" s="525"/>
      <c r="M51" s="525"/>
      <c r="N51" s="527"/>
      <c r="O51" s="527"/>
      <c r="P51" s="527"/>
      <c r="Q51" s="527"/>
      <c r="R51" s="528"/>
      <c r="S51" s="529"/>
      <c r="T51" s="529"/>
      <c r="U51" s="529"/>
      <c r="V51" s="529"/>
      <c r="W51" s="529"/>
      <c r="X51" s="529"/>
      <c r="Y51" s="529"/>
      <c r="Z51" s="529"/>
      <c r="AA51" s="529"/>
      <c r="AB51" s="529"/>
      <c r="AC51" s="529"/>
      <c r="AD51" s="529"/>
      <c r="AE51" s="529"/>
      <c r="AF51" s="529"/>
      <c r="AG51" s="529"/>
      <c r="AH51" s="529"/>
      <c r="AI51" s="565"/>
      <c r="AJ51" s="565"/>
      <c r="AK51" s="565"/>
      <c r="AL51" s="529"/>
      <c r="AM51" s="529"/>
      <c r="AN51" s="529"/>
      <c r="AO51" s="529"/>
      <c r="AP51" s="529"/>
      <c r="AQ51" s="529"/>
      <c r="AR51" s="529"/>
      <c r="AS51" s="529"/>
    </row>
    <row r="52" spans="1:45" s="531" customFormat="1" ht="9.6" customHeight="1" x14ac:dyDescent="0.25">
      <c r="A52" s="560"/>
      <c r="B52" s="525"/>
      <c r="C52" s="525"/>
      <c r="D52" s="525"/>
      <c r="E52" s="535"/>
      <c r="F52" s="568"/>
      <c r="G52" s="568"/>
      <c r="H52" s="568"/>
      <c r="I52" s="568"/>
      <c r="J52" s="535"/>
      <c r="K52" s="525"/>
      <c r="L52" s="525"/>
      <c r="M52" s="525"/>
      <c r="N52" s="525"/>
      <c r="O52" s="525"/>
      <c r="P52" s="525"/>
      <c r="Q52" s="527"/>
      <c r="R52" s="528"/>
      <c r="S52" s="529"/>
      <c r="T52" s="529"/>
      <c r="U52" s="529"/>
      <c r="V52" s="529"/>
      <c r="W52" s="529"/>
      <c r="X52" s="529"/>
      <c r="Y52" s="529"/>
      <c r="Z52" s="529"/>
      <c r="AA52" s="529"/>
      <c r="AB52" s="529"/>
      <c r="AC52" s="529"/>
      <c r="AD52" s="529"/>
      <c r="AE52" s="529"/>
      <c r="AF52" s="529"/>
      <c r="AG52" s="529"/>
      <c r="AH52" s="529"/>
      <c r="AI52" s="565"/>
      <c r="AJ52" s="565"/>
      <c r="AK52" s="565"/>
      <c r="AL52" s="529"/>
      <c r="AM52" s="529"/>
      <c r="AN52" s="529"/>
      <c r="AO52" s="529"/>
      <c r="AP52" s="529"/>
      <c r="AQ52" s="529"/>
      <c r="AR52" s="529"/>
      <c r="AS52" s="529"/>
    </row>
    <row r="53" spans="1:45" s="294" customFormat="1" ht="6.75" customHeight="1" x14ac:dyDescent="0.25">
      <c r="A53" s="569"/>
      <c r="B53" s="569"/>
      <c r="C53" s="569"/>
      <c r="D53" s="569"/>
      <c r="E53" s="569"/>
      <c r="F53" s="570"/>
      <c r="G53" s="570"/>
      <c r="H53" s="570"/>
      <c r="I53" s="570"/>
      <c r="J53" s="571"/>
      <c r="K53" s="572"/>
      <c r="L53" s="573"/>
      <c r="M53" s="572"/>
      <c r="N53" s="573"/>
      <c r="O53" s="572"/>
      <c r="P53" s="573"/>
      <c r="Q53" s="572"/>
      <c r="R53" s="573"/>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5"/>
      <c r="AR53" s="565"/>
      <c r="AS53" s="565"/>
    </row>
    <row r="54" spans="1:45" s="583" customFormat="1" ht="10.5" customHeight="1" x14ac:dyDescent="0.25">
      <c r="A54" s="414" t="s">
        <v>35</v>
      </c>
      <c r="B54" s="415"/>
      <c r="C54" s="415"/>
      <c r="D54" s="416"/>
      <c r="E54" s="574" t="s">
        <v>2</v>
      </c>
      <c r="F54" s="575" t="s">
        <v>37</v>
      </c>
      <c r="G54" s="574"/>
      <c r="H54" s="576"/>
      <c r="I54" s="577"/>
      <c r="J54" s="574" t="s">
        <v>2</v>
      </c>
      <c r="K54" s="575" t="s">
        <v>46</v>
      </c>
      <c r="L54" s="578"/>
      <c r="M54" s="575" t="s">
        <v>47</v>
      </c>
      <c r="N54" s="579"/>
      <c r="O54" s="580" t="s">
        <v>48</v>
      </c>
      <c r="P54" s="580"/>
      <c r="Q54" s="581"/>
      <c r="R54" s="582"/>
      <c r="T54" s="454"/>
      <c r="U54" s="454"/>
      <c r="V54" s="454"/>
      <c r="W54" s="454"/>
      <c r="X54" s="454"/>
      <c r="Y54" s="454"/>
      <c r="Z54" s="454"/>
      <c r="AA54" s="454"/>
      <c r="AB54" s="454"/>
      <c r="AC54" s="454"/>
      <c r="AD54" s="454"/>
      <c r="AE54" s="454"/>
      <c r="AF54" s="454"/>
      <c r="AG54" s="454"/>
      <c r="AH54" s="454"/>
      <c r="AI54" s="584"/>
      <c r="AJ54" s="584"/>
      <c r="AK54" s="584"/>
      <c r="AL54" s="454"/>
      <c r="AM54" s="454"/>
      <c r="AN54" s="454"/>
      <c r="AO54" s="454"/>
      <c r="AP54" s="454"/>
      <c r="AQ54" s="454"/>
      <c r="AR54" s="454"/>
      <c r="AS54" s="454"/>
    </row>
    <row r="55" spans="1:45" s="583" customFormat="1" ht="9" customHeight="1" x14ac:dyDescent="0.25">
      <c r="A55" s="426" t="s">
        <v>36</v>
      </c>
      <c r="B55" s="427"/>
      <c r="C55" s="585"/>
      <c r="D55" s="428"/>
      <c r="E55" s="586">
        <v>1</v>
      </c>
      <c r="F55" s="454" t="str">
        <f>IF(E55&gt;$R$62,,UPPER(VLOOKUP(E55,'VI.kcs.-U16-F elo'!$A$7:$Q$134,2)))</f>
        <v>ANTAL-TIZEDES</v>
      </c>
      <c r="G55" s="586"/>
      <c r="H55" s="454"/>
      <c r="I55" s="447"/>
      <c r="J55" s="587" t="s">
        <v>3</v>
      </c>
      <c r="K55" s="445"/>
      <c r="L55" s="446"/>
      <c r="M55" s="445"/>
      <c r="N55" s="588"/>
      <c r="O55" s="434" t="s">
        <v>38</v>
      </c>
      <c r="P55" s="589"/>
      <c r="Q55" s="589"/>
      <c r="R55" s="588"/>
      <c r="T55" s="454"/>
      <c r="U55" s="454"/>
      <c r="V55" s="454"/>
      <c r="W55" s="454"/>
      <c r="X55" s="454"/>
      <c r="Y55" s="454"/>
      <c r="Z55" s="454"/>
      <c r="AA55" s="454"/>
      <c r="AB55" s="454"/>
      <c r="AC55" s="454"/>
      <c r="AD55" s="454"/>
      <c r="AE55" s="454"/>
      <c r="AF55" s="454"/>
      <c r="AG55" s="454"/>
      <c r="AH55" s="454"/>
      <c r="AI55" s="584"/>
      <c r="AJ55" s="584"/>
      <c r="AK55" s="584"/>
      <c r="AL55" s="454"/>
      <c r="AM55" s="454"/>
      <c r="AN55" s="454"/>
      <c r="AO55" s="454"/>
      <c r="AP55" s="454"/>
      <c r="AQ55" s="454"/>
      <c r="AR55" s="454"/>
      <c r="AS55" s="454"/>
    </row>
    <row r="56" spans="1:45" s="583" customFormat="1" ht="9" customHeight="1" x14ac:dyDescent="0.25">
      <c r="A56" s="439" t="s">
        <v>45</v>
      </c>
      <c r="B56" s="440"/>
      <c r="C56" s="590"/>
      <c r="D56" s="441"/>
      <c r="E56" s="586">
        <v>2</v>
      </c>
      <c r="F56" s="454" t="str">
        <f>IF(E56&gt;$R$62,,UPPER(VLOOKUP(E56,'VI.kcs.-U16-F elo'!$A$7:$Q$134,2)))</f>
        <v>EPERI</v>
      </c>
      <c r="G56" s="586"/>
      <c r="H56" s="454"/>
      <c r="I56" s="447"/>
      <c r="J56" s="587" t="s">
        <v>4</v>
      </c>
      <c r="K56" s="445"/>
      <c r="L56" s="446"/>
      <c r="M56" s="445"/>
      <c r="N56" s="588"/>
      <c r="O56" s="470"/>
      <c r="P56" s="472"/>
      <c r="Q56" s="440"/>
      <c r="R56" s="591"/>
      <c r="T56" s="454"/>
      <c r="U56" s="454"/>
      <c r="V56" s="454"/>
      <c r="W56" s="454"/>
      <c r="X56" s="454"/>
      <c r="Y56" s="454"/>
      <c r="Z56" s="454"/>
      <c r="AA56" s="454"/>
      <c r="AB56" s="454"/>
      <c r="AC56" s="454"/>
      <c r="AD56" s="454"/>
      <c r="AE56" s="454"/>
      <c r="AF56" s="454"/>
      <c r="AG56" s="454"/>
      <c r="AH56" s="454"/>
      <c r="AI56" s="584"/>
      <c r="AJ56" s="584"/>
      <c r="AK56" s="584"/>
      <c r="AL56" s="454"/>
      <c r="AM56" s="454"/>
      <c r="AN56" s="454"/>
      <c r="AO56" s="454"/>
      <c r="AP56" s="454"/>
      <c r="AQ56" s="454"/>
      <c r="AR56" s="454"/>
      <c r="AS56" s="454"/>
    </row>
    <row r="57" spans="1:45" s="583" customFormat="1" ht="9" customHeight="1" x14ac:dyDescent="0.25">
      <c r="A57" s="451"/>
      <c r="B57" s="452"/>
      <c r="C57" s="592"/>
      <c r="D57" s="453"/>
      <c r="E57" s="586"/>
      <c r="F57" s="454"/>
      <c r="G57" s="586"/>
      <c r="H57" s="454"/>
      <c r="I57" s="447"/>
      <c r="J57" s="587" t="s">
        <v>5</v>
      </c>
      <c r="K57" s="445"/>
      <c r="L57" s="446"/>
      <c r="M57" s="445"/>
      <c r="N57" s="588"/>
      <c r="O57" s="434" t="s">
        <v>39</v>
      </c>
      <c r="P57" s="589"/>
      <c r="Q57" s="589"/>
      <c r="R57" s="588"/>
      <c r="T57" s="454"/>
      <c r="U57" s="454"/>
      <c r="V57" s="454"/>
      <c r="W57" s="454"/>
      <c r="X57" s="454"/>
      <c r="Y57" s="454"/>
      <c r="Z57" s="454"/>
      <c r="AA57" s="454"/>
      <c r="AB57" s="454"/>
      <c r="AC57" s="454"/>
      <c r="AD57" s="454"/>
      <c r="AE57" s="454"/>
      <c r="AF57" s="454"/>
      <c r="AG57" s="454"/>
      <c r="AH57" s="454"/>
      <c r="AI57" s="584"/>
      <c r="AJ57" s="584"/>
      <c r="AK57" s="584"/>
      <c r="AL57" s="454"/>
      <c r="AM57" s="454"/>
      <c r="AN57" s="454"/>
      <c r="AO57" s="454"/>
      <c r="AP57" s="454"/>
      <c r="AQ57" s="454"/>
      <c r="AR57" s="454"/>
      <c r="AS57" s="454"/>
    </row>
    <row r="58" spans="1:45" s="583" customFormat="1" ht="9" customHeight="1" x14ac:dyDescent="0.25">
      <c r="A58" s="456"/>
      <c r="B58" s="457"/>
      <c r="C58" s="457"/>
      <c r="D58" s="458"/>
      <c r="E58" s="586"/>
      <c r="F58" s="454"/>
      <c r="G58" s="586"/>
      <c r="H58" s="454"/>
      <c r="I58" s="447"/>
      <c r="J58" s="587" t="s">
        <v>6</v>
      </c>
      <c r="K58" s="445"/>
      <c r="L58" s="446"/>
      <c r="M58" s="445"/>
      <c r="N58" s="588"/>
      <c r="O58" s="445"/>
      <c r="P58" s="446"/>
      <c r="Q58" s="445"/>
      <c r="R58" s="588"/>
      <c r="T58" s="454"/>
      <c r="U58" s="454"/>
      <c r="V58" s="454"/>
      <c r="W58" s="454"/>
      <c r="X58" s="454"/>
      <c r="Y58" s="454"/>
      <c r="Z58" s="454"/>
      <c r="AA58" s="454"/>
      <c r="AB58" s="454"/>
      <c r="AC58" s="454"/>
      <c r="AD58" s="454"/>
      <c r="AE58" s="454"/>
      <c r="AF58" s="454"/>
      <c r="AG58" s="454"/>
      <c r="AH58" s="454"/>
      <c r="AI58" s="584"/>
      <c r="AJ58" s="584"/>
      <c r="AK58" s="584"/>
      <c r="AL58" s="454"/>
      <c r="AM58" s="454"/>
      <c r="AN58" s="454"/>
      <c r="AO58" s="454"/>
      <c r="AP58" s="454"/>
      <c r="AQ58" s="454"/>
      <c r="AR58" s="454"/>
      <c r="AS58" s="454"/>
    </row>
    <row r="59" spans="1:45" s="583" customFormat="1" ht="9" customHeight="1" x14ac:dyDescent="0.25">
      <c r="A59" s="460"/>
      <c r="B59" s="461"/>
      <c r="C59" s="461"/>
      <c r="D59" s="462"/>
      <c r="E59" s="586"/>
      <c r="F59" s="454"/>
      <c r="G59" s="586"/>
      <c r="H59" s="454"/>
      <c r="I59" s="447"/>
      <c r="J59" s="587" t="s">
        <v>7</v>
      </c>
      <c r="K59" s="445"/>
      <c r="L59" s="446"/>
      <c r="M59" s="445"/>
      <c r="N59" s="588"/>
      <c r="O59" s="440"/>
      <c r="P59" s="472"/>
      <c r="Q59" s="440"/>
      <c r="R59" s="591"/>
      <c r="T59" s="454"/>
      <c r="U59" s="454"/>
      <c r="V59" s="454"/>
      <c r="W59" s="454"/>
      <c r="X59" s="454"/>
      <c r="Y59" s="454"/>
      <c r="Z59" s="454"/>
      <c r="AA59" s="454"/>
      <c r="AB59" s="454"/>
      <c r="AC59" s="454"/>
      <c r="AD59" s="454"/>
      <c r="AE59" s="454"/>
      <c r="AF59" s="454"/>
      <c r="AG59" s="454"/>
      <c r="AH59" s="454"/>
      <c r="AI59" s="584"/>
      <c r="AJ59" s="584"/>
      <c r="AK59" s="584"/>
      <c r="AL59" s="454"/>
      <c r="AM59" s="454"/>
      <c r="AN59" s="454"/>
      <c r="AO59" s="454"/>
      <c r="AP59" s="454"/>
      <c r="AQ59" s="454"/>
      <c r="AR59" s="454"/>
      <c r="AS59" s="454"/>
    </row>
    <row r="60" spans="1:45" s="583" customFormat="1" ht="9" customHeight="1" x14ac:dyDescent="0.25">
      <c r="A60" s="463"/>
      <c r="B60" s="464"/>
      <c r="C60" s="457"/>
      <c r="D60" s="458"/>
      <c r="E60" s="586"/>
      <c r="F60" s="454"/>
      <c r="G60" s="586"/>
      <c r="H60" s="454"/>
      <c r="I60" s="447"/>
      <c r="J60" s="587" t="s">
        <v>8</v>
      </c>
      <c r="K60" s="445"/>
      <c r="L60" s="446"/>
      <c r="M60" s="445"/>
      <c r="N60" s="588"/>
      <c r="O60" s="434" t="s">
        <v>28</v>
      </c>
      <c r="P60" s="589"/>
      <c r="Q60" s="589"/>
      <c r="R60" s="588"/>
      <c r="T60" s="454"/>
      <c r="U60" s="454"/>
      <c r="V60" s="454"/>
      <c r="W60" s="454"/>
      <c r="X60" s="454"/>
      <c r="Y60" s="454"/>
      <c r="Z60" s="454"/>
      <c r="AA60" s="454"/>
      <c r="AB60" s="454"/>
      <c r="AC60" s="454"/>
      <c r="AD60" s="454"/>
      <c r="AE60" s="454"/>
      <c r="AF60" s="454"/>
      <c r="AG60" s="454"/>
      <c r="AH60" s="454"/>
      <c r="AI60" s="584"/>
      <c r="AJ60" s="584"/>
      <c r="AK60" s="584"/>
      <c r="AL60" s="454"/>
      <c r="AM60" s="454"/>
      <c r="AN60" s="454"/>
      <c r="AO60" s="454"/>
      <c r="AP60" s="454"/>
      <c r="AQ60" s="454"/>
      <c r="AR60" s="454"/>
      <c r="AS60" s="454"/>
    </row>
    <row r="61" spans="1:45" s="583" customFormat="1" ht="9" customHeight="1" x14ac:dyDescent="0.25">
      <c r="A61" s="463"/>
      <c r="B61" s="464"/>
      <c r="C61" s="593"/>
      <c r="D61" s="465"/>
      <c r="E61" s="586"/>
      <c r="F61" s="454"/>
      <c r="G61" s="586"/>
      <c r="H61" s="454"/>
      <c r="I61" s="447"/>
      <c r="J61" s="587" t="s">
        <v>9</v>
      </c>
      <c r="K61" s="445"/>
      <c r="L61" s="446"/>
      <c r="M61" s="445"/>
      <c r="N61" s="588"/>
      <c r="O61" s="445"/>
      <c r="P61" s="446"/>
      <c r="Q61" s="445"/>
      <c r="R61" s="588"/>
      <c r="T61" s="454"/>
      <c r="U61" s="454"/>
      <c r="V61" s="454"/>
      <c r="W61" s="454"/>
      <c r="X61" s="454"/>
      <c r="Y61" s="454"/>
      <c r="Z61" s="454"/>
      <c r="AA61" s="454"/>
      <c r="AB61" s="454"/>
      <c r="AC61" s="454"/>
      <c r="AD61" s="454"/>
      <c r="AE61" s="454"/>
      <c r="AF61" s="454"/>
      <c r="AG61" s="454"/>
      <c r="AH61" s="454"/>
      <c r="AI61" s="584"/>
      <c r="AJ61" s="584"/>
      <c r="AK61" s="584"/>
      <c r="AL61" s="454"/>
      <c r="AM61" s="454"/>
      <c r="AN61" s="454"/>
      <c r="AO61" s="454"/>
      <c r="AP61" s="454"/>
      <c r="AQ61" s="454"/>
      <c r="AR61" s="454"/>
      <c r="AS61" s="454"/>
    </row>
    <row r="62" spans="1:45" s="583" customFormat="1" ht="9" customHeight="1" x14ac:dyDescent="0.25">
      <c r="A62" s="466"/>
      <c r="B62" s="467"/>
      <c r="C62" s="594"/>
      <c r="D62" s="468"/>
      <c r="E62" s="595"/>
      <c r="F62" s="470"/>
      <c r="G62" s="595"/>
      <c r="H62" s="470"/>
      <c r="I62" s="473"/>
      <c r="J62" s="596" t="s">
        <v>10</v>
      </c>
      <c r="K62" s="440"/>
      <c r="L62" s="472"/>
      <c r="M62" s="440"/>
      <c r="N62" s="591"/>
      <c r="O62" s="440" t="str">
        <f>R4</f>
        <v>Nagyistók-Nádasi Judit</v>
      </c>
      <c r="P62" s="472"/>
      <c r="Q62" s="440"/>
      <c r="R62" s="597">
        <f>MIN(4,'VI.kcs.-U16-F elo'!Q5)</f>
        <v>4</v>
      </c>
      <c r="T62" s="454"/>
      <c r="U62" s="454"/>
      <c r="V62" s="454"/>
      <c r="W62" s="454"/>
      <c r="X62" s="454"/>
      <c r="Y62" s="454"/>
      <c r="Z62" s="454"/>
      <c r="AA62" s="454"/>
      <c r="AB62" s="454"/>
      <c r="AC62" s="454"/>
      <c r="AD62" s="454"/>
      <c r="AE62" s="454"/>
      <c r="AF62" s="454"/>
      <c r="AG62" s="454"/>
      <c r="AH62" s="454"/>
      <c r="AI62" s="584"/>
      <c r="AJ62" s="584"/>
      <c r="AK62" s="584"/>
      <c r="AL62" s="454"/>
      <c r="AM62" s="454"/>
      <c r="AN62" s="454"/>
      <c r="AO62" s="454"/>
      <c r="AP62" s="454"/>
      <c r="AQ62" s="454"/>
      <c r="AR62" s="454"/>
      <c r="AS62" s="454"/>
    </row>
    <row r="63" spans="1:45" x14ac:dyDescent="0.25">
      <c r="T63" s="396"/>
      <c r="U63" s="396"/>
      <c r="V63" s="396"/>
      <c r="W63" s="396"/>
      <c r="X63" s="396"/>
      <c r="Y63" s="396"/>
      <c r="Z63" s="396"/>
      <c r="AA63" s="396"/>
      <c r="AB63" s="396"/>
      <c r="AC63" s="396"/>
      <c r="AD63" s="396"/>
      <c r="AE63" s="396"/>
      <c r="AF63" s="396"/>
      <c r="AG63" s="396"/>
      <c r="AH63" s="396"/>
      <c r="AL63" s="396"/>
      <c r="AM63" s="396"/>
      <c r="AN63" s="396"/>
      <c r="AO63" s="396"/>
      <c r="AP63" s="396"/>
      <c r="AQ63" s="396"/>
      <c r="AR63" s="396"/>
      <c r="AS63" s="396"/>
    </row>
    <row r="64" spans="1:45" x14ac:dyDescent="0.25">
      <c r="T64" s="396"/>
      <c r="U64" s="396"/>
      <c r="V64" s="396"/>
      <c r="W64" s="396"/>
      <c r="X64" s="396"/>
      <c r="Y64" s="396"/>
      <c r="Z64" s="396"/>
      <c r="AA64" s="396"/>
      <c r="AB64" s="396"/>
      <c r="AC64" s="396"/>
      <c r="AD64" s="396"/>
      <c r="AE64" s="396"/>
      <c r="AF64" s="396"/>
      <c r="AG64" s="396"/>
      <c r="AH64" s="396"/>
      <c r="AL64" s="396"/>
      <c r="AM64" s="396"/>
      <c r="AN64" s="396"/>
      <c r="AO64" s="396"/>
      <c r="AP64" s="396"/>
      <c r="AQ64" s="396"/>
      <c r="AR64" s="396"/>
      <c r="AS64" s="396"/>
    </row>
    <row r="65" spans="20:45" x14ac:dyDescent="0.25">
      <c r="T65" s="396"/>
      <c r="U65" s="396"/>
      <c r="V65" s="396"/>
      <c r="W65" s="396"/>
      <c r="X65" s="396"/>
      <c r="Y65" s="396"/>
      <c r="Z65" s="396"/>
      <c r="AA65" s="396"/>
      <c r="AB65" s="396"/>
      <c r="AC65" s="396"/>
      <c r="AD65" s="396"/>
      <c r="AE65" s="396"/>
      <c r="AF65" s="396"/>
      <c r="AG65" s="396"/>
      <c r="AH65" s="396"/>
      <c r="AL65" s="396"/>
      <c r="AM65" s="396"/>
      <c r="AN65" s="396"/>
      <c r="AO65" s="396"/>
      <c r="AP65" s="396"/>
      <c r="AQ65" s="396"/>
      <c r="AR65" s="396"/>
      <c r="AS65" s="396"/>
    </row>
    <row r="66" spans="20:45" x14ac:dyDescent="0.25">
      <c r="T66" s="396"/>
      <c r="U66" s="396"/>
      <c r="V66" s="396"/>
      <c r="W66" s="396"/>
      <c r="X66" s="396"/>
      <c r="Y66" s="396"/>
      <c r="Z66" s="396"/>
      <c r="AA66" s="396"/>
      <c r="AB66" s="396"/>
      <c r="AC66" s="396"/>
      <c r="AD66" s="396"/>
      <c r="AE66" s="396"/>
      <c r="AF66" s="396"/>
      <c r="AG66" s="396"/>
      <c r="AH66" s="396"/>
      <c r="AL66" s="396"/>
      <c r="AM66" s="396"/>
      <c r="AN66" s="396"/>
      <c r="AO66" s="396"/>
      <c r="AP66" s="396"/>
      <c r="AQ66" s="396"/>
      <c r="AR66" s="396"/>
      <c r="AS66" s="396"/>
    </row>
    <row r="67" spans="20:45" x14ac:dyDescent="0.25">
      <c r="T67" s="396"/>
      <c r="U67" s="396"/>
      <c r="V67" s="396"/>
      <c r="W67" s="396"/>
      <c r="X67" s="396"/>
      <c r="Y67" s="396"/>
      <c r="Z67" s="396"/>
      <c r="AA67" s="396"/>
      <c r="AB67" s="396"/>
      <c r="AC67" s="396"/>
      <c r="AD67" s="396"/>
      <c r="AE67" s="396"/>
      <c r="AF67" s="396"/>
      <c r="AG67" s="396"/>
      <c r="AH67" s="396"/>
      <c r="AL67" s="396"/>
      <c r="AM67" s="396"/>
      <c r="AN67" s="396"/>
      <c r="AO67" s="396"/>
      <c r="AP67" s="396"/>
      <c r="AQ67" s="396"/>
      <c r="AR67" s="396"/>
      <c r="AS67" s="396"/>
    </row>
    <row r="68" spans="20:45" x14ac:dyDescent="0.25">
      <c r="T68" s="396"/>
      <c r="U68" s="396"/>
      <c r="V68" s="396"/>
      <c r="W68" s="396"/>
      <c r="X68" s="396"/>
      <c r="Y68" s="396"/>
      <c r="Z68" s="396"/>
      <c r="AA68" s="396"/>
      <c r="AB68" s="396"/>
      <c r="AC68" s="396"/>
      <c r="AD68" s="396"/>
      <c r="AE68" s="396"/>
      <c r="AF68" s="396"/>
      <c r="AG68" s="396"/>
      <c r="AH68" s="396"/>
      <c r="AL68" s="396"/>
      <c r="AM68" s="396"/>
      <c r="AN68" s="396"/>
      <c r="AO68" s="396"/>
      <c r="AP68" s="396"/>
      <c r="AQ68" s="396"/>
      <c r="AR68" s="396"/>
      <c r="AS68" s="396"/>
    </row>
    <row r="69" spans="20:45" x14ac:dyDescent="0.25">
      <c r="T69" s="396"/>
      <c r="U69" s="396"/>
      <c r="V69" s="396"/>
      <c r="W69" s="396"/>
      <c r="X69" s="396"/>
      <c r="Y69" s="396"/>
      <c r="Z69" s="396"/>
      <c r="AA69" s="396"/>
      <c r="AB69" s="396"/>
      <c r="AC69" s="396"/>
      <c r="AD69" s="396"/>
      <c r="AE69" s="396"/>
      <c r="AF69" s="396"/>
      <c r="AG69" s="396"/>
      <c r="AH69" s="396"/>
      <c r="AL69" s="396"/>
      <c r="AM69" s="396"/>
      <c r="AN69" s="396"/>
      <c r="AO69" s="396"/>
      <c r="AP69" s="396"/>
      <c r="AQ69" s="396"/>
      <c r="AR69" s="396"/>
      <c r="AS69" s="396"/>
    </row>
    <row r="70" spans="20:45" x14ac:dyDescent="0.25">
      <c r="T70" s="396"/>
      <c r="U70" s="396"/>
      <c r="V70" s="396"/>
      <c r="W70" s="396"/>
      <c r="X70" s="396"/>
      <c r="Y70" s="396"/>
      <c r="Z70" s="396"/>
      <c r="AA70" s="396"/>
      <c r="AB70" s="396"/>
      <c r="AC70" s="396"/>
      <c r="AD70" s="396"/>
      <c r="AE70" s="396"/>
      <c r="AF70" s="396"/>
      <c r="AG70" s="396"/>
      <c r="AH70" s="396"/>
      <c r="AL70" s="396"/>
      <c r="AM70" s="396"/>
      <c r="AN70" s="396"/>
      <c r="AO70" s="396"/>
      <c r="AP70" s="396"/>
      <c r="AQ70" s="396"/>
      <c r="AR70" s="396"/>
      <c r="AS70" s="396"/>
    </row>
    <row r="71" spans="20:45" x14ac:dyDescent="0.25">
      <c r="T71" s="396"/>
      <c r="U71" s="396"/>
      <c r="V71" s="396"/>
      <c r="W71" s="396"/>
      <c r="X71" s="396"/>
      <c r="Y71" s="396"/>
      <c r="Z71" s="396"/>
      <c r="AA71" s="396"/>
      <c r="AB71" s="396"/>
      <c r="AC71" s="396"/>
      <c r="AD71" s="396"/>
      <c r="AE71" s="396"/>
      <c r="AF71" s="396"/>
      <c r="AG71" s="396"/>
      <c r="AH71" s="396"/>
      <c r="AL71" s="396"/>
      <c r="AM71" s="396"/>
      <c r="AN71" s="396"/>
      <c r="AO71" s="396"/>
      <c r="AP71" s="396"/>
      <c r="AQ71" s="396"/>
      <c r="AR71" s="396"/>
      <c r="AS71" s="396"/>
    </row>
    <row r="72" spans="20:45" x14ac:dyDescent="0.25">
      <c r="T72" s="396"/>
      <c r="U72" s="396"/>
      <c r="V72" s="396"/>
      <c r="W72" s="396"/>
      <c r="X72" s="396"/>
      <c r="Y72" s="396"/>
      <c r="Z72" s="396"/>
      <c r="AA72" s="396"/>
      <c r="AB72" s="396"/>
      <c r="AC72" s="396"/>
      <c r="AD72" s="396"/>
      <c r="AE72" s="396"/>
      <c r="AF72" s="396"/>
      <c r="AG72" s="396"/>
      <c r="AH72" s="396"/>
      <c r="AL72" s="396"/>
      <c r="AM72" s="396"/>
      <c r="AN72" s="396"/>
      <c r="AO72" s="396"/>
      <c r="AP72" s="396"/>
      <c r="AQ72" s="396"/>
      <c r="AR72" s="396"/>
      <c r="AS72" s="396"/>
    </row>
    <row r="73" spans="20:45" x14ac:dyDescent="0.25">
      <c r="T73" s="396"/>
      <c r="U73" s="396"/>
      <c r="V73" s="396"/>
      <c r="W73" s="396"/>
      <c r="X73" s="396"/>
      <c r="Y73" s="396"/>
      <c r="Z73" s="396"/>
      <c r="AA73" s="396"/>
      <c r="AB73" s="396"/>
      <c r="AC73" s="396"/>
      <c r="AD73" s="396"/>
      <c r="AE73" s="396"/>
      <c r="AF73" s="396"/>
      <c r="AG73" s="396"/>
      <c r="AH73" s="396"/>
      <c r="AL73" s="396"/>
      <c r="AM73" s="396"/>
      <c r="AN73" s="396"/>
      <c r="AO73" s="396"/>
      <c r="AP73" s="396"/>
      <c r="AQ73" s="396"/>
      <c r="AR73" s="396"/>
      <c r="AS73" s="396"/>
    </row>
    <row r="74" spans="20:45" x14ac:dyDescent="0.25">
      <c r="T74" s="396"/>
      <c r="U74" s="396"/>
      <c r="V74" s="396"/>
      <c r="W74" s="396"/>
      <c r="X74" s="396"/>
      <c r="Y74" s="396"/>
      <c r="Z74" s="396"/>
      <c r="AA74" s="396"/>
      <c r="AB74" s="396"/>
      <c r="AC74" s="396"/>
      <c r="AD74" s="396"/>
      <c r="AE74" s="396"/>
      <c r="AF74" s="396"/>
      <c r="AG74" s="396"/>
      <c r="AH74" s="396"/>
      <c r="AL74" s="396"/>
      <c r="AM74" s="396"/>
      <c r="AN74" s="396"/>
      <c r="AO74" s="396"/>
      <c r="AP74" s="396"/>
      <c r="AQ74" s="396"/>
      <c r="AR74" s="396"/>
      <c r="AS74" s="396"/>
    </row>
    <row r="75" spans="20:45" x14ac:dyDescent="0.25">
      <c r="T75" s="396"/>
      <c r="U75" s="396"/>
      <c r="V75" s="396"/>
      <c r="W75" s="396"/>
      <c r="X75" s="396"/>
      <c r="Y75" s="396"/>
      <c r="Z75" s="396"/>
      <c r="AA75" s="396"/>
      <c r="AB75" s="396"/>
      <c r="AC75" s="396"/>
      <c r="AD75" s="396"/>
      <c r="AE75" s="396"/>
      <c r="AF75" s="396"/>
      <c r="AG75" s="396"/>
      <c r="AH75" s="396"/>
      <c r="AL75" s="396"/>
      <c r="AM75" s="396"/>
      <c r="AN75" s="396"/>
      <c r="AO75" s="396"/>
      <c r="AP75" s="396"/>
      <c r="AQ75" s="396"/>
      <c r="AR75" s="396"/>
      <c r="AS75" s="396"/>
    </row>
    <row r="76" spans="20:45" x14ac:dyDescent="0.25">
      <c r="T76" s="396"/>
      <c r="U76" s="396"/>
      <c r="V76" s="396"/>
      <c r="W76" s="396"/>
      <c r="X76" s="396"/>
      <c r="Y76" s="396"/>
      <c r="Z76" s="396"/>
      <c r="AA76" s="396"/>
      <c r="AB76" s="396"/>
      <c r="AC76" s="396"/>
      <c r="AD76" s="396"/>
      <c r="AE76" s="396"/>
      <c r="AF76" s="396"/>
      <c r="AG76" s="396"/>
      <c r="AH76" s="396"/>
      <c r="AL76" s="396"/>
      <c r="AM76" s="396"/>
      <c r="AN76" s="396"/>
      <c r="AO76" s="396"/>
      <c r="AP76" s="396"/>
      <c r="AQ76" s="396"/>
      <c r="AR76" s="396"/>
      <c r="AS76" s="396"/>
    </row>
    <row r="77" spans="20:45" x14ac:dyDescent="0.25">
      <c r="T77" s="396"/>
      <c r="U77" s="396"/>
      <c r="V77" s="396"/>
      <c r="W77" s="396"/>
      <c r="X77" s="396"/>
      <c r="Y77" s="396"/>
      <c r="Z77" s="396"/>
      <c r="AA77" s="396"/>
      <c r="AB77" s="396"/>
      <c r="AC77" s="396"/>
      <c r="AD77" s="396"/>
      <c r="AE77" s="396"/>
      <c r="AF77" s="396"/>
      <c r="AG77" s="396"/>
      <c r="AH77" s="396"/>
      <c r="AL77" s="396"/>
      <c r="AM77" s="396"/>
      <c r="AN77" s="396"/>
      <c r="AO77" s="396"/>
      <c r="AP77" s="396"/>
      <c r="AQ77" s="396"/>
      <c r="AR77" s="396"/>
      <c r="AS77" s="396"/>
    </row>
    <row r="78" spans="20:45" x14ac:dyDescent="0.25">
      <c r="T78" s="396"/>
      <c r="U78" s="396"/>
      <c r="V78" s="396"/>
      <c r="W78" s="396"/>
      <c r="X78" s="396"/>
      <c r="Y78" s="396"/>
      <c r="Z78" s="396"/>
      <c r="AA78" s="396"/>
      <c r="AB78" s="396"/>
      <c r="AC78" s="396"/>
      <c r="AD78" s="396"/>
      <c r="AE78" s="396"/>
      <c r="AF78" s="396"/>
      <c r="AG78" s="396"/>
      <c r="AH78" s="396"/>
      <c r="AL78" s="396"/>
      <c r="AM78" s="396"/>
      <c r="AN78" s="396"/>
      <c r="AO78" s="396"/>
      <c r="AP78" s="396"/>
      <c r="AQ78" s="396"/>
      <c r="AR78" s="396"/>
      <c r="AS78" s="396"/>
    </row>
    <row r="79" spans="20:45" x14ac:dyDescent="0.25">
      <c r="T79" s="396"/>
      <c r="U79" s="396"/>
      <c r="V79" s="396"/>
      <c r="W79" s="396"/>
      <c r="X79" s="396"/>
      <c r="Y79" s="396"/>
      <c r="Z79" s="396"/>
      <c r="AA79" s="396"/>
      <c r="AB79" s="396"/>
      <c r="AC79" s="396"/>
      <c r="AD79" s="396"/>
      <c r="AE79" s="396"/>
      <c r="AF79" s="396"/>
      <c r="AG79" s="396"/>
      <c r="AH79" s="396"/>
      <c r="AL79" s="396"/>
      <c r="AM79" s="396"/>
      <c r="AN79" s="396"/>
      <c r="AO79" s="396"/>
      <c r="AP79" s="396"/>
      <c r="AQ79" s="396"/>
      <c r="AR79" s="396"/>
      <c r="AS79" s="396"/>
    </row>
    <row r="80" spans="20:45" x14ac:dyDescent="0.25">
      <c r="T80" s="396"/>
      <c r="U80" s="396"/>
      <c r="V80" s="396"/>
      <c r="W80" s="396"/>
      <c r="X80" s="396"/>
      <c r="Y80" s="396"/>
      <c r="Z80" s="396"/>
      <c r="AA80" s="396"/>
      <c r="AB80" s="396"/>
      <c r="AC80" s="396"/>
      <c r="AD80" s="396"/>
      <c r="AE80" s="396"/>
      <c r="AF80" s="396"/>
      <c r="AG80" s="396"/>
      <c r="AH80" s="396"/>
      <c r="AL80" s="396"/>
      <c r="AM80" s="396"/>
      <c r="AN80" s="396"/>
      <c r="AO80" s="396"/>
      <c r="AP80" s="396"/>
      <c r="AQ80" s="396"/>
      <c r="AR80" s="396"/>
      <c r="AS80" s="396"/>
    </row>
    <row r="81" spans="20:45" x14ac:dyDescent="0.25">
      <c r="T81" s="396"/>
      <c r="U81" s="396"/>
      <c r="V81" s="396"/>
      <c r="W81" s="396"/>
      <c r="X81" s="396"/>
      <c r="Y81" s="396"/>
      <c r="Z81" s="396"/>
      <c r="AA81" s="396"/>
      <c r="AB81" s="396"/>
      <c r="AC81" s="396"/>
      <c r="AD81" s="396"/>
      <c r="AE81" s="396"/>
      <c r="AF81" s="396"/>
      <c r="AG81" s="396"/>
      <c r="AH81" s="396"/>
      <c r="AL81" s="396"/>
      <c r="AM81" s="396"/>
      <c r="AN81" s="396"/>
      <c r="AO81" s="396"/>
      <c r="AP81" s="396"/>
      <c r="AQ81" s="396"/>
      <c r="AR81" s="396"/>
      <c r="AS81" s="396"/>
    </row>
    <row r="82" spans="20:45" x14ac:dyDescent="0.25">
      <c r="T82" s="396"/>
      <c r="U82" s="396"/>
      <c r="V82" s="396"/>
      <c r="W82" s="396"/>
      <c r="X82" s="396"/>
      <c r="Y82" s="396"/>
      <c r="Z82" s="396"/>
      <c r="AA82" s="396"/>
      <c r="AB82" s="396"/>
      <c r="AC82" s="396"/>
      <c r="AD82" s="396"/>
      <c r="AE82" s="396"/>
      <c r="AF82" s="396"/>
      <c r="AG82" s="396"/>
      <c r="AH82" s="396"/>
      <c r="AL82" s="396"/>
      <c r="AM82" s="396"/>
      <c r="AN82" s="396"/>
      <c r="AO82" s="396"/>
      <c r="AP82" s="396"/>
      <c r="AQ82" s="396"/>
      <c r="AR82" s="396"/>
      <c r="AS82" s="396"/>
    </row>
    <row r="83" spans="20:45" x14ac:dyDescent="0.25">
      <c r="T83" s="396"/>
      <c r="U83" s="396"/>
      <c r="V83" s="396"/>
      <c r="W83" s="396"/>
      <c r="X83" s="396"/>
      <c r="Y83" s="396"/>
      <c r="Z83" s="396"/>
      <c r="AA83" s="396"/>
      <c r="AB83" s="396"/>
      <c r="AC83" s="396"/>
      <c r="AD83" s="396"/>
      <c r="AE83" s="396"/>
      <c r="AF83" s="396"/>
      <c r="AG83" s="396"/>
      <c r="AH83" s="396"/>
      <c r="AL83" s="396"/>
      <c r="AM83" s="396"/>
      <c r="AN83" s="396"/>
      <c r="AO83" s="396"/>
      <c r="AP83" s="396"/>
      <c r="AQ83" s="396"/>
      <c r="AR83" s="396"/>
      <c r="AS83" s="396"/>
    </row>
    <row r="84" spans="20:45" x14ac:dyDescent="0.25">
      <c r="T84" s="396"/>
      <c r="U84" s="396"/>
      <c r="V84" s="396"/>
      <c r="W84" s="396"/>
      <c r="X84" s="396"/>
      <c r="Y84" s="396"/>
      <c r="Z84" s="396"/>
      <c r="AA84" s="396"/>
      <c r="AB84" s="396"/>
      <c r="AC84" s="396"/>
      <c r="AD84" s="396"/>
      <c r="AE84" s="396"/>
      <c r="AF84" s="396"/>
      <c r="AG84" s="396"/>
      <c r="AH84" s="396"/>
      <c r="AL84" s="396"/>
      <c r="AM84" s="396"/>
      <c r="AN84" s="396"/>
      <c r="AO84" s="396"/>
      <c r="AP84" s="396"/>
      <c r="AQ84" s="396"/>
      <c r="AR84" s="396"/>
      <c r="AS84" s="396"/>
    </row>
    <row r="85" spans="20:45" x14ac:dyDescent="0.25">
      <c r="T85" s="396"/>
      <c r="U85" s="396"/>
      <c r="V85" s="396"/>
      <c r="W85" s="396"/>
      <c r="X85" s="396"/>
      <c r="Y85" s="396"/>
      <c r="Z85" s="396"/>
      <c r="AA85" s="396"/>
      <c r="AB85" s="396"/>
      <c r="AC85" s="396"/>
      <c r="AD85" s="396"/>
      <c r="AE85" s="396"/>
      <c r="AF85" s="396"/>
      <c r="AG85" s="396"/>
      <c r="AH85" s="396"/>
      <c r="AL85" s="396"/>
      <c r="AM85" s="396"/>
      <c r="AN85" s="396"/>
      <c r="AO85" s="396"/>
      <c r="AP85" s="396"/>
      <c r="AQ85" s="396"/>
      <c r="AR85" s="396"/>
      <c r="AS85" s="396"/>
    </row>
    <row r="86" spans="20:45" x14ac:dyDescent="0.25">
      <c r="T86" s="396"/>
      <c r="U86" s="396"/>
      <c r="V86" s="396"/>
      <c r="W86" s="396"/>
      <c r="X86" s="396"/>
      <c r="Y86" s="396"/>
      <c r="Z86" s="396"/>
      <c r="AA86" s="396"/>
      <c r="AB86" s="396"/>
      <c r="AC86" s="396"/>
      <c r="AD86" s="396"/>
      <c r="AE86" s="396"/>
      <c r="AF86" s="396"/>
      <c r="AG86" s="396"/>
      <c r="AH86" s="396"/>
      <c r="AL86" s="396"/>
      <c r="AM86" s="396"/>
      <c r="AN86" s="396"/>
      <c r="AO86" s="396"/>
      <c r="AP86" s="396"/>
      <c r="AQ86" s="396"/>
      <c r="AR86" s="396"/>
      <c r="AS86" s="396"/>
    </row>
    <row r="87" spans="20:45" x14ac:dyDescent="0.25">
      <c r="T87" s="396"/>
      <c r="U87" s="396"/>
      <c r="V87" s="396"/>
      <c r="W87" s="396"/>
      <c r="X87" s="396"/>
      <c r="Y87" s="396"/>
      <c r="Z87" s="396"/>
      <c r="AA87" s="396"/>
      <c r="AB87" s="396"/>
      <c r="AC87" s="396"/>
      <c r="AD87" s="396"/>
      <c r="AE87" s="396"/>
      <c r="AF87" s="396"/>
      <c r="AG87" s="396"/>
      <c r="AH87" s="396"/>
      <c r="AL87" s="396"/>
      <c r="AM87" s="396"/>
      <c r="AN87" s="396"/>
      <c r="AO87" s="396"/>
      <c r="AP87" s="396"/>
      <c r="AQ87" s="396"/>
      <c r="AR87" s="396"/>
      <c r="AS87" s="396"/>
    </row>
    <row r="88" spans="20:45" x14ac:dyDescent="0.25">
      <c r="T88" s="396"/>
      <c r="U88" s="396"/>
      <c r="V88" s="396"/>
      <c r="W88" s="396"/>
      <c r="X88" s="396"/>
      <c r="Y88" s="396"/>
      <c r="Z88" s="396"/>
      <c r="AA88" s="396"/>
      <c r="AB88" s="396"/>
      <c r="AC88" s="396"/>
      <c r="AD88" s="396"/>
      <c r="AE88" s="396"/>
      <c r="AF88" s="396"/>
      <c r="AG88" s="396"/>
      <c r="AH88" s="396"/>
      <c r="AL88" s="396"/>
      <c r="AM88" s="396"/>
      <c r="AN88" s="396"/>
      <c r="AO88" s="396"/>
      <c r="AP88" s="396"/>
      <c r="AQ88" s="396"/>
      <c r="AR88" s="396"/>
      <c r="AS88" s="396"/>
    </row>
    <row r="89" spans="20:45" x14ac:dyDescent="0.25">
      <c r="T89" s="396"/>
      <c r="U89" s="396"/>
      <c r="V89" s="396"/>
      <c r="W89" s="396"/>
      <c r="X89" s="396"/>
      <c r="Y89" s="396"/>
      <c r="Z89" s="396"/>
      <c r="AA89" s="396"/>
      <c r="AB89" s="396"/>
      <c r="AC89" s="396"/>
      <c r="AD89" s="396"/>
      <c r="AE89" s="396"/>
      <c r="AF89" s="396"/>
      <c r="AG89" s="396"/>
      <c r="AH89" s="396"/>
      <c r="AL89" s="396"/>
      <c r="AM89" s="396"/>
      <c r="AN89" s="396"/>
      <c r="AO89" s="396"/>
      <c r="AP89" s="396"/>
      <c r="AQ89" s="396"/>
      <c r="AR89" s="396"/>
      <c r="AS89" s="396"/>
    </row>
    <row r="90" spans="20:45" x14ac:dyDescent="0.25">
      <c r="T90" s="396"/>
      <c r="U90" s="396"/>
      <c r="V90" s="396"/>
      <c r="W90" s="396"/>
      <c r="X90" s="396"/>
      <c r="Y90" s="396"/>
      <c r="Z90" s="396"/>
      <c r="AA90" s="396"/>
      <c r="AB90" s="396"/>
      <c r="AC90" s="396"/>
      <c r="AD90" s="396"/>
      <c r="AE90" s="396"/>
      <c r="AF90" s="396"/>
      <c r="AG90" s="396"/>
      <c r="AH90" s="396"/>
      <c r="AL90" s="396"/>
      <c r="AM90" s="396"/>
      <c r="AN90" s="396"/>
      <c r="AO90" s="396"/>
      <c r="AP90" s="396"/>
      <c r="AQ90" s="396"/>
      <c r="AR90" s="396"/>
      <c r="AS90" s="396"/>
    </row>
    <row r="91" spans="20:45" x14ac:dyDescent="0.25">
      <c r="T91" s="396"/>
      <c r="U91" s="396"/>
      <c r="V91" s="396"/>
      <c r="W91" s="396"/>
      <c r="X91" s="396"/>
      <c r="Y91" s="396"/>
      <c r="Z91" s="396"/>
      <c r="AA91" s="396"/>
      <c r="AB91" s="396"/>
      <c r="AC91" s="396"/>
      <c r="AD91" s="396"/>
      <c r="AE91" s="396"/>
      <c r="AF91" s="396"/>
      <c r="AG91" s="396"/>
      <c r="AH91" s="396"/>
      <c r="AL91" s="396"/>
      <c r="AM91" s="396"/>
      <c r="AN91" s="396"/>
      <c r="AO91" s="396"/>
      <c r="AP91" s="396"/>
      <c r="AQ91" s="396"/>
      <c r="AR91" s="396"/>
      <c r="AS91" s="396"/>
    </row>
    <row r="92" spans="20:45" x14ac:dyDescent="0.25">
      <c r="T92" s="396"/>
      <c r="U92" s="396"/>
      <c r="V92" s="396"/>
      <c r="W92" s="396"/>
      <c r="X92" s="396"/>
      <c r="Y92" s="396"/>
      <c r="Z92" s="396"/>
      <c r="AA92" s="396"/>
      <c r="AB92" s="396"/>
      <c r="AC92" s="396"/>
      <c r="AD92" s="396"/>
      <c r="AE92" s="396"/>
      <c r="AF92" s="396"/>
      <c r="AG92" s="396"/>
      <c r="AH92" s="396"/>
      <c r="AL92" s="396"/>
      <c r="AM92" s="396"/>
      <c r="AN92" s="396"/>
      <c r="AO92" s="396"/>
      <c r="AP92" s="396"/>
      <c r="AQ92" s="396"/>
      <c r="AR92" s="396"/>
      <c r="AS92" s="396"/>
    </row>
    <row r="93" spans="20:45" x14ac:dyDescent="0.25">
      <c r="T93" s="396"/>
      <c r="U93" s="396"/>
      <c r="V93" s="396"/>
      <c r="W93" s="396"/>
      <c r="X93" s="396"/>
      <c r="Y93" s="396"/>
      <c r="Z93" s="396"/>
      <c r="AA93" s="396"/>
      <c r="AB93" s="396"/>
      <c r="AC93" s="396"/>
      <c r="AD93" s="396"/>
      <c r="AE93" s="396"/>
      <c r="AF93" s="396"/>
      <c r="AG93" s="396"/>
      <c r="AH93" s="396"/>
      <c r="AL93" s="396"/>
      <c r="AM93" s="396"/>
      <c r="AN93" s="396"/>
      <c r="AO93" s="396"/>
      <c r="AP93" s="396"/>
      <c r="AQ93" s="396"/>
      <c r="AR93" s="396"/>
      <c r="AS93" s="396"/>
    </row>
    <row r="94" spans="20:45" x14ac:dyDescent="0.25">
      <c r="T94" s="396"/>
      <c r="U94" s="396"/>
      <c r="V94" s="396"/>
      <c r="W94" s="396"/>
      <c r="X94" s="396"/>
      <c r="Y94" s="396"/>
      <c r="Z94" s="396"/>
      <c r="AA94" s="396"/>
      <c r="AB94" s="396"/>
      <c r="AC94" s="396"/>
      <c r="AD94" s="396"/>
      <c r="AE94" s="396"/>
      <c r="AF94" s="396"/>
      <c r="AG94" s="396"/>
      <c r="AH94" s="396"/>
      <c r="AL94" s="396"/>
      <c r="AM94" s="396"/>
      <c r="AN94" s="396"/>
      <c r="AO94" s="396"/>
      <c r="AP94" s="396"/>
      <c r="AQ94" s="396"/>
      <c r="AR94" s="396"/>
      <c r="AS94" s="396"/>
    </row>
    <row r="95" spans="20:45" x14ac:dyDescent="0.25">
      <c r="T95" s="396"/>
      <c r="U95" s="396"/>
      <c r="V95" s="396"/>
      <c r="W95" s="396"/>
      <c r="X95" s="396"/>
      <c r="Y95" s="396"/>
      <c r="Z95" s="396"/>
      <c r="AA95" s="396"/>
      <c r="AB95" s="396"/>
      <c r="AC95" s="396"/>
      <c r="AD95" s="396"/>
      <c r="AE95" s="396"/>
      <c r="AF95" s="396"/>
      <c r="AG95" s="396"/>
      <c r="AH95" s="396"/>
      <c r="AL95" s="396"/>
      <c r="AM95" s="396"/>
      <c r="AN95" s="396"/>
      <c r="AO95" s="396"/>
      <c r="AP95" s="396"/>
      <c r="AQ95" s="396"/>
      <c r="AR95" s="396"/>
      <c r="AS95" s="396"/>
    </row>
    <row r="96" spans="20:45" x14ac:dyDescent="0.25">
      <c r="T96" s="396"/>
      <c r="U96" s="396"/>
      <c r="V96" s="396"/>
      <c r="W96" s="396"/>
      <c r="X96" s="396"/>
      <c r="Y96" s="396"/>
      <c r="Z96" s="396"/>
      <c r="AA96" s="396"/>
      <c r="AB96" s="396"/>
      <c r="AC96" s="396"/>
      <c r="AD96" s="396"/>
      <c r="AE96" s="396"/>
      <c r="AF96" s="396"/>
      <c r="AG96" s="396"/>
      <c r="AH96" s="396"/>
      <c r="AL96" s="396"/>
      <c r="AM96" s="396"/>
      <c r="AN96" s="396"/>
      <c r="AO96" s="396"/>
      <c r="AP96" s="396"/>
      <c r="AQ96" s="396"/>
      <c r="AR96" s="396"/>
      <c r="AS96" s="396"/>
    </row>
    <row r="97" spans="20:45" x14ac:dyDescent="0.25">
      <c r="T97" s="396"/>
      <c r="U97" s="396"/>
      <c r="V97" s="396"/>
      <c r="W97" s="396"/>
      <c r="X97" s="396"/>
      <c r="Y97" s="396"/>
      <c r="Z97" s="396"/>
      <c r="AA97" s="396"/>
      <c r="AB97" s="396"/>
      <c r="AC97" s="396"/>
      <c r="AD97" s="396"/>
      <c r="AE97" s="396"/>
      <c r="AF97" s="396"/>
      <c r="AG97" s="396"/>
      <c r="AH97" s="396"/>
      <c r="AL97" s="396"/>
      <c r="AM97" s="396"/>
      <c r="AN97" s="396"/>
      <c r="AO97" s="396"/>
      <c r="AP97" s="396"/>
      <c r="AQ97" s="396"/>
      <c r="AR97" s="396"/>
      <c r="AS97" s="396"/>
    </row>
    <row r="98" spans="20:45" x14ac:dyDescent="0.25">
      <c r="T98" s="396"/>
      <c r="U98" s="396"/>
      <c r="V98" s="396"/>
      <c r="W98" s="396"/>
      <c r="X98" s="396"/>
      <c r="Y98" s="396"/>
      <c r="Z98" s="396"/>
      <c r="AA98" s="396"/>
      <c r="AB98" s="396"/>
      <c r="AC98" s="396"/>
      <c r="AD98" s="396"/>
      <c r="AE98" s="396"/>
      <c r="AF98" s="396"/>
      <c r="AG98" s="396"/>
      <c r="AH98" s="396"/>
      <c r="AL98" s="396"/>
      <c r="AM98" s="396"/>
      <c r="AN98" s="396"/>
      <c r="AO98" s="396"/>
      <c r="AP98" s="396"/>
      <c r="AQ98" s="396"/>
      <c r="AR98" s="396"/>
      <c r="AS98" s="396"/>
    </row>
    <row r="99" spans="20:45" x14ac:dyDescent="0.25">
      <c r="T99" s="396"/>
      <c r="U99" s="396"/>
      <c r="V99" s="396"/>
      <c r="W99" s="396"/>
      <c r="X99" s="396"/>
      <c r="Y99" s="396"/>
      <c r="Z99" s="396"/>
      <c r="AA99" s="396"/>
      <c r="AB99" s="396"/>
      <c r="AC99" s="396"/>
      <c r="AD99" s="396"/>
      <c r="AE99" s="396"/>
      <c r="AF99" s="396"/>
      <c r="AG99" s="396"/>
      <c r="AH99" s="396"/>
      <c r="AL99" s="396"/>
      <c r="AM99" s="396"/>
      <c r="AN99" s="396"/>
      <c r="AO99" s="396"/>
      <c r="AP99" s="396"/>
      <c r="AQ99" s="396"/>
      <c r="AR99" s="396"/>
      <c r="AS99" s="396"/>
    </row>
    <row r="100" spans="20:45" x14ac:dyDescent="0.25">
      <c r="T100" s="396"/>
      <c r="U100" s="396"/>
      <c r="V100" s="396"/>
      <c r="W100" s="396"/>
      <c r="X100" s="396"/>
      <c r="Y100" s="396"/>
      <c r="Z100" s="396"/>
      <c r="AA100" s="396"/>
      <c r="AB100" s="396"/>
      <c r="AC100" s="396"/>
      <c r="AD100" s="396"/>
      <c r="AE100" s="396"/>
      <c r="AF100" s="396"/>
      <c r="AG100" s="396"/>
      <c r="AH100" s="396"/>
      <c r="AL100" s="396"/>
      <c r="AM100" s="396"/>
      <c r="AN100" s="396"/>
      <c r="AO100" s="396"/>
      <c r="AP100" s="396"/>
      <c r="AQ100" s="396"/>
      <c r="AR100" s="396"/>
      <c r="AS100" s="396"/>
    </row>
    <row r="101" spans="20:45" x14ac:dyDescent="0.25">
      <c r="T101" s="396"/>
      <c r="U101" s="396"/>
      <c r="V101" s="396"/>
      <c r="W101" s="396"/>
      <c r="X101" s="396"/>
      <c r="Y101" s="396"/>
      <c r="Z101" s="396"/>
      <c r="AA101" s="396"/>
      <c r="AB101" s="396"/>
      <c r="AC101" s="396"/>
      <c r="AD101" s="396"/>
      <c r="AE101" s="396"/>
      <c r="AF101" s="396"/>
      <c r="AG101" s="396"/>
      <c r="AH101" s="396"/>
      <c r="AL101" s="396"/>
      <c r="AM101" s="396"/>
      <c r="AN101" s="396"/>
      <c r="AO101" s="396"/>
      <c r="AP101" s="396"/>
      <c r="AQ101" s="396"/>
      <c r="AR101" s="396"/>
      <c r="AS101" s="396"/>
    </row>
    <row r="102" spans="20:45" x14ac:dyDescent="0.25">
      <c r="T102" s="396"/>
      <c r="U102" s="396"/>
      <c r="V102" s="396"/>
      <c r="W102" s="396"/>
      <c r="X102" s="396"/>
      <c r="Y102" s="396"/>
      <c r="Z102" s="396"/>
      <c r="AA102" s="396"/>
      <c r="AB102" s="396"/>
      <c r="AC102" s="396"/>
      <c r="AD102" s="396"/>
      <c r="AE102" s="396"/>
      <c r="AF102" s="396"/>
      <c r="AG102" s="396"/>
      <c r="AH102" s="396"/>
      <c r="AL102" s="396"/>
      <c r="AM102" s="396"/>
      <c r="AN102" s="396"/>
      <c r="AO102" s="396"/>
      <c r="AP102" s="396"/>
      <c r="AQ102" s="396"/>
      <c r="AR102" s="396"/>
      <c r="AS102" s="396"/>
    </row>
    <row r="103" spans="20:45" x14ac:dyDescent="0.25">
      <c r="T103" s="396"/>
      <c r="U103" s="396"/>
      <c r="V103" s="396"/>
      <c r="W103" s="396"/>
      <c r="X103" s="396"/>
      <c r="Y103" s="396"/>
      <c r="Z103" s="396"/>
      <c r="AA103" s="396"/>
      <c r="AB103" s="396"/>
      <c r="AC103" s="396"/>
      <c r="AD103" s="396"/>
      <c r="AE103" s="396"/>
      <c r="AF103" s="396"/>
      <c r="AG103" s="396"/>
      <c r="AH103" s="396"/>
      <c r="AL103" s="396"/>
      <c r="AM103" s="396"/>
      <c r="AN103" s="396"/>
      <c r="AO103" s="396"/>
      <c r="AP103" s="396"/>
      <c r="AQ103" s="396"/>
      <c r="AR103" s="396"/>
      <c r="AS103" s="396"/>
    </row>
    <row r="104" spans="20:45" x14ac:dyDescent="0.25">
      <c r="T104" s="396"/>
      <c r="U104" s="396"/>
      <c r="V104" s="396"/>
      <c r="W104" s="396"/>
      <c r="X104" s="396"/>
      <c r="Y104" s="396"/>
      <c r="Z104" s="396"/>
      <c r="AA104" s="396"/>
      <c r="AB104" s="396"/>
      <c r="AC104" s="396"/>
      <c r="AD104" s="396"/>
      <c r="AE104" s="396"/>
      <c r="AF104" s="396"/>
      <c r="AG104" s="396"/>
      <c r="AH104" s="396"/>
      <c r="AL104" s="396"/>
      <c r="AM104" s="396"/>
      <c r="AN104" s="396"/>
      <c r="AO104" s="396"/>
      <c r="AP104" s="396"/>
      <c r="AQ104" s="396"/>
      <c r="AR104" s="396"/>
      <c r="AS104" s="396"/>
    </row>
    <row r="105" spans="20:45" x14ac:dyDescent="0.25">
      <c r="T105" s="396"/>
      <c r="U105" s="396"/>
      <c r="V105" s="396"/>
      <c r="W105" s="396"/>
      <c r="X105" s="396"/>
      <c r="Y105" s="396"/>
      <c r="Z105" s="396"/>
      <c r="AA105" s="396"/>
      <c r="AB105" s="396"/>
      <c r="AC105" s="396"/>
      <c r="AD105" s="396"/>
      <c r="AE105" s="396"/>
      <c r="AF105" s="396"/>
      <c r="AG105" s="396"/>
      <c r="AH105" s="396"/>
      <c r="AL105" s="396"/>
      <c r="AM105" s="396"/>
      <c r="AN105" s="396"/>
      <c r="AO105" s="396"/>
      <c r="AP105" s="396"/>
      <c r="AQ105" s="396"/>
      <c r="AR105" s="396"/>
      <c r="AS105" s="396"/>
    </row>
    <row r="106" spans="20:45" x14ac:dyDescent="0.25">
      <c r="T106" s="396"/>
      <c r="U106" s="396"/>
      <c r="V106" s="396"/>
      <c r="W106" s="396"/>
      <c r="X106" s="396"/>
      <c r="Y106" s="396"/>
      <c r="Z106" s="396"/>
      <c r="AA106" s="396"/>
      <c r="AB106" s="396"/>
      <c r="AC106" s="396"/>
      <c r="AD106" s="396"/>
      <c r="AE106" s="396"/>
      <c r="AF106" s="396"/>
      <c r="AG106" s="396"/>
      <c r="AH106" s="396"/>
      <c r="AL106" s="396"/>
      <c r="AM106" s="396"/>
      <c r="AN106" s="396"/>
      <c r="AO106" s="396"/>
      <c r="AP106" s="396"/>
      <c r="AQ106" s="396"/>
      <c r="AR106" s="396"/>
      <c r="AS106" s="396"/>
    </row>
    <row r="107" spans="20:45" x14ac:dyDescent="0.25">
      <c r="T107" s="396"/>
      <c r="U107" s="396"/>
      <c r="V107" s="396"/>
      <c r="W107" s="396"/>
      <c r="X107" s="396"/>
      <c r="Y107" s="396"/>
      <c r="Z107" s="396"/>
      <c r="AA107" s="396"/>
      <c r="AB107" s="396"/>
      <c r="AC107" s="396"/>
      <c r="AD107" s="396"/>
      <c r="AE107" s="396"/>
      <c r="AF107" s="396"/>
      <c r="AG107" s="396"/>
      <c r="AH107" s="396"/>
      <c r="AL107" s="396"/>
      <c r="AM107" s="396"/>
      <c r="AN107" s="396"/>
      <c r="AO107" s="396"/>
      <c r="AP107" s="396"/>
      <c r="AQ107" s="396"/>
      <c r="AR107" s="396"/>
      <c r="AS107" s="396"/>
    </row>
    <row r="108" spans="20:45" x14ac:dyDescent="0.25">
      <c r="T108" s="396"/>
      <c r="U108" s="396"/>
      <c r="V108" s="396"/>
      <c r="W108" s="396"/>
      <c r="X108" s="396"/>
      <c r="Y108" s="396"/>
      <c r="Z108" s="396"/>
      <c r="AA108" s="396"/>
      <c r="AB108" s="396"/>
      <c r="AC108" s="396"/>
      <c r="AD108" s="396"/>
      <c r="AE108" s="396"/>
      <c r="AF108" s="396"/>
      <c r="AG108" s="396"/>
      <c r="AH108" s="396"/>
      <c r="AL108" s="396"/>
      <c r="AM108" s="396"/>
      <c r="AN108" s="396"/>
      <c r="AO108" s="396"/>
      <c r="AP108" s="396"/>
      <c r="AQ108" s="396"/>
      <c r="AR108" s="396"/>
      <c r="AS108" s="396"/>
    </row>
    <row r="109" spans="20:45" x14ac:dyDescent="0.25">
      <c r="T109" s="396"/>
      <c r="U109" s="396"/>
      <c r="V109" s="396"/>
      <c r="W109" s="396"/>
      <c r="X109" s="396"/>
      <c r="Y109" s="396"/>
      <c r="Z109" s="396"/>
      <c r="AA109" s="396"/>
      <c r="AB109" s="396"/>
      <c r="AC109" s="396"/>
      <c r="AD109" s="396"/>
      <c r="AE109" s="396"/>
      <c r="AF109" s="396"/>
      <c r="AG109" s="396"/>
      <c r="AH109" s="396"/>
      <c r="AL109" s="396"/>
      <c r="AM109" s="396"/>
      <c r="AN109" s="396"/>
      <c r="AO109" s="396"/>
      <c r="AP109" s="396"/>
      <c r="AQ109" s="396"/>
      <c r="AR109" s="396"/>
      <c r="AS109" s="396"/>
    </row>
    <row r="110" spans="20:45" x14ac:dyDescent="0.25">
      <c r="T110" s="396"/>
      <c r="U110" s="396"/>
      <c r="V110" s="396"/>
      <c r="W110" s="396"/>
      <c r="X110" s="396"/>
      <c r="Y110" s="396"/>
      <c r="Z110" s="396"/>
      <c r="AA110" s="396"/>
      <c r="AB110" s="396"/>
      <c r="AC110" s="396"/>
      <c r="AD110" s="396"/>
      <c r="AE110" s="396"/>
      <c r="AF110" s="396"/>
      <c r="AG110" s="396"/>
      <c r="AH110" s="396"/>
      <c r="AL110" s="396"/>
      <c r="AM110" s="396"/>
      <c r="AN110" s="396"/>
      <c r="AO110" s="396"/>
      <c r="AP110" s="396"/>
      <c r="AQ110" s="396"/>
      <c r="AR110" s="396"/>
      <c r="AS110" s="396"/>
    </row>
    <row r="111" spans="20:45" x14ac:dyDescent="0.25">
      <c r="T111" s="396"/>
      <c r="U111" s="396"/>
      <c r="V111" s="396"/>
      <c r="W111" s="396"/>
      <c r="X111" s="396"/>
      <c r="Y111" s="396"/>
      <c r="Z111" s="396"/>
      <c r="AA111" s="396"/>
      <c r="AB111" s="396"/>
      <c r="AC111" s="396"/>
      <c r="AD111" s="396"/>
      <c r="AE111" s="396"/>
      <c r="AF111" s="396"/>
      <c r="AG111" s="396"/>
      <c r="AH111" s="396"/>
      <c r="AL111" s="396"/>
      <c r="AM111" s="396"/>
      <c r="AN111" s="396"/>
      <c r="AO111" s="396"/>
      <c r="AP111" s="396"/>
      <c r="AQ111" s="396"/>
      <c r="AR111" s="396"/>
      <c r="AS111" s="396"/>
    </row>
    <row r="112" spans="20:45" x14ac:dyDescent="0.25">
      <c r="T112" s="396"/>
      <c r="U112" s="396"/>
      <c r="V112" s="396"/>
      <c r="W112" s="396"/>
      <c r="X112" s="396"/>
      <c r="Y112" s="396"/>
      <c r="Z112" s="396"/>
      <c r="AA112" s="396"/>
      <c r="AB112" s="396"/>
      <c r="AC112" s="396"/>
      <c r="AD112" s="396"/>
      <c r="AE112" s="396"/>
      <c r="AF112" s="396"/>
      <c r="AG112" s="396"/>
      <c r="AH112" s="396"/>
      <c r="AL112" s="396"/>
      <c r="AM112" s="396"/>
      <c r="AN112" s="396"/>
      <c r="AO112" s="396"/>
      <c r="AP112" s="396"/>
      <c r="AQ112" s="396"/>
      <c r="AR112" s="396"/>
      <c r="AS112" s="396"/>
    </row>
    <row r="113" spans="20:45" x14ac:dyDescent="0.25">
      <c r="T113" s="396"/>
      <c r="U113" s="396"/>
      <c r="V113" s="396"/>
      <c r="W113" s="396"/>
      <c r="X113" s="396"/>
      <c r="Y113" s="396"/>
      <c r="Z113" s="396"/>
      <c r="AA113" s="396"/>
      <c r="AB113" s="396"/>
      <c r="AC113" s="396"/>
      <c r="AD113" s="396"/>
      <c r="AE113" s="396"/>
      <c r="AF113" s="396"/>
      <c r="AG113" s="396"/>
      <c r="AH113" s="396"/>
      <c r="AL113" s="396"/>
      <c r="AM113" s="396"/>
      <c r="AN113" s="396"/>
      <c r="AO113" s="396"/>
      <c r="AP113" s="396"/>
      <c r="AQ113" s="396"/>
      <c r="AR113" s="396"/>
      <c r="AS113" s="396"/>
    </row>
    <row r="114" spans="20:45" x14ac:dyDescent="0.25">
      <c r="T114" s="396"/>
      <c r="U114" s="396"/>
      <c r="V114" s="396"/>
      <c r="W114" s="396"/>
      <c r="X114" s="396"/>
      <c r="Y114" s="396"/>
      <c r="Z114" s="396"/>
      <c r="AA114" s="396"/>
      <c r="AB114" s="396"/>
      <c r="AC114" s="396"/>
      <c r="AD114" s="396"/>
      <c r="AE114" s="396"/>
      <c r="AF114" s="396"/>
      <c r="AG114" s="396"/>
      <c r="AH114" s="396"/>
      <c r="AL114" s="396"/>
      <c r="AM114" s="396"/>
      <c r="AN114" s="396"/>
      <c r="AO114" s="396"/>
      <c r="AP114" s="396"/>
      <c r="AQ114" s="396"/>
      <c r="AR114" s="396"/>
      <c r="AS114" s="396"/>
    </row>
    <row r="115" spans="20:45" x14ac:dyDescent="0.25">
      <c r="T115" s="396"/>
      <c r="U115" s="396"/>
      <c r="V115" s="396"/>
      <c r="W115" s="396"/>
      <c r="X115" s="396"/>
      <c r="Y115" s="396"/>
      <c r="Z115" s="396"/>
      <c r="AA115" s="396"/>
      <c r="AB115" s="396"/>
      <c r="AC115" s="396"/>
      <c r="AD115" s="396"/>
      <c r="AE115" s="396"/>
      <c r="AF115" s="396"/>
      <c r="AG115" s="396"/>
      <c r="AH115" s="396"/>
      <c r="AL115" s="396"/>
      <c r="AM115" s="396"/>
      <c r="AN115" s="396"/>
      <c r="AO115" s="396"/>
      <c r="AP115" s="396"/>
      <c r="AQ115" s="396"/>
      <c r="AR115" s="396"/>
      <c r="AS115" s="396"/>
    </row>
    <row r="116" spans="20:45" x14ac:dyDescent="0.25">
      <c r="T116" s="396"/>
      <c r="U116" s="396"/>
      <c r="V116" s="396"/>
      <c r="W116" s="396"/>
      <c r="X116" s="396"/>
      <c r="Y116" s="396"/>
      <c r="Z116" s="396"/>
      <c r="AA116" s="396"/>
      <c r="AB116" s="396"/>
      <c r="AC116" s="396"/>
      <c r="AD116" s="396"/>
      <c r="AE116" s="396"/>
      <c r="AF116" s="396"/>
      <c r="AG116" s="396"/>
      <c r="AH116" s="396"/>
      <c r="AL116" s="396"/>
      <c r="AM116" s="396"/>
      <c r="AN116" s="396"/>
      <c r="AO116" s="396"/>
      <c r="AP116" s="396"/>
      <c r="AQ116" s="396"/>
      <c r="AR116" s="396"/>
      <c r="AS116" s="396"/>
    </row>
    <row r="117" spans="20:45" x14ac:dyDescent="0.25">
      <c r="T117" s="396"/>
      <c r="U117" s="396"/>
      <c r="V117" s="396"/>
      <c r="W117" s="396"/>
      <c r="X117" s="396"/>
      <c r="Y117" s="396"/>
      <c r="Z117" s="396"/>
      <c r="AA117" s="396"/>
      <c r="AB117" s="396"/>
      <c r="AC117" s="396"/>
      <c r="AD117" s="396"/>
      <c r="AE117" s="396"/>
      <c r="AF117" s="396"/>
      <c r="AG117" s="396"/>
      <c r="AH117" s="396"/>
      <c r="AL117" s="396"/>
      <c r="AM117" s="396"/>
      <c r="AN117" s="396"/>
      <c r="AO117" s="396"/>
      <c r="AP117" s="396"/>
      <c r="AQ117" s="396"/>
      <c r="AR117" s="396"/>
      <c r="AS117" s="396"/>
    </row>
    <row r="118" spans="20:45" x14ac:dyDescent="0.25">
      <c r="T118" s="396"/>
      <c r="U118" s="396"/>
      <c r="V118" s="396"/>
      <c r="W118" s="396"/>
      <c r="X118" s="396"/>
      <c r="Y118" s="396"/>
      <c r="Z118" s="396"/>
      <c r="AA118" s="396"/>
      <c r="AB118" s="396"/>
      <c r="AC118" s="396"/>
      <c r="AD118" s="396"/>
      <c r="AE118" s="396"/>
      <c r="AF118" s="396"/>
      <c r="AG118" s="396"/>
      <c r="AH118" s="396"/>
      <c r="AL118" s="396"/>
      <c r="AM118" s="396"/>
      <c r="AN118" s="396"/>
      <c r="AO118" s="396"/>
      <c r="AP118" s="396"/>
      <c r="AQ118" s="396"/>
      <c r="AR118" s="396"/>
      <c r="AS118" s="396"/>
    </row>
    <row r="119" spans="20:45" x14ac:dyDescent="0.25">
      <c r="T119" s="396"/>
      <c r="U119" s="396"/>
      <c r="V119" s="396"/>
      <c r="W119" s="396"/>
      <c r="X119" s="396"/>
      <c r="Y119" s="396"/>
      <c r="Z119" s="396"/>
      <c r="AA119" s="396"/>
      <c r="AB119" s="396"/>
      <c r="AC119" s="396"/>
      <c r="AD119" s="396"/>
      <c r="AE119" s="396"/>
      <c r="AF119" s="396"/>
      <c r="AG119" s="396"/>
      <c r="AH119" s="396"/>
      <c r="AL119" s="396"/>
      <c r="AM119" s="396"/>
      <c r="AN119" s="396"/>
      <c r="AO119" s="396"/>
      <c r="AP119" s="396"/>
      <c r="AQ119" s="396"/>
      <c r="AR119" s="396"/>
      <c r="AS119" s="396"/>
    </row>
    <row r="120" spans="20:45" x14ac:dyDescent="0.25">
      <c r="T120" s="396"/>
      <c r="U120" s="396"/>
      <c r="V120" s="396"/>
      <c r="W120" s="396"/>
      <c r="X120" s="396"/>
      <c r="Y120" s="396"/>
      <c r="Z120" s="396"/>
      <c r="AA120" s="396"/>
      <c r="AB120" s="396"/>
      <c r="AC120" s="396"/>
      <c r="AD120" s="396"/>
      <c r="AE120" s="396"/>
      <c r="AF120" s="396"/>
      <c r="AG120" s="396"/>
      <c r="AH120" s="396"/>
      <c r="AL120" s="396"/>
      <c r="AM120" s="396"/>
      <c r="AN120" s="396"/>
      <c r="AO120" s="396"/>
      <c r="AP120" s="396"/>
      <c r="AQ120" s="396"/>
      <c r="AR120" s="396"/>
      <c r="AS120" s="396"/>
    </row>
    <row r="121" spans="20:45" x14ac:dyDescent="0.25">
      <c r="T121" s="396"/>
      <c r="U121" s="396"/>
      <c r="V121" s="396"/>
      <c r="W121" s="396"/>
      <c r="X121" s="396"/>
      <c r="Y121" s="396"/>
      <c r="Z121" s="396"/>
      <c r="AA121" s="396"/>
      <c r="AB121" s="396"/>
      <c r="AC121" s="396"/>
      <c r="AD121" s="396"/>
      <c r="AE121" s="396"/>
      <c r="AF121" s="396"/>
      <c r="AG121" s="396"/>
      <c r="AH121" s="396"/>
      <c r="AL121" s="396"/>
      <c r="AM121" s="396"/>
      <c r="AN121" s="396"/>
      <c r="AO121" s="396"/>
      <c r="AP121" s="396"/>
      <c r="AQ121" s="396"/>
      <c r="AR121" s="396"/>
      <c r="AS121" s="396"/>
    </row>
    <row r="122" spans="20:45" x14ac:dyDescent="0.25">
      <c r="T122" s="396"/>
      <c r="U122" s="396"/>
      <c r="V122" s="396"/>
      <c r="W122" s="396"/>
      <c r="X122" s="396"/>
      <c r="Y122" s="396"/>
      <c r="Z122" s="396"/>
      <c r="AA122" s="396"/>
      <c r="AB122" s="396"/>
      <c r="AC122" s="396"/>
      <c r="AD122" s="396"/>
      <c r="AE122" s="396"/>
      <c r="AF122" s="396"/>
      <c r="AG122" s="396"/>
      <c r="AH122" s="396"/>
      <c r="AL122" s="396"/>
      <c r="AM122" s="396"/>
      <c r="AN122" s="396"/>
      <c r="AO122" s="396"/>
      <c r="AP122" s="396"/>
      <c r="AQ122" s="396"/>
      <c r="AR122" s="396"/>
      <c r="AS122" s="396"/>
    </row>
    <row r="123" spans="20:45" x14ac:dyDescent="0.25">
      <c r="T123" s="396"/>
      <c r="U123" s="396"/>
      <c r="V123" s="396"/>
      <c r="W123" s="396"/>
      <c r="X123" s="396"/>
      <c r="Y123" s="396"/>
      <c r="Z123" s="396"/>
      <c r="AA123" s="396"/>
      <c r="AB123" s="396"/>
      <c r="AC123" s="396"/>
      <c r="AD123" s="396"/>
      <c r="AE123" s="396"/>
      <c r="AF123" s="396"/>
      <c r="AG123" s="396"/>
      <c r="AH123" s="396"/>
      <c r="AL123" s="396"/>
      <c r="AM123" s="396"/>
      <c r="AN123" s="396"/>
      <c r="AO123" s="396"/>
      <c r="AP123" s="396"/>
      <c r="AQ123" s="396"/>
      <c r="AR123" s="396"/>
      <c r="AS123" s="396"/>
    </row>
    <row r="124" spans="20:45" x14ac:dyDescent="0.25">
      <c r="T124" s="396"/>
      <c r="U124" s="396"/>
      <c r="V124" s="396"/>
      <c r="W124" s="396"/>
      <c r="X124" s="396"/>
      <c r="Y124" s="396"/>
      <c r="Z124" s="396"/>
      <c r="AA124" s="396"/>
      <c r="AB124" s="396"/>
      <c r="AC124" s="396"/>
      <c r="AD124" s="396"/>
      <c r="AE124" s="396"/>
      <c r="AF124" s="396"/>
      <c r="AG124" s="396"/>
      <c r="AH124" s="396"/>
      <c r="AL124" s="396"/>
      <c r="AM124" s="396"/>
      <c r="AN124" s="396"/>
      <c r="AO124" s="396"/>
      <c r="AP124" s="396"/>
      <c r="AQ124" s="396"/>
      <c r="AR124" s="396"/>
      <c r="AS124" s="396"/>
    </row>
    <row r="125" spans="20:45" x14ac:dyDescent="0.25">
      <c r="T125" s="396"/>
      <c r="U125" s="396"/>
      <c r="V125" s="396"/>
      <c r="W125" s="396"/>
      <c r="X125" s="396"/>
      <c r="Y125" s="396"/>
      <c r="Z125" s="396"/>
      <c r="AA125" s="396"/>
      <c r="AB125" s="396"/>
      <c r="AC125" s="396"/>
      <c r="AD125" s="396"/>
      <c r="AE125" s="396"/>
      <c r="AF125" s="396"/>
      <c r="AG125" s="396"/>
      <c r="AH125" s="396"/>
      <c r="AL125" s="396"/>
      <c r="AM125" s="396"/>
      <c r="AN125" s="396"/>
      <c r="AO125" s="396"/>
      <c r="AP125" s="396"/>
      <c r="AQ125" s="396"/>
      <c r="AR125" s="396"/>
      <c r="AS125" s="396"/>
    </row>
    <row r="126" spans="20:45" x14ac:dyDescent="0.25">
      <c r="T126" s="396"/>
      <c r="U126" s="396"/>
      <c r="V126" s="396"/>
      <c r="W126" s="396"/>
      <c r="X126" s="396"/>
      <c r="Y126" s="396"/>
      <c r="Z126" s="396"/>
      <c r="AA126" s="396"/>
      <c r="AB126" s="396"/>
      <c r="AC126" s="396"/>
      <c r="AD126" s="396"/>
      <c r="AE126" s="396"/>
      <c r="AF126" s="396"/>
      <c r="AG126" s="396"/>
      <c r="AH126" s="396"/>
      <c r="AL126" s="396"/>
      <c r="AM126" s="396"/>
      <c r="AN126" s="396"/>
      <c r="AO126" s="396"/>
      <c r="AP126" s="396"/>
      <c r="AQ126" s="396"/>
      <c r="AR126" s="396"/>
      <c r="AS126" s="396"/>
    </row>
    <row r="127" spans="20:45" x14ac:dyDescent="0.25">
      <c r="T127" s="396"/>
      <c r="U127" s="396"/>
      <c r="V127" s="396"/>
      <c r="W127" s="396"/>
      <c r="X127" s="396"/>
      <c r="Y127" s="396"/>
      <c r="Z127" s="396"/>
      <c r="AA127" s="396"/>
      <c r="AB127" s="396"/>
      <c r="AC127" s="396"/>
      <c r="AD127" s="396"/>
      <c r="AE127" s="396"/>
      <c r="AF127" s="396"/>
      <c r="AG127" s="396"/>
      <c r="AH127" s="396"/>
      <c r="AL127" s="396"/>
      <c r="AM127" s="396"/>
      <c r="AN127" s="396"/>
      <c r="AO127" s="396"/>
      <c r="AP127" s="396"/>
      <c r="AQ127" s="396"/>
      <c r="AR127" s="396"/>
      <c r="AS127" s="396"/>
    </row>
    <row r="128" spans="20:45" x14ac:dyDescent="0.25">
      <c r="T128" s="396"/>
      <c r="U128" s="396"/>
      <c r="V128" s="396"/>
      <c r="W128" s="396"/>
      <c r="X128" s="396"/>
      <c r="Y128" s="396"/>
      <c r="Z128" s="396"/>
      <c r="AA128" s="396"/>
      <c r="AB128" s="396"/>
      <c r="AC128" s="396"/>
      <c r="AD128" s="396"/>
      <c r="AE128" s="396"/>
      <c r="AF128" s="396"/>
      <c r="AG128" s="396"/>
      <c r="AH128" s="396"/>
      <c r="AL128" s="396"/>
      <c r="AM128" s="396"/>
      <c r="AN128" s="396"/>
      <c r="AO128" s="396"/>
      <c r="AP128" s="396"/>
      <c r="AQ128" s="396"/>
      <c r="AR128" s="396"/>
      <c r="AS128" s="396"/>
    </row>
    <row r="129" spans="20:45" x14ac:dyDescent="0.25">
      <c r="T129" s="396"/>
      <c r="U129" s="396"/>
      <c r="V129" s="396"/>
      <c r="W129" s="396"/>
      <c r="X129" s="396"/>
      <c r="Y129" s="396"/>
      <c r="Z129" s="396"/>
      <c r="AA129" s="396"/>
      <c r="AB129" s="396"/>
      <c r="AC129" s="396"/>
      <c r="AD129" s="396"/>
      <c r="AE129" s="396"/>
      <c r="AF129" s="396"/>
      <c r="AG129" s="396"/>
      <c r="AH129" s="396"/>
      <c r="AL129" s="396"/>
      <c r="AM129" s="396"/>
      <c r="AN129" s="396"/>
      <c r="AO129" s="396"/>
      <c r="AP129" s="396"/>
      <c r="AQ129" s="396"/>
      <c r="AR129" s="396"/>
      <c r="AS129" s="396"/>
    </row>
    <row r="130" spans="20:45" x14ac:dyDescent="0.25">
      <c r="T130" s="396"/>
      <c r="U130" s="396"/>
      <c r="V130" s="396"/>
      <c r="W130" s="396"/>
      <c r="X130" s="396"/>
      <c r="Y130" s="396"/>
      <c r="Z130" s="396"/>
      <c r="AA130" s="396"/>
      <c r="AB130" s="396"/>
      <c r="AC130" s="396"/>
      <c r="AD130" s="396"/>
      <c r="AE130" s="396"/>
      <c r="AF130" s="396"/>
      <c r="AG130" s="396"/>
      <c r="AH130" s="396"/>
      <c r="AL130" s="396"/>
      <c r="AM130" s="396"/>
      <c r="AN130" s="396"/>
      <c r="AO130" s="396"/>
      <c r="AP130" s="396"/>
      <c r="AQ130" s="396"/>
      <c r="AR130" s="396"/>
      <c r="AS130" s="396"/>
    </row>
    <row r="131" spans="20:45" x14ac:dyDescent="0.25">
      <c r="T131" s="396"/>
      <c r="U131" s="396"/>
      <c r="V131" s="396"/>
      <c r="W131" s="396"/>
      <c r="X131" s="396"/>
      <c r="Y131" s="396"/>
      <c r="Z131" s="396"/>
      <c r="AA131" s="396"/>
      <c r="AB131" s="396"/>
      <c r="AC131" s="396"/>
      <c r="AD131" s="396"/>
      <c r="AE131" s="396"/>
      <c r="AF131" s="396"/>
      <c r="AG131" s="396"/>
      <c r="AH131" s="396"/>
      <c r="AL131" s="396"/>
      <c r="AM131" s="396"/>
      <c r="AN131" s="396"/>
      <c r="AO131" s="396"/>
      <c r="AP131" s="396"/>
      <c r="AQ131" s="396"/>
      <c r="AR131" s="396"/>
      <c r="AS131" s="396"/>
    </row>
    <row r="132" spans="20:45" x14ac:dyDescent="0.25">
      <c r="T132" s="396"/>
      <c r="U132" s="396"/>
      <c r="V132" s="396"/>
      <c r="W132" s="396"/>
      <c r="X132" s="396"/>
      <c r="Y132" s="396"/>
      <c r="Z132" s="396"/>
      <c r="AA132" s="396"/>
      <c r="AB132" s="396"/>
      <c r="AC132" s="396"/>
      <c r="AD132" s="396"/>
      <c r="AE132" s="396"/>
      <c r="AF132" s="396"/>
      <c r="AG132" s="396"/>
      <c r="AH132" s="396"/>
      <c r="AL132" s="396"/>
      <c r="AM132" s="396"/>
      <c r="AN132" s="396"/>
      <c r="AO132" s="396"/>
      <c r="AP132" s="396"/>
      <c r="AQ132" s="396"/>
      <c r="AR132" s="396"/>
      <c r="AS132" s="396"/>
    </row>
    <row r="133" spans="20:45" x14ac:dyDescent="0.25">
      <c r="T133" s="396"/>
      <c r="U133" s="396"/>
      <c r="V133" s="396"/>
      <c r="W133" s="396"/>
      <c r="X133" s="396"/>
      <c r="Y133" s="396"/>
      <c r="Z133" s="396"/>
      <c r="AA133" s="396"/>
      <c r="AB133" s="396"/>
      <c r="AC133" s="396"/>
      <c r="AD133" s="396"/>
      <c r="AE133" s="396"/>
      <c r="AF133" s="396"/>
      <c r="AG133" s="396"/>
      <c r="AH133" s="396"/>
      <c r="AL133" s="396"/>
      <c r="AM133" s="396"/>
      <c r="AN133" s="396"/>
      <c r="AO133" s="396"/>
      <c r="AP133" s="396"/>
      <c r="AQ133" s="396"/>
      <c r="AR133" s="396"/>
      <c r="AS133" s="396"/>
    </row>
    <row r="134" spans="20:45" x14ac:dyDescent="0.25">
      <c r="T134" s="396"/>
      <c r="U134" s="396"/>
      <c r="V134" s="396"/>
      <c r="W134" s="396"/>
      <c r="X134" s="396"/>
      <c r="Y134" s="396"/>
      <c r="Z134" s="396"/>
      <c r="AA134" s="396"/>
      <c r="AB134" s="396"/>
      <c r="AC134" s="396"/>
      <c r="AD134" s="396"/>
      <c r="AE134" s="396"/>
      <c r="AF134" s="396"/>
      <c r="AG134" s="396"/>
      <c r="AH134" s="396"/>
      <c r="AL134" s="396"/>
      <c r="AM134" s="396"/>
      <c r="AN134" s="396"/>
      <c r="AO134" s="396"/>
      <c r="AP134" s="396"/>
      <c r="AQ134" s="396"/>
      <c r="AR134" s="396"/>
      <c r="AS134" s="396"/>
    </row>
    <row r="135" spans="20:45" x14ac:dyDescent="0.25">
      <c r="T135" s="396"/>
      <c r="U135" s="396"/>
      <c r="V135" s="396"/>
      <c r="W135" s="396"/>
      <c r="X135" s="396"/>
      <c r="Y135" s="396"/>
      <c r="Z135" s="396"/>
      <c r="AA135" s="396"/>
      <c r="AB135" s="396"/>
      <c r="AC135" s="396"/>
      <c r="AD135" s="396"/>
      <c r="AE135" s="396"/>
      <c r="AF135" s="396"/>
      <c r="AG135" s="396"/>
      <c r="AH135" s="396"/>
      <c r="AL135" s="396"/>
      <c r="AM135" s="396"/>
      <c r="AN135" s="396"/>
      <c r="AO135" s="396"/>
      <c r="AP135" s="396"/>
      <c r="AQ135" s="396"/>
      <c r="AR135" s="396"/>
      <c r="AS135" s="396"/>
    </row>
    <row r="136" spans="20:45" x14ac:dyDescent="0.25">
      <c r="T136" s="396"/>
      <c r="U136" s="396"/>
      <c r="V136" s="396"/>
      <c r="W136" s="396"/>
      <c r="X136" s="396"/>
      <c r="Y136" s="396"/>
      <c r="Z136" s="396"/>
      <c r="AA136" s="396"/>
      <c r="AB136" s="396"/>
      <c r="AC136" s="396"/>
      <c r="AD136" s="396"/>
      <c r="AE136" s="396"/>
      <c r="AF136" s="396"/>
      <c r="AG136" s="396"/>
      <c r="AH136" s="396"/>
      <c r="AL136" s="396"/>
      <c r="AM136" s="396"/>
      <c r="AN136" s="396"/>
      <c r="AO136" s="396"/>
      <c r="AP136" s="396"/>
      <c r="AQ136" s="396"/>
      <c r="AR136" s="396"/>
      <c r="AS136" s="396"/>
    </row>
    <row r="137" spans="20:45" x14ac:dyDescent="0.25">
      <c r="T137" s="396"/>
      <c r="U137" s="396"/>
      <c r="V137" s="396"/>
      <c r="W137" s="396"/>
      <c r="X137" s="396"/>
      <c r="Y137" s="396"/>
      <c r="Z137" s="396"/>
      <c r="AA137" s="396"/>
      <c r="AB137" s="396"/>
      <c r="AC137" s="396"/>
      <c r="AD137" s="396"/>
      <c r="AE137" s="396"/>
      <c r="AF137" s="396"/>
      <c r="AG137" s="396"/>
      <c r="AH137" s="396"/>
      <c r="AL137" s="396"/>
      <c r="AM137" s="396"/>
      <c r="AN137" s="396"/>
      <c r="AO137" s="396"/>
      <c r="AP137" s="396"/>
      <c r="AQ137" s="396"/>
      <c r="AR137" s="396"/>
      <c r="AS137" s="396"/>
    </row>
    <row r="138" spans="20:45" x14ac:dyDescent="0.25">
      <c r="T138" s="396"/>
      <c r="U138" s="396"/>
      <c r="V138" s="396"/>
      <c r="W138" s="396"/>
      <c r="X138" s="396"/>
      <c r="Y138" s="396"/>
      <c r="Z138" s="396"/>
      <c r="AA138" s="396"/>
      <c r="AB138" s="396"/>
      <c r="AC138" s="396"/>
      <c r="AD138" s="396"/>
      <c r="AE138" s="396"/>
      <c r="AF138" s="396"/>
      <c r="AG138" s="396"/>
      <c r="AH138" s="396"/>
      <c r="AL138" s="396"/>
      <c r="AM138" s="396"/>
      <c r="AN138" s="396"/>
      <c r="AO138" s="396"/>
      <c r="AP138" s="396"/>
      <c r="AQ138" s="396"/>
      <c r="AR138" s="396"/>
      <c r="AS138" s="396"/>
    </row>
    <row r="139" spans="20:45" x14ac:dyDescent="0.25">
      <c r="T139" s="396"/>
      <c r="U139" s="396"/>
      <c r="V139" s="396"/>
      <c r="W139" s="396"/>
      <c r="X139" s="396"/>
      <c r="Y139" s="396"/>
      <c r="Z139" s="396"/>
      <c r="AA139" s="396"/>
      <c r="AB139" s="396"/>
      <c r="AC139" s="396"/>
      <c r="AD139" s="396"/>
      <c r="AE139" s="396"/>
      <c r="AF139" s="396"/>
      <c r="AG139" s="396"/>
      <c r="AH139" s="396"/>
      <c r="AL139" s="396"/>
      <c r="AM139" s="396"/>
      <c r="AN139" s="396"/>
      <c r="AO139" s="396"/>
      <c r="AP139" s="396"/>
      <c r="AQ139" s="396"/>
      <c r="AR139" s="396"/>
      <c r="AS139" s="396"/>
    </row>
    <row r="140" spans="20:45" x14ac:dyDescent="0.25">
      <c r="T140" s="396"/>
      <c r="U140" s="396"/>
      <c r="V140" s="396"/>
      <c r="W140" s="396"/>
      <c r="X140" s="396"/>
      <c r="Y140" s="396"/>
      <c r="Z140" s="396"/>
      <c r="AA140" s="396"/>
      <c r="AB140" s="396"/>
      <c r="AC140" s="396"/>
      <c r="AD140" s="396"/>
      <c r="AE140" s="396"/>
      <c r="AF140" s="396"/>
      <c r="AG140" s="396"/>
      <c r="AH140" s="396"/>
      <c r="AL140" s="396"/>
      <c r="AM140" s="396"/>
      <c r="AN140" s="396"/>
      <c r="AO140" s="396"/>
      <c r="AP140" s="396"/>
      <c r="AQ140" s="396"/>
      <c r="AR140" s="396"/>
      <c r="AS140" s="396"/>
    </row>
  </sheetData>
  <mergeCells count="1">
    <mergeCell ref="A4:C4"/>
  </mergeCells>
  <conditionalFormatting sqref="G50:I50 G34:I34 G36:I36 G22:I22 G24:I24 G26:I26 G28:I28 G30:I30 G32:I32 H21 G38:I38 G40:I40 G42:I42 G44:I44 G46:I46 G48:I48 H7 H9 H11 H13 H15 H17 H19">
    <cfRule type="expression" dxfId="201" priority="17" stopIfTrue="1">
      <formula>AND($E7&lt;9,$C7&gt;0)</formula>
    </cfRule>
  </conditionalFormatting>
  <conditionalFormatting sqref="I23 I43 K33 I31 K41 I51 I39 K49 I47 K10 M29 M45 I27 K25 I35 I8 I12 I16 I20 K18 M14">
    <cfRule type="expression" dxfId="200" priority="14" stopIfTrue="1">
      <formula>AND($O$1="CU",I8="Umpire")</formula>
    </cfRule>
    <cfRule type="expression" dxfId="199" priority="15" stopIfTrue="1">
      <formula>AND($O$1="CU",I8&lt;&gt;"Umpire",J8&lt;&gt;"")</formula>
    </cfRule>
    <cfRule type="expression" dxfId="198" priority="16" stopIfTrue="1">
      <formula>AND($O$1="CU",I8&lt;&gt;"Umpire")</formula>
    </cfRule>
  </conditionalFormatting>
  <conditionalFormatting sqref="E36 E30 E28 E26 E24 E22 E52 E50 E32 E48 E46 E44 E42 E40 E38 E34">
    <cfRule type="expression" dxfId="197" priority="13" stopIfTrue="1">
      <formula>AND($E22&lt;9,$C22&gt;0)</formula>
    </cfRule>
  </conditionalFormatting>
  <conditionalFormatting sqref="F38 F40 F42 F44 F46 F48 F50 F36 F22 F24 F26 F28 F30 F32 F34">
    <cfRule type="cellIs" dxfId="196" priority="11" stopIfTrue="1" operator="equal">
      <formula>"Bye"</formula>
    </cfRule>
    <cfRule type="expression" dxfId="195" priority="12" stopIfTrue="1">
      <formula>AND($E22&lt;9,$C22&gt;0)</formula>
    </cfRule>
  </conditionalFormatting>
  <conditionalFormatting sqref="M10 M18 O45 M41 M49 O14 O29 M25 M33 K8 K12 K16 K20 K39 K43 K47 K51 K23 K27 K31 K35">
    <cfRule type="expression" dxfId="194" priority="9" stopIfTrue="1">
      <formula>J8="as"</formula>
    </cfRule>
    <cfRule type="expression" dxfId="193" priority="10" stopIfTrue="1">
      <formula>J8="bs"</formula>
    </cfRule>
  </conditionalFormatting>
  <conditionalFormatting sqref="B40 B42 B44 B46 B48 B50 B52 B24 B26 B28 B30 B32 B34 B36 B38 B22">
    <cfRule type="cellIs" dxfId="192" priority="7" stopIfTrue="1" operator="equal">
      <formula>"QA"</formula>
    </cfRule>
    <cfRule type="cellIs" dxfId="191" priority="8" stopIfTrue="1" operator="equal">
      <formula>"DA"</formula>
    </cfRule>
  </conditionalFormatting>
  <conditionalFormatting sqref="R62 J8 J12 J16 J20 N14 L10 L18">
    <cfRule type="expression" dxfId="190" priority="6" stopIfTrue="1">
      <formula>$O$1="CU"</formula>
    </cfRule>
  </conditionalFormatting>
  <conditionalFormatting sqref="E21 E7">
    <cfRule type="expression" dxfId="189" priority="5" stopIfTrue="1">
      <formula>$E7&lt;5</formula>
    </cfRule>
  </conditionalFormatting>
  <conditionalFormatting sqref="F19 F21 F9 F17 F15 F13 F11 F7">
    <cfRule type="cellIs" dxfId="188" priority="4" stopIfTrue="1" operator="equal">
      <formula>"Bye"</formula>
    </cfRule>
  </conditionalFormatting>
  <conditionalFormatting sqref="O16">
    <cfRule type="expression" dxfId="187" priority="1" stopIfTrue="1">
      <formula>AND($O$1="CU",O16="Umpire")</formula>
    </cfRule>
    <cfRule type="expression" dxfId="186" priority="2" stopIfTrue="1">
      <formula>AND($O$1="CU",O16&lt;&gt;"Umpire",P16&lt;&gt;"")</formula>
    </cfRule>
    <cfRule type="expression" dxfId="185"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05"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38306"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D51EB6EA-F23B-4D60-B5B5-6526739F3CEF}">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43B2-BD2A-4872-A841-5499F4D81321}">
  <sheetPr codeName="Sheet21">
    <tabColor indexed="42"/>
  </sheetPr>
  <dimension ref="A1:Q156"/>
  <sheetViews>
    <sheetView showGridLines="0" showZeros="0" workbookViewId="0">
      <pane ySplit="6" topLeftCell="A7" activePane="bottomLeft" state="frozen"/>
      <selection activeCell="V11" sqref="V11"/>
      <selection pane="bottomLeft" activeCell="V11" sqref="V11"/>
    </sheetView>
  </sheetViews>
  <sheetFormatPr defaultRowHeight="13.2" x14ac:dyDescent="0.25"/>
  <cols>
    <col min="1" max="1" width="3.88671875" style="279" customWidth="1"/>
    <col min="2" max="2" width="14.33203125" style="279" customWidth="1"/>
    <col min="3" max="3" width="12" style="279" customWidth="1"/>
    <col min="4" max="4" width="30.44140625" style="355" customWidth="1"/>
    <col min="5" max="5" width="9.33203125" style="356" customWidth="1"/>
    <col min="6" max="6" width="6.109375" style="357" hidden="1" customWidth="1"/>
    <col min="7" max="7" width="33.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customWidth="1"/>
    <col min="259" max="259" width="12" style="279" customWidth="1"/>
    <col min="260" max="260" width="30.44140625" style="279" customWidth="1"/>
    <col min="261" max="261" width="9.33203125" style="279" customWidth="1"/>
    <col min="262" max="262" width="0" style="279" hidden="1" customWidth="1"/>
    <col min="263" max="263" width="33.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customWidth="1"/>
    <col min="515" max="515" width="12" style="279" customWidth="1"/>
    <col min="516" max="516" width="30.44140625" style="279" customWidth="1"/>
    <col min="517" max="517" width="9.33203125" style="279" customWidth="1"/>
    <col min="518" max="518" width="0" style="279" hidden="1" customWidth="1"/>
    <col min="519" max="519" width="33.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customWidth="1"/>
    <col min="771" max="771" width="12" style="279" customWidth="1"/>
    <col min="772" max="772" width="30.44140625" style="279" customWidth="1"/>
    <col min="773" max="773" width="9.33203125" style="279" customWidth="1"/>
    <col min="774" max="774" width="0" style="279" hidden="1" customWidth="1"/>
    <col min="775" max="775" width="33.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customWidth="1"/>
    <col min="1027" max="1027" width="12" style="279" customWidth="1"/>
    <col min="1028" max="1028" width="30.44140625" style="279" customWidth="1"/>
    <col min="1029" max="1029" width="9.33203125" style="279" customWidth="1"/>
    <col min="1030" max="1030" width="0" style="279" hidden="1" customWidth="1"/>
    <col min="1031" max="1031" width="33.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customWidth="1"/>
    <col min="1283" max="1283" width="12" style="279" customWidth="1"/>
    <col min="1284" max="1284" width="30.44140625" style="279" customWidth="1"/>
    <col min="1285" max="1285" width="9.33203125" style="279" customWidth="1"/>
    <col min="1286" max="1286" width="0" style="279" hidden="1" customWidth="1"/>
    <col min="1287" max="1287" width="33.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customWidth="1"/>
    <col min="1539" max="1539" width="12" style="279" customWidth="1"/>
    <col min="1540" max="1540" width="30.44140625" style="279" customWidth="1"/>
    <col min="1541" max="1541" width="9.33203125" style="279" customWidth="1"/>
    <col min="1542" max="1542" width="0" style="279" hidden="1" customWidth="1"/>
    <col min="1543" max="1543" width="33.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customWidth="1"/>
    <col min="1795" max="1795" width="12" style="279" customWidth="1"/>
    <col min="1796" max="1796" width="30.44140625" style="279" customWidth="1"/>
    <col min="1797" max="1797" width="9.33203125" style="279" customWidth="1"/>
    <col min="1798" max="1798" width="0" style="279" hidden="1" customWidth="1"/>
    <col min="1799" max="1799" width="33.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customWidth="1"/>
    <col min="2051" max="2051" width="12" style="279" customWidth="1"/>
    <col min="2052" max="2052" width="30.44140625" style="279" customWidth="1"/>
    <col min="2053" max="2053" width="9.33203125" style="279" customWidth="1"/>
    <col min="2054" max="2054" width="0" style="279" hidden="1" customWidth="1"/>
    <col min="2055" max="2055" width="33.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customWidth="1"/>
    <col min="2307" max="2307" width="12" style="279" customWidth="1"/>
    <col min="2308" max="2308" width="30.44140625" style="279" customWidth="1"/>
    <col min="2309" max="2309" width="9.33203125" style="279" customWidth="1"/>
    <col min="2310" max="2310" width="0" style="279" hidden="1" customWidth="1"/>
    <col min="2311" max="2311" width="33.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customWidth="1"/>
    <col min="2563" max="2563" width="12" style="279" customWidth="1"/>
    <col min="2564" max="2564" width="30.44140625" style="279" customWidth="1"/>
    <col min="2565" max="2565" width="9.33203125" style="279" customWidth="1"/>
    <col min="2566" max="2566" width="0" style="279" hidden="1" customWidth="1"/>
    <col min="2567" max="2567" width="33.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customWidth="1"/>
    <col min="2819" max="2819" width="12" style="279" customWidth="1"/>
    <col min="2820" max="2820" width="30.44140625" style="279" customWidth="1"/>
    <col min="2821" max="2821" width="9.33203125" style="279" customWidth="1"/>
    <col min="2822" max="2822" width="0" style="279" hidden="1" customWidth="1"/>
    <col min="2823" max="2823" width="33.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customWidth="1"/>
    <col min="3075" max="3075" width="12" style="279" customWidth="1"/>
    <col min="3076" max="3076" width="30.44140625" style="279" customWidth="1"/>
    <col min="3077" max="3077" width="9.33203125" style="279" customWidth="1"/>
    <col min="3078" max="3078" width="0" style="279" hidden="1" customWidth="1"/>
    <col min="3079" max="3079" width="33.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customWidth="1"/>
    <col min="3331" max="3331" width="12" style="279" customWidth="1"/>
    <col min="3332" max="3332" width="30.44140625" style="279" customWidth="1"/>
    <col min="3333" max="3333" width="9.33203125" style="279" customWidth="1"/>
    <col min="3334" max="3334" width="0" style="279" hidden="1" customWidth="1"/>
    <col min="3335" max="3335" width="33.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customWidth="1"/>
    <col min="3587" max="3587" width="12" style="279" customWidth="1"/>
    <col min="3588" max="3588" width="30.44140625" style="279" customWidth="1"/>
    <col min="3589" max="3589" width="9.33203125" style="279" customWidth="1"/>
    <col min="3590" max="3590" width="0" style="279" hidden="1" customWidth="1"/>
    <col min="3591" max="3591" width="33.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customWidth="1"/>
    <col min="3843" max="3843" width="12" style="279" customWidth="1"/>
    <col min="3844" max="3844" width="30.44140625" style="279" customWidth="1"/>
    <col min="3845" max="3845" width="9.33203125" style="279" customWidth="1"/>
    <col min="3846" max="3846" width="0" style="279" hidden="1" customWidth="1"/>
    <col min="3847" max="3847" width="33.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customWidth="1"/>
    <col min="4099" max="4099" width="12" style="279" customWidth="1"/>
    <col min="4100" max="4100" width="30.44140625" style="279" customWidth="1"/>
    <col min="4101" max="4101" width="9.33203125" style="279" customWidth="1"/>
    <col min="4102" max="4102" width="0" style="279" hidden="1" customWidth="1"/>
    <col min="4103" max="4103" width="33.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customWidth="1"/>
    <col min="4355" max="4355" width="12" style="279" customWidth="1"/>
    <col min="4356" max="4356" width="30.44140625" style="279" customWidth="1"/>
    <col min="4357" max="4357" width="9.33203125" style="279" customWidth="1"/>
    <col min="4358" max="4358" width="0" style="279" hidden="1" customWidth="1"/>
    <col min="4359" max="4359" width="33.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customWidth="1"/>
    <col min="4611" max="4611" width="12" style="279" customWidth="1"/>
    <col min="4612" max="4612" width="30.44140625" style="279" customWidth="1"/>
    <col min="4613" max="4613" width="9.33203125" style="279" customWidth="1"/>
    <col min="4614" max="4614" width="0" style="279" hidden="1" customWidth="1"/>
    <col min="4615" max="4615" width="33.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customWidth="1"/>
    <col min="4867" max="4867" width="12" style="279" customWidth="1"/>
    <col min="4868" max="4868" width="30.44140625" style="279" customWidth="1"/>
    <col min="4869" max="4869" width="9.33203125" style="279" customWidth="1"/>
    <col min="4870" max="4870" width="0" style="279" hidden="1" customWidth="1"/>
    <col min="4871" max="4871" width="33.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customWidth="1"/>
    <col min="5123" max="5123" width="12" style="279" customWidth="1"/>
    <col min="5124" max="5124" width="30.44140625" style="279" customWidth="1"/>
    <col min="5125" max="5125" width="9.33203125" style="279" customWidth="1"/>
    <col min="5126" max="5126" width="0" style="279" hidden="1" customWidth="1"/>
    <col min="5127" max="5127" width="33.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customWidth="1"/>
    <col min="5379" max="5379" width="12" style="279" customWidth="1"/>
    <col min="5380" max="5380" width="30.44140625" style="279" customWidth="1"/>
    <col min="5381" max="5381" width="9.33203125" style="279" customWidth="1"/>
    <col min="5382" max="5382" width="0" style="279" hidden="1" customWidth="1"/>
    <col min="5383" max="5383" width="33.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customWidth="1"/>
    <col min="5635" max="5635" width="12" style="279" customWidth="1"/>
    <col min="5636" max="5636" width="30.44140625" style="279" customWidth="1"/>
    <col min="5637" max="5637" width="9.33203125" style="279" customWidth="1"/>
    <col min="5638" max="5638" width="0" style="279" hidden="1" customWidth="1"/>
    <col min="5639" max="5639" width="33.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customWidth="1"/>
    <col min="5891" max="5891" width="12" style="279" customWidth="1"/>
    <col min="5892" max="5892" width="30.44140625" style="279" customWidth="1"/>
    <col min="5893" max="5893" width="9.33203125" style="279" customWidth="1"/>
    <col min="5894" max="5894" width="0" style="279" hidden="1" customWidth="1"/>
    <col min="5895" max="5895" width="33.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customWidth="1"/>
    <col min="6147" max="6147" width="12" style="279" customWidth="1"/>
    <col min="6148" max="6148" width="30.44140625" style="279" customWidth="1"/>
    <col min="6149" max="6149" width="9.33203125" style="279" customWidth="1"/>
    <col min="6150" max="6150" width="0" style="279" hidden="1" customWidth="1"/>
    <col min="6151" max="6151" width="33.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customWidth="1"/>
    <col min="6403" max="6403" width="12" style="279" customWidth="1"/>
    <col min="6404" max="6404" width="30.44140625" style="279" customWidth="1"/>
    <col min="6405" max="6405" width="9.33203125" style="279" customWidth="1"/>
    <col min="6406" max="6406" width="0" style="279" hidden="1" customWidth="1"/>
    <col min="6407" max="6407" width="33.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customWidth="1"/>
    <col min="6659" max="6659" width="12" style="279" customWidth="1"/>
    <col min="6660" max="6660" width="30.44140625" style="279" customWidth="1"/>
    <col min="6661" max="6661" width="9.33203125" style="279" customWidth="1"/>
    <col min="6662" max="6662" width="0" style="279" hidden="1" customWidth="1"/>
    <col min="6663" max="6663" width="33.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customWidth="1"/>
    <col min="6915" max="6915" width="12" style="279" customWidth="1"/>
    <col min="6916" max="6916" width="30.44140625" style="279" customWidth="1"/>
    <col min="6917" max="6917" width="9.33203125" style="279" customWidth="1"/>
    <col min="6918" max="6918" width="0" style="279" hidden="1" customWidth="1"/>
    <col min="6919" max="6919" width="33.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customWidth="1"/>
    <col min="7171" max="7171" width="12" style="279" customWidth="1"/>
    <col min="7172" max="7172" width="30.44140625" style="279" customWidth="1"/>
    <col min="7173" max="7173" width="9.33203125" style="279" customWidth="1"/>
    <col min="7174" max="7174" width="0" style="279" hidden="1" customWidth="1"/>
    <col min="7175" max="7175" width="33.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customWidth="1"/>
    <col min="7427" max="7427" width="12" style="279" customWidth="1"/>
    <col min="7428" max="7428" width="30.44140625" style="279" customWidth="1"/>
    <col min="7429" max="7429" width="9.33203125" style="279" customWidth="1"/>
    <col min="7430" max="7430" width="0" style="279" hidden="1" customWidth="1"/>
    <col min="7431" max="7431" width="33.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customWidth="1"/>
    <col min="7683" max="7683" width="12" style="279" customWidth="1"/>
    <col min="7684" max="7684" width="30.44140625" style="279" customWidth="1"/>
    <col min="7685" max="7685" width="9.33203125" style="279" customWidth="1"/>
    <col min="7686" max="7686" width="0" style="279" hidden="1" customWidth="1"/>
    <col min="7687" max="7687" width="33.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customWidth="1"/>
    <col min="7939" max="7939" width="12" style="279" customWidth="1"/>
    <col min="7940" max="7940" width="30.44140625" style="279" customWidth="1"/>
    <col min="7941" max="7941" width="9.33203125" style="279" customWidth="1"/>
    <col min="7942" max="7942" width="0" style="279" hidden="1" customWidth="1"/>
    <col min="7943" max="7943" width="33.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customWidth="1"/>
    <col min="8195" max="8195" width="12" style="279" customWidth="1"/>
    <col min="8196" max="8196" width="30.44140625" style="279" customWidth="1"/>
    <col min="8197" max="8197" width="9.33203125" style="279" customWidth="1"/>
    <col min="8198" max="8198" width="0" style="279" hidden="1" customWidth="1"/>
    <col min="8199" max="8199" width="33.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customWidth="1"/>
    <col min="8451" max="8451" width="12" style="279" customWidth="1"/>
    <col min="8452" max="8452" width="30.44140625" style="279" customWidth="1"/>
    <col min="8453" max="8453" width="9.33203125" style="279" customWidth="1"/>
    <col min="8454" max="8454" width="0" style="279" hidden="1" customWidth="1"/>
    <col min="8455" max="8455" width="33.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customWidth="1"/>
    <col min="8707" max="8707" width="12" style="279" customWidth="1"/>
    <col min="8708" max="8708" width="30.44140625" style="279" customWidth="1"/>
    <col min="8709" max="8709" width="9.33203125" style="279" customWidth="1"/>
    <col min="8710" max="8710" width="0" style="279" hidden="1" customWidth="1"/>
    <col min="8711" max="8711" width="33.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customWidth="1"/>
    <col min="8963" max="8963" width="12" style="279" customWidth="1"/>
    <col min="8964" max="8964" width="30.44140625" style="279" customWidth="1"/>
    <col min="8965" max="8965" width="9.33203125" style="279" customWidth="1"/>
    <col min="8966" max="8966" width="0" style="279" hidden="1" customWidth="1"/>
    <col min="8967" max="8967" width="33.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customWidth="1"/>
    <col min="9219" max="9219" width="12" style="279" customWidth="1"/>
    <col min="9220" max="9220" width="30.44140625" style="279" customWidth="1"/>
    <col min="9221" max="9221" width="9.33203125" style="279" customWidth="1"/>
    <col min="9222" max="9222" width="0" style="279" hidden="1" customWidth="1"/>
    <col min="9223" max="9223" width="33.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customWidth="1"/>
    <col min="9475" max="9475" width="12" style="279" customWidth="1"/>
    <col min="9476" max="9476" width="30.44140625" style="279" customWidth="1"/>
    <col min="9477" max="9477" width="9.33203125" style="279" customWidth="1"/>
    <col min="9478" max="9478" width="0" style="279" hidden="1" customWidth="1"/>
    <col min="9479" max="9479" width="33.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customWidth="1"/>
    <col min="9731" max="9731" width="12" style="279" customWidth="1"/>
    <col min="9732" max="9732" width="30.44140625" style="279" customWidth="1"/>
    <col min="9733" max="9733" width="9.33203125" style="279" customWidth="1"/>
    <col min="9734" max="9734" width="0" style="279" hidden="1" customWidth="1"/>
    <col min="9735" max="9735" width="33.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customWidth="1"/>
    <col min="9987" max="9987" width="12" style="279" customWidth="1"/>
    <col min="9988" max="9988" width="30.44140625" style="279" customWidth="1"/>
    <col min="9989" max="9989" width="9.33203125" style="279" customWidth="1"/>
    <col min="9990" max="9990" width="0" style="279" hidden="1" customWidth="1"/>
    <col min="9991" max="9991" width="33.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customWidth="1"/>
    <col min="10243" max="10243" width="12" style="279" customWidth="1"/>
    <col min="10244" max="10244" width="30.44140625" style="279" customWidth="1"/>
    <col min="10245" max="10245" width="9.33203125" style="279" customWidth="1"/>
    <col min="10246" max="10246" width="0" style="279" hidden="1" customWidth="1"/>
    <col min="10247" max="10247" width="33.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customWidth="1"/>
    <col min="10499" max="10499" width="12" style="279" customWidth="1"/>
    <col min="10500" max="10500" width="30.44140625" style="279" customWidth="1"/>
    <col min="10501" max="10501" width="9.33203125" style="279" customWidth="1"/>
    <col min="10502" max="10502" width="0" style="279" hidden="1" customWidth="1"/>
    <col min="10503" max="10503" width="33.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customWidth="1"/>
    <col min="10755" max="10755" width="12" style="279" customWidth="1"/>
    <col min="10756" max="10756" width="30.44140625" style="279" customWidth="1"/>
    <col min="10757" max="10757" width="9.33203125" style="279" customWidth="1"/>
    <col min="10758" max="10758" width="0" style="279" hidden="1" customWidth="1"/>
    <col min="10759" max="10759" width="33.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customWidth="1"/>
    <col min="11011" max="11011" width="12" style="279" customWidth="1"/>
    <col min="11012" max="11012" width="30.44140625" style="279" customWidth="1"/>
    <col min="11013" max="11013" width="9.33203125" style="279" customWidth="1"/>
    <col min="11014" max="11014" width="0" style="279" hidden="1" customWidth="1"/>
    <col min="11015" max="11015" width="33.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customWidth="1"/>
    <col min="11267" max="11267" width="12" style="279" customWidth="1"/>
    <col min="11268" max="11268" width="30.44140625" style="279" customWidth="1"/>
    <col min="11269" max="11269" width="9.33203125" style="279" customWidth="1"/>
    <col min="11270" max="11270" width="0" style="279" hidden="1" customWidth="1"/>
    <col min="11271" max="11271" width="33.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customWidth="1"/>
    <col min="11523" max="11523" width="12" style="279" customWidth="1"/>
    <col min="11524" max="11524" width="30.44140625" style="279" customWidth="1"/>
    <col min="11525" max="11525" width="9.33203125" style="279" customWidth="1"/>
    <col min="11526" max="11526" width="0" style="279" hidden="1" customWidth="1"/>
    <col min="11527" max="11527" width="33.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customWidth="1"/>
    <col min="11779" max="11779" width="12" style="279" customWidth="1"/>
    <col min="11780" max="11780" width="30.44140625" style="279" customWidth="1"/>
    <col min="11781" max="11781" width="9.33203125" style="279" customWidth="1"/>
    <col min="11782" max="11782" width="0" style="279" hidden="1" customWidth="1"/>
    <col min="11783" max="11783" width="33.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customWidth="1"/>
    <col min="12035" max="12035" width="12" style="279" customWidth="1"/>
    <col min="12036" max="12036" width="30.44140625" style="279" customWidth="1"/>
    <col min="12037" max="12037" width="9.33203125" style="279" customWidth="1"/>
    <col min="12038" max="12038" width="0" style="279" hidden="1" customWidth="1"/>
    <col min="12039" max="12039" width="33.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customWidth="1"/>
    <col min="12291" max="12291" width="12" style="279" customWidth="1"/>
    <col min="12292" max="12292" width="30.44140625" style="279" customWidth="1"/>
    <col min="12293" max="12293" width="9.33203125" style="279" customWidth="1"/>
    <col min="12294" max="12294" width="0" style="279" hidden="1" customWidth="1"/>
    <col min="12295" max="12295" width="33.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customWidth="1"/>
    <col min="12547" max="12547" width="12" style="279" customWidth="1"/>
    <col min="12548" max="12548" width="30.44140625" style="279" customWidth="1"/>
    <col min="12549" max="12549" width="9.33203125" style="279" customWidth="1"/>
    <col min="12550" max="12550" width="0" style="279" hidden="1" customWidth="1"/>
    <col min="12551" max="12551" width="33.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customWidth="1"/>
    <col min="12803" max="12803" width="12" style="279" customWidth="1"/>
    <col min="12804" max="12804" width="30.44140625" style="279" customWidth="1"/>
    <col min="12805" max="12805" width="9.33203125" style="279" customWidth="1"/>
    <col min="12806" max="12806" width="0" style="279" hidden="1" customWidth="1"/>
    <col min="12807" max="12807" width="33.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customWidth="1"/>
    <col min="13059" max="13059" width="12" style="279" customWidth="1"/>
    <col min="13060" max="13060" width="30.44140625" style="279" customWidth="1"/>
    <col min="13061" max="13061" width="9.33203125" style="279" customWidth="1"/>
    <col min="13062" max="13062" width="0" style="279" hidden="1" customWidth="1"/>
    <col min="13063" max="13063" width="33.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customWidth="1"/>
    <col min="13315" max="13315" width="12" style="279" customWidth="1"/>
    <col min="13316" max="13316" width="30.44140625" style="279" customWidth="1"/>
    <col min="13317" max="13317" width="9.33203125" style="279" customWidth="1"/>
    <col min="13318" max="13318" width="0" style="279" hidden="1" customWidth="1"/>
    <col min="13319" max="13319" width="33.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customWidth="1"/>
    <col min="13571" max="13571" width="12" style="279" customWidth="1"/>
    <col min="13572" max="13572" width="30.44140625" style="279" customWidth="1"/>
    <col min="13573" max="13573" width="9.33203125" style="279" customWidth="1"/>
    <col min="13574" max="13574" width="0" style="279" hidden="1" customWidth="1"/>
    <col min="13575" max="13575" width="33.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customWidth="1"/>
    <col min="13827" max="13827" width="12" style="279" customWidth="1"/>
    <col min="13828" max="13828" width="30.44140625" style="279" customWidth="1"/>
    <col min="13829" max="13829" width="9.33203125" style="279" customWidth="1"/>
    <col min="13830" max="13830" width="0" style="279" hidden="1" customWidth="1"/>
    <col min="13831" max="13831" width="33.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customWidth="1"/>
    <col min="14083" max="14083" width="12" style="279" customWidth="1"/>
    <col min="14084" max="14084" width="30.44140625" style="279" customWidth="1"/>
    <col min="14085" max="14085" width="9.33203125" style="279" customWidth="1"/>
    <col min="14086" max="14086" width="0" style="279" hidden="1" customWidth="1"/>
    <col min="14087" max="14087" width="33.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customWidth="1"/>
    <col min="14339" max="14339" width="12" style="279" customWidth="1"/>
    <col min="14340" max="14340" width="30.44140625" style="279" customWidth="1"/>
    <col min="14341" max="14341" width="9.33203125" style="279" customWidth="1"/>
    <col min="14342" max="14342" width="0" style="279" hidden="1" customWidth="1"/>
    <col min="14343" max="14343" width="33.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customWidth="1"/>
    <col min="14595" max="14595" width="12" style="279" customWidth="1"/>
    <col min="14596" max="14596" width="30.44140625" style="279" customWidth="1"/>
    <col min="14597" max="14597" width="9.33203125" style="279" customWidth="1"/>
    <col min="14598" max="14598" width="0" style="279" hidden="1" customWidth="1"/>
    <col min="14599" max="14599" width="33.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customWidth="1"/>
    <col min="14851" max="14851" width="12" style="279" customWidth="1"/>
    <col min="14852" max="14852" width="30.44140625" style="279" customWidth="1"/>
    <col min="14853" max="14853" width="9.33203125" style="279" customWidth="1"/>
    <col min="14854" max="14854" width="0" style="279" hidden="1" customWidth="1"/>
    <col min="14855" max="14855" width="33.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customWidth="1"/>
    <col min="15107" max="15107" width="12" style="279" customWidth="1"/>
    <col min="15108" max="15108" width="30.44140625" style="279" customWidth="1"/>
    <col min="15109" max="15109" width="9.33203125" style="279" customWidth="1"/>
    <col min="15110" max="15110" width="0" style="279" hidden="1" customWidth="1"/>
    <col min="15111" max="15111" width="33.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customWidth="1"/>
    <col min="15363" max="15363" width="12" style="279" customWidth="1"/>
    <col min="15364" max="15364" width="30.44140625" style="279" customWidth="1"/>
    <col min="15365" max="15365" width="9.33203125" style="279" customWidth="1"/>
    <col min="15366" max="15366" width="0" style="279" hidden="1" customWidth="1"/>
    <col min="15367" max="15367" width="33.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customWidth="1"/>
    <col min="15619" max="15619" width="12" style="279" customWidth="1"/>
    <col min="15620" max="15620" width="30.44140625" style="279" customWidth="1"/>
    <col min="15621" max="15621" width="9.33203125" style="279" customWidth="1"/>
    <col min="15622" max="15622" width="0" style="279" hidden="1" customWidth="1"/>
    <col min="15623" max="15623" width="33.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customWidth="1"/>
    <col min="15875" max="15875" width="12" style="279" customWidth="1"/>
    <col min="15876" max="15876" width="30.44140625" style="279" customWidth="1"/>
    <col min="15877" max="15877" width="9.33203125" style="279" customWidth="1"/>
    <col min="15878" max="15878" width="0" style="279" hidden="1" customWidth="1"/>
    <col min="15879" max="15879" width="33.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customWidth="1"/>
    <col min="16131" max="16131" width="12" style="279" customWidth="1"/>
    <col min="16132" max="16132" width="30.44140625" style="279" customWidth="1"/>
    <col min="16133" max="16133" width="9.33203125" style="279" customWidth="1"/>
    <col min="16134" max="16134" width="0" style="279" hidden="1" customWidth="1"/>
    <col min="16135" max="16135" width="33.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[1]Altalanos!$A$6</f>
        <v>Somogy Vármegyei Tenisz DO B kategória - Fiú</v>
      </c>
      <c r="B1" s="271"/>
      <c r="C1" s="271"/>
      <c r="D1" s="272"/>
      <c r="E1" s="273" t="s">
        <v>44</v>
      </c>
      <c r="F1" s="274"/>
      <c r="G1" s="275"/>
      <c r="H1" s="276"/>
      <c r="I1" s="276"/>
      <c r="J1" s="277"/>
      <c r="K1" s="277"/>
      <c r="L1" s="277"/>
      <c r="M1" s="277"/>
      <c r="N1" s="277"/>
      <c r="O1" s="277"/>
      <c r="P1" s="277"/>
      <c r="Q1" s="278"/>
    </row>
    <row r="2" spans="1:17" ht="13.8" thickBot="1" x14ac:dyDescent="0.3">
      <c r="B2" s="280" t="s">
        <v>43</v>
      </c>
      <c r="C2" s="671" t="s">
        <v>487</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[1]Altalanos!$A$10</f>
        <v>46135</v>
      </c>
      <c r="B5" s="305"/>
      <c r="C5" s="306" t="str">
        <f>[1]Altalanos!$C$10</f>
        <v>Balatonboglár</v>
      </c>
      <c r="D5" s="307" t="str">
        <f>[1]Altalanos!$D$10</f>
        <v xml:space="preserve">  </v>
      </c>
      <c r="E5" s="307"/>
      <c r="F5" s="307"/>
      <c r="G5" s="307"/>
      <c r="H5" s="308" t="str">
        <f>[1]Altalanos!$E$10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488</v>
      </c>
      <c r="C7" s="346" t="s">
        <v>489</v>
      </c>
      <c r="D7" s="328" t="s">
        <v>490</v>
      </c>
      <c r="E7" s="329" t="s">
        <v>491</v>
      </c>
      <c r="F7" s="330"/>
      <c r="G7" s="331"/>
      <c r="H7" s="332"/>
      <c r="I7" s="332"/>
      <c r="J7" s="333"/>
      <c r="K7" s="334"/>
      <c r="L7" s="335"/>
      <c r="M7" s="334"/>
      <c r="N7" s="336"/>
      <c r="O7" s="332"/>
      <c r="P7" s="337"/>
      <c r="Q7" s="338"/>
    </row>
    <row r="8" spans="1:17" s="339" customFormat="1" ht="18.899999999999999" customHeight="1" x14ac:dyDescent="0.25">
      <c r="A8" s="325">
        <v>2</v>
      </c>
      <c r="B8" s="346" t="s">
        <v>492</v>
      </c>
      <c r="C8" s="346" t="s">
        <v>493</v>
      </c>
      <c r="D8" s="328" t="s">
        <v>494</v>
      </c>
      <c r="E8" s="329" t="s">
        <v>495</v>
      </c>
      <c r="F8" s="342"/>
      <c r="G8" s="343"/>
      <c r="H8" s="332"/>
      <c r="I8" s="332"/>
      <c r="J8" s="333"/>
      <c r="K8" s="334"/>
      <c r="L8" s="335"/>
      <c r="M8" s="334"/>
      <c r="N8" s="336"/>
      <c r="O8" s="332"/>
      <c r="P8" s="337"/>
      <c r="Q8" s="338"/>
    </row>
    <row r="9" spans="1:17" s="339" customFormat="1" ht="18.899999999999999" customHeight="1" x14ac:dyDescent="0.25">
      <c r="A9" s="325">
        <v>3</v>
      </c>
      <c r="B9" s="346" t="s">
        <v>496</v>
      </c>
      <c r="C9" s="346" t="s">
        <v>497</v>
      </c>
      <c r="D9" s="328" t="s">
        <v>494</v>
      </c>
      <c r="E9" s="329" t="s">
        <v>498</v>
      </c>
      <c r="F9" s="342"/>
      <c r="G9" s="343"/>
      <c r="H9" s="332"/>
      <c r="I9" s="332"/>
      <c r="J9" s="333"/>
      <c r="K9" s="334"/>
      <c r="L9" s="335"/>
      <c r="M9" s="334"/>
      <c r="N9" s="336"/>
      <c r="O9" s="332"/>
      <c r="P9" s="344"/>
      <c r="Q9" s="345"/>
    </row>
    <row r="10" spans="1:17" s="339" customFormat="1" ht="18.899999999999999" customHeight="1" x14ac:dyDescent="0.25">
      <c r="A10" s="325">
        <v>4</v>
      </c>
      <c r="B10" s="346" t="s">
        <v>499</v>
      </c>
      <c r="C10" s="346" t="s">
        <v>476</v>
      </c>
      <c r="D10" s="328" t="s">
        <v>494</v>
      </c>
      <c r="E10" s="329" t="s">
        <v>500</v>
      </c>
      <c r="F10" s="342"/>
      <c r="G10" s="343"/>
      <c r="H10" s="332"/>
      <c r="I10" s="332"/>
      <c r="J10" s="333"/>
      <c r="K10" s="334"/>
      <c r="L10" s="335"/>
      <c r="M10" s="334"/>
      <c r="N10" s="336"/>
      <c r="O10" s="332"/>
      <c r="P10" s="347"/>
      <c r="Q10" s="348"/>
    </row>
    <row r="11" spans="1:17" s="339" customFormat="1" ht="18.899999999999999" customHeight="1" x14ac:dyDescent="0.25">
      <c r="A11" s="325">
        <v>5</v>
      </c>
      <c r="B11" s="346" t="s">
        <v>501</v>
      </c>
      <c r="C11" s="346" t="s">
        <v>502</v>
      </c>
      <c r="D11" s="328" t="s">
        <v>503</v>
      </c>
      <c r="E11" s="329" t="s">
        <v>504</v>
      </c>
      <c r="F11" s="342"/>
      <c r="G11" s="343"/>
      <c r="H11" s="332"/>
      <c r="I11" s="332"/>
      <c r="J11" s="333"/>
      <c r="K11" s="334"/>
      <c r="L11" s="335"/>
      <c r="M11" s="334"/>
      <c r="N11" s="336"/>
      <c r="O11" s="332"/>
      <c r="P11" s="347"/>
      <c r="Q11" s="348"/>
    </row>
    <row r="12" spans="1:17" s="339" customFormat="1" ht="18.899999999999999" customHeight="1" x14ac:dyDescent="0.25">
      <c r="A12" s="325">
        <v>6</v>
      </c>
      <c r="B12" s="346" t="s">
        <v>505</v>
      </c>
      <c r="C12" s="346" t="s">
        <v>506</v>
      </c>
      <c r="D12" s="328" t="s">
        <v>507</v>
      </c>
      <c r="E12" s="329" t="s">
        <v>508</v>
      </c>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170" priority="16" stopIfTrue="1">
      <formula>AND(ROUNDDOWN(($A$4-E7)/365.25,0)&lt;=13,G7&lt;&gt;"OK")</formula>
    </cfRule>
    <cfRule type="expression" dxfId="169" priority="17" stopIfTrue="1">
      <formula>AND(ROUNDDOWN(($A$4-E7)/365.25,0)&lt;=14,G7&lt;&gt;"OK")</formula>
    </cfRule>
    <cfRule type="expression" dxfId="168" priority="18" stopIfTrue="1">
      <formula>AND(ROUNDDOWN(($A$4-E7)/365.25,0)&lt;=17,G7&lt;&gt;"OK")</formula>
    </cfRule>
  </conditionalFormatting>
  <conditionalFormatting sqref="J7:J156">
    <cfRule type="cellIs" dxfId="167" priority="15" stopIfTrue="1" operator="equal">
      <formula>"Z"</formula>
    </cfRule>
  </conditionalFormatting>
  <conditionalFormatting sqref="A7:D156">
    <cfRule type="expression" dxfId="166" priority="14" stopIfTrue="1">
      <formula>$Q7&gt;=1</formula>
    </cfRule>
  </conditionalFormatting>
  <conditionalFormatting sqref="E7:E14">
    <cfRule type="expression" dxfId="165" priority="11" stopIfTrue="1">
      <formula>AND(ROUNDDOWN(($A$4-E7)/365.25,0)&lt;=13,G7&lt;&gt;"OK")</formula>
    </cfRule>
    <cfRule type="expression" dxfId="164" priority="12" stopIfTrue="1">
      <formula>AND(ROUNDDOWN(($A$4-E7)/365.25,0)&lt;=14,G7&lt;&gt;"OK")</formula>
    </cfRule>
    <cfRule type="expression" dxfId="163" priority="13" stopIfTrue="1">
      <formula>AND(ROUNDDOWN(($A$4-E7)/365.25,0)&lt;=17,G7&lt;&gt;"OK")</formula>
    </cfRule>
  </conditionalFormatting>
  <conditionalFormatting sqref="J7:J14">
    <cfRule type="cellIs" dxfId="162" priority="10" stopIfTrue="1" operator="equal">
      <formula>"Z"</formula>
    </cfRule>
  </conditionalFormatting>
  <conditionalFormatting sqref="B7:D14">
    <cfRule type="expression" dxfId="161" priority="9" stopIfTrue="1">
      <formula>$Q7&gt;=1</formula>
    </cfRule>
  </conditionalFormatting>
  <conditionalFormatting sqref="E7:E14">
    <cfRule type="expression" dxfId="160" priority="6" stopIfTrue="1">
      <formula>AND(ROUNDDOWN(($A$4-E7)/365.25,0)&lt;=13,G7&lt;&gt;"OK")</formula>
    </cfRule>
    <cfRule type="expression" dxfId="159" priority="7" stopIfTrue="1">
      <formula>AND(ROUNDDOWN(($A$4-E7)/365.25,0)&lt;=14,G7&lt;&gt;"OK")</formula>
    </cfRule>
    <cfRule type="expression" dxfId="158" priority="8" stopIfTrue="1">
      <formula>AND(ROUNDDOWN(($A$4-E7)/365.25,0)&lt;=17,G7&lt;&gt;"OK")</formula>
    </cfRule>
  </conditionalFormatting>
  <conditionalFormatting sqref="B7:D14">
    <cfRule type="expression" dxfId="157" priority="5" stopIfTrue="1">
      <formula>$Q7&gt;=1</formula>
    </cfRule>
  </conditionalFormatting>
  <conditionalFormatting sqref="E7:E27 E29:E37">
    <cfRule type="expression" dxfId="156" priority="2" stopIfTrue="1">
      <formula>AND(ROUNDDOWN(($A$4-E7)/365.25,0)&lt;=13,G7&lt;&gt;"OK")</formula>
    </cfRule>
    <cfRule type="expression" dxfId="155" priority="3" stopIfTrue="1">
      <formula>AND(ROUNDDOWN(($A$4-E7)/365.25,0)&lt;=14,G7&lt;&gt;"OK")</formula>
    </cfRule>
    <cfRule type="expression" dxfId="154" priority="4" stopIfTrue="1">
      <formula>AND(ROUNDDOWN(($A$4-E7)/365.25,0)&lt;=17,G7&lt;&gt;"OK")</formula>
    </cfRule>
  </conditionalFormatting>
  <conditionalFormatting sqref="B7:D37">
    <cfRule type="expression" dxfId="153"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0353"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AA939-B447-4819-BAF1-C760BBC87F6D}">
  <sheetPr codeName="Munka34">
    <tabColor indexed="11"/>
  </sheetPr>
  <dimension ref="A1:AK41"/>
  <sheetViews>
    <sheetView workbookViewId="0">
      <selection activeCell="AJ28" sqref="AJ2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13.2187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264" t="str">
        <f>Altalanos!$A$6</f>
        <v>Somogy Vármegyei Tenisz DO A kategória</v>
      </c>
      <c r="B1" s="264"/>
      <c r="C1" s="264"/>
      <c r="D1" s="264"/>
      <c r="E1" s="264"/>
      <c r="F1" s="264"/>
      <c r="G1" s="129"/>
      <c r="H1" s="132" t="s">
        <v>44</v>
      </c>
      <c r="I1" s="130"/>
      <c r="J1" s="131"/>
      <c r="L1" s="133"/>
      <c r="M1" s="157"/>
      <c r="N1" s="158"/>
      <c r="O1" s="158" t="s">
        <v>11</v>
      </c>
      <c r="P1" s="158"/>
      <c r="Q1" s="159"/>
      <c r="R1" s="158"/>
      <c r="AB1" s="211" t="e">
        <f>IF(Y5=1,CONCATENATE(VLOOKUP(Y3,AA16:AH27,2)),CONCATENATE(VLOOKUP(Y3,AA2:AK13,2)))</f>
        <v>#N/A</v>
      </c>
      <c r="AC1" s="211" t="e">
        <f>IF(Y5=1,CONCATENATE(VLOOKUP(Y3,AA16:AK27,3)),CONCATENATE(VLOOKUP(Y3,AA2:AK13,3)))</f>
        <v>#N/A</v>
      </c>
      <c r="AD1" s="211" t="e">
        <f>IF(Y5=1,CONCATENATE(VLOOKUP(Y3,AA16:AK27,4)),CONCATENATE(VLOOKUP(Y3,AA2:AK13,4)))</f>
        <v>#N/A</v>
      </c>
      <c r="AE1" s="211" t="e">
        <f>IF(Y5=1,CONCATENATE(VLOOKUP(Y3,AA16:AK27,5)),CONCATENATE(VLOOKUP(Y3,AA2:AK13,5)))</f>
        <v>#N/A</v>
      </c>
      <c r="AF1" s="211" t="e">
        <f>IF(Y5=1,CONCATENATE(VLOOKUP(Y3,AA16:AK27,6)),CONCATENATE(VLOOKUP(Y3,AA2:AK13,6)))</f>
        <v>#N/A</v>
      </c>
      <c r="AG1" s="211" t="e">
        <f>IF(Y5=1,CONCATENATE(VLOOKUP(Y3,AA16:AK27,7)),CONCATENATE(VLOOKUP(Y3,AA2:AK13,7)))</f>
        <v>#N/A</v>
      </c>
      <c r="AH1" s="211" t="e">
        <f>IF(Y5=1,CONCATENATE(VLOOKUP(Y3,AA16:AK27,8)),CONCATENATE(VLOOKUP(Y3,AA2:AK13,8)))</f>
        <v>#N/A</v>
      </c>
      <c r="AI1" s="211" t="e">
        <f>IF(Y5=1,CONCATENATE(VLOOKUP(Y3,AA16:AK27,9)),CONCATENATE(VLOOKUP(Y3,AA2:AK13,9)))</f>
        <v>#N/A</v>
      </c>
      <c r="AJ1" s="211" t="e">
        <f>IF(Y5=1,CONCATENATE(VLOOKUP(Y3,AA16:AK27,10)),CONCATENATE(VLOOKUP(Y3,AA2:AK13,10)))</f>
        <v>#N/A</v>
      </c>
      <c r="AK1" s="211" t="e">
        <f>IF(Y5=1,CONCATENATE(VLOOKUP(Y3,AA16:AK27,11)),CONCATENATE(VLOOKUP(Y3,AA2:AK13,11)))</f>
        <v>#N/A</v>
      </c>
    </row>
    <row r="2" spans="1:37" x14ac:dyDescent="0.25">
      <c r="A2" s="134" t="s">
        <v>43</v>
      </c>
      <c r="B2" s="135"/>
      <c r="C2" s="135"/>
      <c r="D2" s="135"/>
      <c r="E2" s="242" t="str">
        <f>Altalanos!$D$8</f>
        <v>A-VII.kcs.-U18-L</v>
      </c>
      <c r="F2" s="135"/>
      <c r="G2" s="136"/>
      <c r="H2" s="137"/>
      <c r="I2" s="137"/>
      <c r="J2" s="138"/>
      <c r="K2" s="133"/>
      <c r="L2" s="133"/>
      <c r="M2" s="133"/>
      <c r="N2" s="160"/>
      <c r="O2" s="161"/>
      <c r="P2" s="160"/>
      <c r="Q2" s="161"/>
      <c r="R2" s="160"/>
      <c r="Y2" s="207"/>
      <c r="Z2" s="206"/>
      <c r="AA2" s="206" t="s">
        <v>52</v>
      </c>
      <c r="AB2" s="200">
        <v>150</v>
      </c>
      <c r="AC2" s="200">
        <v>120</v>
      </c>
      <c r="AD2" s="200">
        <v>100</v>
      </c>
      <c r="AE2" s="200">
        <v>80</v>
      </c>
      <c r="AF2" s="200">
        <v>70</v>
      </c>
      <c r="AG2" s="200">
        <v>60</v>
      </c>
      <c r="AH2" s="200">
        <v>55</v>
      </c>
      <c r="AI2" s="200">
        <v>50</v>
      </c>
      <c r="AJ2" s="200">
        <v>45</v>
      </c>
      <c r="AK2" s="200">
        <v>40</v>
      </c>
    </row>
    <row r="3" spans="1:37" x14ac:dyDescent="0.25">
      <c r="A3" s="36" t="s">
        <v>21</v>
      </c>
      <c r="B3" s="36"/>
      <c r="C3" s="36"/>
      <c r="D3" s="36"/>
      <c r="E3" s="36" t="s">
        <v>19</v>
      </c>
      <c r="F3" s="36"/>
      <c r="G3" s="36"/>
      <c r="H3" s="36" t="s">
        <v>24</v>
      </c>
      <c r="I3" s="36"/>
      <c r="J3" s="67"/>
      <c r="K3" s="36"/>
      <c r="L3" s="37" t="s">
        <v>25</v>
      </c>
      <c r="M3" s="36"/>
      <c r="N3" s="163"/>
      <c r="O3" s="162"/>
      <c r="P3" s="163"/>
      <c r="Q3" s="199" t="s">
        <v>59</v>
      </c>
      <c r="R3" s="200" t="s">
        <v>62</v>
      </c>
      <c r="Y3" s="206">
        <f>IF(H4="OB","A",IF(H4="IX","W",H4))</f>
        <v>0</v>
      </c>
      <c r="Z3" s="206"/>
      <c r="AA3" s="206" t="s">
        <v>65</v>
      </c>
      <c r="AB3" s="200">
        <v>120</v>
      </c>
      <c r="AC3" s="200">
        <v>90</v>
      </c>
      <c r="AD3" s="200">
        <v>65</v>
      </c>
      <c r="AE3" s="200">
        <v>55</v>
      </c>
      <c r="AF3" s="200">
        <v>50</v>
      </c>
      <c r="AG3" s="200">
        <v>45</v>
      </c>
      <c r="AH3" s="200">
        <v>40</v>
      </c>
      <c r="AI3" s="200">
        <v>35</v>
      </c>
      <c r="AJ3" s="200">
        <v>25</v>
      </c>
      <c r="AK3" s="200">
        <v>20</v>
      </c>
    </row>
    <row r="4" spans="1:37" ht="13.8" thickBot="1" x14ac:dyDescent="0.3">
      <c r="A4" s="265">
        <f>Altalanos!$A$10</f>
        <v>46135</v>
      </c>
      <c r="B4" s="265"/>
      <c r="C4" s="265"/>
      <c r="D4" s="139"/>
      <c r="E4" s="140" t="str">
        <f>Altalanos!$C$10</f>
        <v>Balatonboglár</v>
      </c>
      <c r="F4" s="140"/>
      <c r="G4" s="140"/>
      <c r="H4" s="142"/>
      <c r="I4" s="140"/>
      <c r="J4" s="141"/>
      <c r="K4" s="142"/>
      <c r="L4" s="143" t="str">
        <f>Altalanos!$E$10</f>
        <v>Nagyistók-Nádasi Judit</v>
      </c>
      <c r="M4" s="142"/>
      <c r="N4" s="164"/>
      <c r="O4" s="165"/>
      <c r="P4" s="164"/>
      <c r="Q4" s="201" t="s">
        <v>63</v>
      </c>
      <c r="R4" s="202" t="s">
        <v>60</v>
      </c>
      <c r="Y4" s="206"/>
      <c r="Z4" s="206"/>
      <c r="AA4" s="206" t="s">
        <v>66</v>
      </c>
      <c r="AB4" s="200">
        <v>90</v>
      </c>
      <c r="AC4" s="200">
        <v>60</v>
      </c>
      <c r="AD4" s="200">
        <v>45</v>
      </c>
      <c r="AE4" s="200">
        <v>34</v>
      </c>
      <c r="AF4" s="200">
        <v>27</v>
      </c>
      <c r="AG4" s="200">
        <v>22</v>
      </c>
      <c r="AH4" s="200">
        <v>18</v>
      </c>
      <c r="AI4" s="200">
        <v>15</v>
      </c>
      <c r="AJ4" s="200">
        <v>12</v>
      </c>
      <c r="AK4" s="200">
        <v>9</v>
      </c>
    </row>
    <row r="5" spans="1:37" x14ac:dyDescent="0.25">
      <c r="A5" s="30"/>
      <c r="B5" s="30" t="s">
        <v>41</v>
      </c>
      <c r="C5" s="154" t="s">
        <v>50</v>
      </c>
      <c r="D5" s="30" t="s">
        <v>35</v>
      </c>
      <c r="E5" s="30" t="s">
        <v>55</v>
      </c>
      <c r="F5" s="30"/>
      <c r="G5" s="30" t="s">
        <v>23</v>
      </c>
      <c r="H5" s="30"/>
      <c r="I5" s="30" t="s">
        <v>26</v>
      </c>
      <c r="J5" s="30"/>
      <c r="K5" s="195" t="s">
        <v>56</v>
      </c>
      <c r="L5" s="195" t="s">
        <v>57</v>
      </c>
      <c r="M5" s="195" t="s">
        <v>58</v>
      </c>
      <c r="Q5" s="203" t="s">
        <v>64</v>
      </c>
      <c r="R5" s="204" t="s">
        <v>61</v>
      </c>
      <c r="Y5" s="206">
        <f>IF(OR(Altalanos!$A$8="F1",Altalanos!$A$8="F2",Altalanos!$A$8="N1",Altalanos!$A$8="N2"),1,2)</f>
        <v>2</v>
      </c>
      <c r="Z5" s="206"/>
      <c r="AA5" s="206" t="s">
        <v>67</v>
      </c>
      <c r="AB5" s="200">
        <v>60</v>
      </c>
      <c r="AC5" s="200">
        <v>40</v>
      </c>
      <c r="AD5" s="200">
        <v>30</v>
      </c>
      <c r="AE5" s="200">
        <v>20</v>
      </c>
      <c r="AF5" s="200">
        <v>18</v>
      </c>
      <c r="AG5" s="200">
        <v>15</v>
      </c>
      <c r="AH5" s="200">
        <v>12</v>
      </c>
      <c r="AI5" s="200">
        <v>10</v>
      </c>
      <c r="AJ5" s="200">
        <v>8</v>
      </c>
      <c r="AK5" s="200">
        <v>6</v>
      </c>
    </row>
    <row r="6" spans="1:37" x14ac:dyDescent="0.25">
      <c r="A6" s="145"/>
      <c r="B6" s="145"/>
      <c r="C6" s="194"/>
      <c r="D6" s="145"/>
      <c r="E6" s="145"/>
      <c r="F6" s="145"/>
      <c r="G6" s="145"/>
      <c r="H6" s="145"/>
      <c r="I6" s="145"/>
      <c r="J6" s="145"/>
      <c r="K6" s="145"/>
      <c r="L6" s="145"/>
      <c r="M6" s="145"/>
      <c r="Y6" s="206"/>
      <c r="Z6" s="206"/>
      <c r="AA6" s="206" t="s">
        <v>68</v>
      </c>
      <c r="AB6" s="200">
        <v>40</v>
      </c>
      <c r="AC6" s="200">
        <v>25</v>
      </c>
      <c r="AD6" s="200">
        <v>18</v>
      </c>
      <c r="AE6" s="200">
        <v>13</v>
      </c>
      <c r="AF6" s="200">
        <v>10</v>
      </c>
      <c r="AG6" s="200">
        <v>8</v>
      </c>
      <c r="AH6" s="200">
        <v>6</v>
      </c>
      <c r="AI6" s="200">
        <v>5</v>
      </c>
      <c r="AJ6" s="200">
        <v>4</v>
      </c>
      <c r="AK6" s="200">
        <v>3</v>
      </c>
    </row>
    <row r="7" spans="1:37" x14ac:dyDescent="0.25">
      <c r="A7" s="166" t="s">
        <v>52</v>
      </c>
      <c r="B7" s="196">
        <v>1</v>
      </c>
      <c r="C7" s="155" t="str">
        <f>IF($B7="","",VLOOKUP($B7,'A-VII.kcs.-U18-L elo'!$A$7:$O$22,5))</f>
        <v>080505</v>
      </c>
      <c r="D7" s="155">
        <f>IF($B7="","",VLOOKUP($B7,'A-VII.kcs.-U18-L elo'!$A$7:$O$22,15))</f>
        <v>0</v>
      </c>
      <c r="E7" s="153" t="str">
        <f>UPPER(IF($B7="","",VLOOKUP($B7,'A-VII.kcs.-U18-L elo'!$A$7:$O$22,2)))</f>
        <v>FERENCZI-BALOGH</v>
      </c>
      <c r="F7" s="156"/>
      <c r="G7" s="153" t="str">
        <f>IF($B7="","",VLOOKUP($B7,'A-VII.kcs.-U18-L elo'!$A$7:$O$22,3))</f>
        <v>Anna</v>
      </c>
      <c r="H7" s="156"/>
      <c r="I7" s="153" t="str">
        <f>IF($B7="","",VLOOKUP($B7,'A-VII.kcs.-U18-L elo'!$A$7:$O$22,4))</f>
        <v>Kaposvári Munkácsy M. Gimn</v>
      </c>
      <c r="J7" s="145"/>
      <c r="K7" s="212"/>
      <c r="L7" s="208" t="str">
        <f>IF(K7="","",CONCATENATE(VLOOKUP($Y$3,$AB$1:$AK$1,K7)," pont"))</f>
        <v/>
      </c>
      <c r="M7" s="213"/>
      <c r="Y7" s="206"/>
      <c r="Z7" s="206"/>
      <c r="AA7" s="206" t="s">
        <v>69</v>
      </c>
      <c r="AB7" s="200">
        <v>25</v>
      </c>
      <c r="AC7" s="200">
        <v>15</v>
      </c>
      <c r="AD7" s="200">
        <v>13</v>
      </c>
      <c r="AE7" s="200">
        <v>8</v>
      </c>
      <c r="AF7" s="200">
        <v>6</v>
      </c>
      <c r="AG7" s="200">
        <v>4</v>
      </c>
      <c r="AH7" s="200">
        <v>3</v>
      </c>
      <c r="AI7" s="200">
        <v>2</v>
      </c>
      <c r="AJ7" s="200">
        <v>1</v>
      </c>
      <c r="AK7" s="200">
        <v>0</v>
      </c>
    </row>
    <row r="8" spans="1:37" x14ac:dyDescent="0.25">
      <c r="A8" s="166"/>
      <c r="B8" s="197"/>
      <c r="C8" s="167"/>
      <c r="D8" s="167"/>
      <c r="E8" s="167"/>
      <c r="F8" s="167"/>
      <c r="G8" s="167"/>
      <c r="H8" s="167"/>
      <c r="I8" s="167"/>
      <c r="J8" s="145"/>
      <c r="K8" s="166"/>
      <c r="L8" s="166"/>
      <c r="M8" s="214"/>
      <c r="Y8" s="206"/>
      <c r="Z8" s="206"/>
      <c r="AA8" s="206" t="s">
        <v>70</v>
      </c>
      <c r="AB8" s="200">
        <v>15</v>
      </c>
      <c r="AC8" s="200">
        <v>10</v>
      </c>
      <c r="AD8" s="200">
        <v>7</v>
      </c>
      <c r="AE8" s="200">
        <v>5</v>
      </c>
      <c r="AF8" s="200">
        <v>4</v>
      </c>
      <c r="AG8" s="200">
        <v>3</v>
      </c>
      <c r="AH8" s="200">
        <v>2</v>
      </c>
      <c r="AI8" s="200">
        <v>1</v>
      </c>
      <c r="AJ8" s="200">
        <v>0</v>
      </c>
      <c r="AK8" s="200">
        <v>0</v>
      </c>
    </row>
    <row r="9" spans="1:37" x14ac:dyDescent="0.25">
      <c r="A9" s="166" t="s">
        <v>53</v>
      </c>
      <c r="B9" s="196">
        <v>2</v>
      </c>
      <c r="C9" s="155" t="str">
        <f>IF($B9="","",VLOOKUP($B9,'A-VII.kcs.-U18-L elo'!$A$7:$O$22,5))</f>
        <v>0811240</v>
      </c>
      <c r="D9" s="155">
        <f>IF($B9="","",VLOOKUP($B9,'A-VII.kcs.-U18-L elo'!$A$7:$O$22,15))</f>
        <v>0</v>
      </c>
      <c r="E9" s="153" t="str">
        <f>UPPER(IF($B9="","",VLOOKUP($B9,'A-VII.kcs.-U18-L elo'!$A$7:$O$22,2)))</f>
        <v>SZOKODI</v>
      </c>
      <c r="F9" s="156"/>
      <c r="G9" s="153" t="str">
        <f>IF($B9="","",VLOOKUP($B9,'A-VII.kcs.-U18-L elo'!$A$7:$O$22,3))</f>
        <v>Eszter Dorka</v>
      </c>
      <c r="H9" s="156"/>
      <c r="I9" s="153" t="str">
        <f>IF($B9="","",VLOOKUP($B9,'A-VII.kcs.-U18-L elo'!$A$7:$O$22,4))</f>
        <v>Siófoki Perczel M.Gimn.</v>
      </c>
      <c r="J9" s="145"/>
      <c r="K9" s="212"/>
      <c r="L9" s="208" t="str">
        <f>IF(K9="","",CONCATENATE(VLOOKUP($Y$3,$AB$1:$AK$1,K9)," pont"))</f>
        <v/>
      </c>
      <c r="M9" s="213"/>
      <c r="Y9" s="206"/>
      <c r="Z9" s="206"/>
      <c r="AA9" s="206" t="s">
        <v>71</v>
      </c>
      <c r="AB9" s="200">
        <v>10</v>
      </c>
      <c r="AC9" s="200">
        <v>6</v>
      </c>
      <c r="AD9" s="200">
        <v>4</v>
      </c>
      <c r="AE9" s="200">
        <v>2</v>
      </c>
      <c r="AF9" s="200">
        <v>1</v>
      </c>
      <c r="AG9" s="200">
        <v>0</v>
      </c>
      <c r="AH9" s="200">
        <v>0</v>
      </c>
      <c r="AI9" s="200">
        <v>0</v>
      </c>
      <c r="AJ9" s="200">
        <v>0</v>
      </c>
      <c r="AK9" s="200">
        <v>0</v>
      </c>
    </row>
    <row r="10" spans="1:37" x14ac:dyDescent="0.25">
      <c r="A10" s="166"/>
      <c r="B10" s="197"/>
      <c r="C10" s="167"/>
      <c r="D10" s="167"/>
      <c r="E10" s="167"/>
      <c r="F10" s="167"/>
      <c r="G10" s="167"/>
      <c r="H10" s="167"/>
      <c r="I10" s="167"/>
      <c r="J10" s="145"/>
      <c r="K10" s="166"/>
      <c r="L10" s="166"/>
      <c r="M10" s="214"/>
      <c r="Y10" s="206"/>
      <c r="Z10" s="206"/>
      <c r="AA10" s="206" t="s">
        <v>72</v>
      </c>
      <c r="AB10" s="200">
        <v>6</v>
      </c>
      <c r="AC10" s="200">
        <v>3</v>
      </c>
      <c r="AD10" s="200">
        <v>2</v>
      </c>
      <c r="AE10" s="200">
        <v>1</v>
      </c>
      <c r="AF10" s="200">
        <v>0</v>
      </c>
      <c r="AG10" s="200">
        <v>0</v>
      </c>
      <c r="AH10" s="200">
        <v>0</v>
      </c>
      <c r="AI10" s="200">
        <v>0</v>
      </c>
      <c r="AJ10" s="200">
        <v>0</v>
      </c>
      <c r="AK10" s="200">
        <v>0</v>
      </c>
    </row>
    <row r="11" spans="1:37" x14ac:dyDescent="0.25">
      <c r="A11" s="166" t="s">
        <v>54</v>
      </c>
      <c r="B11" s="196"/>
      <c r="C11" s="155" t="str">
        <f>IF($B11="","",VLOOKUP($B11,'A-VII.kcs.-U18-L elo'!$A$7:$O$22,5))</f>
        <v/>
      </c>
      <c r="D11" s="155" t="str">
        <f>IF($B11="","",VLOOKUP($B11,'A-VII.kcs.-U18-L elo'!$A$7:$O$22,15))</f>
        <v/>
      </c>
      <c r="E11" s="153" t="str">
        <f>UPPER(IF($B11="","",VLOOKUP($B11,'A-VII.kcs.-U18-L elo'!$A$7:$O$22,2)))</f>
        <v/>
      </c>
      <c r="F11" s="156"/>
      <c r="G11" s="153" t="str">
        <f>IF($B11="","",VLOOKUP($B11,'A-VII.kcs.-U18-L elo'!$A$7:$O$22,3))</f>
        <v/>
      </c>
      <c r="H11" s="156"/>
      <c r="I11" s="153" t="str">
        <f>IF($B11="","",VLOOKUP($B11,'A-VII.kcs.-U18-L elo'!$A$7:$O$22,4))</f>
        <v/>
      </c>
      <c r="J11" s="145"/>
      <c r="K11" s="212"/>
      <c r="L11" s="208" t="str">
        <f>IF(K11="","",CONCATENATE(VLOOKUP($Y$3,$AB$1:$AK$1,K11)," pont"))</f>
        <v/>
      </c>
      <c r="M11" s="213"/>
      <c r="Y11" s="206"/>
      <c r="Z11" s="206"/>
      <c r="AA11" s="206" t="s">
        <v>77</v>
      </c>
      <c r="AB11" s="200">
        <v>3</v>
      </c>
      <c r="AC11" s="200">
        <v>2</v>
      </c>
      <c r="AD11" s="200">
        <v>1</v>
      </c>
      <c r="AE11" s="200">
        <v>0</v>
      </c>
      <c r="AF11" s="200">
        <v>0</v>
      </c>
      <c r="AG11" s="200">
        <v>0</v>
      </c>
      <c r="AH11" s="200">
        <v>0</v>
      </c>
      <c r="AI11" s="200">
        <v>0</v>
      </c>
      <c r="AJ11" s="200">
        <v>0</v>
      </c>
      <c r="AK11" s="200">
        <v>0</v>
      </c>
    </row>
    <row r="12" spans="1:37" x14ac:dyDescent="0.25">
      <c r="A12" s="145"/>
      <c r="B12" s="145"/>
      <c r="C12" s="145"/>
      <c r="D12" s="145"/>
      <c r="E12" s="145"/>
      <c r="F12" s="145"/>
      <c r="G12" s="145"/>
      <c r="H12" s="145"/>
      <c r="I12" s="145"/>
      <c r="J12" s="145"/>
      <c r="K12" s="145"/>
      <c r="L12" s="145"/>
      <c r="M12" s="145"/>
      <c r="Y12" s="206"/>
      <c r="Z12" s="206"/>
      <c r="AA12" s="206" t="s">
        <v>73</v>
      </c>
      <c r="AB12" s="210">
        <v>0</v>
      </c>
      <c r="AC12" s="210">
        <v>0</v>
      </c>
      <c r="AD12" s="210">
        <v>0</v>
      </c>
      <c r="AE12" s="210">
        <v>0</v>
      </c>
      <c r="AF12" s="210">
        <v>0</v>
      </c>
      <c r="AG12" s="210">
        <v>0</v>
      </c>
      <c r="AH12" s="210">
        <v>0</v>
      </c>
      <c r="AI12" s="210">
        <v>0</v>
      </c>
      <c r="AJ12" s="210">
        <v>0</v>
      </c>
      <c r="AK12" s="210">
        <v>0</v>
      </c>
    </row>
    <row r="13" spans="1:37" x14ac:dyDescent="0.25">
      <c r="A13" s="145"/>
      <c r="B13" s="145"/>
      <c r="C13" s="145"/>
      <c r="D13" s="145"/>
      <c r="E13" s="145"/>
      <c r="F13" s="145"/>
      <c r="G13" s="145"/>
      <c r="H13" s="145"/>
      <c r="I13" s="145"/>
      <c r="J13" s="145"/>
      <c r="K13" s="145"/>
      <c r="L13" s="145"/>
      <c r="M13" s="145"/>
      <c r="Y13" s="206"/>
      <c r="Z13" s="206"/>
      <c r="AA13" s="206" t="s">
        <v>74</v>
      </c>
      <c r="AB13" s="210">
        <v>0</v>
      </c>
      <c r="AC13" s="210">
        <v>0</v>
      </c>
      <c r="AD13" s="210">
        <v>0</v>
      </c>
      <c r="AE13" s="210">
        <v>0</v>
      </c>
      <c r="AF13" s="210">
        <v>0</v>
      </c>
      <c r="AG13" s="210">
        <v>0</v>
      </c>
      <c r="AH13" s="210">
        <v>0</v>
      </c>
      <c r="AI13" s="210">
        <v>0</v>
      </c>
      <c r="AJ13" s="210">
        <v>0</v>
      </c>
      <c r="AK13" s="210">
        <v>0</v>
      </c>
    </row>
    <row r="14" spans="1:37" x14ac:dyDescent="0.25">
      <c r="A14" s="145"/>
      <c r="B14" s="145"/>
      <c r="C14" s="145"/>
      <c r="D14" s="145"/>
      <c r="E14" s="145"/>
      <c r="F14" s="145"/>
      <c r="G14" s="145"/>
      <c r="H14" s="145"/>
      <c r="I14" s="145"/>
      <c r="J14" s="145"/>
      <c r="K14" s="145"/>
      <c r="L14" s="145"/>
      <c r="M14" s="145"/>
      <c r="Y14" s="206"/>
      <c r="Z14" s="206"/>
      <c r="AA14" s="206"/>
      <c r="AB14" s="206"/>
      <c r="AC14" s="206"/>
      <c r="AD14" s="206"/>
      <c r="AE14" s="206"/>
      <c r="AF14" s="206"/>
      <c r="AG14" s="206"/>
      <c r="AH14" s="206"/>
      <c r="AI14" s="206"/>
      <c r="AJ14" s="206"/>
      <c r="AK14" s="206"/>
    </row>
    <row r="15" spans="1:37" x14ac:dyDescent="0.25">
      <c r="A15" s="145"/>
      <c r="B15" s="145"/>
      <c r="C15" s="145"/>
      <c r="D15" s="145"/>
      <c r="E15" s="145"/>
      <c r="F15" s="145"/>
      <c r="G15" s="145"/>
      <c r="H15" s="145"/>
      <c r="I15" s="145"/>
      <c r="J15" s="145"/>
      <c r="K15" s="145"/>
      <c r="L15" s="145"/>
      <c r="M15" s="145"/>
      <c r="Y15" s="206"/>
      <c r="Z15" s="206"/>
      <c r="AA15" s="206"/>
      <c r="AB15" s="206"/>
      <c r="AC15" s="206"/>
      <c r="AD15" s="206"/>
      <c r="AE15" s="206"/>
      <c r="AF15" s="206"/>
      <c r="AG15" s="206"/>
      <c r="AH15" s="206"/>
      <c r="AI15" s="206"/>
      <c r="AJ15" s="206"/>
      <c r="AK15" s="206"/>
    </row>
    <row r="16" spans="1:37" x14ac:dyDescent="0.25">
      <c r="A16" s="145"/>
      <c r="B16" s="145"/>
      <c r="C16" s="145"/>
      <c r="D16" s="145"/>
      <c r="E16" s="145"/>
      <c r="F16" s="145"/>
      <c r="G16" s="145"/>
      <c r="H16" s="145"/>
      <c r="I16" s="145"/>
      <c r="J16" s="145"/>
      <c r="K16" s="145"/>
      <c r="L16" s="145"/>
      <c r="M16" s="145"/>
      <c r="Y16" s="206"/>
      <c r="Z16" s="206"/>
      <c r="AA16" s="206" t="s">
        <v>52</v>
      </c>
      <c r="AB16" s="206">
        <v>300</v>
      </c>
      <c r="AC16" s="206">
        <v>250</v>
      </c>
      <c r="AD16" s="206">
        <v>220</v>
      </c>
      <c r="AE16" s="206">
        <v>180</v>
      </c>
      <c r="AF16" s="206">
        <v>160</v>
      </c>
      <c r="AG16" s="206">
        <v>150</v>
      </c>
      <c r="AH16" s="206">
        <v>140</v>
      </c>
      <c r="AI16" s="206">
        <v>130</v>
      </c>
      <c r="AJ16" s="206">
        <v>120</v>
      </c>
      <c r="AK16" s="206">
        <v>110</v>
      </c>
    </row>
    <row r="17" spans="1:37" x14ac:dyDescent="0.25">
      <c r="A17" s="145"/>
      <c r="B17" s="145"/>
      <c r="C17" s="145"/>
      <c r="D17" s="145"/>
      <c r="E17" s="145"/>
      <c r="F17" s="145"/>
      <c r="G17" s="145"/>
      <c r="H17" s="145"/>
      <c r="I17" s="145"/>
      <c r="J17" s="145"/>
      <c r="K17" s="145"/>
      <c r="L17" s="145"/>
      <c r="M17" s="145"/>
      <c r="Y17" s="206"/>
      <c r="Z17" s="206"/>
      <c r="AA17" s="206" t="s">
        <v>65</v>
      </c>
      <c r="AB17" s="206">
        <v>250</v>
      </c>
      <c r="AC17" s="206">
        <v>200</v>
      </c>
      <c r="AD17" s="206">
        <v>160</v>
      </c>
      <c r="AE17" s="206">
        <v>140</v>
      </c>
      <c r="AF17" s="206">
        <v>120</v>
      </c>
      <c r="AG17" s="206">
        <v>110</v>
      </c>
      <c r="AH17" s="206">
        <v>100</v>
      </c>
      <c r="AI17" s="206">
        <v>90</v>
      </c>
      <c r="AJ17" s="206">
        <v>80</v>
      </c>
      <c r="AK17" s="206">
        <v>70</v>
      </c>
    </row>
    <row r="18" spans="1:37" ht="18.75" customHeight="1" x14ac:dyDescent="0.25">
      <c r="A18" s="145"/>
      <c r="B18" s="266"/>
      <c r="C18" s="266"/>
      <c r="D18" s="267" t="str">
        <f>E7</f>
        <v>FERENCZI-BALOGH</v>
      </c>
      <c r="E18" s="267"/>
      <c r="F18" s="267" t="str">
        <f>E9</f>
        <v>SZOKODI</v>
      </c>
      <c r="G18" s="267"/>
      <c r="H18" s="267" t="str">
        <f>E11</f>
        <v/>
      </c>
      <c r="I18" s="267"/>
      <c r="J18" s="145"/>
      <c r="K18" s="145"/>
      <c r="L18" s="145"/>
      <c r="M18" s="145"/>
      <c r="Y18" s="206"/>
      <c r="Z18" s="206"/>
      <c r="AA18" s="206" t="s">
        <v>66</v>
      </c>
      <c r="AB18" s="206">
        <v>200</v>
      </c>
      <c r="AC18" s="206">
        <v>150</v>
      </c>
      <c r="AD18" s="206">
        <v>130</v>
      </c>
      <c r="AE18" s="206">
        <v>110</v>
      </c>
      <c r="AF18" s="206">
        <v>95</v>
      </c>
      <c r="AG18" s="206">
        <v>80</v>
      </c>
      <c r="AH18" s="206">
        <v>70</v>
      </c>
      <c r="AI18" s="206">
        <v>60</v>
      </c>
      <c r="AJ18" s="206">
        <v>55</v>
      </c>
      <c r="AK18" s="206">
        <v>50</v>
      </c>
    </row>
    <row r="19" spans="1:37" ht="18.75" customHeight="1" x14ac:dyDescent="0.25">
      <c r="A19" s="198" t="s">
        <v>52</v>
      </c>
      <c r="B19" s="259" t="str">
        <f>E7</f>
        <v>FERENCZI-BALOGH</v>
      </c>
      <c r="C19" s="259"/>
      <c r="D19" s="261"/>
      <c r="E19" s="261"/>
      <c r="F19" s="260"/>
      <c r="G19" s="260"/>
      <c r="H19" s="260"/>
      <c r="I19" s="260"/>
      <c r="J19" s="145"/>
      <c r="K19" s="145"/>
      <c r="L19" s="145"/>
      <c r="M19" s="145"/>
      <c r="Y19" s="206"/>
      <c r="Z19" s="206"/>
      <c r="AA19" s="206" t="s">
        <v>67</v>
      </c>
      <c r="AB19" s="206">
        <v>150</v>
      </c>
      <c r="AC19" s="206">
        <v>120</v>
      </c>
      <c r="AD19" s="206">
        <v>100</v>
      </c>
      <c r="AE19" s="206">
        <v>80</v>
      </c>
      <c r="AF19" s="206">
        <v>70</v>
      </c>
      <c r="AG19" s="206">
        <v>60</v>
      </c>
      <c r="AH19" s="206">
        <v>55</v>
      </c>
      <c r="AI19" s="206">
        <v>50</v>
      </c>
      <c r="AJ19" s="206">
        <v>45</v>
      </c>
      <c r="AK19" s="206">
        <v>40</v>
      </c>
    </row>
    <row r="20" spans="1:37" ht="18.75" customHeight="1" x14ac:dyDescent="0.25">
      <c r="A20" s="198" t="s">
        <v>53</v>
      </c>
      <c r="B20" s="259" t="str">
        <f>E9</f>
        <v>SZOKODI</v>
      </c>
      <c r="C20" s="259"/>
      <c r="D20" s="260"/>
      <c r="E20" s="260"/>
      <c r="F20" s="261"/>
      <c r="G20" s="261"/>
      <c r="H20" s="260"/>
      <c r="I20" s="260"/>
      <c r="J20" s="145"/>
      <c r="K20" s="145"/>
      <c r="L20" s="145"/>
      <c r="M20" s="145"/>
      <c r="Y20" s="206"/>
      <c r="Z20" s="206"/>
      <c r="AA20" s="206" t="s">
        <v>68</v>
      </c>
      <c r="AB20" s="206">
        <v>120</v>
      </c>
      <c r="AC20" s="206">
        <v>90</v>
      </c>
      <c r="AD20" s="206">
        <v>65</v>
      </c>
      <c r="AE20" s="206">
        <v>55</v>
      </c>
      <c r="AF20" s="206">
        <v>50</v>
      </c>
      <c r="AG20" s="206">
        <v>45</v>
      </c>
      <c r="AH20" s="206">
        <v>40</v>
      </c>
      <c r="AI20" s="206">
        <v>35</v>
      </c>
      <c r="AJ20" s="206">
        <v>25</v>
      </c>
      <c r="AK20" s="206">
        <v>20</v>
      </c>
    </row>
    <row r="21" spans="1:37" ht="18.75" customHeight="1" x14ac:dyDescent="0.25">
      <c r="A21" s="198" t="s">
        <v>54</v>
      </c>
      <c r="B21" s="259" t="str">
        <f>E11</f>
        <v/>
      </c>
      <c r="C21" s="259"/>
      <c r="D21" s="260"/>
      <c r="E21" s="260"/>
      <c r="F21" s="260"/>
      <c r="G21" s="260"/>
      <c r="H21" s="261"/>
      <c r="I21" s="261"/>
      <c r="J21" s="145"/>
      <c r="K21" s="145"/>
      <c r="L21" s="145"/>
      <c r="M21" s="145"/>
      <c r="Y21" s="206"/>
      <c r="Z21" s="206"/>
      <c r="AA21" s="206" t="s">
        <v>69</v>
      </c>
      <c r="AB21" s="206">
        <v>90</v>
      </c>
      <c r="AC21" s="206">
        <v>60</v>
      </c>
      <c r="AD21" s="206">
        <v>45</v>
      </c>
      <c r="AE21" s="206">
        <v>34</v>
      </c>
      <c r="AF21" s="206">
        <v>27</v>
      </c>
      <c r="AG21" s="206">
        <v>22</v>
      </c>
      <c r="AH21" s="206">
        <v>18</v>
      </c>
      <c r="AI21" s="206">
        <v>15</v>
      </c>
      <c r="AJ21" s="206">
        <v>12</v>
      </c>
      <c r="AK21" s="206">
        <v>9</v>
      </c>
    </row>
    <row r="22" spans="1:37" x14ac:dyDescent="0.25">
      <c r="A22" s="145"/>
      <c r="B22" s="145"/>
      <c r="C22" s="145"/>
      <c r="D22" s="145"/>
      <c r="E22" s="145"/>
      <c r="F22" s="145"/>
      <c r="G22" s="145"/>
      <c r="H22" s="145"/>
      <c r="I22" s="145"/>
      <c r="J22" s="145"/>
      <c r="K22" s="145"/>
      <c r="L22" s="145"/>
      <c r="M22" s="145"/>
      <c r="Y22" s="206"/>
      <c r="Z22" s="206"/>
      <c r="AA22" s="206" t="s">
        <v>70</v>
      </c>
      <c r="AB22" s="206">
        <v>60</v>
      </c>
      <c r="AC22" s="206">
        <v>40</v>
      </c>
      <c r="AD22" s="206">
        <v>30</v>
      </c>
      <c r="AE22" s="206">
        <v>20</v>
      </c>
      <c r="AF22" s="206">
        <v>18</v>
      </c>
      <c r="AG22" s="206">
        <v>15</v>
      </c>
      <c r="AH22" s="206">
        <v>12</v>
      </c>
      <c r="AI22" s="206">
        <v>10</v>
      </c>
      <c r="AJ22" s="206">
        <v>8</v>
      </c>
      <c r="AK22" s="206">
        <v>6</v>
      </c>
    </row>
    <row r="23" spans="1:37" x14ac:dyDescent="0.25">
      <c r="A23" s="145"/>
      <c r="B23" s="145"/>
      <c r="C23" s="145"/>
      <c r="D23" s="145"/>
      <c r="E23" s="145"/>
      <c r="F23" s="145"/>
      <c r="G23" s="145"/>
      <c r="H23" s="145"/>
      <c r="I23" s="145"/>
      <c r="J23" s="145"/>
      <c r="K23" s="145"/>
      <c r="L23" s="145"/>
      <c r="M23" s="145"/>
      <c r="Y23" s="206"/>
      <c r="Z23" s="206"/>
      <c r="AA23" s="206" t="s">
        <v>71</v>
      </c>
      <c r="AB23" s="206">
        <v>40</v>
      </c>
      <c r="AC23" s="206">
        <v>25</v>
      </c>
      <c r="AD23" s="206">
        <v>18</v>
      </c>
      <c r="AE23" s="206">
        <v>13</v>
      </c>
      <c r="AF23" s="206">
        <v>8</v>
      </c>
      <c r="AG23" s="206">
        <v>7</v>
      </c>
      <c r="AH23" s="206">
        <v>6</v>
      </c>
      <c r="AI23" s="206">
        <v>5</v>
      </c>
      <c r="AJ23" s="206">
        <v>4</v>
      </c>
      <c r="AK23" s="206">
        <v>3</v>
      </c>
    </row>
    <row r="24" spans="1:37" x14ac:dyDescent="0.25">
      <c r="A24" s="145"/>
      <c r="B24" s="145"/>
      <c r="C24" s="145"/>
      <c r="D24" s="145"/>
      <c r="E24" s="145"/>
      <c r="F24" s="145"/>
      <c r="G24" s="145"/>
      <c r="H24" s="145"/>
      <c r="I24" s="145"/>
      <c r="J24" s="145"/>
      <c r="K24" s="145"/>
      <c r="L24" s="145"/>
      <c r="M24" s="145"/>
      <c r="Y24" s="206"/>
      <c r="Z24" s="206"/>
      <c r="AA24" s="206" t="s">
        <v>72</v>
      </c>
      <c r="AB24" s="206">
        <v>25</v>
      </c>
      <c r="AC24" s="206">
        <v>15</v>
      </c>
      <c r="AD24" s="206">
        <v>13</v>
      </c>
      <c r="AE24" s="206">
        <v>7</v>
      </c>
      <c r="AF24" s="206">
        <v>6</v>
      </c>
      <c r="AG24" s="206">
        <v>5</v>
      </c>
      <c r="AH24" s="206">
        <v>4</v>
      </c>
      <c r="AI24" s="206">
        <v>3</v>
      </c>
      <c r="AJ24" s="206">
        <v>2</v>
      </c>
      <c r="AK24" s="206">
        <v>1</v>
      </c>
    </row>
    <row r="25" spans="1:37" x14ac:dyDescent="0.25">
      <c r="A25" s="145"/>
      <c r="B25" s="145"/>
      <c r="C25" s="145"/>
      <c r="D25" s="145"/>
      <c r="E25" s="145"/>
      <c r="F25" s="145"/>
      <c r="G25" s="145"/>
      <c r="H25" s="145"/>
      <c r="I25" s="145"/>
      <c r="J25" s="145"/>
      <c r="K25" s="145"/>
      <c r="L25" s="145"/>
      <c r="M25" s="145"/>
      <c r="Y25" s="206"/>
      <c r="Z25" s="206"/>
      <c r="AA25" s="206" t="s">
        <v>77</v>
      </c>
      <c r="AB25" s="206">
        <v>15</v>
      </c>
      <c r="AC25" s="206">
        <v>10</v>
      </c>
      <c r="AD25" s="206">
        <v>8</v>
      </c>
      <c r="AE25" s="206">
        <v>4</v>
      </c>
      <c r="AF25" s="206">
        <v>3</v>
      </c>
      <c r="AG25" s="206">
        <v>2</v>
      </c>
      <c r="AH25" s="206">
        <v>1</v>
      </c>
      <c r="AI25" s="206">
        <v>0</v>
      </c>
      <c r="AJ25" s="206">
        <v>0</v>
      </c>
      <c r="AK25" s="206">
        <v>0</v>
      </c>
    </row>
    <row r="26" spans="1:37" x14ac:dyDescent="0.25">
      <c r="A26" s="145"/>
      <c r="B26" s="145"/>
      <c r="C26" s="145"/>
      <c r="D26" s="145"/>
      <c r="E26" s="145"/>
      <c r="F26" s="145"/>
      <c r="G26" s="145"/>
      <c r="H26" s="145"/>
      <c r="I26" s="145"/>
      <c r="J26" s="145"/>
      <c r="K26" s="145"/>
      <c r="L26" s="145"/>
      <c r="M26" s="145"/>
      <c r="Y26" s="206"/>
      <c r="Z26" s="206"/>
      <c r="AA26" s="206" t="s">
        <v>73</v>
      </c>
      <c r="AB26" s="206">
        <v>10</v>
      </c>
      <c r="AC26" s="206">
        <v>6</v>
      </c>
      <c r="AD26" s="206">
        <v>4</v>
      </c>
      <c r="AE26" s="206">
        <v>2</v>
      </c>
      <c r="AF26" s="206">
        <v>1</v>
      </c>
      <c r="AG26" s="206">
        <v>0</v>
      </c>
      <c r="AH26" s="206">
        <v>0</v>
      </c>
      <c r="AI26" s="206">
        <v>0</v>
      </c>
      <c r="AJ26" s="206">
        <v>0</v>
      </c>
      <c r="AK26" s="206">
        <v>0</v>
      </c>
    </row>
    <row r="27" spans="1:37" x14ac:dyDescent="0.25">
      <c r="A27" s="145"/>
      <c r="B27" s="145"/>
      <c r="C27" s="145"/>
      <c r="D27" s="145"/>
      <c r="E27" s="145"/>
      <c r="F27" s="145"/>
      <c r="G27" s="145"/>
      <c r="H27" s="145"/>
      <c r="I27" s="145"/>
      <c r="J27" s="145"/>
      <c r="K27" s="145"/>
      <c r="L27" s="145"/>
      <c r="M27" s="145"/>
      <c r="Y27" s="206"/>
      <c r="Z27" s="206"/>
      <c r="AA27" s="206" t="s">
        <v>74</v>
      </c>
      <c r="AB27" s="206">
        <v>3</v>
      </c>
      <c r="AC27" s="206">
        <v>2</v>
      </c>
      <c r="AD27" s="206">
        <v>1</v>
      </c>
      <c r="AE27" s="206">
        <v>0</v>
      </c>
      <c r="AF27" s="206">
        <v>0</v>
      </c>
      <c r="AG27" s="206">
        <v>0</v>
      </c>
      <c r="AH27" s="206">
        <v>0</v>
      </c>
      <c r="AI27" s="206">
        <v>0</v>
      </c>
      <c r="AJ27" s="206">
        <v>0</v>
      </c>
      <c r="AK27" s="206">
        <v>0</v>
      </c>
    </row>
    <row r="28" spans="1:37" x14ac:dyDescent="0.25">
      <c r="A28" s="145"/>
      <c r="B28" s="145"/>
      <c r="C28" s="145"/>
      <c r="D28" s="145"/>
      <c r="E28" s="145"/>
      <c r="F28" s="145"/>
      <c r="G28" s="145"/>
      <c r="H28" s="145"/>
      <c r="I28" s="145"/>
      <c r="J28" s="145"/>
      <c r="K28" s="145"/>
      <c r="L28" s="145"/>
      <c r="M28" s="145"/>
    </row>
    <row r="29" spans="1:37" x14ac:dyDescent="0.25">
      <c r="A29" s="145"/>
      <c r="B29" s="145"/>
      <c r="C29" s="145"/>
      <c r="D29" s="145"/>
      <c r="E29" s="145"/>
      <c r="F29" s="145"/>
      <c r="G29" s="145"/>
      <c r="H29" s="145"/>
      <c r="I29" s="145"/>
      <c r="J29" s="145"/>
      <c r="K29" s="145"/>
      <c r="L29" s="145"/>
      <c r="M29" s="145"/>
    </row>
    <row r="30" spans="1:37" x14ac:dyDescent="0.25">
      <c r="A30" s="145"/>
      <c r="B30" s="145"/>
      <c r="C30" s="145"/>
      <c r="D30" s="145"/>
      <c r="E30" s="145"/>
      <c r="F30" s="145"/>
      <c r="G30" s="145"/>
      <c r="H30" s="145"/>
      <c r="I30" s="145"/>
      <c r="J30" s="145"/>
      <c r="K30" s="145"/>
      <c r="L30" s="145"/>
      <c r="M30" s="145"/>
    </row>
    <row r="31" spans="1:37" x14ac:dyDescent="0.25">
      <c r="A31" s="145"/>
      <c r="B31" s="145"/>
      <c r="C31" s="145"/>
      <c r="D31" s="145"/>
      <c r="E31" s="145"/>
      <c r="F31" s="145"/>
      <c r="G31" s="145"/>
      <c r="H31" s="145"/>
      <c r="I31" s="145"/>
      <c r="J31" s="145"/>
      <c r="K31" s="145"/>
      <c r="L31" s="145"/>
      <c r="M31" s="145"/>
    </row>
    <row r="32" spans="1:37" x14ac:dyDescent="0.25">
      <c r="A32" s="145"/>
      <c r="B32" s="145"/>
      <c r="C32" s="145"/>
      <c r="D32" s="145"/>
      <c r="E32" s="145"/>
      <c r="F32" s="145"/>
      <c r="G32" s="145"/>
      <c r="H32" s="145"/>
      <c r="I32" s="145"/>
      <c r="J32" s="145"/>
      <c r="K32" s="145"/>
      <c r="L32" s="144"/>
      <c r="M32" s="144"/>
    </row>
    <row r="33" spans="1:18" x14ac:dyDescent="0.25">
      <c r="A33" s="68" t="s">
        <v>35</v>
      </c>
      <c r="B33" s="69"/>
      <c r="C33" s="117"/>
      <c r="D33" s="174" t="s">
        <v>2</v>
      </c>
      <c r="E33" s="175" t="s">
        <v>37</v>
      </c>
      <c r="F33" s="192"/>
      <c r="G33" s="174" t="s">
        <v>2</v>
      </c>
      <c r="H33" s="175" t="s">
        <v>46</v>
      </c>
      <c r="I33" s="78"/>
      <c r="J33" s="175" t="s">
        <v>47</v>
      </c>
      <c r="K33" s="77" t="s">
        <v>48</v>
      </c>
      <c r="L33" s="30"/>
      <c r="M33" s="237"/>
      <c r="N33" s="236"/>
      <c r="P33" s="168"/>
      <c r="Q33" s="168"/>
      <c r="R33" s="169"/>
    </row>
    <row r="34" spans="1:18" x14ac:dyDescent="0.25">
      <c r="A34" s="148" t="s">
        <v>36</v>
      </c>
      <c r="B34" s="149"/>
      <c r="C34" s="150"/>
      <c r="D34" s="176"/>
      <c r="E34" s="262"/>
      <c r="F34" s="262"/>
      <c r="G34" s="186" t="s">
        <v>3</v>
      </c>
      <c r="H34" s="149"/>
      <c r="I34" s="177"/>
      <c r="J34" s="187"/>
      <c r="K34" s="146" t="s">
        <v>38</v>
      </c>
      <c r="L34" s="193"/>
      <c r="M34" s="182"/>
      <c r="P34" s="170"/>
      <c r="Q34" s="170"/>
      <c r="R34" s="171"/>
    </row>
    <row r="35" spans="1:18" x14ac:dyDescent="0.25">
      <c r="A35" s="151" t="s">
        <v>45</v>
      </c>
      <c r="B35" s="76"/>
      <c r="C35" s="152"/>
      <c r="D35" s="179"/>
      <c r="E35" s="263"/>
      <c r="F35" s="263"/>
      <c r="G35" s="188" t="s">
        <v>4</v>
      </c>
      <c r="H35" s="180"/>
      <c r="I35" s="181"/>
      <c r="J35" s="41"/>
      <c r="K35" s="190"/>
      <c r="L35" s="144"/>
      <c r="M35" s="185"/>
      <c r="P35" s="171"/>
      <c r="Q35" s="172"/>
      <c r="R35" s="171"/>
    </row>
    <row r="36" spans="1:18" x14ac:dyDescent="0.25">
      <c r="A36" s="89"/>
      <c r="B36" s="90"/>
      <c r="C36" s="91"/>
      <c r="D36" s="179"/>
      <c r="E36" s="183"/>
      <c r="F36" s="145"/>
      <c r="G36" s="188" t="s">
        <v>5</v>
      </c>
      <c r="H36" s="180"/>
      <c r="I36" s="181"/>
      <c r="J36" s="41"/>
      <c r="K36" s="146" t="s">
        <v>39</v>
      </c>
      <c r="L36" s="193"/>
      <c r="M36" s="178"/>
      <c r="P36" s="170"/>
      <c r="Q36" s="170"/>
      <c r="R36" s="171"/>
    </row>
    <row r="37" spans="1:18" x14ac:dyDescent="0.25">
      <c r="A37" s="70"/>
      <c r="B37" s="115"/>
      <c r="C37" s="71"/>
      <c r="D37" s="179"/>
      <c r="E37" s="183"/>
      <c r="F37" s="145"/>
      <c r="G37" s="188" t="s">
        <v>6</v>
      </c>
      <c r="H37" s="180"/>
      <c r="I37" s="181"/>
      <c r="J37" s="41"/>
      <c r="K37" s="191"/>
      <c r="L37" s="145"/>
      <c r="M37" s="182"/>
      <c r="P37" s="171"/>
      <c r="Q37" s="172"/>
      <c r="R37" s="171"/>
    </row>
    <row r="38" spans="1:18" x14ac:dyDescent="0.25">
      <c r="A38" s="80"/>
      <c r="B38" s="92"/>
      <c r="C38" s="116"/>
      <c r="D38" s="179"/>
      <c r="E38" s="183"/>
      <c r="F38" s="145"/>
      <c r="G38" s="188" t="s">
        <v>7</v>
      </c>
      <c r="H38" s="180"/>
      <c r="I38" s="181"/>
      <c r="J38" s="41"/>
      <c r="K38" s="151"/>
      <c r="L38" s="144"/>
      <c r="M38" s="185"/>
      <c r="P38" s="171"/>
      <c r="Q38" s="172"/>
      <c r="R38" s="171"/>
    </row>
    <row r="39" spans="1:18" x14ac:dyDescent="0.25">
      <c r="A39" s="81"/>
      <c r="B39" s="21"/>
      <c r="C39" s="71"/>
      <c r="D39" s="179"/>
      <c r="E39" s="183"/>
      <c r="F39" s="145"/>
      <c r="G39" s="188" t="s">
        <v>8</v>
      </c>
      <c r="H39" s="180"/>
      <c r="I39" s="181"/>
      <c r="J39" s="41"/>
      <c r="K39" s="146" t="s">
        <v>28</v>
      </c>
      <c r="L39" s="193"/>
      <c r="M39" s="178"/>
      <c r="P39" s="170"/>
      <c r="Q39" s="170"/>
      <c r="R39" s="171"/>
    </row>
    <row r="40" spans="1:18" x14ac:dyDescent="0.25">
      <c r="A40" s="81"/>
      <c r="B40" s="21"/>
      <c r="C40" s="87"/>
      <c r="D40" s="179"/>
      <c r="E40" s="183"/>
      <c r="F40" s="145"/>
      <c r="G40" s="188" t="s">
        <v>9</v>
      </c>
      <c r="H40" s="180"/>
      <c r="I40" s="181"/>
      <c r="J40" s="41"/>
      <c r="K40" s="191"/>
      <c r="L40" s="145"/>
      <c r="M40" s="182"/>
      <c r="P40" s="171"/>
      <c r="Q40" s="172"/>
      <c r="R40" s="171"/>
    </row>
    <row r="41" spans="1:18" x14ac:dyDescent="0.25">
      <c r="A41" s="82"/>
      <c r="B41" s="79"/>
      <c r="C41" s="88"/>
      <c r="D41" s="184"/>
      <c r="E41" s="72"/>
      <c r="F41" s="144"/>
      <c r="G41" s="189" t="s">
        <v>10</v>
      </c>
      <c r="H41" s="76"/>
      <c r="I41" s="147"/>
      <c r="J41" s="73"/>
      <c r="K41" s="151" t="str">
        <f>L4</f>
        <v>Nagyistók-Nádasi Judit</v>
      </c>
      <c r="L41" s="144"/>
      <c r="M41" s="185"/>
      <c r="P41" s="171"/>
      <c r="Q41" s="172"/>
      <c r="R41" s="173"/>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399" priority="2" stopIfTrue="1" operator="equal">
      <formula>"Bye"</formula>
    </cfRule>
  </conditionalFormatting>
  <conditionalFormatting sqref="R41">
    <cfRule type="expression" dxfId="398"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ABD5-8039-44DF-B1E2-AE6775F75D54}">
  <sheetPr codeName="Munka46">
    <tabColor indexed="11"/>
  </sheetPr>
  <dimension ref="A1:AK41"/>
  <sheetViews>
    <sheetView workbookViewId="0">
      <selection activeCell="AJ28" sqref="AJ28"/>
    </sheetView>
  </sheetViews>
  <sheetFormatPr defaultRowHeight="13.2" x14ac:dyDescent="0.25"/>
  <cols>
    <col min="1" max="1" width="5.4414062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10.109375" style="279" customWidth="1"/>
    <col min="8" max="8" width="7.109375" style="279" customWidth="1"/>
    <col min="9" max="9" width="14.109375" style="279" customWidth="1"/>
    <col min="10" max="10" width="7.88671875" style="279" customWidth="1"/>
    <col min="11" max="12" width="8.5546875" style="279" customWidth="1"/>
    <col min="13" max="13" width="7.88671875" style="279" customWidth="1"/>
    <col min="14" max="14" width="8.88671875" style="279"/>
    <col min="15" max="16" width="4.44140625" style="279" customWidth="1"/>
    <col min="17" max="17" width="12.109375" style="279" customWidth="1"/>
    <col min="18" max="18" width="7.88671875" style="279" customWidth="1"/>
    <col min="19" max="19" width="7.44140625" style="279" customWidth="1"/>
    <col min="20" max="24" width="8.88671875" style="279"/>
    <col min="25" max="37" width="0" style="279" hidden="1" customWidth="1"/>
    <col min="38" max="256" width="8.88671875" style="279"/>
    <col min="257" max="257" width="5.4414062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10.109375" style="279" customWidth="1"/>
    <col min="264" max="264" width="7.109375" style="279" customWidth="1"/>
    <col min="265" max="265" width="14.109375" style="279" customWidth="1"/>
    <col min="266" max="266" width="7.88671875" style="279" customWidth="1"/>
    <col min="267" max="268" width="8.5546875" style="279" customWidth="1"/>
    <col min="269" max="269" width="7.88671875" style="279" customWidth="1"/>
    <col min="270" max="270" width="8.88671875" style="279"/>
    <col min="271" max="272" width="4.44140625" style="279" customWidth="1"/>
    <col min="273" max="273" width="12.109375" style="279" customWidth="1"/>
    <col min="274" max="274" width="7.88671875" style="279" customWidth="1"/>
    <col min="275" max="275" width="7.44140625" style="279" customWidth="1"/>
    <col min="276" max="280" width="8.88671875" style="279"/>
    <col min="281" max="293" width="0" style="279" hidden="1" customWidth="1"/>
    <col min="294" max="512" width="8.88671875" style="279"/>
    <col min="513" max="513" width="5.4414062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10.109375" style="279" customWidth="1"/>
    <col min="520" max="520" width="7.109375" style="279" customWidth="1"/>
    <col min="521" max="521" width="14.109375" style="279" customWidth="1"/>
    <col min="522" max="522" width="7.88671875" style="279" customWidth="1"/>
    <col min="523" max="524" width="8.5546875" style="279" customWidth="1"/>
    <col min="525" max="525" width="7.88671875" style="279" customWidth="1"/>
    <col min="526" max="526" width="8.88671875" style="279"/>
    <col min="527" max="528" width="4.44140625" style="279" customWidth="1"/>
    <col min="529" max="529" width="12.109375" style="279" customWidth="1"/>
    <col min="530" max="530" width="7.88671875" style="279" customWidth="1"/>
    <col min="531" max="531" width="7.44140625" style="279" customWidth="1"/>
    <col min="532" max="536" width="8.88671875" style="279"/>
    <col min="537" max="549" width="0" style="279" hidden="1" customWidth="1"/>
    <col min="550" max="768" width="8.88671875" style="279"/>
    <col min="769" max="769" width="5.4414062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10.109375" style="279" customWidth="1"/>
    <col min="776" max="776" width="7.109375" style="279" customWidth="1"/>
    <col min="777" max="777" width="14.109375" style="279" customWidth="1"/>
    <col min="778" max="778" width="7.88671875" style="279" customWidth="1"/>
    <col min="779" max="780" width="8.5546875" style="279" customWidth="1"/>
    <col min="781" max="781" width="7.88671875" style="279" customWidth="1"/>
    <col min="782" max="782" width="8.88671875" style="279"/>
    <col min="783" max="784" width="4.44140625" style="279" customWidth="1"/>
    <col min="785" max="785" width="12.109375" style="279" customWidth="1"/>
    <col min="786" max="786" width="7.88671875" style="279" customWidth="1"/>
    <col min="787" max="787" width="7.44140625" style="279" customWidth="1"/>
    <col min="788" max="792" width="8.88671875" style="279"/>
    <col min="793" max="805" width="0" style="279" hidden="1" customWidth="1"/>
    <col min="806" max="1024" width="8.88671875" style="279"/>
    <col min="1025" max="1025" width="5.4414062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10.109375" style="279" customWidth="1"/>
    <col min="1032" max="1032" width="7.109375" style="279" customWidth="1"/>
    <col min="1033" max="1033" width="14.109375" style="279" customWidth="1"/>
    <col min="1034" max="1034" width="7.88671875" style="279" customWidth="1"/>
    <col min="1035" max="1036" width="8.5546875" style="279" customWidth="1"/>
    <col min="1037" max="1037" width="7.88671875" style="279" customWidth="1"/>
    <col min="1038" max="1038" width="8.88671875" style="279"/>
    <col min="1039" max="1040" width="4.44140625" style="279" customWidth="1"/>
    <col min="1041" max="1041" width="12.109375" style="279" customWidth="1"/>
    <col min="1042" max="1042" width="7.88671875" style="279" customWidth="1"/>
    <col min="1043" max="1043" width="7.44140625" style="279" customWidth="1"/>
    <col min="1044" max="1048" width="8.88671875" style="279"/>
    <col min="1049" max="1061" width="0" style="279" hidden="1" customWidth="1"/>
    <col min="1062" max="1280" width="8.88671875" style="279"/>
    <col min="1281" max="1281" width="5.4414062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10.109375" style="279" customWidth="1"/>
    <col min="1288" max="1288" width="7.109375" style="279" customWidth="1"/>
    <col min="1289" max="1289" width="14.109375" style="279" customWidth="1"/>
    <col min="1290" max="1290" width="7.88671875" style="279" customWidth="1"/>
    <col min="1291" max="1292" width="8.5546875" style="279" customWidth="1"/>
    <col min="1293" max="1293" width="7.88671875" style="279" customWidth="1"/>
    <col min="1294" max="1294" width="8.88671875" style="279"/>
    <col min="1295" max="1296" width="4.44140625" style="279" customWidth="1"/>
    <col min="1297" max="1297" width="12.109375" style="279" customWidth="1"/>
    <col min="1298" max="1298" width="7.88671875" style="279" customWidth="1"/>
    <col min="1299" max="1299" width="7.44140625" style="279" customWidth="1"/>
    <col min="1300" max="1304" width="8.88671875" style="279"/>
    <col min="1305" max="1317" width="0" style="279" hidden="1" customWidth="1"/>
    <col min="1318" max="1536" width="8.88671875" style="279"/>
    <col min="1537" max="1537" width="5.4414062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10.109375" style="279" customWidth="1"/>
    <col min="1544" max="1544" width="7.109375" style="279" customWidth="1"/>
    <col min="1545" max="1545" width="14.109375" style="279" customWidth="1"/>
    <col min="1546" max="1546" width="7.88671875" style="279" customWidth="1"/>
    <col min="1547" max="1548" width="8.5546875" style="279" customWidth="1"/>
    <col min="1549" max="1549" width="7.88671875" style="279" customWidth="1"/>
    <col min="1550" max="1550" width="8.88671875" style="279"/>
    <col min="1551" max="1552" width="4.44140625" style="279" customWidth="1"/>
    <col min="1553" max="1553" width="12.109375" style="279" customWidth="1"/>
    <col min="1554" max="1554" width="7.88671875" style="279" customWidth="1"/>
    <col min="1555" max="1555" width="7.44140625" style="279" customWidth="1"/>
    <col min="1556" max="1560" width="8.88671875" style="279"/>
    <col min="1561" max="1573" width="0" style="279" hidden="1" customWidth="1"/>
    <col min="1574" max="1792" width="8.88671875" style="279"/>
    <col min="1793" max="1793" width="5.4414062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10.109375" style="279" customWidth="1"/>
    <col min="1800" max="1800" width="7.109375" style="279" customWidth="1"/>
    <col min="1801" max="1801" width="14.109375" style="279" customWidth="1"/>
    <col min="1802" max="1802" width="7.88671875" style="279" customWidth="1"/>
    <col min="1803" max="1804" width="8.5546875" style="279" customWidth="1"/>
    <col min="1805" max="1805" width="7.88671875" style="279" customWidth="1"/>
    <col min="1806" max="1806" width="8.88671875" style="279"/>
    <col min="1807" max="1808" width="4.44140625" style="279" customWidth="1"/>
    <col min="1809" max="1809" width="12.109375" style="279" customWidth="1"/>
    <col min="1810" max="1810" width="7.88671875" style="279" customWidth="1"/>
    <col min="1811" max="1811" width="7.44140625" style="279" customWidth="1"/>
    <col min="1812" max="1816" width="8.88671875" style="279"/>
    <col min="1817" max="1829" width="0" style="279" hidden="1" customWidth="1"/>
    <col min="1830" max="2048" width="8.88671875" style="279"/>
    <col min="2049" max="2049" width="5.4414062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10.109375" style="279" customWidth="1"/>
    <col min="2056" max="2056" width="7.109375" style="279" customWidth="1"/>
    <col min="2057" max="2057" width="14.109375" style="279" customWidth="1"/>
    <col min="2058" max="2058" width="7.88671875" style="279" customWidth="1"/>
    <col min="2059" max="2060" width="8.5546875" style="279" customWidth="1"/>
    <col min="2061" max="2061" width="7.88671875" style="279" customWidth="1"/>
    <col min="2062" max="2062" width="8.88671875" style="279"/>
    <col min="2063" max="2064" width="4.44140625" style="279" customWidth="1"/>
    <col min="2065" max="2065" width="12.109375" style="279" customWidth="1"/>
    <col min="2066" max="2066" width="7.88671875" style="279" customWidth="1"/>
    <col min="2067" max="2067" width="7.44140625" style="279" customWidth="1"/>
    <col min="2068" max="2072" width="8.88671875" style="279"/>
    <col min="2073" max="2085" width="0" style="279" hidden="1" customWidth="1"/>
    <col min="2086" max="2304" width="8.88671875" style="279"/>
    <col min="2305" max="2305" width="5.4414062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10.109375" style="279" customWidth="1"/>
    <col min="2312" max="2312" width="7.109375" style="279" customWidth="1"/>
    <col min="2313" max="2313" width="14.109375" style="279" customWidth="1"/>
    <col min="2314" max="2314" width="7.88671875" style="279" customWidth="1"/>
    <col min="2315" max="2316" width="8.5546875" style="279" customWidth="1"/>
    <col min="2317" max="2317" width="7.88671875" style="279" customWidth="1"/>
    <col min="2318" max="2318" width="8.88671875" style="279"/>
    <col min="2319" max="2320" width="4.44140625" style="279" customWidth="1"/>
    <col min="2321" max="2321" width="12.109375" style="279" customWidth="1"/>
    <col min="2322" max="2322" width="7.88671875" style="279" customWidth="1"/>
    <col min="2323" max="2323" width="7.44140625" style="279" customWidth="1"/>
    <col min="2324" max="2328" width="8.88671875" style="279"/>
    <col min="2329" max="2341" width="0" style="279" hidden="1" customWidth="1"/>
    <col min="2342" max="2560" width="8.88671875" style="279"/>
    <col min="2561" max="2561" width="5.4414062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10.109375" style="279" customWidth="1"/>
    <col min="2568" max="2568" width="7.109375" style="279" customWidth="1"/>
    <col min="2569" max="2569" width="14.109375" style="279" customWidth="1"/>
    <col min="2570" max="2570" width="7.88671875" style="279" customWidth="1"/>
    <col min="2571" max="2572" width="8.5546875" style="279" customWidth="1"/>
    <col min="2573" max="2573" width="7.88671875" style="279" customWidth="1"/>
    <col min="2574" max="2574" width="8.88671875" style="279"/>
    <col min="2575" max="2576" width="4.44140625" style="279" customWidth="1"/>
    <col min="2577" max="2577" width="12.109375" style="279" customWidth="1"/>
    <col min="2578" max="2578" width="7.88671875" style="279" customWidth="1"/>
    <col min="2579" max="2579" width="7.44140625" style="279" customWidth="1"/>
    <col min="2580" max="2584" width="8.88671875" style="279"/>
    <col min="2585" max="2597" width="0" style="279" hidden="1" customWidth="1"/>
    <col min="2598" max="2816" width="8.88671875" style="279"/>
    <col min="2817" max="2817" width="5.4414062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10.109375" style="279" customWidth="1"/>
    <col min="2824" max="2824" width="7.109375" style="279" customWidth="1"/>
    <col min="2825" max="2825" width="14.109375" style="279" customWidth="1"/>
    <col min="2826" max="2826" width="7.88671875" style="279" customWidth="1"/>
    <col min="2827" max="2828" width="8.5546875" style="279" customWidth="1"/>
    <col min="2829" max="2829" width="7.88671875" style="279" customWidth="1"/>
    <col min="2830" max="2830" width="8.88671875" style="279"/>
    <col min="2831" max="2832" width="4.44140625" style="279" customWidth="1"/>
    <col min="2833" max="2833" width="12.109375" style="279" customWidth="1"/>
    <col min="2834" max="2834" width="7.88671875" style="279" customWidth="1"/>
    <col min="2835" max="2835" width="7.44140625" style="279" customWidth="1"/>
    <col min="2836" max="2840" width="8.88671875" style="279"/>
    <col min="2841" max="2853" width="0" style="279" hidden="1" customWidth="1"/>
    <col min="2854" max="3072" width="8.88671875" style="279"/>
    <col min="3073" max="3073" width="5.4414062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10.109375" style="279" customWidth="1"/>
    <col min="3080" max="3080" width="7.109375" style="279" customWidth="1"/>
    <col min="3081" max="3081" width="14.109375" style="279" customWidth="1"/>
    <col min="3082" max="3082" width="7.88671875" style="279" customWidth="1"/>
    <col min="3083" max="3084" width="8.5546875" style="279" customWidth="1"/>
    <col min="3085" max="3085" width="7.88671875" style="279" customWidth="1"/>
    <col min="3086" max="3086" width="8.88671875" style="279"/>
    <col min="3087" max="3088" width="4.44140625" style="279" customWidth="1"/>
    <col min="3089" max="3089" width="12.109375" style="279" customWidth="1"/>
    <col min="3090" max="3090" width="7.88671875" style="279" customWidth="1"/>
    <col min="3091" max="3091" width="7.44140625" style="279" customWidth="1"/>
    <col min="3092" max="3096" width="8.88671875" style="279"/>
    <col min="3097" max="3109" width="0" style="279" hidden="1" customWidth="1"/>
    <col min="3110" max="3328" width="8.88671875" style="279"/>
    <col min="3329" max="3329" width="5.4414062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10.109375" style="279" customWidth="1"/>
    <col min="3336" max="3336" width="7.109375" style="279" customWidth="1"/>
    <col min="3337" max="3337" width="14.109375" style="279" customWidth="1"/>
    <col min="3338" max="3338" width="7.88671875" style="279" customWidth="1"/>
    <col min="3339" max="3340" width="8.5546875" style="279" customWidth="1"/>
    <col min="3341" max="3341" width="7.88671875" style="279" customWidth="1"/>
    <col min="3342" max="3342" width="8.88671875" style="279"/>
    <col min="3343" max="3344" width="4.44140625" style="279" customWidth="1"/>
    <col min="3345" max="3345" width="12.109375" style="279" customWidth="1"/>
    <col min="3346" max="3346" width="7.88671875" style="279" customWidth="1"/>
    <col min="3347" max="3347" width="7.44140625" style="279" customWidth="1"/>
    <col min="3348" max="3352" width="8.88671875" style="279"/>
    <col min="3353" max="3365" width="0" style="279" hidden="1" customWidth="1"/>
    <col min="3366" max="3584" width="8.88671875" style="279"/>
    <col min="3585" max="3585" width="5.4414062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10.109375" style="279" customWidth="1"/>
    <col min="3592" max="3592" width="7.109375" style="279" customWidth="1"/>
    <col min="3593" max="3593" width="14.109375" style="279" customWidth="1"/>
    <col min="3594" max="3594" width="7.88671875" style="279" customWidth="1"/>
    <col min="3595" max="3596" width="8.5546875" style="279" customWidth="1"/>
    <col min="3597" max="3597" width="7.88671875" style="279" customWidth="1"/>
    <col min="3598" max="3598" width="8.88671875" style="279"/>
    <col min="3599" max="3600" width="4.44140625" style="279" customWidth="1"/>
    <col min="3601" max="3601" width="12.109375" style="279" customWidth="1"/>
    <col min="3602" max="3602" width="7.88671875" style="279" customWidth="1"/>
    <col min="3603" max="3603" width="7.44140625" style="279" customWidth="1"/>
    <col min="3604" max="3608" width="8.88671875" style="279"/>
    <col min="3609" max="3621" width="0" style="279" hidden="1" customWidth="1"/>
    <col min="3622" max="3840" width="8.88671875" style="279"/>
    <col min="3841" max="3841" width="5.4414062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10.109375" style="279" customWidth="1"/>
    <col min="3848" max="3848" width="7.109375" style="279" customWidth="1"/>
    <col min="3849" max="3849" width="14.109375" style="279" customWidth="1"/>
    <col min="3850" max="3850" width="7.88671875" style="279" customWidth="1"/>
    <col min="3851" max="3852" width="8.5546875" style="279" customWidth="1"/>
    <col min="3853" max="3853" width="7.88671875" style="279" customWidth="1"/>
    <col min="3854" max="3854" width="8.88671875" style="279"/>
    <col min="3855" max="3856" width="4.44140625" style="279" customWidth="1"/>
    <col min="3857" max="3857" width="12.109375" style="279" customWidth="1"/>
    <col min="3858" max="3858" width="7.88671875" style="279" customWidth="1"/>
    <col min="3859" max="3859" width="7.44140625" style="279" customWidth="1"/>
    <col min="3860" max="3864" width="8.88671875" style="279"/>
    <col min="3865" max="3877" width="0" style="279" hidden="1" customWidth="1"/>
    <col min="3878" max="4096" width="8.88671875" style="279"/>
    <col min="4097" max="4097" width="5.4414062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10.109375" style="279" customWidth="1"/>
    <col min="4104" max="4104" width="7.109375" style="279" customWidth="1"/>
    <col min="4105" max="4105" width="14.109375" style="279" customWidth="1"/>
    <col min="4106" max="4106" width="7.88671875" style="279" customWidth="1"/>
    <col min="4107" max="4108" width="8.5546875" style="279" customWidth="1"/>
    <col min="4109" max="4109" width="7.88671875" style="279" customWidth="1"/>
    <col min="4110" max="4110" width="8.88671875" style="279"/>
    <col min="4111" max="4112" width="4.44140625" style="279" customWidth="1"/>
    <col min="4113" max="4113" width="12.109375" style="279" customWidth="1"/>
    <col min="4114" max="4114" width="7.88671875" style="279" customWidth="1"/>
    <col min="4115" max="4115" width="7.44140625" style="279" customWidth="1"/>
    <col min="4116" max="4120" width="8.88671875" style="279"/>
    <col min="4121" max="4133" width="0" style="279" hidden="1" customWidth="1"/>
    <col min="4134" max="4352" width="8.88671875" style="279"/>
    <col min="4353" max="4353" width="5.4414062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10.109375" style="279" customWidth="1"/>
    <col min="4360" max="4360" width="7.109375" style="279" customWidth="1"/>
    <col min="4361" max="4361" width="14.109375" style="279" customWidth="1"/>
    <col min="4362" max="4362" width="7.88671875" style="279" customWidth="1"/>
    <col min="4363" max="4364" width="8.5546875" style="279" customWidth="1"/>
    <col min="4365" max="4365" width="7.88671875" style="279" customWidth="1"/>
    <col min="4366" max="4366" width="8.88671875" style="279"/>
    <col min="4367" max="4368" width="4.44140625" style="279" customWidth="1"/>
    <col min="4369" max="4369" width="12.109375" style="279" customWidth="1"/>
    <col min="4370" max="4370" width="7.88671875" style="279" customWidth="1"/>
    <col min="4371" max="4371" width="7.44140625" style="279" customWidth="1"/>
    <col min="4372" max="4376" width="8.88671875" style="279"/>
    <col min="4377" max="4389" width="0" style="279" hidden="1" customWidth="1"/>
    <col min="4390" max="4608" width="8.88671875" style="279"/>
    <col min="4609" max="4609" width="5.4414062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10.109375" style="279" customWidth="1"/>
    <col min="4616" max="4616" width="7.109375" style="279" customWidth="1"/>
    <col min="4617" max="4617" width="14.109375" style="279" customWidth="1"/>
    <col min="4618" max="4618" width="7.88671875" style="279" customWidth="1"/>
    <col min="4619" max="4620" width="8.5546875" style="279" customWidth="1"/>
    <col min="4621" max="4621" width="7.88671875" style="279" customWidth="1"/>
    <col min="4622" max="4622" width="8.88671875" style="279"/>
    <col min="4623" max="4624" width="4.44140625" style="279" customWidth="1"/>
    <col min="4625" max="4625" width="12.109375" style="279" customWidth="1"/>
    <col min="4626" max="4626" width="7.88671875" style="279" customWidth="1"/>
    <col min="4627" max="4627" width="7.44140625" style="279" customWidth="1"/>
    <col min="4628" max="4632" width="8.88671875" style="279"/>
    <col min="4633" max="4645" width="0" style="279" hidden="1" customWidth="1"/>
    <col min="4646" max="4864" width="8.88671875" style="279"/>
    <col min="4865" max="4865" width="5.4414062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10.109375" style="279" customWidth="1"/>
    <col min="4872" max="4872" width="7.109375" style="279" customWidth="1"/>
    <col min="4873" max="4873" width="14.109375" style="279" customWidth="1"/>
    <col min="4874" max="4874" width="7.88671875" style="279" customWidth="1"/>
    <col min="4875" max="4876" width="8.5546875" style="279" customWidth="1"/>
    <col min="4877" max="4877" width="7.88671875" style="279" customWidth="1"/>
    <col min="4878" max="4878" width="8.88671875" style="279"/>
    <col min="4879" max="4880" width="4.44140625" style="279" customWidth="1"/>
    <col min="4881" max="4881" width="12.109375" style="279" customWidth="1"/>
    <col min="4882" max="4882" width="7.88671875" style="279" customWidth="1"/>
    <col min="4883" max="4883" width="7.44140625" style="279" customWidth="1"/>
    <col min="4884" max="4888" width="8.88671875" style="279"/>
    <col min="4889" max="4901" width="0" style="279" hidden="1" customWidth="1"/>
    <col min="4902" max="5120" width="8.88671875" style="279"/>
    <col min="5121" max="5121" width="5.4414062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10.109375" style="279" customWidth="1"/>
    <col min="5128" max="5128" width="7.109375" style="279" customWidth="1"/>
    <col min="5129" max="5129" width="14.109375" style="279" customWidth="1"/>
    <col min="5130" max="5130" width="7.88671875" style="279" customWidth="1"/>
    <col min="5131" max="5132" width="8.5546875" style="279" customWidth="1"/>
    <col min="5133" max="5133" width="7.88671875" style="279" customWidth="1"/>
    <col min="5134" max="5134" width="8.88671875" style="279"/>
    <col min="5135" max="5136" width="4.44140625" style="279" customWidth="1"/>
    <col min="5137" max="5137" width="12.109375" style="279" customWidth="1"/>
    <col min="5138" max="5138" width="7.88671875" style="279" customWidth="1"/>
    <col min="5139" max="5139" width="7.44140625" style="279" customWidth="1"/>
    <col min="5140" max="5144" width="8.88671875" style="279"/>
    <col min="5145" max="5157" width="0" style="279" hidden="1" customWidth="1"/>
    <col min="5158" max="5376" width="8.88671875" style="279"/>
    <col min="5377" max="5377" width="5.4414062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10.109375" style="279" customWidth="1"/>
    <col min="5384" max="5384" width="7.109375" style="279" customWidth="1"/>
    <col min="5385" max="5385" width="14.109375" style="279" customWidth="1"/>
    <col min="5386" max="5386" width="7.88671875" style="279" customWidth="1"/>
    <col min="5387" max="5388" width="8.5546875" style="279" customWidth="1"/>
    <col min="5389" max="5389" width="7.88671875" style="279" customWidth="1"/>
    <col min="5390" max="5390" width="8.88671875" style="279"/>
    <col min="5391" max="5392" width="4.44140625" style="279" customWidth="1"/>
    <col min="5393" max="5393" width="12.109375" style="279" customWidth="1"/>
    <col min="5394" max="5394" width="7.88671875" style="279" customWidth="1"/>
    <col min="5395" max="5395" width="7.44140625" style="279" customWidth="1"/>
    <col min="5396" max="5400" width="8.88671875" style="279"/>
    <col min="5401" max="5413" width="0" style="279" hidden="1" customWidth="1"/>
    <col min="5414" max="5632" width="8.88671875" style="279"/>
    <col min="5633" max="5633" width="5.4414062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10.109375" style="279" customWidth="1"/>
    <col min="5640" max="5640" width="7.109375" style="279" customWidth="1"/>
    <col min="5641" max="5641" width="14.109375" style="279" customWidth="1"/>
    <col min="5642" max="5642" width="7.88671875" style="279" customWidth="1"/>
    <col min="5643" max="5644" width="8.5546875" style="279" customWidth="1"/>
    <col min="5645" max="5645" width="7.88671875" style="279" customWidth="1"/>
    <col min="5646" max="5646" width="8.88671875" style="279"/>
    <col min="5647" max="5648" width="4.44140625" style="279" customWidth="1"/>
    <col min="5649" max="5649" width="12.109375" style="279" customWidth="1"/>
    <col min="5650" max="5650" width="7.88671875" style="279" customWidth="1"/>
    <col min="5651" max="5651" width="7.44140625" style="279" customWidth="1"/>
    <col min="5652" max="5656" width="8.88671875" style="279"/>
    <col min="5657" max="5669" width="0" style="279" hidden="1" customWidth="1"/>
    <col min="5670" max="5888" width="8.88671875" style="279"/>
    <col min="5889" max="5889" width="5.4414062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10.109375" style="279" customWidth="1"/>
    <col min="5896" max="5896" width="7.109375" style="279" customWidth="1"/>
    <col min="5897" max="5897" width="14.109375" style="279" customWidth="1"/>
    <col min="5898" max="5898" width="7.88671875" style="279" customWidth="1"/>
    <col min="5899" max="5900" width="8.5546875" style="279" customWidth="1"/>
    <col min="5901" max="5901" width="7.88671875" style="279" customWidth="1"/>
    <col min="5902" max="5902" width="8.88671875" style="279"/>
    <col min="5903" max="5904" width="4.44140625" style="279" customWidth="1"/>
    <col min="5905" max="5905" width="12.109375" style="279" customWidth="1"/>
    <col min="5906" max="5906" width="7.88671875" style="279" customWidth="1"/>
    <col min="5907" max="5907" width="7.44140625" style="279" customWidth="1"/>
    <col min="5908" max="5912" width="8.88671875" style="279"/>
    <col min="5913" max="5925" width="0" style="279" hidden="1" customWidth="1"/>
    <col min="5926" max="6144" width="8.88671875" style="279"/>
    <col min="6145" max="6145" width="5.4414062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10.109375" style="279" customWidth="1"/>
    <col min="6152" max="6152" width="7.109375" style="279" customWidth="1"/>
    <col min="6153" max="6153" width="14.109375" style="279" customWidth="1"/>
    <col min="6154" max="6154" width="7.88671875" style="279" customWidth="1"/>
    <col min="6155" max="6156" width="8.5546875" style="279" customWidth="1"/>
    <col min="6157" max="6157" width="7.88671875" style="279" customWidth="1"/>
    <col min="6158" max="6158" width="8.88671875" style="279"/>
    <col min="6159" max="6160" width="4.44140625" style="279" customWidth="1"/>
    <col min="6161" max="6161" width="12.109375" style="279" customWidth="1"/>
    <col min="6162" max="6162" width="7.88671875" style="279" customWidth="1"/>
    <col min="6163" max="6163" width="7.44140625" style="279" customWidth="1"/>
    <col min="6164" max="6168" width="8.88671875" style="279"/>
    <col min="6169" max="6181" width="0" style="279" hidden="1" customWidth="1"/>
    <col min="6182" max="6400" width="8.88671875" style="279"/>
    <col min="6401" max="6401" width="5.4414062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10.109375" style="279" customWidth="1"/>
    <col min="6408" max="6408" width="7.109375" style="279" customWidth="1"/>
    <col min="6409" max="6409" width="14.109375" style="279" customWidth="1"/>
    <col min="6410" max="6410" width="7.88671875" style="279" customWidth="1"/>
    <col min="6411" max="6412" width="8.5546875" style="279" customWidth="1"/>
    <col min="6413" max="6413" width="7.88671875" style="279" customWidth="1"/>
    <col min="6414" max="6414" width="8.88671875" style="279"/>
    <col min="6415" max="6416" width="4.44140625" style="279" customWidth="1"/>
    <col min="6417" max="6417" width="12.109375" style="279" customWidth="1"/>
    <col min="6418" max="6418" width="7.88671875" style="279" customWidth="1"/>
    <col min="6419" max="6419" width="7.44140625" style="279" customWidth="1"/>
    <col min="6420" max="6424" width="8.88671875" style="279"/>
    <col min="6425" max="6437" width="0" style="279" hidden="1" customWidth="1"/>
    <col min="6438" max="6656" width="8.88671875" style="279"/>
    <col min="6657" max="6657" width="5.4414062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10.109375" style="279" customWidth="1"/>
    <col min="6664" max="6664" width="7.109375" style="279" customWidth="1"/>
    <col min="6665" max="6665" width="14.109375" style="279" customWidth="1"/>
    <col min="6666" max="6666" width="7.88671875" style="279" customWidth="1"/>
    <col min="6667" max="6668" width="8.5546875" style="279" customWidth="1"/>
    <col min="6669" max="6669" width="7.88671875" style="279" customWidth="1"/>
    <col min="6670" max="6670" width="8.88671875" style="279"/>
    <col min="6671" max="6672" width="4.44140625" style="279" customWidth="1"/>
    <col min="6673" max="6673" width="12.109375" style="279" customWidth="1"/>
    <col min="6674" max="6674" width="7.88671875" style="279" customWidth="1"/>
    <col min="6675" max="6675" width="7.44140625" style="279" customWidth="1"/>
    <col min="6676" max="6680" width="8.88671875" style="279"/>
    <col min="6681" max="6693" width="0" style="279" hidden="1" customWidth="1"/>
    <col min="6694" max="6912" width="8.88671875" style="279"/>
    <col min="6913" max="6913" width="5.4414062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10.109375" style="279" customWidth="1"/>
    <col min="6920" max="6920" width="7.109375" style="279" customWidth="1"/>
    <col min="6921" max="6921" width="14.109375" style="279" customWidth="1"/>
    <col min="6922" max="6922" width="7.88671875" style="279" customWidth="1"/>
    <col min="6923" max="6924" width="8.5546875" style="279" customWidth="1"/>
    <col min="6925" max="6925" width="7.88671875" style="279" customWidth="1"/>
    <col min="6926" max="6926" width="8.88671875" style="279"/>
    <col min="6927" max="6928" width="4.44140625" style="279" customWidth="1"/>
    <col min="6929" max="6929" width="12.109375" style="279" customWidth="1"/>
    <col min="6930" max="6930" width="7.88671875" style="279" customWidth="1"/>
    <col min="6931" max="6931" width="7.44140625" style="279" customWidth="1"/>
    <col min="6932" max="6936" width="8.88671875" style="279"/>
    <col min="6937" max="6949" width="0" style="279" hidden="1" customWidth="1"/>
    <col min="6950" max="7168" width="8.88671875" style="279"/>
    <col min="7169" max="7169" width="5.4414062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10.109375" style="279" customWidth="1"/>
    <col min="7176" max="7176" width="7.109375" style="279" customWidth="1"/>
    <col min="7177" max="7177" width="14.109375" style="279" customWidth="1"/>
    <col min="7178" max="7178" width="7.88671875" style="279" customWidth="1"/>
    <col min="7179" max="7180" width="8.5546875" style="279" customWidth="1"/>
    <col min="7181" max="7181" width="7.88671875" style="279" customWidth="1"/>
    <col min="7182" max="7182" width="8.88671875" style="279"/>
    <col min="7183" max="7184" width="4.44140625" style="279" customWidth="1"/>
    <col min="7185" max="7185" width="12.109375" style="279" customWidth="1"/>
    <col min="7186" max="7186" width="7.88671875" style="279" customWidth="1"/>
    <col min="7187" max="7187" width="7.44140625" style="279" customWidth="1"/>
    <col min="7188" max="7192" width="8.88671875" style="279"/>
    <col min="7193" max="7205" width="0" style="279" hidden="1" customWidth="1"/>
    <col min="7206" max="7424" width="8.88671875" style="279"/>
    <col min="7425" max="7425" width="5.4414062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10.109375" style="279" customWidth="1"/>
    <col min="7432" max="7432" width="7.109375" style="279" customWidth="1"/>
    <col min="7433" max="7433" width="14.109375" style="279" customWidth="1"/>
    <col min="7434" max="7434" width="7.88671875" style="279" customWidth="1"/>
    <col min="7435" max="7436" width="8.5546875" style="279" customWidth="1"/>
    <col min="7437" max="7437" width="7.88671875" style="279" customWidth="1"/>
    <col min="7438" max="7438" width="8.88671875" style="279"/>
    <col min="7439" max="7440" width="4.44140625" style="279" customWidth="1"/>
    <col min="7441" max="7441" width="12.109375" style="279" customWidth="1"/>
    <col min="7442" max="7442" width="7.88671875" style="279" customWidth="1"/>
    <col min="7443" max="7443" width="7.44140625" style="279" customWidth="1"/>
    <col min="7444" max="7448" width="8.88671875" style="279"/>
    <col min="7449" max="7461" width="0" style="279" hidden="1" customWidth="1"/>
    <col min="7462" max="7680" width="8.88671875" style="279"/>
    <col min="7681" max="7681" width="5.4414062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10.109375" style="279" customWidth="1"/>
    <col min="7688" max="7688" width="7.109375" style="279" customWidth="1"/>
    <col min="7689" max="7689" width="14.109375" style="279" customWidth="1"/>
    <col min="7690" max="7690" width="7.88671875" style="279" customWidth="1"/>
    <col min="7691" max="7692" width="8.5546875" style="279" customWidth="1"/>
    <col min="7693" max="7693" width="7.88671875" style="279" customWidth="1"/>
    <col min="7694" max="7694" width="8.88671875" style="279"/>
    <col min="7695" max="7696" width="4.44140625" style="279" customWidth="1"/>
    <col min="7697" max="7697" width="12.109375" style="279" customWidth="1"/>
    <col min="7698" max="7698" width="7.88671875" style="279" customWidth="1"/>
    <col min="7699" max="7699" width="7.44140625" style="279" customWidth="1"/>
    <col min="7700" max="7704" width="8.88671875" style="279"/>
    <col min="7705" max="7717" width="0" style="279" hidden="1" customWidth="1"/>
    <col min="7718" max="7936" width="8.88671875" style="279"/>
    <col min="7937" max="7937" width="5.4414062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10.109375" style="279" customWidth="1"/>
    <col min="7944" max="7944" width="7.109375" style="279" customWidth="1"/>
    <col min="7945" max="7945" width="14.109375" style="279" customWidth="1"/>
    <col min="7946" max="7946" width="7.88671875" style="279" customWidth="1"/>
    <col min="7947" max="7948" width="8.5546875" style="279" customWidth="1"/>
    <col min="7949" max="7949" width="7.88671875" style="279" customWidth="1"/>
    <col min="7950" max="7950" width="8.88671875" style="279"/>
    <col min="7951" max="7952" width="4.44140625" style="279" customWidth="1"/>
    <col min="7953" max="7953" width="12.109375" style="279" customWidth="1"/>
    <col min="7954" max="7954" width="7.88671875" style="279" customWidth="1"/>
    <col min="7955" max="7955" width="7.44140625" style="279" customWidth="1"/>
    <col min="7956" max="7960" width="8.88671875" style="279"/>
    <col min="7961" max="7973" width="0" style="279" hidden="1" customWidth="1"/>
    <col min="7974" max="8192" width="8.88671875" style="279"/>
    <col min="8193" max="8193" width="5.4414062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10.109375" style="279" customWidth="1"/>
    <col min="8200" max="8200" width="7.109375" style="279" customWidth="1"/>
    <col min="8201" max="8201" width="14.109375" style="279" customWidth="1"/>
    <col min="8202" max="8202" width="7.88671875" style="279" customWidth="1"/>
    <col min="8203" max="8204" width="8.5546875" style="279" customWidth="1"/>
    <col min="8205" max="8205" width="7.88671875" style="279" customWidth="1"/>
    <col min="8206" max="8206" width="8.88671875" style="279"/>
    <col min="8207" max="8208" width="4.44140625" style="279" customWidth="1"/>
    <col min="8209" max="8209" width="12.109375" style="279" customWidth="1"/>
    <col min="8210" max="8210" width="7.88671875" style="279" customWidth="1"/>
    <col min="8211" max="8211" width="7.44140625" style="279" customWidth="1"/>
    <col min="8212" max="8216" width="8.88671875" style="279"/>
    <col min="8217" max="8229" width="0" style="279" hidden="1" customWidth="1"/>
    <col min="8230" max="8448" width="8.88671875" style="279"/>
    <col min="8449" max="8449" width="5.4414062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10.109375" style="279" customWidth="1"/>
    <col min="8456" max="8456" width="7.109375" style="279" customWidth="1"/>
    <col min="8457" max="8457" width="14.109375" style="279" customWidth="1"/>
    <col min="8458" max="8458" width="7.88671875" style="279" customWidth="1"/>
    <col min="8459" max="8460" width="8.5546875" style="279" customWidth="1"/>
    <col min="8461" max="8461" width="7.88671875" style="279" customWidth="1"/>
    <col min="8462" max="8462" width="8.88671875" style="279"/>
    <col min="8463" max="8464" width="4.44140625" style="279" customWidth="1"/>
    <col min="8465" max="8465" width="12.109375" style="279" customWidth="1"/>
    <col min="8466" max="8466" width="7.88671875" style="279" customWidth="1"/>
    <col min="8467" max="8467" width="7.44140625" style="279" customWidth="1"/>
    <col min="8468" max="8472" width="8.88671875" style="279"/>
    <col min="8473" max="8485" width="0" style="279" hidden="1" customWidth="1"/>
    <col min="8486" max="8704" width="8.88671875" style="279"/>
    <col min="8705" max="8705" width="5.4414062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10.109375" style="279" customWidth="1"/>
    <col min="8712" max="8712" width="7.109375" style="279" customWidth="1"/>
    <col min="8713" max="8713" width="14.109375" style="279" customWidth="1"/>
    <col min="8714" max="8714" width="7.88671875" style="279" customWidth="1"/>
    <col min="8715" max="8716" width="8.5546875" style="279" customWidth="1"/>
    <col min="8717" max="8717" width="7.88671875" style="279" customWidth="1"/>
    <col min="8718" max="8718" width="8.88671875" style="279"/>
    <col min="8719" max="8720" width="4.44140625" style="279" customWidth="1"/>
    <col min="8721" max="8721" width="12.109375" style="279" customWidth="1"/>
    <col min="8722" max="8722" width="7.88671875" style="279" customWidth="1"/>
    <col min="8723" max="8723" width="7.44140625" style="279" customWidth="1"/>
    <col min="8724" max="8728" width="8.88671875" style="279"/>
    <col min="8729" max="8741" width="0" style="279" hidden="1" customWidth="1"/>
    <col min="8742" max="8960" width="8.88671875" style="279"/>
    <col min="8961" max="8961" width="5.4414062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10.109375" style="279" customWidth="1"/>
    <col min="8968" max="8968" width="7.109375" style="279" customWidth="1"/>
    <col min="8969" max="8969" width="14.109375" style="279" customWidth="1"/>
    <col min="8970" max="8970" width="7.88671875" style="279" customWidth="1"/>
    <col min="8971" max="8972" width="8.5546875" style="279" customWidth="1"/>
    <col min="8973" max="8973" width="7.88671875" style="279" customWidth="1"/>
    <col min="8974" max="8974" width="8.88671875" style="279"/>
    <col min="8975" max="8976" width="4.44140625" style="279" customWidth="1"/>
    <col min="8977" max="8977" width="12.109375" style="279" customWidth="1"/>
    <col min="8978" max="8978" width="7.88671875" style="279" customWidth="1"/>
    <col min="8979" max="8979" width="7.44140625" style="279" customWidth="1"/>
    <col min="8980" max="8984" width="8.88671875" style="279"/>
    <col min="8985" max="8997" width="0" style="279" hidden="1" customWidth="1"/>
    <col min="8998" max="9216" width="8.88671875" style="279"/>
    <col min="9217" max="9217" width="5.4414062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10.109375" style="279" customWidth="1"/>
    <col min="9224" max="9224" width="7.109375" style="279" customWidth="1"/>
    <col min="9225" max="9225" width="14.109375" style="279" customWidth="1"/>
    <col min="9226" max="9226" width="7.88671875" style="279" customWidth="1"/>
    <col min="9227" max="9228" width="8.5546875" style="279" customWidth="1"/>
    <col min="9229" max="9229" width="7.88671875" style="279" customWidth="1"/>
    <col min="9230" max="9230" width="8.88671875" style="279"/>
    <col min="9231" max="9232" width="4.44140625" style="279" customWidth="1"/>
    <col min="9233" max="9233" width="12.109375" style="279" customWidth="1"/>
    <col min="9234" max="9234" width="7.88671875" style="279" customWidth="1"/>
    <col min="9235" max="9235" width="7.44140625" style="279" customWidth="1"/>
    <col min="9236" max="9240" width="8.88671875" style="279"/>
    <col min="9241" max="9253" width="0" style="279" hidden="1" customWidth="1"/>
    <col min="9254" max="9472" width="8.88671875" style="279"/>
    <col min="9473" max="9473" width="5.4414062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10.109375" style="279" customWidth="1"/>
    <col min="9480" max="9480" width="7.109375" style="279" customWidth="1"/>
    <col min="9481" max="9481" width="14.109375" style="279" customWidth="1"/>
    <col min="9482" max="9482" width="7.88671875" style="279" customWidth="1"/>
    <col min="9483" max="9484" width="8.5546875" style="279" customWidth="1"/>
    <col min="9485" max="9485" width="7.88671875" style="279" customWidth="1"/>
    <col min="9486" max="9486" width="8.88671875" style="279"/>
    <col min="9487" max="9488" width="4.44140625" style="279" customWidth="1"/>
    <col min="9489" max="9489" width="12.109375" style="279" customWidth="1"/>
    <col min="9490" max="9490" width="7.88671875" style="279" customWidth="1"/>
    <col min="9491" max="9491" width="7.44140625" style="279" customWidth="1"/>
    <col min="9492" max="9496" width="8.88671875" style="279"/>
    <col min="9497" max="9509" width="0" style="279" hidden="1" customWidth="1"/>
    <col min="9510" max="9728" width="8.88671875" style="279"/>
    <col min="9729" max="9729" width="5.4414062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10.109375" style="279" customWidth="1"/>
    <col min="9736" max="9736" width="7.109375" style="279" customWidth="1"/>
    <col min="9737" max="9737" width="14.109375" style="279" customWidth="1"/>
    <col min="9738" max="9738" width="7.88671875" style="279" customWidth="1"/>
    <col min="9739" max="9740" width="8.5546875" style="279" customWidth="1"/>
    <col min="9741" max="9741" width="7.88671875" style="279" customWidth="1"/>
    <col min="9742" max="9742" width="8.88671875" style="279"/>
    <col min="9743" max="9744" width="4.44140625" style="279" customWidth="1"/>
    <col min="9745" max="9745" width="12.109375" style="279" customWidth="1"/>
    <col min="9746" max="9746" width="7.88671875" style="279" customWidth="1"/>
    <col min="9747" max="9747" width="7.44140625" style="279" customWidth="1"/>
    <col min="9748" max="9752" width="8.88671875" style="279"/>
    <col min="9753" max="9765" width="0" style="279" hidden="1" customWidth="1"/>
    <col min="9766" max="9984" width="8.88671875" style="279"/>
    <col min="9985" max="9985" width="5.4414062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10.109375" style="279" customWidth="1"/>
    <col min="9992" max="9992" width="7.109375" style="279" customWidth="1"/>
    <col min="9993" max="9993" width="14.109375" style="279" customWidth="1"/>
    <col min="9994" max="9994" width="7.88671875" style="279" customWidth="1"/>
    <col min="9995" max="9996" width="8.5546875" style="279" customWidth="1"/>
    <col min="9997" max="9997" width="7.88671875" style="279" customWidth="1"/>
    <col min="9998" max="9998" width="8.88671875" style="279"/>
    <col min="9999" max="10000" width="4.44140625" style="279" customWidth="1"/>
    <col min="10001" max="10001" width="12.109375" style="279" customWidth="1"/>
    <col min="10002" max="10002" width="7.88671875" style="279" customWidth="1"/>
    <col min="10003" max="10003" width="7.44140625" style="279" customWidth="1"/>
    <col min="10004" max="10008" width="8.88671875" style="279"/>
    <col min="10009" max="10021" width="0" style="279" hidden="1" customWidth="1"/>
    <col min="10022" max="10240" width="8.88671875" style="279"/>
    <col min="10241" max="10241" width="5.4414062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10.109375" style="279" customWidth="1"/>
    <col min="10248" max="10248" width="7.109375" style="279" customWidth="1"/>
    <col min="10249" max="10249" width="14.109375" style="279" customWidth="1"/>
    <col min="10250" max="10250" width="7.88671875" style="279" customWidth="1"/>
    <col min="10251" max="10252" width="8.5546875" style="279" customWidth="1"/>
    <col min="10253" max="10253" width="7.88671875" style="279" customWidth="1"/>
    <col min="10254" max="10254" width="8.88671875" style="279"/>
    <col min="10255" max="10256" width="4.44140625" style="279" customWidth="1"/>
    <col min="10257" max="10257" width="12.109375" style="279" customWidth="1"/>
    <col min="10258" max="10258" width="7.88671875" style="279" customWidth="1"/>
    <col min="10259" max="10259" width="7.44140625" style="279" customWidth="1"/>
    <col min="10260" max="10264" width="8.88671875" style="279"/>
    <col min="10265" max="10277" width="0" style="279" hidden="1" customWidth="1"/>
    <col min="10278" max="10496" width="8.88671875" style="279"/>
    <col min="10497" max="10497" width="5.4414062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10.109375" style="279" customWidth="1"/>
    <col min="10504" max="10504" width="7.109375" style="279" customWidth="1"/>
    <col min="10505" max="10505" width="14.109375" style="279" customWidth="1"/>
    <col min="10506" max="10506" width="7.88671875" style="279" customWidth="1"/>
    <col min="10507" max="10508" width="8.5546875" style="279" customWidth="1"/>
    <col min="10509" max="10509" width="7.88671875" style="279" customWidth="1"/>
    <col min="10510" max="10510" width="8.88671875" style="279"/>
    <col min="10511" max="10512" width="4.44140625" style="279" customWidth="1"/>
    <col min="10513" max="10513" width="12.109375" style="279" customWidth="1"/>
    <col min="10514" max="10514" width="7.88671875" style="279" customWidth="1"/>
    <col min="10515" max="10515" width="7.44140625" style="279" customWidth="1"/>
    <col min="10516" max="10520" width="8.88671875" style="279"/>
    <col min="10521" max="10533" width="0" style="279" hidden="1" customWidth="1"/>
    <col min="10534" max="10752" width="8.88671875" style="279"/>
    <col min="10753" max="10753" width="5.4414062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10.109375" style="279" customWidth="1"/>
    <col min="10760" max="10760" width="7.109375" style="279" customWidth="1"/>
    <col min="10761" max="10761" width="14.109375" style="279" customWidth="1"/>
    <col min="10762" max="10762" width="7.88671875" style="279" customWidth="1"/>
    <col min="10763" max="10764" width="8.5546875" style="279" customWidth="1"/>
    <col min="10765" max="10765" width="7.88671875" style="279" customWidth="1"/>
    <col min="10766" max="10766" width="8.88671875" style="279"/>
    <col min="10767" max="10768" width="4.44140625" style="279" customWidth="1"/>
    <col min="10769" max="10769" width="12.109375" style="279" customWidth="1"/>
    <col min="10770" max="10770" width="7.88671875" style="279" customWidth="1"/>
    <col min="10771" max="10771" width="7.44140625" style="279" customWidth="1"/>
    <col min="10772" max="10776" width="8.88671875" style="279"/>
    <col min="10777" max="10789" width="0" style="279" hidden="1" customWidth="1"/>
    <col min="10790" max="11008" width="8.88671875" style="279"/>
    <col min="11009" max="11009" width="5.4414062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10.109375" style="279" customWidth="1"/>
    <col min="11016" max="11016" width="7.109375" style="279" customWidth="1"/>
    <col min="11017" max="11017" width="14.109375" style="279" customWidth="1"/>
    <col min="11018" max="11018" width="7.88671875" style="279" customWidth="1"/>
    <col min="11019" max="11020" width="8.5546875" style="279" customWidth="1"/>
    <col min="11021" max="11021" width="7.88671875" style="279" customWidth="1"/>
    <col min="11022" max="11022" width="8.88671875" style="279"/>
    <col min="11023" max="11024" width="4.44140625" style="279" customWidth="1"/>
    <col min="11025" max="11025" width="12.109375" style="279" customWidth="1"/>
    <col min="11026" max="11026" width="7.88671875" style="279" customWidth="1"/>
    <col min="11027" max="11027" width="7.44140625" style="279" customWidth="1"/>
    <col min="11028" max="11032" width="8.88671875" style="279"/>
    <col min="11033" max="11045" width="0" style="279" hidden="1" customWidth="1"/>
    <col min="11046" max="11264" width="8.88671875" style="279"/>
    <col min="11265" max="11265" width="5.4414062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10.109375" style="279" customWidth="1"/>
    <col min="11272" max="11272" width="7.109375" style="279" customWidth="1"/>
    <col min="11273" max="11273" width="14.109375" style="279" customWidth="1"/>
    <col min="11274" max="11274" width="7.88671875" style="279" customWidth="1"/>
    <col min="11275" max="11276" width="8.5546875" style="279" customWidth="1"/>
    <col min="11277" max="11277" width="7.88671875" style="279" customWidth="1"/>
    <col min="11278" max="11278" width="8.88671875" style="279"/>
    <col min="11279" max="11280" width="4.44140625" style="279" customWidth="1"/>
    <col min="11281" max="11281" width="12.109375" style="279" customWidth="1"/>
    <col min="11282" max="11282" width="7.88671875" style="279" customWidth="1"/>
    <col min="11283" max="11283" width="7.44140625" style="279" customWidth="1"/>
    <col min="11284" max="11288" width="8.88671875" style="279"/>
    <col min="11289" max="11301" width="0" style="279" hidden="1" customWidth="1"/>
    <col min="11302" max="11520" width="8.88671875" style="279"/>
    <col min="11521" max="11521" width="5.4414062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10.109375" style="279" customWidth="1"/>
    <col min="11528" max="11528" width="7.109375" style="279" customWidth="1"/>
    <col min="11529" max="11529" width="14.109375" style="279" customWidth="1"/>
    <col min="11530" max="11530" width="7.88671875" style="279" customWidth="1"/>
    <col min="11531" max="11532" width="8.5546875" style="279" customWidth="1"/>
    <col min="11533" max="11533" width="7.88671875" style="279" customWidth="1"/>
    <col min="11534" max="11534" width="8.88671875" style="279"/>
    <col min="11535" max="11536" width="4.44140625" style="279" customWidth="1"/>
    <col min="11537" max="11537" width="12.109375" style="279" customWidth="1"/>
    <col min="11538" max="11538" width="7.88671875" style="279" customWidth="1"/>
    <col min="11539" max="11539" width="7.44140625" style="279" customWidth="1"/>
    <col min="11540" max="11544" width="8.88671875" style="279"/>
    <col min="11545" max="11557" width="0" style="279" hidden="1" customWidth="1"/>
    <col min="11558" max="11776" width="8.88671875" style="279"/>
    <col min="11777" max="11777" width="5.4414062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10.109375" style="279" customWidth="1"/>
    <col min="11784" max="11784" width="7.109375" style="279" customWidth="1"/>
    <col min="11785" max="11785" width="14.109375" style="279" customWidth="1"/>
    <col min="11786" max="11786" width="7.88671875" style="279" customWidth="1"/>
    <col min="11787" max="11788" width="8.5546875" style="279" customWidth="1"/>
    <col min="11789" max="11789" width="7.88671875" style="279" customWidth="1"/>
    <col min="11790" max="11790" width="8.88671875" style="279"/>
    <col min="11791" max="11792" width="4.44140625" style="279" customWidth="1"/>
    <col min="11793" max="11793" width="12.109375" style="279" customWidth="1"/>
    <col min="11794" max="11794" width="7.88671875" style="279" customWidth="1"/>
    <col min="11795" max="11795" width="7.44140625" style="279" customWidth="1"/>
    <col min="11796" max="11800" width="8.88671875" style="279"/>
    <col min="11801" max="11813" width="0" style="279" hidden="1" customWidth="1"/>
    <col min="11814" max="12032" width="8.88671875" style="279"/>
    <col min="12033" max="12033" width="5.4414062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10.109375" style="279" customWidth="1"/>
    <col min="12040" max="12040" width="7.109375" style="279" customWidth="1"/>
    <col min="12041" max="12041" width="14.109375" style="279" customWidth="1"/>
    <col min="12042" max="12042" width="7.88671875" style="279" customWidth="1"/>
    <col min="12043" max="12044" width="8.5546875" style="279" customWidth="1"/>
    <col min="12045" max="12045" width="7.88671875" style="279" customWidth="1"/>
    <col min="12046" max="12046" width="8.88671875" style="279"/>
    <col min="12047" max="12048" width="4.44140625" style="279" customWidth="1"/>
    <col min="12049" max="12049" width="12.109375" style="279" customWidth="1"/>
    <col min="12050" max="12050" width="7.88671875" style="279" customWidth="1"/>
    <col min="12051" max="12051" width="7.44140625" style="279" customWidth="1"/>
    <col min="12052" max="12056" width="8.88671875" style="279"/>
    <col min="12057" max="12069" width="0" style="279" hidden="1" customWidth="1"/>
    <col min="12070" max="12288" width="8.88671875" style="279"/>
    <col min="12289" max="12289" width="5.4414062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10.109375" style="279" customWidth="1"/>
    <col min="12296" max="12296" width="7.109375" style="279" customWidth="1"/>
    <col min="12297" max="12297" width="14.109375" style="279" customWidth="1"/>
    <col min="12298" max="12298" width="7.88671875" style="279" customWidth="1"/>
    <col min="12299" max="12300" width="8.5546875" style="279" customWidth="1"/>
    <col min="12301" max="12301" width="7.88671875" style="279" customWidth="1"/>
    <col min="12302" max="12302" width="8.88671875" style="279"/>
    <col min="12303" max="12304" width="4.44140625" style="279" customWidth="1"/>
    <col min="12305" max="12305" width="12.109375" style="279" customWidth="1"/>
    <col min="12306" max="12306" width="7.88671875" style="279" customWidth="1"/>
    <col min="12307" max="12307" width="7.44140625" style="279" customWidth="1"/>
    <col min="12308" max="12312" width="8.88671875" style="279"/>
    <col min="12313" max="12325" width="0" style="279" hidden="1" customWidth="1"/>
    <col min="12326" max="12544" width="8.88671875" style="279"/>
    <col min="12545" max="12545" width="5.4414062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10.109375" style="279" customWidth="1"/>
    <col min="12552" max="12552" width="7.109375" style="279" customWidth="1"/>
    <col min="12553" max="12553" width="14.109375" style="279" customWidth="1"/>
    <col min="12554" max="12554" width="7.88671875" style="279" customWidth="1"/>
    <col min="12555" max="12556" width="8.5546875" style="279" customWidth="1"/>
    <col min="12557" max="12557" width="7.88671875" style="279" customWidth="1"/>
    <col min="12558" max="12558" width="8.88671875" style="279"/>
    <col min="12559" max="12560" width="4.44140625" style="279" customWidth="1"/>
    <col min="12561" max="12561" width="12.109375" style="279" customWidth="1"/>
    <col min="12562" max="12562" width="7.88671875" style="279" customWidth="1"/>
    <col min="12563" max="12563" width="7.44140625" style="279" customWidth="1"/>
    <col min="12564" max="12568" width="8.88671875" style="279"/>
    <col min="12569" max="12581" width="0" style="279" hidden="1" customWidth="1"/>
    <col min="12582" max="12800" width="8.88671875" style="279"/>
    <col min="12801" max="12801" width="5.4414062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10.109375" style="279" customWidth="1"/>
    <col min="12808" max="12808" width="7.109375" style="279" customWidth="1"/>
    <col min="12809" max="12809" width="14.109375" style="279" customWidth="1"/>
    <col min="12810" max="12810" width="7.88671875" style="279" customWidth="1"/>
    <col min="12811" max="12812" width="8.5546875" style="279" customWidth="1"/>
    <col min="12813" max="12813" width="7.88671875" style="279" customWidth="1"/>
    <col min="12814" max="12814" width="8.88671875" style="279"/>
    <col min="12815" max="12816" width="4.44140625" style="279" customWidth="1"/>
    <col min="12817" max="12817" width="12.109375" style="279" customWidth="1"/>
    <col min="12818" max="12818" width="7.88671875" style="279" customWidth="1"/>
    <col min="12819" max="12819" width="7.44140625" style="279" customWidth="1"/>
    <col min="12820" max="12824" width="8.88671875" style="279"/>
    <col min="12825" max="12837" width="0" style="279" hidden="1" customWidth="1"/>
    <col min="12838" max="13056" width="8.88671875" style="279"/>
    <col min="13057" max="13057" width="5.4414062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10.109375" style="279" customWidth="1"/>
    <col min="13064" max="13064" width="7.109375" style="279" customWidth="1"/>
    <col min="13065" max="13065" width="14.109375" style="279" customWidth="1"/>
    <col min="13066" max="13066" width="7.88671875" style="279" customWidth="1"/>
    <col min="13067" max="13068" width="8.5546875" style="279" customWidth="1"/>
    <col min="13069" max="13069" width="7.88671875" style="279" customWidth="1"/>
    <col min="13070" max="13070" width="8.88671875" style="279"/>
    <col min="13071" max="13072" width="4.44140625" style="279" customWidth="1"/>
    <col min="13073" max="13073" width="12.109375" style="279" customWidth="1"/>
    <col min="13074" max="13074" width="7.88671875" style="279" customWidth="1"/>
    <col min="13075" max="13075" width="7.44140625" style="279" customWidth="1"/>
    <col min="13076" max="13080" width="8.88671875" style="279"/>
    <col min="13081" max="13093" width="0" style="279" hidden="1" customWidth="1"/>
    <col min="13094" max="13312" width="8.88671875" style="279"/>
    <col min="13313" max="13313" width="5.4414062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10.109375" style="279" customWidth="1"/>
    <col min="13320" max="13320" width="7.109375" style="279" customWidth="1"/>
    <col min="13321" max="13321" width="14.109375" style="279" customWidth="1"/>
    <col min="13322" max="13322" width="7.88671875" style="279" customWidth="1"/>
    <col min="13323" max="13324" width="8.5546875" style="279" customWidth="1"/>
    <col min="13325" max="13325" width="7.88671875" style="279" customWidth="1"/>
    <col min="13326" max="13326" width="8.88671875" style="279"/>
    <col min="13327" max="13328" width="4.44140625" style="279" customWidth="1"/>
    <col min="13329" max="13329" width="12.109375" style="279" customWidth="1"/>
    <col min="13330" max="13330" width="7.88671875" style="279" customWidth="1"/>
    <col min="13331" max="13331" width="7.44140625" style="279" customWidth="1"/>
    <col min="13332" max="13336" width="8.88671875" style="279"/>
    <col min="13337" max="13349" width="0" style="279" hidden="1" customWidth="1"/>
    <col min="13350" max="13568" width="8.88671875" style="279"/>
    <col min="13569" max="13569" width="5.4414062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10.109375" style="279" customWidth="1"/>
    <col min="13576" max="13576" width="7.109375" style="279" customWidth="1"/>
    <col min="13577" max="13577" width="14.109375" style="279" customWidth="1"/>
    <col min="13578" max="13578" width="7.88671875" style="279" customWidth="1"/>
    <col min="13579" max="13580" width="8.5546875" style="279" customWidth="1"/>
    <col min="13581" max="13581" width="7.88671875" style="279" customWidth="1"/>
    <col min="13582" max="13582" width="8.88671875" style="279"/>
    <col min="13583" max="13584" width="4.44140625" style="279" customWidth="1"/>
    <col min="13585" max="13585" width="12.109375" style="279" customWidth="1"/>
    <col min="13586" max="13586" width="7.88671875" style="279" customWidth="1"/>
    <col min="13587" max="13587" width="7.44140625" style="279" customWidth="1"/>
    <col min="13588" max="13592" width="8.88671875" style="279"/>
    <col min="13593" max="13605" width="0" style="279" hidden="1" customWidth="1"/>
    <col min="13606" max="13824" width="8.88671875" style="279"/>
    <col min="13825" max="13825" width="5.4414062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10.109375" style="279" customWidth="1"/>
    <col min="13832" max="13832" width="7.109375" style="279" customWidth="1"/>
    <col min="13833" max="13833" width="14.109375" style="279" customWidth="1"/>
    <col min="13834" max="13834" width="7.88671875" style="279" customWidth="1"/>
    <col min="13835" max="13836" width="8.5546875" style="279" customWidth="1"/>
    <col min="13837" max="13837" width="7.88671875" style="279" customWidth="1"/>
    <col min="13838" max="13838" width="8.88671875" style="279"/>
    <col min="13839" max="13840" width="4.44140625" style="279" customWidth="1"/>
    <col min="13841" max="13841" width="12.109375" style="279" customWidth="1"/>
    <col min="13842" max="13842" width="7.88671875" style="279" customWidth="1"/>
    <col min="13843" max="13843" width="7.44140625" style="279" customWidth="1"/>
    <col min="13844" max="13848" width="8.88671875" style="279"/>
    <col min="13849" max="13861" width="0" style="279" hidden="1" customWidth="1"/>
    <col min="13862" max="14080" width="8.88671875" style="279"/>
    <col min="14081" max="14081" width="5.4414062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10.109375" style="279" customWidth="1"/>
    <col min="14088" max="14088" width="7.109375" style="279" customWidth="1"/>
    <col min="14089" max="14089" width="14.109375" style="279" customWidth="1"/>
    <col min="14090" max="14090" width="7.88671875" style="279" customWidth="1"/>
    <col min="14091" max="14092" width="8.5546875" style="279" customWidth="1"/>
    <col min="14093" max="14093" width="7.88671875" style="279" customWidth="1"/>
    <col min="14094" max="14094" width="8.88671875" style="279"/>
    <col min="14095" max="14096" width="4.44140625" style="279" customWidth="1"/>
    <col min="14097" max="14097" width="12.109375" style="279" customWidth="1"/>
    <col min="14098" max="14098" width="7.88671875" style="279" customWidth="1"/>
    <col min="14099" max="14099" width="7.44140625" style="279" customWidth="1"/>
    <col min="14100" max="14104" width="8.88671875" style="279"/>
    <col min="14105" max="14117" width="0" style="279" hidden="1" customWidth="1"/>
    <col min="14118" max="14336" width="8.88671875" style="279"/>
    <col min="14337" max="14337" width="5.4414062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10.109375" style="279" customWidth="1"/>
    <col min="14344" max="14344" width="7.109375" style="279" customWidth="1"/>
    <col min="14345" max="14345" width="14.109375" style="279" customWidth="1"/>
    <col min="14346" max="14346" width="7.88671875" style="279" customWidth="1"/>
    <col min="14347" max="14348" width="8.5546875" style="279" customWidth="1"/>
    <col min="14349" max="14349" width="7.88671875" style="279" customWidth="1"/>
    <col min="14350" max="14350" width="8.88671875" style="279"/>
    <col min="14351" max="14352" width="4.44140625" style="279" customWidth="1"/>
    <col min="14353" max="14353" width="12.109375" style="279" customWidth="1"/>
    <col min="14354" max="14354" width="7.88671875" style="279" customWidth="1"/>
    <col min="14355" max="14355" width="7.44140625" style="279" customWidth="1"/>
    <col min="14356" max="14360" width="8.88671875" style="279"/>
    <col min="14361" max="14373" width="0" style="279" hidden="1" customWidth="1"/>
    <col min="14374" max="14592" width="8.88671875" style="279"/>
    <col min="14593" max="14593" width="5.4414062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10.109375" style="279" customWidth="1"/>
    <col min="14600" max="14600" width="7.109375" style="279" customWidth="1"/>
    <col min="14601" max="14601" width="14.109375" style="279" customWidth="1"/>
    <col min="14602" max="14602" width="7.88671875" style="279" customWidth="1"/>
    <col min="14603" max="14604" width="8.5546875" style="279" customWidth="1"/>
    <col min="14605" max="14605" width="7.88671875" style="279" customWidth="1"/>
    <col min="14606" max="14606" width="8.88671875" style="279"/>
    <col min="14607" max="14608" width="4.44140625" style="279" customWidth="1"/>
    <col min="14609" max="14609" width="12.109375" style="279" customWidth="1"/>
    <col min="14610" max="14610" width="7.88671875" style="279" customWidth="1"/>
    <col min="14611" max="14611" width="7.44140625" style="279" customWidth="1"/>
    <col min="14612" max="14616" width="8.88671875" style="279"/>
    <col min="14617" max="14629" width="0" style="279" hidden="1" customWidth="1"/>
    <col min="14630" max="14848" width="8.88671875" style="279"/>
    <col min="14849" max="14849" width="5.4414062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10.109375" style="279" customWidth="1"/>
    <col min="14856" max="14856" width="7.109375" style="279" customWidth="1"/>
    <col min="14857" max="14857" width="14.109375" style="279" customWidth="1"/>
    <col min="14858" max="14858" width="7.88671875" style="279" customWidth="1"/>
    <col min="14859" max="14860" width="8.5546875" style="279" customWidth="1"/>
    <col min="14861" max="14861" width="7.88671875" style="279" customWidth="1"/>
    <col min="14862" max="14862" width="8.88671875" style="279"/>
    <col min="14863" max="14864" width="4.44140625" style="279" customWidth="1"/>
    <col min="14865" max="14865" width="12.109375" style="279" customWidth="1"/>
    <col min="14866" max="14866" width="7.88671875" style="279" customWidth="1"/>
    <col min="14867" max="14867" width="7.44140625" style="279" customWidth="1"/>
    <col min="14868" max="14872" width="8.88671875" style="279"/>
    <col min="14873" max="14885" width="0" style="279" hidden="1" customWidth="1"/>
    <col min="14886" max="15104" width="8.88671875" style="279"/>
    <col min="15105" max="15105" width="5.4414062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10.109375" style="279" customWidth="1"/>
    <col min="15112" max="15112" width="7.109375" style="279" customWidth="1"/>
    <col min="15113" max="15113" width="14.109375" style="279" customWidth="1"/>
    <col min="15114" max="15114" width="7.88671875" style="279" customWidth="1"/>
    <col min="15115" max="15116" width="8.5546875" style="279" customWidth="1"/>
    <col min="15117" max="15117" width="7.88671875" style="279" customWidth="1"/>
    <col min="15118" max="15118" width="8.88671875" style="279"/>
    <col min="15119" max="15120" width="4.44140625" style="279" customWidth="1"/>
    <col min="15121" max="15121" width="12.109375" style="279" customWidth="1"/>
    <col min="15122" max="15122" width="7.88671875" style="279" customWidth="1"/>
    <col min="15123" max="15123" width="7.44140625" style="279" customWidth="1"/>
    <col min="15124" max="15128" width="8.88671875" style="279"/>
    <col min="15129" max="15141" width="0" style="279" hidden="1" customWidth="1"/>
    <col min="15142" max="15360" width="8.88671875" style="279"/>
    <col min="15361" max="15361" width="5.4414062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10.109375" style="279" customWidth="1"/>
    <col min="15368" max="15368" width="7.109375" style="279" customWidth="1"/>
    <col min="15369" max="15369" width="14.109375" style="279" customWidth="1"/>
    <col min="15370" max="15370" width="7.88671875" style="279" customWidth="1"/>
    <col min="15371" max="15372" width="8.5546875" style="279" customWidth="1"/>
    <col min="15373" max="15373" width="7.88671875" style="279" customWidth="1"/>
    <col min="15374" max="15374" width="8.88671875" style="279"/>
    <col min="15375" max="15376" width="4.44140625" style="279" customWidth="1"/>
    <col min="15377" max="15377" width="12.109375" style="279" customWidth="1"/>
    <col min="15378" max="15378" width="7.88671875" style="279" customWidth="1"/>
    <col min="15379" max="15379" width="7.44140625" style="279" customWidth="1"/>
    <col min="15380" max="15384" width="8.88671875" style="279"/>
    <col min="15385" max="15397" width="0" style="279" hidden="1" customWidth="1"/>
    <col min="15398" max="15616" width="8.88671875" style="279"/>
    <col min="15617" max="15617" width="5.4414062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10.109375" style="279" customWidth="1"/>
    <col min="15624" max="15624" width="7.109375" style="279" customWidth="1"/>
    <col min="15625" max="15625" width="14.109375" style="279" customWidth="1"/>
    <col min="15626" max="15626" width="7.88671875" style="279" customWidth="1"/>
    <col min="15627" max="15628" width="8.5546875" style="279" customWidth="1"/>
    <col min="15629" max="15629" width="7.88671875" style="279" customWidth="1"/>
    <col min="15630" max="15630" width="8.88671875" style="279"/>
    <col min="15631" max="15632" width="4.44140625" style="279" customWidth="1"/>
    <col min="15633" max="15633" width="12.109375" style="279" customWidth="1"/>
    <col min="15634" max="15634" width="7.88671875" style="279" customWidth="1"/>
    <col min="15635" max="15635" width="7.44140625" style="279" customWidth="1"/>
    <col min="15636" max="15640" width="8.88671875" style="279"/>
    <col min="15641" max="15653" width="0" style="279" hidden="1" customWidth="1"/>
    <col min="15654" max="15872" width="8.88671875" style="279"/>
    <col min="15873" max="15873" width="5.4414062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10.109375" style="279" customWidth="1"/>
    <col min="15880" max="15880" width="7.109375" style="279" customWidth="1"/>
    <col min="15881" max="15881" width="14.109375" style="279" customWidth="1"/>
    <col min="15882" max="15882" width="7.88671875" style="279" customWidth="1"/>
    <col min="15883" max="15884" width="8.5546875" style="279" customWidth="1"/>
    <col min="15885" max="15885" width="7.88671875" style="279" customWidth="1"/>
    <col min="15886" max="15886" width="8.88671875" style="279"/>
    <col min="15887" max="15888" width="4.44140625" style="279" customWidth="1"/>
    <col min="15889" max="15889" width="12.109375" style="279" customWidth="1"/>
    <col min="15890" max="15890" width="7.88671875" style="279" customWidth="1"/>
    <col min="15891" max="15891" width="7.44140625" style="279" customWidth="1"/>
    <col min="15892" max="15896" width="8.88671875" style="279"/>
    <col min="15897" max="15909" width="0" style="279" hidden="1" customWidth="1"/>
    <col min="15910" max="16128" width="8.88671875" style="279"/>
    <col min="16129" max="16129" width="5.4414062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10.109375" style="279" customWidth="1"/>
    <col min="16136" max="16136" width="7.109375" style="279" customWidth="1"/>
    <col min="16137" max="16137" width="14.109375" style="279" customWidth="1"/>
    <col min="16138" max="16138" width="7.88671875" style="279" customWidth="1"/>
    <col min="16139" max="16140" width="8.5546875" style="279" customWidth="1"/>
    <col min="16141" max="16141" width="7.88671875" style="279" customWidth="1"/>
    <col min="16142" max="16142" width="8.88671875" style="279"/>
    <col min="16143" max="16144" width="4.44140625" style="279" customWidth="1"/>
    <col min="16145" max="16145" width="12.109375" style="279" customWidth="1"/>
    <col min="16146" max="16146" width="7.88671875" style="279" customWidth="1"/>
    <col min="16147" max="16147" width="7.44140625" style="279" customWidth="1"/>
    <col min="16148" max="16152" width="8.88671875" style="279"/>
    <col min="16153" max="16165" width="0" style="279" hidden="1" customWidth="1"/>
    <col min="16166" max="16384" width="8.88671875" style="279"/>
  </cols>
  <sheetData>
    <row r="1" spans="1:37" ht="24.6" x14ac:dyDescent="0.25">
      <c r="A1" s="358" t="str">
        <f>[3]Altalanos!$A$6</f>
        <v>Somogy Vármegyei Tenisz DO B kategória - Leány</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c r="E2" s="671" t="str">
        <f>[3]Altalanos!$E$8</f>
        <v>VII.kcs.-U18-L</v>
      </c>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c r="M3" s="379" t="s">
        <v>25</v>
      </c>
      <c r="N3" s="380"/>
      <c r="O3" s="381"/>
      <c r="P3" s="380"/>
      <c r="Q3" s="382" t="s">
        <v>59</v>
      </c>
      <c r="R3" s="377" t="s">
        <v>62</v>
      </c>
      <c r="S3" s="377" t="s">
        <v>373</v>
      </c>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[3]Altalanos!$A$10</f>
        <v>46135</v>
      </c>
      <c r="B4" s="383"/>
      <c r="C4" s="383"/>
      <c r="D4" s="384"/>
      <c r="E4" s="385" t="str">
        <f>[3]Altalanos!$C$10</f>
        <v>Balatonboglár</v>
      </c>
      <c r="F4" s="385"/>
      <c r="G4" s="385"/>
      <c r="H4" s="142"/>
      <c r="I4" s="385"/>
      <c r="J4" s="386"/>
      <c r="K4" s="142"/>
      <c r="L4" s="487"/>
      <c r="M4" s="387" t="str">
        <f>[3]Altalanos!$E$10</f>
        <v>Nagyistók-Nádasi Judit</v>
      </c>
      <c r="N4" s="388"/>
      <c r="O4" s="389"/>
      <c r="P4" s="388"/>
      <c r="Q4" s="390" t="s">
        <v>63</v>
      </c>
      <c r="R4" s="391" t="s">
        <v>60</v>
      </c>
      <c r="S4" s="391" t="s">
        <v>374</v>
      </c>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Q5" s="394" t="s">
        <v>64</v>
      </c>
      <c r="R5" s="395" t="s">
        <v>61</v>
      </c>
      <c r="S5" s="395" t="s">
        <v>375</v>
      </c>
      <c r="Y5" s="376">
        <f>IF(OR([3]Altalanos!$A$8="F1",[3]Altalanos!$A$8="F2",[3]Altalanos!$A$8="N1",[3]Altalanos!$A$8="N2"),1,2)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Y6" s="376"/>
      <c r="Z6" s="376"/>
      <c r="AA6" s="376" t="s">
        <v>68</v>
      </c>
      <c r="AB6" s="377">
        <v>40</v>
      </c>
      <c r="AC6" s="377">
        <v>25</v>
      </c>
      <c r="AD6" s="377">
        <v>18</v>
      </c>
      <c r="AE6" s="377">
        <v>13</v>
      </c>
      <c r="AF6" s="377">
        <v>10</v>
      </c>
      <c r="AG6" s="377">
        <v>8</v>
      </c>
      <c r="AH6" s="377">
        <v>6</v>
      </c>
      <c r="AI6" s="377">
        <v>5</v>
      </c>
      <c r="AJ6" s="377">
        <v>4</v>
      </c>
      <c r="AK6" s="377">
        <v>3</v>
      </c>
    </row>
    <row r="7" spans="1:37" x14ac:dyDescent="0.25">
      <c r="A7" s="397" t="s">
        <v>52</v>
      </c>
      <c r="B7" s="398">
        <v>4</v>
      </c>
      <c r="C7" s="488" t="str">
        <f>IF($B7="","",VLOOKUP($B7,'VII.kcs-U18-L elo'!$A$7:$O$22,5))</f>
        <v>080604</v>
      </c>
      <c r="D7" s="488">
        <f>IF($B7="","",VLOOKUP($B7,'VII.kcs-U18-L elo'!$A$7:$O$22,15))</f>
        <v>0</v>
      </c>
      <c r="E7" s="489" t="str">
        <f>UPPER(IF($B7="","",VLOOKUP($B7,'VII.kcs-U18-L elo'!$A$7:$O$22,2)))</f>
        <v>VARGA</v>
      </c>
      <c r="F7" s="489"/>
      <c r="G7" s="489" t="str">
        <f>IF($B7="","",VLOOKUP($B7,'VII.kcs-U18-L elo'!$A$7:$O$22,3))</f>
        <v>Luca</v>
      </c>
      <c r="H7" s="489"/>
      <c r="I7" s="490" t="str">
        <f>IF($B7="","",VLOOKUP($B7,'VII.kcs-U18-L elo'!$A$7:$O$22,4))</f>
        <v>Siófoki Perczel Mór Gimn.és Koll.</v>
      </c>
      <c r="J7" s="396"/>
      <c r="K7" s="402"/>
      <c r="L7" s="403" t="str">
        <f>IF(K7="","",CONCATENATE(VLOOKUP($Y$3,$AB$1:$AK$1,K7)," pont"))</f>
        <v/>
      </c>
      <c r="M7" s="404"/>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05"/>
      <c r="C8" s="491"/>
      <c r="D8" s="491"/>
      <c r="E8" s="491"/>
      <c r="F8" s="491"/>
      <c r="G8" s="491"/>
      <c r="H8" s="491"/>
      <c r="I8" s="491"/>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398">
        <v>1</v>
      </c>
      <c r="C9" s="488" t="str">
        <f>IF($B9="","",VLOOKUP($B9,'VII.kcs-U18-L elo'!$A$7:$O$22,5))</f>
        <v>081228</v>
      </c>
      <c r="D9" s="488">
        <f>IF($B9="","",VLOOKUP($B9,'VII.kcs-U18-L elo'!$A$7:$O$22,15))</f>
        <v>0</v>
      </c>
      <c r="E9" s="489" t="str">
        <f>UPPER(IF($B9="","",VLOOKUP($B9,'VII.kcs-U18-L elo'!$A$7:$O$22,2)))</f>
        <v>DIENES</v>
      </c>
      <c r="F9" s="489"/>
      <c r="G9" s="489" t="str">
        <f>IF($B9="","",VLOOKUP($B9,'VII.kcs-U18-L elo'!$A$7:$O$22,3))</f>
        <v>Borbála</v>
      </c>
      <c r="H9" s="489"/>
      <c r="I9" s="490" t="str">
        <f>IF($B9="","",VLOOKUP($B9,'VII.kcs-U18-L elo'!$A$7:$O$22,4))</f>
        <v>Siófoki Perczel Mór Gimn.és Koll.</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05"/>
      <c r="C10" s="491"/>
      <c r="D10" s="491"/>
      <c r="E10" s="491"/>
      <c r="F10" s="491"/>
      <c r="G10" s="491"/>
      <c r="H10" s="491"/>
      <c r="I10" s="491"/>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398">
        <v>2</v>
      </c>
      <c r="C11" s="488" t="str">
        <f>IF($B11="","",VLOOKUP($B11,'VII.kcs-U18-L elo'!$A$7:$O$22,5))</f>
        <v>090407</v>
      </c>
      <c r="D11" s="488">
        <f>IF($B11="","",VLOOKUP($B11,'VII.kcs-U18-L elo'!$A$7:$O$22,15))</f>
        <v>0</v>
      </c>
      <c r="E11" s="489" t="str">
        <f>UPPER(IF($B11="","",VLOOKUP($B11,'VII.kcs-U18-L elo'!$A$7:$O$22,2)))</f>
        <v>KATUS</v>
      </c>
      <c r="F11" s="489"/>
      <c r="G11" s="489" t="str">
        <f>IF($B11="","",VLOOKUP($B11,'VII.kcs-U18-L elo'!$A$7:$O$22,3))</f>
        <v>Kamilla Berta</v>
      </c>
      <c r="H11" s="489"/>
      <c r="I11" s="490" t="str">
        <f>IF($B11="","",VLOOKUP($B11,'VII.kcs-U18-L elo'!$A$7:$O$22,4))</f>
        <v>Siófoki Perczel Mór Gimn.és Koll.</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7"/>
      <c r="B12" s="405"/>
      <c r="C12" s="491"/>
      <c r="D12" s="491"/>
      <c r="E12" s="491"/>
      <c r="F12" s="491"/>
      <c r="G12" s="491"/>
      <c r="H12" s="491"/>
      <c r="I12" s="491"/>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397" t="s">
        <v>368</v>
      </c>
      <c r="B13" s="398">
        <v>3</v>
      </c>
      <c r="C13" s="488" t="str">
        <f>IF($B13="","",VLOOKUP($B13,'VII.kcs-U18-L elo'!$A$7:$O$22,5))</f>
        <v>080612</v>
      </c>
      <c r="D13" s="488">
        <f>IF($B13="","",VLOOKUP($B13,'VII.kcs-U18-L elo'!$A$7:$O$22,15))</f>
        <v>0</v>
      </c>
      <c r="E13" s="489" t="str">
        <f>UPPER(IF($B13="","",VLOOKUP($B13,'VII.kcs-U18-L elo'!$A$7:$O$22,2)))</f>
        <v>MALJUSIN</v>
      </c>
      <c r="F13" s="489"/>
      <c r="G13" s="489" t="str">
        <f>IF($B13="","",VLOOKUP($B13,'VII.kcs-U18-L elo'!$A$7:$O$22,3))</f>
        <v>Eliza</v>
      </c>
      <c r="H13" s="489"/>
      <c r="I13" s="490" t="str">
        <f>IF($B13="","",VLOOKUP($B13,'VII.kcs-U18-L elo'!$A$7:$O$22,4))</f>
        <v>Kaposvári Táncsics M. Gimn.</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6"/>
      <c r="B14" s="396"/>
      <c r="C14" s="396"/>
      <c r="D14" s="396"/>
      <c r="E14" s="396"/>
      <c r="F14" s="396"/>
      <c r="G14" s="396"/>
      <c r="H14" s="396"/>
      <c r="I14" s="396"/>
      <c r="J14" s="396"/>
      <c r="K14" s="396"/>
      <c r="L14" s="396"/>
      <c r="M14" s="396"/>
      <c r="Y14" s="376"/>
      <c r="Z14" s="376"/>
      <c r="AA14" s="376"/>
      <c r="AB14" s="376"/>
      <c r="AC14" s="376"/>
      <c r="AD14" s="376"/>
      <c r="AE14" s="376"/>
      <c r="AF14" s="376"/>
      <c r="AG14" s="376"/>
      <c r="AH14" s="376"/>
      <c r="AI14" s="376"/>
      <c r="AJ14" s="376"/>
      <c r="AK14" s="376"/>
    </row>
    <row r="15" spans="1:37" x14ac:dyDescent="0.25">
      <c r="A15" s="396"/>
      <c r="B15" s="396"/>
      <c r="C15" s="396"/>
      <c r="D15" s="396"/>
      <c r="E15" s="396"/>
      <c r="F15" s="396"/>
      <c r="G15" s="396"/>
      <c r="H15" s="396"/>
      <c r="I15" s="396"/>
      <c r="J15" s="396"/>
      <c r="K15" s="396"/>
      <c r="L15" s="396"/>
      <c r="M15" s="396"/>
      <c r="Y15" s="376"/>
      <c r="Z15" s="376"/>
      <c r="AA15" s="376"/>
      <c r="AB15" s="376"/>
      <c r="AC15" s="376"/>
      <c r="AD15" s="376"/>
      <c r="AE15" s="376"/>
      <c r="AF15" s="376"/>
      <c r="AG15" s="376"/>
      <c r="AH15" s="376"/>
      <c r="AI15" s="376"/>
      <c r="AJ15" s="376"/>
      <c r="AK15" s="376"/>
    </row>
    <row r="16" spans="1:37" x14ac:dyDescent="0.25">
      <c r="A16" s="396"/>
      <c r="B16" s="396"/>
      <c r="C16" s="396"/>
      <c r="D16" s="396"/>
      <c r="E16" s="396"/>
      <c r="F16" s="396"/>
      <c r="G16" s="396"/>
      <c r="H16" s="396"/>
      <c r="I16" s="396"/>
      <c r="J16" s="396"/>
      <c r="K16" s="396"/>
      <c r="L16" s="396"/>
      <c r="M16" s="39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6"/>
      <c r="B17" s="396"/>
      <c r="C17" s="396"/>
      <c r="D17" s="396"/>
      <c r="E17" s="396"/>
      <c r="F17" s="396"/>
      <c r="G17" s="396"/>
      <c r="H17" s="396"/>
      <c r="I17" s="396"/>
      <c r="J17" s="396"/>
      <c r="K17" s="396"/>
      <c r="L17" s="396"/>
      <c r="M17" s="396"/>
      <c r="Y17" s="376"/>
      <c r="Z17" s="376"/>
      <c r="AA17" s="376" t="s">
        <v>65</v>
      </c>
      <c r="AB17" s="376">
        <v>250</v>
      </c>
      <c r="AC17" s="376">
        <v>200</v>
      </c>
      <c r="AD17" s="376">
        <v>160</v>
      </c>
      <c r="AE17" s="376">
        <v>140</v>
      </c>
      <c r="AF17" s="376">
        <v>120</v>
      </c>
      <c r="AG17" s="376">
        <v>110</v>
      </c>
      <c r="AH17" s="376">
        <v>100</v>
      </c>
      <c r="AI17" s="376">
        <v>90</v>
      </c>
      <c r="AJ17" s="376">
        <v>80</v>
      </c>
      <c r="AK17" s="376">
        <v>70</v>
      </c>
    </row>
    <row r="18" spans="1:37" ht="18.75" customHeight="1" x14ac:dyDescent="0.25">
      <c r="A18" s="396"/>
      <c r="B18" s="408"/>
      <c r="C18" s="408"/>
      <c r="D18" s="409" t="str">
        <f>E7</f>
        <v>VARGA</v>
      </c>
      <c r="E18" s="409"/>
      <c r="F18" s="409" t="str">
        <f>E9</f>
        <v>DIENES</v>
      </c>
      <c r="G18" s="409"/>
      <c r="H18" s="409" t="str">
        <f>E11</f>
        <v>KATUS</v>
      </c>
      <c r="I18" s="409"/>
      <c r="J18" s="409" t="str">
        <f>E13</f>
        <v>MALJUSIN</v>
      </c>
      <c r="K18" s="409"/>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ht="18.75" customHeight="1" x14ac:dyDescent="0.25">
      <c r="A19" s="410" t="s">
        <v>52</v>
      </c>
      <c r="B19" s="411" t="str">
        <f>E7</f>
        <v>VARGA</v>
      </c>
      <c r="C19" s="411"/>
      <c r="D19" s="412"/>
      <c r="E19" s="412"/>
      <c r="F19" s="413"/>
      <c r="G19" s="413"/>
      <c r="H19" s="413"/>
      <c r="I19" s="413"/>
      <c r="J19" s="409"/>
      <c r="K19" s="409"/>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ht="18.75" customHeight="1" x14ac:dyDescent="0.25">
      <c r="A20" s="410" t="s">
        <v>53</v>
      </c>
      <c r="B20" s="411" t="str">
        <f>E9</f>
        <v>DIENES</v>
      </c>
      <c r="C20" s="411"/>
      <c r="D20" s="413"/>
      <c r="E20" s="413"/>
      <c r="F20" s="412"/>
      <c r="G20" s="412"/>
      <c r="H20" s="413"/>
      <c r="I20" s="413"/>
      <c r="J20" s="413"/>
      <c r="K20" s="413"/>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ht="18.75" customHeight="1" x14ac:dyDescent="0.25">
      <c r="A21" s="410" t="s">
        <v>54</v>
      </c>
      <c r="B21" s="411" t="str">
        <f>E11</f>
        <v>KATUS</v>
      </c>
      <c r="C21" s="411"/>
      <c r="D21" s="413"/>
      <c r="E21" s="413"/>
      <c r="F21" s="413"/>
      <c r="G21" s="413"/>
      <c r="H21" s="412"/>
      <c r="I21" s="412"/>
      <c r="J21" s="413"/>
      <c r="K21" s="413"/>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410" t="s">
        <v>368</v>
      </c>
      <c r="B22" s="411" t="str">
        <f>E13</f>
        <v>MALJUSIN</v>
      </c>
      <c r="C22" s="411"/>
      <c r="D22" s="413"/>
      <c r="E22" s="413"/>
      <c r="F22" s="413"/>
      <c r="G22" s="413"/>
      <c r="H22" s="409"/>
      <c r="I22" s="409"/>
      <c r="J22" s="412"/>
      <c r="K22" s="412"/>
      <c r="L22" s="396"/>
      <c r="M22" s="396"/>
      <c r="Y22" s="376"/>
      <c r="Z22" s="376"/>
      <c r="AA22" s="376" t="s">
        <v>70</v>
      </c>
      <c r="AB22" s="376">
        <v>60</v>
      </c>
      <c r="AC22" s="376">
        <v>40</v>
      </c>
      <c r="AD22" s="376">
        <v>30</v>
      </c>
      <c r="AE22" s="376">
        <v>20</v>
      </c>
      <c r="AF22" s="376">
        <v>18</v>
      </c>
      <c r="AG22" s="376">
        <v>15</v>
      </c>
      <c r="AH22" s="376">
        <v>12</v>
      </c>
      <c r="AI22" s="376">
        <v>10</v>
      </c>
      <c r="AJ22" s="376">
        <v>8</v>
      </c>
      <c r="AK22" s="376">
        <v>6</v>
      </c>
    </row>
    <row r="23" spans="1:37" x14ac:dyDescent="0.25">
      <c r="A23" s="396"/>
      <c r="B23" s="396"/>
      <c r="C23" s="396"/>
      <c r="D23" s="396"/>
      <c r="E23" s="396"/>
      <c r="F23" s="396"/>
      <c r="G23" s="396"/>
      <c r="H23" s="396"/>
      <c r="I23" s="396"/>
      <c r="J23" s="396"/>
      <c r="K23" s="396"/>
      <c r="L23" s="396"/>
      <c r="M23" s="396"/>
      <c r="Y23" s="376"/>
      <c r="Z23" s="376"/>
      <c r="AA23" s="376" t="s">
        <v>71</v>
      </c>
      <c r="AB23" s="376">
        <v>40</v>
      </c>
      <c r="AC23" s="376">
        <v>25</v>
      </c>
      <c r="AD23" s="376">
        <v>18</v>
      </c>
      <c r="AE23" s="376">
        <v>13</v>
      </c>
      <c r="AF23" s="376">
        <v>8</v>
      </c>
      <c r="AG23" s="376">
        <v>7</v>
      </c>
      <c r="AH23" s="376">
        <v>6</v>
      </c>
      <c r="AI23" s="376">
        <v>5</v>
      </c>
      <c r="AJ23" s="376">
        <v>4</v>
      </c>
      <c r="AK23" s="376">
        <v>3</v>
      </c>
    </row>
    <row r="24" spans="1:37" x14ac:dyDescent="0.25">
      <c r="A24" s="396"/>
      <c r="B24" s="396"/>
      <c r="C24" s="396"/>
      <c r="D24" s="396"/>
      <c r="E24" s="396"/>
      <c r="F24" s="396"/>
      <c r="G24" s="396"/>
      <c r="H24" s="396"/>
      <c r="I24" s="396"/>
      <c r="J24" s="396"/>
      <c r="K24" s="396"/>
      <c r="L24" s="396"/>
      <c r="M24" s="396"/>
      <c r="Y24" s="376"/>
      <c r="Z24" s="376"/>
      <c r="AA24" s="376" t="s">
        <v>72</v>
      </c>
      <c r="AB24" s="376">
        <v>25</v>
      </c>
      <c r="AC24" s="376">
        <v>15</v>
      </c>
      <c r="AD24" s="376">
        <v>13</v>
      </c>
      <c r="AE24" s="376">
        <v>7</v>
      </c>
      <c r="AF24" s="376">
        <v>6</v>
      </c>
      <c r="AG24" s="376">
        <v>5</v>
      </c>
      <c r="AH24" s="376">
        <v>4</v>
      </c>
      <c r="AI24" s="376">
        <v>3</v>
      </c>
      <c r="AJ24" s="376">
        <v>2</v>
      </c>
      <c r="AK24" s="376">
        <v>1</v>
      </c>
    </row>
    <row r="25" spans="1:37" x14ac:dyDescent="0.25">
      <c r="A25" s="396"/>
      <c r="B25" s="396"/>
      <c r="C25" s="396"/>
      <c r="D25" s="396"/>
      <c r="E25" s="396"/>
      <c r="F25" s="396"/>
      <c r="G25" s="396"/>
      <c r="H25" s="396"/>
      <c r="I25" s="396"/>
      <c r="J25" s="396"/>
      <c r="K25" s="396"/>
      <c r="L25" s="396"/>
      <c r="M25" s="396"/>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396"/>
      <c r="Y26" s="376"/>
      <c r="Z26" s="376"/>
      <c r="AA26" s="376" t="s">
        <v>73</v>
      </c>
      <c r="AB26" s="376">
        <v>10</v>
      </c>
      <c r="AC26" s="376">
        <v>6</v>
      </c>
      <c r="AD26" s="376">
        <v>4</v>
      </c>
      <c r="AE26" s="376">
        <v>2</v>
      </c>
      <c r="AF26" s="376">
        <v>1</v>
      </c>
      <c r="AG26" s="376">
        <v>0</v>
      </c>
      <c r="AH26" s="376">
        <v>0</v>
      </c>
      <c r="AI26" s="376">
        <v>0</v>
      </c>
      <c r="AJ26" s="376">
        <v>0</v>
      </c>
      <c r="AK26" s="376">
        <v>0</v>
      </c>
    </row>
    <row r="27" spans="1:37" x14ac:dyDescent="0.25">
      <c r="A27" s="396"/>
      <c r="B27" s="396"/>
      <c r="C27" s="396"/>
      <c r="D27" s="396"/>
      <c r="E27" s="396"/>
      <c r="F27" s="396"/>
      <c r="G27" s="396"/>
      <c r="H27" s="396"/>
      <c r="I27" s="396"/>
      <c r="J27" s="396"/>
      <c r="K27" s="396"/>
      <c r="L27" s="396"/>
      <c r="M27" s="396"/>
      <c r="Y27" s="376"/>
      <c r="Z27" s="376"/>
      <c r="AA27" s="376" t="s">
        <v>74</v>
      </c>
      <c r="AB27" s="376">
        <v>3</v>
      </c>
      <c r="AC27" s="376">
        <v>2</v>
      </c>
      <c r="AD27" s="376">
        <v>1</v>
      </c>
      <c r="AE27" s="376">
        <v>0</v>
      </c>
      <c r="AF27" s="376">
        <v>0</v>
      </c>
      <c r="AG27" s="376">
        <v>0</v>
      </c>
      <c r="AH27" s="376">
        <v>0</v>
      </c>
      <c r="AI27" s="376">
        <v>0</v>
      </c>
      <c r="AJ27" s="376">
        <v>0</v>
      </c>
      <c r="AK27" s="376">
        <v>0</v>
      </c>
    </row>
    <row r="28" spans="1:37" x14ac:dyDescent="0.25">
      <c r="A28" s="396"/>
      <c r="B28" s="396"/>
      <c r="C28" s="396"/>
      <c r="D28" s="396"/>
      <c r="E28" s="396"/>
      <c r="F28" s="396"/>
      <c r="G28" s="396"/>
      <c r="H28" s="396"/>
      <c r="I28" s="396"/>
      <c r="J28" s="396"/>
      <c r="K28" s="396"/>
      <c r="L28" s="396"/>
      <c r="M28" s="396"/>
    </row>
    <row r="29" spans="1:37" x14ac:dyDescent="0.25">
      <c r="A29" s="396"/>
      <c r="B29" s="396"/>
      <c r="C29" s="396"/>
      <c r="D29" s="396"/>
      <c r="E29" s="396"/>
      <c r="F29" s="396"/>
      <c r="G29" s="396"/>
      <c r="H29" s="396"/>
      <c r="I29" s="396"/>
      <c r="J29" s="396"/>
      <c r="K29" s="396"/>
      <c r="L29" s="396"/>
      <c r="M29" s="396"/>
    </row>
    <row r="30" spans="1:37" x14ac:dyDescent="0.25">
      <c r="A30" s="396"/>
      <c r="B30" s="396"/>
      <c r="C30" s="396"/>
      <c r="D30" s="396"/>
      <c r="E30" s="396"/>
      <c r="F30" s="396"/>
      <c r="G30" s="396"/>
      <c r="H30" s="396"/>
      <c r="I30" s="396"/>
      <c r="J30" s="396"/>
      <c r="K30" s="396"/>
      <c r="L30" s="396"/>
      <c r="M30" s="396"/>
    </row>
    <row r="31" spans="1:37" x14ac:dyDescent="0.25">
      <c r="A31" s="396"/>
      <c r="B31" s="396"/>
      <c r="C31" s="396"/>
      <c r="D31" s="396"/>
      <c r="E31" s="396"/>
      <c r="F31" s="396"/>
      <c r="G31" s="396"/>
      <c r="H31" s="396"/>
      <c r="I31" s="396"/>
      <c r="J31" s="396"/>
      <c r="K31" s="396"/>
      <c r="L31" s="396"/>
      <c r="M31" s="396"/>
    </row>
    <row r="32" spans="1:37" x14ac:dyDescent="0.25">
      <c r="A32" s="396"/>
      <c r="B32" s="396"/>
      <c r="C32" s="396"/>
      <c r="D32" s="396"/>
      <c r="E32" s="396"/>
      <c r="F32" s="396"/>
      <c r="G32" s="396"/>
      <c r="H32" s="396"/>
      <c r="I32" s="396"/>
      <c r="J32" s="396"/>
      <c r="K32" s="396"/>
      <c r="L32" s="401"/>
      <c r="M32" s="396"/>
    </row>
    <row r="33" spans="1:18" x14ac:dyDescent="0.25">
      <c r="A33" s="414" t="s">
        <v>35</v>
      </c>
      <c r="B33" s="415"/>
      <c r="C33" s="416"/>
      <c r="D33" s="417" t="s">
        <v>2</v>
      </c>
      <c r="E33" s="418" t="s">
        <v>37</v>
      </c>
      <c r="F33" s="419"/>
      <c r="G33" s="417" t="s">
        <v>2</v>
      </c>
      <c r="H33" s="418" t="s">
        <v>46</v>
      </c>
      <c r="I33" s="420"/>
      <c r="J33" s="418" t="s">
        <v>47</v>
      </c>
      <c r="K33" s="421" t="s">
        <v>48</v>
      </c>
      <c r="L33" s="392"/>
      <c r="M33" s="419"/>
      <c r="P33" s="424"/>
      <c r="Q33" s="424"/>
      <c r="R33" s="425"/>
    </row>
    <row r="34" spans="1:18" x14ac:dyDescent="0.25">
      <c r="A34" s="426" t="s">
        <v>36</v>
      </c>
      <c r="B34" s="427"/>
      <c r="C34" s="428"/>
      <c r="D34" s="429"/>
      <c r="E34" s="430"/>
      <c r="F34" s="430"/>
      <c r="G34" s="431" t="s">
        <v>3</v>
      </c>
      <c r="H34" s="427"/>
      <c r="I34" s="432"/>
      <c r="J34" s="433"/>
      <c r="K34" s="434" t="s">
        <v>38</v>
      </c>
      <c r="L34" s="435"/>
      <c r="M34" s="455"/>
      <c r="P34" s="437"/>
      <c r="Q34" s="437"/>
      <c r="R34" s="438"/>
    </row>
    <row r="35" spans="1:18" x14ac:dyDescent="0.25">
      <c r="A35" s="439" t="s">
        <v>45</v>
      </c>
      <c r="B35" s="440"/>
      <c r="C35" s="441"/>
      <c r="D35" s="442"/>
      <c r="E35" s="443"/>
      <c r="F35" s="443"/>
      <c r="G35" s="444" t="s">
        <v>4</v>
      </c>
      <c r="H35" s="445"/>
      <c r="I35" s="446"/>
      <c r="J35" s="447"/>
      <c r="K35" s="448"/>
      <c r="L35" s="401"/>
      <c r="M35" s="449"/>
      <c r="P35" s="438"/>
      <c r="Q35" s="450"/>
      <c r="R35" s="438"/>
    </row>
    <row r="36" spans="1:18" x14ac:dyDescent="0.25">
      <c r="A36" s="451"/>
      <c r="B36" s="452"/>
      <c r="C36" s="453"/>
      <c r="D36" s="442"/>
      <c r="E36" s="454"/>
      <c r="F36" s="396"/>
      <c r="G36" s="444" t="s">
        <v>5</v>
      </c>
      <c r="H36" s="445"/>
      <c r="I36" s="446"/>
      <c r="J36" s="447"/>
      <c r="K36" s="434" t="s">
        <v>39</v>
      </c>
      <c r="L36" s="435"/>
      <c r="M36" s="455"/>
      <c r="P36" s="437"/>
      <c r="Q36" s="437"/>
      <c r="R36" s="438"/>
    </row>
    <row r="37" spans="1:18" x14ac:dyDescent="0.25">
      <c r="A37" s="456"/>
      <c r="B37" s="457"/>
      <c r="C37" s="458"/>
      <c r="D37" s="442"/>
      <c r="E37" s="454"/>
      <c r="F37" s="396"/>
      <c r="G37" s="444" t="s">
        <v>6</v>
      </c>
      <c r="H37" s="445"/>
      <c r="I37" s="446"/>
      <c r="J37" s="447"/>
      <c r="K37" s="459"/>
      <c r="L37" s="396"/>
      <c r="M37" s="436"/>
      <c r="P37" s="438"/>
      <c r="Q37" s="450"/>
      <c r="R37" s="438"/>
    </row>
    <row r="38" spans="1:18" x14ac:dyDescent="0.25">
      <c r="A38" s="460"/>
      <c r="B38" s="461"/>
      <c r="C38" s="462"/>
      <c r="D38" s="442"/>
      <c r="E38" s="454"/>
      <c r="F38" s="396"/>
      <c r="G38" s="444" t="s">
        <v>7</v>
      </c>
      <c r="H38" s="445"/>
      <c r="I38" s="446"/>
      <c r="J38" s="447"/>
      <c r="K38" s="439"/>
      <c r="L38" s="401"/>
      <c r="M38" s="449"/>
      <c r="P38" s="438"/>
      <c r="Q38" s="450"/>
      <c r="R38" s="438"/>
    </row>
    <row r="39" spans="1:18" x14ac:dyDescent="0.25">
      <c r="A39" s="463"/>
      <c r="B39" s="464"/>
      <c r="C39" s="458"/>
      <c r="D39" s="442"/>
      <c r="E39" s="454"/>
      <c r="F39" s="396"/>
      <c r="G39" s="444" t="s">
        <v>8</v>
      </c>
      <c r="H39" s="445"/>
      <c r="I39" s="446"/>
      <c r="J39" s="447"/>
      <c r="K39" s="434" t="s">
        <v>28</v>
      </c>
      <c r="L39" s="435"/>
      <c r="M39" s="455"/>
      <c r="P39" s="437"/>
      <c r="Q39" s="437"/>
      <c r="R39" s="438"/>
    </row>
    <row r="40" spans="1:18" x14ac:dyDescent="0.25">
      <c r="A40" s="463"/>
      <c r="B40" s="464"/>
      <c r="C40" s="465"/>
      <c r="D40" s="442"/>
      <c r="E40" s="454"/>
      <c r="F40" s="396"/>
      <c r="G40" s="444" t="s">
        <v>9</v>
      </c>
      <c r="H40" s="445"/>
      <c r="I40" s="446"/>
      <c r="J40" s="447"/>
      <c r="K40" s="459"/>
      <c r="L40" s="396"/>
      <c r="M40" s="436"/>
      <c r="P40" s="438"/>
      <c r="Q40" s="450"/>
      <c r="R40" s="438"/>
    </row>
    <row r="41" spans="1:18" x14ac:dyDescent="0.25">
      <c r="A41" s="466"/>
      <c r="B41" s="467"/>
      <c r="C41" s="468"/>
      <c r="D41" s="469"/>
      <c r="E41" s="470"/>
      <c r="F41" s="401"/>
      <c r="G41" s="471" t="s">
        <v>10</v>
      </c>
      <c r="H41" s="440"/>
      <c r="I41" s="472"/>
      <c r="J41" s="473"/>
      <c r="K41" s="439" t="str">
        <f>M4</f>
        <v>Nagyistók-Nádasi Judit</v>
      </c>
      <c r="L41" s="401"/>
      <c r="M41" s="449"/>
      <c r="P41" s="438"/>
      <c r="Q41" s="450"/>
      <c r="R41" s="474"/>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1" priority="2" stopIfTrue="1" operator="equal">
      <formula>"Bye"</formula>
    </cfRule>
  </conditionalFormatting>
  <conditionalFormatting sqref="R41">
    <cfRule type="expression" dxfId="0"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1873C-62B8-4201-9203-434310A94772}">
  <sheetPr codeName="Munka66">
    <tabColor indexed="11"/>
  </sheetPr>
  <dimension ref="A1:AK47"/>
  <sheetViews>
    <sheetView topLeftCell="A19" workbookViewId="0">
      <selection activeCell="AJ28" sqref="AJ28"/>
    </sheetView>
  </sheetViews>
  <sheetFormatPr defaultRowHeight="13.2" x14ac:dyDescent="0.25"/>
  <cols>
    <col min="1" max="1" width="6.109375" style="279" customWidth="1"/>
    <col min="2" max="2" width="4.44140625" style="279" customWidth="1"/>
    <col min="3" max="3" width="8.33203125" style="279" customWidth="1"/>
    <col min="4" max="4" width="7.109375" style="279" customWidth="1"/>
    <col min="5" max="5" width="9.33203125" style="279" customWidth="1"/>
    <col min="6" max="6" width="7.109375" style="279" customWidth="1"/>
    <col min="7" max="7" width="9.33203125" style="279" customWidth="1"/>
    <col min="8" max="8" width="7.109375" style="279" customWidth="1"/>
    <col min="9" max="9" width="9.33203125" style="279" customWidth="1"/>
    <col min="10" max="10" width="7.88671875" style="279" customWidth="1"/>
    <col min="11" max="13" width="8.5546875" style="279" customWidth="1"/>
    <col min="14" max="14" width="8.88671875" style="279"/>
    <col min="15" max="15" width="11.44140625" style="279" customWidth="1"/>
    <col min="16" max="17" width="8.44140625" style="279" customWidth="1"/>
    <col min="18" max="18" width="10.88671875" style="279" customWidth="1"/>
    <col min="19" max="21" width="8.44140625" style="279" customWidth="1"/>
    <col min="22" max="24" width="8.88671875" style="279"/>
    <col min="25" max="37" width="0" style="279" hidden="1" customWidth="1"/>
    <col min="38" max="256" width="8.88671875" style="279"/>
    <col min="257" max="257" width="6.109375" style="279" customWidth="1"/>
    <col min="258" max="258" width="4.44140625" style="279" customWidth="1"/>
    <col min="259" max="259" width="8.33203125" style="279" customWidth="1"/>
    <col min="260" max="260" width="7.109375" style="279" customWidth="1"/>
    <col min="261" max="261" width="9.33203125" style="279" customWidth="1"/>
    <col min="262" max="262" width="7.109375" style="279" customWidth="1"/>
    <col min="263" max="263" width="9.33203125" style="279" customWidth="1"/>
    <col min="264" max="264" width="7.109375" style="279" customWidth="1"/>
    <col min="265" max="265" width="9.33203125" style="279" customWidth="1"/>
    <col min="266" max="266" width="7.88671875" style="279" customWidth="1"/>
    <col min="267" max="269" width="8.5546875" style="279" customWidth="1"/>
    <col min="270" max="270" width="8.88671875" style="279"/>
    <col min="271" max="271" width="11.44140625" style="279" customWidth="1"/>
    <col min="272" max="273" width="8.44140625" style="279" customWidth="1"/>
    <col min="274" max="274" width="10.88671875" style="279" customWidth="1"/>
    <col min="275" max="277" width="8.44140625" style="279" customWidth="1"/>
    <col min="278" max="280" width="8.88671875" style="279"/>
    <col min="281" max="293" width="0" style="279" hidden="1" customWidth="1"/>
    <col min="294" max="512" width="8.88671875" style="279"/>
    <col min="513" max="513" width="6.109375" style="279" customWidth="1"/>
    <col min="514" max="514" width="4.44140625" style="279" customWidth="1"/>
    <col min="515" max="515" width="8.33203125" style="279" customWidth="1"/>
    <col min="516" max="516" width="7.109375" style="279" customWidth="1"/>
    <col min="517" max="517" width="9.33203125" style="279" customWidth="1"/>
    <col min="518" max="518" width="7.109375" style="279" customWidth="1"/>
    <col min="519" max="519" width="9.33203125" style="279" customWidth="1"/>
    <col min="520" max="520" width="7.109375" style="279" customWidth="1"/>
    <col min="521" max="521" width="9.33203125" style="279" customWidth="1"/>
    <col min="522" max="522" width="7.88671875" style="279" customWidth="1"/>
    <col min="523" max="525" width="8.5546875" style="279" customWidth="1"/>
    <col min="526" max="526" width="8.88671875" style="279"/>
    <col min="527" max="527" width="11.44140625" style="279" customWidth="1"/>
    <col min="528" max="529" width="8.44140625" style="279" customWidth="1"/>
    <col min="530" max="530" width="10.88671875" style="279" customWidth="1"/>
    <col min="531" max="533" width="8.44140625" style="279" customWidth="1"/>
    <col min="534" max="536" width="8.88671875" style="279"/>
    <col min="537" max="549" width="0" style="279" hidden="1" customWidth="1"/>
    <col min="550" max="768" width="8.88671875" style="279"/>
    <col min="769" max="769" width="6.109375" style="279" customWidth="1"/>
    <col min="770" max="770" width="4.44140625" style="279" customWidth="1"/>
    <col min="771" max="771" width="8.33203125" style="279" customWidth="1"/>
    <col min="772" max="772" width="7.109375" style="279" customWidth="1"/>
    <col min="773" max="773" width="9.33203125" style="279" customWidth="1"/>
    <col min="774" max="774" width="7.109375" style="279" customWidth="1"/>
    <col min="775" max="775" width="9.33203125" style="279" customWidth="1"/>
    <col min="776" max="776" width="7.109375" style="279" customWidth="1"/>
    <col min="777" max="777" width="9.33203125" style="279" customWidth="1"/>
    <col min="778" max="778" width="7.88671875" style="279" customWidth="1"/>
    <col min="779" max="781" width="8.5546875" style="279" customWidth="1"/>
    <col min="782" max="782" width="8.88671875" style="279"/>
    <col min="783" max="783" width="11.44140625" style="279" customWidth="1"/>
    <col min="784" max="785" width="8.44140625" style="279" customWidth="1"/>
    <col min="786" max="786" width="10.88671875" style="279" customWidth="1"/>
    <col min="787" max="789" width="8.44140625" style="279" customWidth="1"/>
    <col min="790" max="792" width="8.88671875" style="279"/>
    <col min="793" max="805" width="0" style="279" hidden="1" customWidth="1"/>
    <col min="806" max="1024" width="8.88671875" style="279"/>
    <col min="1025" max="1025" width="6.109375" style="279" customWidth="1"/>
    <col min="1026" max="1026" width="4.44140625" style="279" customWidth="1"/>
    <col min="1027" max="1027" width="8.33203125" style="279" customWidth="1"/>
    <col min="1028" max="1028" width="7.109375" style="279" customWidth="1"/>
    <col min="1029" max="1029" width="9.33203125" style="279" customWidth="1"/>
    <col min="1030" max="1030" width="7.109375" style="279" customWidth="1"/>
    <col min="1031" max="1031" width="9.33203125" style="279" customWidth="1"/>
    <col min="1032" max="1032" width="7.109375" style="279" customWidth="1"/>
    <col min="1033" max="1033" width="9.33203125" style="279" customWidth="1"/>
    <col min="1034" max="1034" width="7.88671875" style="279" customWidth="1"/>
    <col min="1035" max="1037" width="8.5546875" style="279" customWidth="1"/>
    <col min="1038" max="1038" width="8.88671875" style="279"/>
    <col min="1039" max="1039" width="11.44140625" style="279" customWidth="1"/>
    <col min="1040" max="1041" width="8.44140625" style="279" customWidth="1"/>
    <col min="1042" max="1042" width="10.88671875" style="279" customWidth="1"/>
    <col min="1043" max="1045" width="8.44140625" style="279" customWidth="1"/>
    <col min="1046" max="1048" width="8.88671875" style="279"/>
    <col min="1049" max="1061" width="0" style="279" hidden="1" customWidth="1"/>
    <col min="1062" max="1280" width="8.88671875" style="279"/>
    <col min="1281" max="1281" width="6.109375" style="279" customWidth="1"/>
    <col min="1282" max="1282" width="4.44140625" style="279" customWidth="1"/>
    <col min="1283" max="1283" width="8.33203125" style="279" customWidth="1"/>
    <col min="1284" max="1284" width="7.109375" style="279" customWidth="1"/>
    <col min="1285" max="1285" width="9.33203125" style="279" customWidth="1"/>
    <col min="1286" max="1286" width="7.109375" style="279" customWidth="1"/>
    <col min="1287" max="1287" width="9.33203125" style="279" customWidth="1"/>
    <col min="1288" max="1288" width="7.109375" style="279" customWidth="1"/>
    <col min="1289" max="1289" width="9.33203125" style="279" customWidth="1"/>
    <col min="1290" max="1290" width="7.88671875" style="279" customWidth="1"/>
    <col min="1291" max="1293" width="8.5546875" style="279" customWidth="1"/>
    <col min="1294" max="1294" width="8.88671875" style="279"/>
    <col min="1295" max="1295" width="11.44140625" style="279" customWidth="1"/>
    <col min="1296" max="1297" width="8.44140625" style="279" customWidth="1"/>
    <col min="1298" max="1298" width="10.88671875" style="279" customWidth="1"/>
    <col min="1299" max="1301" width="8.44140625" style="279" customWidth="1"/>
    <col min="1302" max="1304" width="8.88671875" style="279"/>
    <col min="1305" max="1317" width="0" style="279" hidden="1" customWidth="1"/>
    <col min="1318" max="1536" width="8.88671875" style="279"/>
    <col min="1537" max="1537" width="6.109375" style="279" customWidth="1"/>
    <col min="1538" max="1538" width="4.44140625" style="279" customWidth="1"/>
    <col min="1539" max="1539" width="8.33203125" style="279" customWidth="1"/>
    <col min="1540" max="1540" width="7.109375" style="279" customWidth="1"/>
    <col min="1541" max="1541" width="9.33203125" style="279" customWidth="1"/>
    <col min="1542" max="1542" width="7.109375" style="279" customWidth="1"/>
    <col min="1543" max="1543" width="9.33203125" style="279" customWidth="1"/>
    <col min="1544" max="1544" width="7.109375" style="279" customWidth="1"/>
    <col min="1545" max="1545" width="9.33203125" style="279" customWidth="1"/>
    <col min="1546" max="1546" width="7.88671875" style="279" customWidth="1"/>
    <col min="1547" max="1549" width="8.5546875" style="279" customWidth="1"/>
    <col min="1550" max="1550" width="8.88671875" style="279"/>
    <col min="1551" max="1551" width="11.44140625" style="279" customWidth="1"/>
    <col min="1552" max="1553" width="8.44140625" style="279" customWidth="1"/>
    <col min="1554" max="1554" width="10.88671875" style="279" customWidth="1"/>
    <col min="1555" max="1557" width="8.44140625" style="279" customWidth="1"/>
    <col min="1558" max="1560" width="8.88671875" style="279"/>
    <col min="1561" max="1573" width="0" style="279" hidden="1" customWidth="1"/>
    <col min="1574" max="1792" width="8.88671875" style="279"/>
    <col min="1793" max="1793" width="6.109375" style="279" customWidth="1"/>
    <col min="1794" max="1794" width="4.44140625" style="279" customWidth="1"/>
    <col min="1795" max="1795" width="8.33203125" style="279" customWidth="1"/>
    <col min="1796" max="1796" width="7.109375" style="279" customWidth="1"/>
    <col min="1797" max="1797" width="9.33203125" style="279" customWidth="1"/>
    <col min="1798" max="1798" width="7.109375" style="279" customWidth="1"/>
    <col min="1799" max="1799" width="9.33203125" style="279" customWidth="1"/>
    <col min="1800" max="1800" width="7.109375" style="279" customWidth="1"/>
    <col min="1801" max="1801" width="9.33203125" style="279" customWidth="1"/>
    <col min="1802" max="1802" width="7.88671875" style="279" customWidth="1"/>
    <col min="1803" max="1805" width="8.5546875" style="279" customWidth="1"/>
    <col min="1806" max="1806" width="8.88671875" style="279"/>
    <col min="1807" max="1807" width="11.44140625" style="279" customWidth="1"/>
    <col min="1808" max="1809" width="8.44140625" style="279" customWidth="1"/>
    <col min="1810" max="1810" width="10.88671875" style="279" customWidth="1"/>
    <col min="1811" max="1813" width="8.44140625" style="279" customWidth="1"/>
    <col min="1814" max="1816" width="8.88671875" style="279"/>
    <col min="1817" max="1829" width="0" style="279" hidden="1" customWidth="1"/>
    <col min="1830" max="2048" width="8.88671875" style="279"/>
    <col min="2049" max="2049" width="6.109375" style="279" customWidth="1"/>
    <col min="2050" max="2050" width="4.44140625" style="279" customWidth="1"/>
    <col min="2051" max="2051" width="8.33203125" style="279" customWidth="1"/>
    <col min="2052" max="2052" width="7.109375" style="279" customWidth="1"/>
    <col min="2053" max="2053" width="9.33203125" style="279" customWidth="1"/>
    <col min="2054" max="2054" width="7.109375" style="279" customWidth="1"/>
    <col min="2055" max="2055" width="9.33203125" style="279" customWidth="1"/>
    <col min="2056" max="2056" width="7.109375" style="279" customWidth="1"/>
    <col min="2057" max="2057" width="9.33203125" style="279" customWidth="1"/>
    <col min="2058" max="2058" width="7.88671875" style="279" customWidth="1"/>
    <col min="2059" max="2061" width="8.5546875" style="279" customWidth="1"/>
    <col min="2062" max="2062" width="8.88671875" style="279"/>
    <col min="2063" max="2063" width="11.44140625" style="279" customWidth="1"/>
    <col min="2064" max="2065" width="8.44140625" style="279" customWidth="1"/>
    <col min="2066" max="2066" width="10.88671875" style="279" customWidth="1"/>
    <col min="2067" max="2069" width="8.44140625" style="279" customWidth="1"/>
    <col min="2070" max="2072" width="8.88671875" style="279"/>
    <col min="2073" max="2085" width="0" style="279" hidden="1" customWidth="1"/>
    <col min="2086" max="2304" width="8.88671875" style="279"/>
    <col min="2305" max="2305" width="6.109375" style="279" customWidth="1"/>
    <col min="2306" max="2306" width="4.44140625" style="279" customWidth="1"/>
    <col min="2307" max="2307" width="8.33203125" style="279" customWidth="1"/>
    <col min="2308" max="2308" width="7.109375" style="279" customWidth="1"/>
    <col min="2309" max="2309" width="9.33203125" style="279" customWidth="1"/>
    <col min="2310" max="2310" width="7.109375" style="279" customWidth="1"/>
    <col min="2311" max="2311" width="9.33203125" style="279" customWidth="1"/>
    <col min="2312" max="2312" width="7.109375" style="279" customWidth="1"/>
    <col min="2313" max="2313" width="9.33203125" style="279" customWidth="1"/>
    <col min="2314" max="2314" width="7.88671875" style="279" customWidth="1"/>
    <col min="2315" max="2317" width="8.5546875" style="279" customWidth="1"/>
    <col min="2318" max="2318" width="8.88671875" style="279"/>
    <col min="2319" max="2319" width="11.44140625" style="279" customWidth="1"/>
    <col min="2320" max="2321" width="8.44140625" style="279" customWidth="1"/>
    <col min="2322" max="2322" width="10.88671875" style="279" customWidth="1"/>
    <col min="2323" max="2325" width="8.44140625" style="279" customWidth="1"/>
    <col min="2326" max="2328" width="8.88671875" style="279"/>
    <col min="2329" max="2341" width="0" style="279" hidden="1" customWidth="1"/>
    <col min="2342" max="2560" width="8.88671875" style="279"/>
    <col min="2561" max="2561" width="6.109375" style="279" customWidth="1"/>
    <col min="2562" max="2562" width="4.44140625" style="279" customWidth="1"/>
    <col min="2563" max="2563" width="8.33203125" style="279" customWidth="1"/>
    <col min="2564" max="2564" width="7.109375" style="279" customWidth="1"/>
    <col min="2565" max="2565" width="9.33203125" style="279" customWidth="1"/>
    <col min="2566" max="2566" width="7.109375" style="279" customWidth="1"/>
    <col min="2567" max="2567" width="9.33203125" style="279" customWidth="1"/>
    <col min="2568" max="2568" width="7.109375" style="279" customWidth="1"/>
    <col min="2569" max="2569" width="9.33203125" style="279" customWidth="1"/>
    <col min="2570" max="2570" width="7.88671875" style="279" customWidth="1"/>
    <col min="2571" max="2573" width="8.5546875" style="279" customWidth="1"/>
    <col min="2574" max="2574" width="8.88671875" style="279"/>
    <col min="2575" max="2575" width="11.44140625" style="279" customWidth="1"/>
    <col min="2576" max="2577" width="8.44140625" style="279" customWidth="1"/>
    <col min="2578" max="2578" width="10.88671875" style="279" customWidth="1"/>
    <col min="2579" max="2581" width="8.44140625" style="279" customWidth="1"/>
    <col min="2582" max="2584" width="8.88671875" style="279"/>
    <col min="2585" max="2597" width="0" style="279" hidden="1" customWidth="1"/>
    <col min="2598" max="2816" width="8.88671875" style="279"/>
    <col min="2817" max="2817" width="6.109375" style="279" customWidth="1"/>
    <col min="2818" max="2818" width="4.44140625" style="279" customWidth="1"/>
    <col min="2819" max="2819" width="8.33203125" style="279" customWidth="1"/>
    <col min="2820" max="2820" width="7.109375" style="279" customWidth="1"/>
    <col min="2821" max="2821" width="9.33203125" style="279" customWidth="1"/>
    <col min="2822" max="2822" width="7.109375" style="279" customWidth="1"/>
    <col min="2823" max="2823" width="9.33203125" style="279" customWidth="1"/>
    <col min="2824" max="2824" width="7.109375" style="279" customWidth="1"/>
    <col min="2825" max="2825" width="9.33203125" style="279" customWidth="1"/>
    <col min="2826" max="2826" width="7.88671875" style="279" customWidth="1"/>
    <col min="2827" max="2829" width="8.5546875" style="279" customWidth="1"/>
    <col min="2830" max="2830" width="8.88671875" style="279"/>
    <col min="2831" max="2831" width="11.44140625" style="279" customWidth="1"/>
    <col min="2832" max="2833" width="8.44140625" style="279" customWidth="1"/>
    <col min="2834" max="2834" width="10.88671875" style="279" customWidth="1"/>
    <col min="2835" max="2837" width="8.44140625" style="279" customWidth="1"/>
    <col min="2838" max="2840" width="8.88671875" style="279"/>
    <col min="2841" max="2853" width="0" style="279" hidden="1" customWidth="1"/>
    <col min="2854" max="3072" width="8.88671875" style="279"/>
    <col min="3073" max="3073" width="6.109375" style="279" customWidth="1"/>
    <col min="3074" max="3074" width="4.44140625" style="279" customWidth="1"/>
    <col min="3075" max="3075" width="8.33203125" style="279" customWidth="1"/>
    <col min="3076" max="3076" width="7.109375" style="279" customWidth="1"/>
    <col min="3077" max="3077" width="9.33203125" style="279" customWidth="1"/>
    <col min="3078" max="3078" width="7.109375" style="279" customWidth="1"/>
    <col min="3079" max="3079" width="9.33203125" style="279" customWidth="1"/>
    <col min="3080" max="3080" width="7.109375" style="279" customWidth="1"/>
    <col min="3081" max="3081" width="9.33203125" style="279" customWidth="1"/>
    <col min="3082" max="3082" width="7.88671875" style="279" customWidth="1"/>
    <col min="3083" max="3085" width="8.5546875" style="279" customWidth="1"/>
    <col min="3086" max="3086" width="8.88671875" style="279"/>
    <col min="3087" max="3087" width="11.44140625" style="279" customWidth="1"/>
    <col min="3088" max="3089" width="8.44140625" style="279" customWidth="1"/>
    <col min="3090" max="3090" width="10.88671875" style="279" customWidth="1"/>
    <col min="3091" max="3093" width="8.44140625" style="279" customWidth="1"/>
    <col min="3094" max="3096" width="8.88671875" style="279"/>
    <col min="3097" max="3109" width="0" style="279" hidden="1" customWidth="1"/>
    <col min="3110" max="3328" width="8.88671875" style="279"/>
    <col min="3329" max="3329" width="6.109375" style="279" customWidth="1"/>
    <col min="3330" max="3330" width="4.44140625" style="279" customWidth="1"/>
    <col min="3331" max="3331" width="8.33203125" style="279" customWidth="1"/>
    <col min="3332" max="3332" width="7.109375" style="279" customWidth="1"/>
    <col min="3333" max="3333" width="9.33203125" style="279" customWidth="1"/>
    <col min="3334" max="3334" width="7.109375" style="279" customWidth="1"/>
    <col min="3335" max="3335" width="9.33203125" style="279" customWidth="1"/>
    <col min="3336" max="3336" width="7.109375" style="279" customWidth="1"/>
    <col min="3337" max="3337" width="9.33203125" style="279" customWidth="1"/>
    <col min="3338" max="3338" width="7.88671875" style="279" customWidth="1"/>
    <col min="3339" max="3341" width="8.5546875" style="279" customWidth="1"/>
    <col min="3342" max="3342" width="8.88671875" style="279"/>
    <col min="3343" max="3343" width="11.44140625" style="279" customWidth="1"/>
    <col min="3344" max="3345" width="8.44140625" style="279" customWidth="1"/>
    <col min="3346" max="3346" width="10.88671875" style="279" customWidth="1"/>
    <col min="3347" max="3349" width="8.44140625" style="279" customWidth="1"/>
    <col min="3350" max="3352" width="8.88671875" style="279"/>
    <col min="3353" max="3365" width="0" style="279" hidden="1" customWidth="1"/>
    <col min="3366" max="3584" width="8.88671875" style="279"/>
    <col min="3585" max="3585" width="6.109375" style="279" customWidth="1"/>
    <col min="3586" max="3586" width="4.44140625" style="279" customWidth="1"/>
    <col min="3587" max="3587" width="8.33203125" style="279" customWidth="1"/>
    <col min="3588" max="3588" width="7.109375" style="279" customWidth="1"/>
    <col min="3589" max="3589" width="9.33203125" style="279" customWidth="1"/>
    <col min="3590" max="3590" width="7.109375" style="279" customWidth="1"/>
    <col min="3591" max="3591" width="9.33203125" style="279" customWidth="1"/>
    <col min="3592" max="3592" width="7.109375" style="279" customWidth="1"/>
    <col min="3593" max="3593" width="9.33203125" style="279" customWidth="1"/>
    <col min="3594" max="3594" width="7.88671875" style="279" customWidth="1"/>
    <col min="3595" max="3597" width="8.5546875" style="279" customWidth="1"/>
    <col min="3598" max="3598" width="8.88671875" style="279"/>
    <col min="3599" max="3599" width="11.44140625" style="279" customWidth="1"/>
    <col min="3600" max="3601" width="8.44140625" style="279" customWidth="1"/>
    <col min="3602" max="3602" width="10.88671875" style="279" customWidth="1"/>
    <col min="3603" max="3605" width="8.44140625" style="279" customWidth="1"/>
    <col min="3606" max="3608" width="8.88671875" style="279"/>
    <col min="3609" max="3621" width="0" style="279" hidden="1" customWidth="1"/>
    <col min="3622" max="3840" width="8.88671875" style="279"/>
    <col min="3841" max="3841" width="6.109375" style="279" customWidth="1"/>
    <col min="3842" max="3842" width="4.44140625" style="279" customWidth="1"/>
    <col min="3843" max="3843" width="8.33203125" style="279" customWidth="1"/>
    <col min="3844" max="3844" width="7.109375" style="279" customWidth="1"/>
    <col min="3845" max="3845" width="9.33203125" style="279" customWidth="1"/>
    <col min="3846" max="3846" width="7.109375" style="279" customWidth="1"/>
    <col min="3847" max="3847" width="9.33203125" style="279" customWidth="1"/>
    <col min="3848" max="3848" width="7.109375" style="279" customWidth="1"/>
    <col min="3849" max="3849" width="9.33203125" style="279" customWidth="1"/>
    <col min="3850" max="3850" width="7.88671875" style="279" customWidth="1"/>
    <col min="3851" max="3853" width="8.5546875" style="279" customWidth="1"/>
    <col min="3854" max="3854" width="8.88671875" style="279"/>
    <col min="3855" max="3855" width="11.44140625" style="279" customWidth="1"/>
    <col min="3856" max="3857" width="8.44140625" style="279" customWidth="1"/>
    <col min="3858" max="3858" width="10.88671875" style="279" customWidth="1"/>
    <col min="3859" max="3861" width="8.44140625" style="279" customWidth="1"/>
    <col min="3862" max="3864" width="8.88671875" style="279"/>
    <col min="3865" max="3877" width="0" style="279" hidden="1" customWidth="1"/>
    <col min="3878" max="4096" width="8.88671875" style="279"/>
    <col min="4097" max="4097" width="6.109375" style="279" customWidth="1"/>
    <col min="4098" max="4098" width="4.44140625" style="279" customWidth="1"/>
    <col min="4099" max="4099" width="8.33203125" style="279" customWidth="1"/>
    <col min="4100" max="4100" width="7.109375" style="279" customWidth="1"/>
    <col min="4101" max="4101" width="9.33203125" style="279" customWidth="1"/>
    <col min="4102" max="4102" width="7.109375" style="279" customWidth="1"/>
    <col min="4103" max="4103" width="9.33203125" style="279" customWidth="1"/>
    <col min="4104" max="4104" width="7.109375" style="279" customWidth="1"/>
    <col min="4105" max="4105" width="9.33203125" style="279" customWidth="1"/>
    <col min="4106" max="4106" width="7.88671875" style="279" customWidth="1"/>
    <col min="4107" max="4109" width="8.5546875" style="279" customWidth="1"/>
    <col min="4110" max="4110" width="8.88671875" style="279"/>
    <col min="4111" max="4111" width="11.44140625" style="279" customWidth="1"/>
    <col min="4112" max="4113" width="8.44140625" style="279" customWidth="1"/>
    <col min="4114" max="4114" width="10.88671875" style="279" customWidth="1"/>
    <col min="4115" max="4117" width="8.44140625" style="279" customWidth="1"/>
    <col min="4118" max="4120" width="8.88671875" style="279"/>
    <col min="4121" max="4133" width="0" style="279" hidden="1" customWidth="1"/>
    <col min="4134" max="4352" width="8.88671875" style="279"/>
    <col min="4353" max="4353" width="6.109375" style="279" customWidth="1"/>
    <col min="4354" max="4354" width="4.44140625" style="279" customWidth="1"/>
    <col min="4355" max="4355" width="8.33203125" style="279" customWidth="1"/>
    <col min="4356" max="4356" width="7.109375" style="279" customWidth="1"/>
    <col min="4357" max="4357" width="9.33203125" style="279" customWidth="1"/>
    <col min="4358" max="4358" width="7.109375" style="279" customWidth="1"/>
    <col min="4359" max="4359" width="9.33203125" style="279" customWidth="1"/>
    <col min="4360" max="4360" width="7.109375" style="279" customWidth="1"/>
    <col min="4361" max="4361" width="9.33203125" style="279" customWidth="1"/>
    <col min="4362" max="4362" width="7.88671875" style="279" customWidth="1"/>
    <col min="4363" max="4365" width="8.5546875" style="279" customWidth="1"/>
    <col min="4366" max="4366" width="8.88671875" style="279"/>
    <col min="4367" max="4367" width="11.44140625" style="279" customWidth="1"/>
    <col min="4368" max="4369" width="8.44140625" style="279" customWidth="1"/>
    <col min="4370" max="4370" width="10.88671875" style="279" customWidth="1"/>
    <col min="4371" max="4373" width="8.44140625" style="279" customWidth="1"/>
    <col min="4374" max="4376" width="8.88671875" style="279"/>
    <col min="4377" max="4389" width="0" style="279" hidden="1" customWidth="1"/>
    <col min="4390" max="4608" width="8.88671875" style="279"/>
    <col min="4609" max="4609" width="6.109375" style="279" customWidth="1"/>
    <col min="4610" max="4610" width="4.44140625" style="279" customWidth="1"/>
    <col min="4611" max="4611" width="8.33203125" style="279" customWidth="1"/>
    <col min="4612" max="4612" width="7.109375" style="279" customWidth="1"/>
    <col min="4613" max="4613" width="9.33203125" style="279" customWidth="1"/>
    <col min="4614" max="4614" width="7.109375" style="279" customWidth="1"/>
    <col min="4615" max="4615" width="9.33203125" style="279" customWidth="1"/>
    <col min="4616" max="4616" width="7.109375" style="279" customWidth="1"/>
    <col min="4617" max="4617" width="9.33203125" style="279" customWidth="1"/>
    <col min="4618" max="4618" width="7.88671875" style="279" customWidth="1"/>
    <col min="4619" max="4621" width="8.5546875" style="279" customWidth="1"/>
    <col min="4622" max="4622" width="8.88671875" style="279"/>
    <col min="4623" max="4623" width="11.44140625" style="279" customWidth="1"/>
    <col min="4624" max="4625" width="8.44140625" style="279" customWidth="1"/>
    <col min="4626" max="4626" width="10.88671875" style="279" customWidth="1"/>
    <col min="4627" max="4629" width="8.44140625" style="279" customWidth="1"/>
    <col min="4630" max="4632" width="8.88671875" style="279"/>
    <col min="4633" max="4645" width="0" style="279" hidden="1" customWidth="1"/>
    <col min="4646" max="4864" width="8.88671875" style="279"/>
    <col min="4865" max="4865" width="6.109375" style="279" customWidth="1"/>
    <col min="4866" max="4866" width="4.44140625" style="279" customWidth="1"/>
    <col min="4867" max="4867" width="8.33203125" style="279" customWidth="1"/>
    <col min="4868" max="4868" width="7.109375" style="279" customWidth="1"/>
    <col min="4869" max="4869" width="9.33203125" style="279" customWidth="1"/>
    <col min="4870" max="4870" width="7.109375" style="279" customWidth="1"/>
    <col min="4871" max="4871" width="9.33203125" style="279" customWidth="1"/>
    <col min="4872" max="4872" width="7.109375" style="279" customWidth="1"/>
    <col min="4873" max="4873" width="9.33203125" style="279" customWidth="1"/>
    <col min="4874" max="4874" width="7.88671875" style="279" customWidth="1"/>
    <col min="4875" max="4877" width="8.5546875" style="279" customWidth="1"/>
    <col min="4878" max="4878" width="8.88671875" style="279"/>
    <col min="4879" max="4879" width="11.44140625" style="279" customWidth="1"/>
    <col min="4880" max="4881" width="8.44140625" style="279" customWidth="1"/>
    <col min="4882" max="4882" width="10.88671875" style="279" customWidth="1"/>
    <col min="4883" max="4885" width="8.44140625" style="279" customWidth="1"/>
    <col min="4886" max="4888" width="8.88671875" style="279"/>
    <col min="4889" max="4901" width="0" style="279" hidden="1" customWidth="1"/>
    <col min="4902" max="5120" width="8.88671875" style="279"/>
    <col min="5121" max="5121" width="6.109375" style="279" customWidth="1"/>
    <col min="5122" max="5122" width="4.44140625" style="279" customWidth="1"/>
    <col min="5123" max="5123" width="8.33203125" style="279" customWidth="1"/>
    <col min="5124" max="5124" width="7.109375" style="279" customWidth="1"/>
    <col min="5125" max="5125" width="9.33203125" style="279" customWidth="1"/>
    <col min="5126" max="5126" width="7.109375" style="279" customWidth="1"/>
    <col min="5127" max="5127" width="9.33203125" style="279" customWidth="1"/>
    <col min="5128" max="5128" width="7.109375" style="279" customWidth="1"/>
    <col min="5129" max="5129" width="9.33203125" style="279" customWidth="1"/>
    <col min="5130" max="5130" width="7.88671875" style="279" customWidth="1"/>
    <col min="5131" max="5133" width="8.5546875" style="279" customWidth="1"/>
    <col min="5134" max="5134" width="8.88671875" style="279"/>
    <col min="5135" max="5135" width="11.44140625" style="279" customWidth="1"/>
    <col min="5136" max="5137" width="8.44140625" style="279" customWidth="1"/>
    <col min="5138" max="5138" width="10.88671875" style="279" customWidth="1"/>
    <col min="5139" max="5141" width="8.44140625" style="279" customWidth="1"/>
    <col min="5142" max="5144" width="8.88671875" style="279"/>
    <col min="5145" max="5157" width="0" style="279" hidden="1" customWidth="1"/>
    <col min="5158" max="5376" width="8.88671875" style="279"/>
    <col min="5377" max="5377" width="6.109375" style="279" customWidth="1"/>
    <col min="5378" max="5378" width="4.44140625" style="279" customWidth="1"/>
    <col min="5379" max="5379" width="8.33203125" style="279" customWidth="1"/>
    <col min="5380" max="5380" width="7.109375" style="279" customWidth="1"/>
    <col min="5381" max="5381" width="9.33203125" style="279" customWidth="1"/>
    <col min="5382" max="5382" width="7.109375" style="279" customWidth="1"/>
    <col min="5383" max="5383" width="9.33203125" style="279" customWidth="1"/>
    <col min="5384" max="5384" width="7.109375" style="279" customWidth="1"/>
    <col min="5385" max="5385" width="9.33203125" style="279" customWidth="1"/>
    <col min="5386" max="5386" width="7.88671875" style="279" customWidth="1"/>
    <col min="5387" max="5389" width="8.5546875" style="279" customWidth="1"/>
    <col min="5390" max="5390" width="8.88671875" style="279"/>
    <col min="5391" max="5391" width="11.44140625" style="279" customWidth="1"/>
    <col min="5392" max="5393" width="8.44140625" style="279" customWidth="1"/>
    <col min="5394" max="5394" width="10.88671875" style="279" customWidth="1"/>
    <col min="5395" max="5397" width="8.44140625" style="279" customWidth="1"/>
    <col min="5398" max="5400" width="8.88671875" style="279"/>
    <col min="5401" max="5413" width="0" style="279" hidden="1" customWidth="1"/>
    <col min="5414" max="5632" width="8.88671875" style="279"/>
    <col min="5633" max="5633" width="6.109375" style="279" customWidth="1"/>
    <col min="5634" max="5634" width="4.44140625" style="279" customWidth="1"/>
    <col min="5635" max="5635" width="8.33203125" style="279" customWidth="1"/>
    <col min="5636" max="5636" width="7.109375" style="279" customWidth="1"/>
    <col min="5637" max="5637" width="9.33203125" style="279" customWidth="1"/>
    <col min="5638" max="5638" width="7.109375" style="279" customWidth="1"/>
    <col min="5639" max="5639" width="9.33203125" style="279" customWidth="1"/>
    <col min="5640" max="5640" width="7.109375" style="279" customWidth="1"/>
    <col min="5641" max="5641" width="9.33203125" style="279" customWidth="1"/>
    <col min="5642" max="5642" width="7.88671875" style="279" customWidth="1"/>
    <col min="5643" max="5645" width="8.5546875" style="279" customWidth="1"/>
    <col min="5646" max="5646" width="8.88671875" style="279"/>
    <col min="5647" max="5647" width="11.44140625" style="279" customWidth="1"/>
    <col min="5648" max="5649" width="8.44140625" style="279" customWidth="1"/>
    <col min="5650" max="5650" width="10.88671875" style="279" customWidth="1"/>
    <col min="5651" max="5653" width="8.44140625" style="279" customWidth="1"/>
    <col min="5654" max="5656" width="8.88671875" style="279"/>
    <col min="5657" max="5669" width="0" style="279" hidden="1" customWidth="1"/>
    <col min="5670" max="5888" width="8.88671875" style="279"/>
    <col min="5889" max="5889" width="6.109375" style="279" customWidth="1"/>
    <col min="5890" max="5890" width="4.44140625" style="279" customWidth="1"/>
    <col min="5891" max="5891" width="8.33203125" style="279" customWidth="1"/>
    <col min="5892" max="5892" width="7.109375" style="279" customWidth="1"/>
    <col min="5893" max="5893" width="9.33203125" style="279" customWidth="1"/>
    <col min="5894" max="5894" width="7.109375" style="279" customWidth="1"/>
    <col min="5895" max="5895" width="9.33203125" style="279" customWidth="1"/>
    <col min="5896" max="5896" width="7.109375" style="279" customWidth="1"/>
    <col min="5897" max="5897" width="9.33203125" style="279" customWidth="1"/>
    <col min="5898" max="5898" width="7.88671875" style="279" customWidth="1"/>
    <col min="5899" max="5901" width="8.5546875" style="279" customWidth="1"/>
    <col min="5902" max="5902" width="8.88671875" style="279"/>
    <col min="5903" max="5903" width="11.44140625" style="279" customWidth="1"/>
    <col min="5904" max="5905" width="8.44140625" style="279" customWidth="1"/>
    <col min="5906" max="5906" width="10.88671875" style="279" customWidth="1"/>
    <col min="5907" max="5909" width="8.44140625" style="279" customWidth="1"/>
    <col min="5910" max="5912" width="8.88671875" style="279"/>
    <col min="5913" max="5925" width="0" style="279" hidden="1" customWidth="1"/>
    <col min="5926" max="6144" width="8.88671875" style="279"/>
    <col min="6145" max="6145" width="6.109375" style="279" customWidth="1"/>
    <col min="6146" max="6146" width="4.44140625" style="279" customWidth="1"/>
    <col min="6147" max="6147" width="8.33203125" style="279" customWidth="1"/>
    <col min="6148" max="6148" width="7.109375" style="279" customWidth="1"/>
    <col min="6149" max="6149" width="9.33203125" style="279" customWidth="1"/>
    <col min="6150" max="6150" width="7.109375" style="279" customWidth="1"/>
    <col min="6151" max="6151" width="9.33203125" style="279" customWidth="1"/>
    <col min="6152" max="6152" width="7.109375" style="279" customWidth="1"/>
    <col min="6153" max="6153" width="9.33203125" style="279" customWidth="1"/>
    <col min="6154" max="6154" width="7.88671875" style="279" customWidth="1"/>
    <col min="6155" max="6157" width="8.5546875" style="279" customWidth="1"/>
    <col min="6158" max="6158" width="8.88671875" style="279"/>
    <col min="6159" max="6159" width="11.44140625" style="279" customWidth="1"/>
    <col min="6160" max="6161" width="8.44140625" style="279" customWidth="1"/>
    <col min="6162" max="6162" width="10.88671875" style="279" customWidth="1"/>
    <col min="6163" max="6165" width="8.44140625" style="279" customWidth="1"/>
    <col min="6166" max="6168" width="8.88671875" style="279"/>
    <col min="6169" max="6181" width="0" style="279" hidden="1" customWidth="1"/>
    <col min="6182" max="6400" width="8.88671875" style="279"/>
    <col min="6401" max="6401" width="6.109375" style="279" customWidth="1"/>
    <col min="6402" max="6402" width="4.44140625" style="279" customWidth="1"/>
    <col min="6403" max="6403" width="8.33203125" style="279" customWidth="1"/>
    <col min="6404" max="6404" width="7.109375" style="279" customWidth="1"/>
    <col min="6405" max="6405" width="9.33203125" style="279" customWidth="1"/>
    <col min="6406" max="6406" width="7.109375" style="279" customWidth="1"/>
    <col min="6407" max="6407" width="9.33203125" style="279" customWidth="1"/>
    <col min="6408" max="6408" width="7.109375" style="279" customWidth="1"/>
    <col min="6409" max="6409" width="9.33203125" style="279" customWidth="1"/>
    <col min="6410" max="6410" width="7.88671875" style="279" customWidth="1"/>
    <col min="6411" max="6413" width="8.5546875" style="279" customWidth="1"/>
    <col min="6414" max="6414" width="8.88671875" style="279"/>
    <col min="6415" max="6415" width="11.44140625" style="279" customWidth="1"/>
    <col min="6416" max="6417" width="8.44140625" style="279" customWidth="1"/>
    <col min="6418" max="6418" width="10.88671875" style="279" customWidth="1"/>
    <col min="6419" max="6421" width="8.44140625" style="279" customWidth="1"/>
    <col min="6422" max="6424" width="8.88671875" style="279"/>
    <col min="6425" max="6437" width="0" style="279" hidden="1" customWidth="1"/>
    <col min="6438" max="6656" width="8.88671875" style="279"/>
    <col min="6657" max="6657" width="6.109375" style="279" customWidth="1"/>
    <col min="6658" max="6658" width="4.44140625" style="279" customWidth="1"/>
    <col min="6659" max="6659" width="8.33203125" style="279" customWidth="1"/>
    <col min="6660" max="6660" width="7.109375" style="279" customWidth="1"/>
    <col min="6661" max="6661" width="9.33203125" style="279" customWidth="1"/>
    <col min="6662" max="6662" width="7.109375" style="279" customWidth="1"/>
    <col min="6663" max="6663" width="9.33203125" style="279" customWidth="1"/>
    <col min="6664" max="6664" width="7.109375" style="279" customWidth="1"/>
    <col min="6665" max="6665" width="9.33203125" style="279" customWidth="1"/>
    <col min="6666" max="6666" width="7.88671875" style="279" customWidth="1"/>
    <col min="6667" max="6669" width="8.5546875" style="279" customWidth="1"/>
    <col min="6670" max="6670" width="8.88671875" style="279"/>
    <col min="6671" max="6671" width="11.44140625" style="279" customWidth="1"/>
    <col min="6672" max="6673" width="8.44140625" style="279" customWidth="1"/>
    <col min="6674" max="6674" width="10.88671875" style="279" customWidth="1"/>
    <col min="6675" max="6677" width="8.44140625" style="279" customWidth="1"/>
    <col min="6678" max="6680" width="8.88671875" style="279"/>
    <col min="6681" max="6693" width="0" style="279" hidden="1" customWidth="1"/>
    <col min="6694" max="6912" width="8.88671875" style="279"/>
    <col min="6913" max="6913" width="6.109375" style="279" customWidth="1"/>
    <col min="6914" max="6914" width="4.44140625" style="279" customWidth="1"/>
    <col min="6915" max="6915" width="8.33203125" style="279" customWidth="1"/>
    <col min="6916" max="6916" width="7.109375" style="279" customWidth="1"/>
    <col min="6917" max="6917" width="9.33203125" style="279" customWidth="1"/>
    <col min="6918" max="6918" width="7.109375" style="279" customWidth="1"/>
    <col min="6919" max="6919" width="9.33203125" style="279" customWidth="1"/>
    <col min="6920" max="6920" width="7.109375" style="279" customWidth="1"/>
    <col min="6921" max="6921" width="9.33203125" style="279" customWidth="1"/>
    <col min="6922" max="6922" width="7.88671875" style="279" customWidth="1"/>
    <col min="6923" max="6925" width="8.5546875" style="279" customWidth="1"/>
    <col min="6926" max="6926" width="8.88671875" style="279"/>
    <col min="6927" max="6927" width="11.44140625" style="279" customWidth="1"/>
    <col min="6928" max="6929" width="8.44140625" style="279" customWidth="1"/>
    <col min="6930" max="6930" width="10.88671875" style="279" customWidth="1"/>
    <col min="6931" max="6933" width="8.44140625" style="279" customWidth="1"/>
    <col min="6934" max="6936" width="8.88671875" style="279"/>
    <col min="6937" max="6949" width="0" style="279" hidden="1" customWidth="1"/>
    <col min="6950" max="7168" width="8.88671875" style="279"/>
    <col min="7169" max="7169" width="6.109375" style="279" customWidth="1"/>
    <col min="7170" max="7170" width="4.44140625" style="279" customWidth="1"/>
    <col min="7171" max="7171" width="8.33203125" style="279" customWidth="1"/>
    <col min="7172" max="7172" width="7.109375" style="279" customWidth="1"/>
    <col min="7173" max="7173" width="9.33203125" style="279" customWidth="1"/>
    <col min="7174" max="7174" width="7.109375" style="279" customWidth="1"/>
    <col min="7175" max="7175" width="9.33203125" style="279" customWidth="1"/>
    <col min="7176" max="7176" width="7.109375" style="279" customWidth="1"/>
    <col min="7177" max="7177" width="9.33203125" style="279" customWidth="1"/>
    <col min="7178" max="7178" width="7.88671875" style="279" customWidth="1"/>
    <col min="7179" max="7181" width="8.5546875" style="279" customWidth="1"/>
    <col min="7182" max="7182" width="8.88671875" style="279"/>
    <col min="7183" max="7183" width="11.44140625" style="279" customWidth="1"/>
    <col min="7184" max="7185" width="8.44140625" style="279" customWidth="1"/>
    <col min="7186" max="7186" width="10.88671875" style="279" customWidth="1"/>
    <col min="7187" max="7189" width="8.44140625" style="279" customWidth="1"/>
    <col min="7190" max="7192" width="8.88671875" style="279"/>
    <col min="7193" max="7205" width="0" style="279" hidden="1" customWidth="1"/>
    <col min="7206" max="7424" width="8.88671875" style="279"/>
    <col min="7425" max="7425" width="6.109375" style="279" customWidth="1"/>
    <col min="7426" max="7426" width="4.44140625" style="279" customWidth="1"/>
    <col min="7427" max="7427" width="8.33203125" style="279" customWidth="1"/>
    <col min="7428" max="7428" width="7.109375" style="279" customWidth="1"/>
    <col min="7429" max="7429" width="9.33203125" style="279" customWidth="1"/>
    <col min="7430" max="7430" width="7.109375" style="279" customWidth="1"/>
    <col min="7431" max="7431" width="9.33203125" style="279" customWidth="1"/>
    <col min="7432" max="7432" width="7.109375" style="279" customWidth="1"/>
    <col min="7433" max="7433" width="9.33203125" style="279" customWidth="1"/>
    <col min="7434" max="7434" width="7.88671875" style="279" customWidth="1"/>
    <col min="7435" max="7437" width="8.5546875" style="279" customWidth="1"/>
    <col min="7438" max="7438" width="8.88671875" style="279"/>
    <col min="7439" max="7439" width="11.44140625" style="279" customWidth="1"/>
    <col min="7440" max="7441" width="8.44140625" style="279" customWidth="1"/>
    <col min="7442" max="7442" width="10.88671875" style="279" customWidth="1"/>
    <col min="7443" max="7445" width="8.44140625" style="279" customWidth="1"/>
    <col min="7446" max="7448" width="8.88671875" style="279"/>
    <col min="7449" max="7461" width="0" style="279" hidden="1" customWidth="1"/>
    <col min="7462" max="7680" width="8.88671875" style="279"/>
    <col min="7681" max="7681" width="6.109375" style="279" customWidth="1"/>
    <col min="7682" max="7682" width="4.44140625" style="279" customWidth="1"/>
    <col min="7683" max="7683" width="8.33203125" style="279" customWidth="1"/>
    <col min="7684" max="7684" width="7.109375" style="279" customWidth="1"/>
    <col min="7685" max="7685" width="9.33203125" style="279" customWidth="1"/>
    <col min="7686" max="7686" width="7.109375" style="279" customWidth="1"/>
    <col min="7687" max="7687" width="9.33203125" style="279" customWidth="1"/>
    <col min="7688" max="7688" width="7.109375" style="279" customWidth="1"/>
    <col min="7689" max="7689" width="9.33203125" style="279" customWidth="1"/>
    <col min="7690" max="7690" width="7.88671875" style="279" customWidth="1"/>
    <col min="7691" max="7693" width="8.5546875" style="279" customWidth="1"/>
    <col min="7694" max="7694" width="8.88671875" style="279"/>
    <col min="7695" max="7695" width="11.44140625" style="279" customWidth="1"/>
    <col min="7696" max="7697" width="8.44140625" style="279" customWidth="1"/>
    <col min="7698" max="7698" width="10.88671875" style="279" customWidth="1"/>
    <col min="7699" max="7701" width="8.44140625" style="279" customWidth="1"/>
    <col min="7702" max="7704" width="8.88671875" style="279"/>
    <col min="7705" max="7717" width="0" style="279" hidden="1" customWidth="1"/>
    <col min="7718" max="7936" width="8.88671875" style="279"/>
    <col min="7937" max="7937" width="6.109375" style="279" customWidth="1"/>
    <col min="7938" max="7938" width="4.44140625" style="279" customWidth="1"/>
    <col min="7939" max="7939" width="8.33203125" style="279" customWidth="1"/>
    <col min="7940" max="7940" width="7.109375" style="279" customWidth="1"/>
    <col min="7941" max="7941" width="9.33203125" style="279" customWidth="1"/>
    <col min="7942" max="7942" width="7.109375" style="279" customWidth="1"/>
    <col min="7943" max="7943" width="9.33203125" style="279" customWidth="1"/>
    <col min="7944" max="7944" width="7.109375" style="279" customWidth="1"/>
    <col min="7945" max="7945" width="9.33203125" style="279" customWidth="1"/>
    <col min="7946" max="7946" width="7.88671875" style="279" customWidth="1"/>
    <col min="7947" max="7949" width="8.5546875" style="279" customWidth="1"/>
    <col min="7950" max="7950" width="8.88671875" style="279"/>
    <col min="7951" max="7951" width="11.44140625" style="279" customWidth="1"/>
    <col min="7952" max="7953" width="8.44140625" style="279" customWidth="1"/>
    <col min="7954" max="7954" width="10.88671875" style="279" customWidth="1"/>
    <col min="7955" max="7957" width="8.44140625" style="279" customWidth="1"/>
    <col min="7958" max="7960" width="8.88671875" style="279"/>
    <col min="7961" max="7973" width="0" style="279" hidden="1" customWidth="1"/>
    <col min="7974" max="8192" width="8.88671875" style="279"/>
    <col min="8193" max="8193" width="6.109375" style="279" customWidth="1"/>
    <col min="8194" max="8194" width="4.44140625" style="279" customWidth="1"/>
    <col min="8195" max="8195" width="8.33203125" style="279" customWidth="1"/>
    <col min="8196" max="8196" width="7.109375" style="279" customWidth="1"/>
    <col min="8197" max="8197" width="9.33203125" style="279" customWidth="1"/>
    <col min="8198" max="8198" width="7.109375" style="279" customWidth="1"/>
    <col min="8199" max="8199" width="9.33203125" style="279" customWidth="1"/>
    <col min="8200" max="8200" width="7.109375" style="279" customWidth="1"/>
    <col min="8201" max="8201" width="9.33203125" style="279" customWidth="1"/>
    <col min="8202" max="8202" width="7.88671875" style="279" customWidth="1"/>
    <col min="8203" max="8205" width="8.5546875" style="279" customWidth="1"/>
    <col min="8206" max="8206" width="8.88671875" style="279"/>
    <col min="8207" max="8207" width="11.44140625" style="279" customWidth="1"/>
    <col min="8208" max="8209" width="8.44140625" style="279" customWidth="1"/>
    <col min="8210" max="8210" width="10.88671875" style="279" customWidth="1"/>
    <col min="8211" max="8213" width="8.44140625" style="279" customWidth="1"/>
    <col min="8214" max="8216" width="8.88671875" style="279"/>
    <col min="8217" max="8229" width="0" style="279" hidden="1" customWidth="1"/>
    <col min="8230" max="8448" width="8.88671875" style="279"/>
    <col min="8449" max="8449" width="6.109375" style="279" customWidth="1"/>
    <col min="8450" max="8450" width="4.44140625" style="279" customWidth="1"/>
    <col min="8451" max="8451" width="8.33203125" style="279" customWidth="1"/>
    <col min="8452" max="8452" width="7.109375" style="279" customWidth="1"/>
    <col min="8453" max="8453" width="9.33203125" style="279" customWidth="1"/>
    <col min="8454" max="8454" width="7.109375" style="279" customWidth="1"/>
    <col min="8455" max="8455" width="9.33203125" style="279" customWidth="1"/>
    <col min="8456" max="8456" width="7.109375" style="279" customWidth="1"/>
    <col min="8457" max="8457" width="9.33203125" style="279" customWidth="1"/>
    <col min="8458" max="8458" width="7.88671875" style="279" customWidth="1"/>
    <col min="8459" max="8461" width="8.5546875" style="279" customWidth="1"/>
    <col min="8462" max="8462" width="8.88671875" style="279"/>
    <col min="8463" max="8463" width="11.44140625" style="279" customWidth="1"/>
    <col min="8464" max="8465" width="8.44140625" style="279" customWidth="1"/>
    <col min="8466" max="8466" width="10.88671875" style="279" customWidth="1"/>
    <col min="8467" max="8469" width="8.44140625" style="279" customWidth="1"/>
    <col min="8470" max="8472" width="8.88671875" style="279"/>
    <col min="8473" max="8485" width="0" style="279" hidden="1" customWidth="1"/>
    <col min="8486" max="8704" width="8.88671875" style="279"/>
    <col min="8705" max="8705" width="6.109375" style="279" customWidth="1"/>
    <col min="8706" max="8706" width="4.44140625" style="279" customWidth="1"/>
    <col min="8707" max="8707" width="8.33203125" style="279" customWidth="1"/>
    <col min="8708" max="8708" width="7.109375" style="279" customWidth="1"/>
    <col min="8709" max="8709" width="9.33203125" style="279" customWidth="1"/>
    <col min="8710" max="8710" width="7.109375" style="279" customWidth="1"/>
    <col min="8711" max="8711" width="9.33203125" style="279" customWidth="1"/>
    <col min="8712" max="8712" width="7.109375" style="279" customWidth="1"/>
    <col min="8713" max="8713" width="9.33203125" style="279" customWidth="1"/>
    <col min="8714" max="8714" width="7.88671875" style="279" customWidth="1"/>
    <col min="8715" max="8717" width="8.5546875" style="279" customWidth="1"/>
    <col min="8718" max="8718" width="8.88671875" style="279"/>
    <col min="8719" max="8719" width="11.44140625" style="279" customWidth="1"/>
    <col min="8720" max="8721" width="8.44140625" style="279" customWidth="1"/>
    <col min="8722" max="8722" width="10.88671875" style="279" customWidth="1"/>
    <col min="8723" max="8725" width="8.44140625" style="279" customWidth="1"/>
    <col min="8726" max="8728" width="8.88671875" style="279"/>
    <col min="8729" max="8741" width="0" style="279" hidden="1" customWidth="1"/>
    <col min="8742" max="8960" width="8.88671875" style="279"/>
    <col min="8961" max="8961" width="6.109375" style="279" customWidth="1"/>
    <col min="8962" max="8962" width="4.44140625" style="279" customWidth="1"/>
    <col min="8963" max="8963" width="8.33203125" style="279" customWidth="1"/>
    <col min="8964" max="8964" width="7.109375" style="279" customWidth="1"/>
    <col min="8965" max="8965" width="9.33203125" style="279" customWidth="1"/>
    <col min="8966" max="8966" width="7.109375" style="279" customWidth="1"/>
    <col min="8967" max="8967" width="9.33203125" style="279" customWidth="1"/>
    <col min="8968" max="8968" width="7.109375" style="279" customWidth="1"/>
    <col min="8969" max="8969" width="9.33203125" style="279" customWidth="1"/>
    <col min="8970" max="8970" width="7.88671875" style="279" customWidth="1"/>
    <col min="8971" max="8973" width="8.5546875" style="279" customWidth="1"/>
    <col min="8974" max="8974" width="8.88671875" style="279"/>
    <col min="8975" max="8975" width="11.44140625" style="279" customWidth="1"/>
    <col min="8976" max="8977" width="8.44140625" style="279" customWidth="1"/>
    <col min="8978" max="8978" width="10.88671875" style="279" customWidth="1"/>
    <col min="8979" max="8981" width="8.44140625" style="279" customWidth="1"/>
    <col min="8982" max="8984" width="8.88671875" style="279"/>
    <col min="8985" max="8997" width="0" style="279" hidden="1" customWidth="1"/>
    <col min="8998" max="9216" width="8.88671875" style="279"/>
    <col min="9217" max="9217" width="6.109375" style="279" customWidth="1"/>
    <col min="9218" max="9218" width="4.44140625" style="279" customWidth="1"/>
    <col min="9219" max="9219" width="8.33203125" style="279" customWidth="1"/>
    <col min="9220" max="9220" width="7.109375" style="279" customWidth="1"/>
    <col min="9221" max="9221" width="9.33203125" style="279" customWidth="1"/>
    <col min="9222" max="9222" width="7.109375" style="279" customWidth="1"/>
    <col min="9223" max="9223" width="9.33203125" style="279" customWidth="1"/>
    <col min="9224" max="9224" width="7.109375" style="279" customWidth="1"/>
    <col min="9225" max="9225" width="9.33203125" style="279" customWidth="1"/>
    <col min="9226" max="9226" width="7.88671875" style="279" customWidth="1"/>
    <col min="9227" max="9229" width="8.5546875" style="279" customWidth="1"/>
    <col min="9230" max="9230" width="8.88671875" style="279"/>
    <col min="9231" max="9231" width="11.44140625" style="279" customWidth="1"/>
    <col min="9232" max="9233" width="8.44140625" style="279" customWidth="1"/>
    <col min="9234" max="9234" width="10.88671875" style="279" customWidth="1"/>
    <col min="9235" max="9237" width="8.44140625" style="279" customWidth="1"/>
    <col min="9238" max="9240" width="8.88671875" style="279"/>
    <col min="9241" max="9253" width="0" style="279" hidden="1" customWidth="1"/>
    <col min="9254" max="9472" width="8.88671875" style="279"/>
    <col min="9473" max="9473" width="6.109375" style="279" customWidth="1"/>
    <col min="9474" max="9474" width="4.44140625" style="279" customWidth="1"/>
    <col min="9475" max="9475" width="8.33203125" style="279" customWidth="1"/>
    <col min="9476" max="9476" width="7.109375" style="279" customWidth="1"/>
    <col min="9477" max="9477" width="9.33203125" style="279" customWidth="1"/>
    <col min="9478" max="9478" width="7.109375" style="279" customWidth="1"/>
    <col min="9479" max="9479" width="9.33203125" style="279" customWidth="1"/>
    <col min="9480" max="9480" width="7.109375" style="279" customWidth="1"/>
    <col min="9481" max="9481" width="9.33203125" style="279" customWidth="1"/>
    <col min="9482" max="9482" width="7.88671875" style="279" customWidth="1"/>
    <col min="9483" max="9485" width="8.5546875" style="279" customWidth="1"/>
    <col min="9486" max="9486" width="8.88671875" style="279"/>
    <col min="9487" max="9487" width="11.44140625" style="279" customWidth="1"/>
    <col min="9488" max="9489" width="8.44140625" style="279" customWidth="1"/>
    <col min="9490" max="9490" width="10.88671875" style="279" customWidth="1"/>
    <col min="9491" max="9493" width="8.44140625" style="279" customWidth="1"/>
    <col min="9494" max="9496" width="8.88671875" style="279"/>
    <col min="9497" max="9509" width="0" style="279" hidden="1" customWidth="1"/>
    <col min="9510" max="9728" width="8.88671875" style="279"/>
    <col min="9729" max="9729" width="6.109375" style="279" customWidth="1"/>
    <col min="9730" max="9730" width="4.44140625" style="279" customWidth="1"/>
    <col min="9731" max="9731" width="8.33203125" style="279" customWidth="1"/>
    <col min="9732" max="9732" width="7.109375" style="279" customWidth="1"/>
    <col min="9733" max="9733" width="9.33203125" style="279" customWidth="1"/>
    <col min="9734" max="9734" width="7.109375" style="279" customWidth="1"/>
    <col min="9735" max="9735" width="9.33203125" style="279" customWidth="1"/>
    <col min="9736" max="9736" width="7.109375" style="279" customWidth="1"/>
    <col min="9737" max="9737" width="9.33203125" style="279" customWidth="1"/>
    <col min="9738" max="9738" width="7.88671875" style="279" customWidth="1"/>
    <col min="9739" max="9741" width="8.5546875" style="279" customWidth="1"/>
    <col min="9742" max="9742" width="8.88671875" style="279"/>
    <col min="9743" max="9743" width="11.44140625" style="279" customWidth="1"/>
    <col min="9744" max="9745" width="8.44140625" style="279" customWidth="1"/>
    <col min="9746" max="9746" width="10.88671875" style="279" customWidth="1"/>
    <col min="9747" max="9749" width="8.44140625" style="279" customWidth="1"/>
    <col min="9750" max="9752" width="8.88671875" style="279"/>
    <col min="9753" max="9765" width="0" style="279" hidden="1" customWidth="1"/>
    <col min="9766" max="9984" width="8.88671875" style="279"/>
    <col min="9985" max="9985" width="6.109375" style="279" customWidth="1"/>
    <col min="9986" max="9986" width="4.44140625" style="279" customWidth="1"/>
    <col min="9987" max="9987" width="8.33203125" style="279" customWidth="1"/>
    <col min="9988" max="9988" width="7.109375" style="279" customWidth="1"/>
    <col min="9989" max="9989" width="9.33203125" style="279" customWidth="1"/>
    <col min="9990" max="9990" width="7.109375" style="279" customWidth="1"/>
    <col min="9991" max="9991" width="9.33203125" style="279" customWidth="1"/>
    <col min="9992" max="9992" width="7.109375" style="279" customWidth="1"/>
    <col min="9993" max="9993" width="9.33203125" style="279" customWidth="1"/>
    <col min="9994" max="9994" width="7.88671875" style="279" customWidth="1"/>
    <col min="9995" max="9997" width="8.5546875" style="279" customWidth="1"/>
    <col min="9998" max="9998" width="8.88671875" style="279"/>
    <col min="9999" max="9999" width="11.44140625" style="279" customWidth="1"/>
    <col min="10000" max="10001" width="8.44140625" style="279" customWidth="1"/>
    <col min="10002" max="10002" width="10.88671875" style="279" customWidth="1"/>
    <col min="10003" max="10005" width="8.44140625" style="279" customWidth="1"/>
    <col min="10006" max="10008" width="8.88671875" style="279"/>
    <col min="10009" max="10021" width="0" style="279" hidden="1" customWidth="1"/>
    <col min="10022" max="10240" width="8.88671875" style="279"/>
    <col min="10241" max="10241" width="6.109375" style="279" customWidth="1"/>
    <col min="10242" max="10242" width="4.44140625" style="279" customWidth="1"/>
    <col min="10243" max="10243" width="8.33203125" style="279" customWidth="1"/>
    <col min="10244" max="10244" width="7.109375" style="279" customWidth="1"/>
    <col min="10245" max="10245" width="9.33203125" style="279" customWidth="1"/>
    <col min="10246" max="10246" width="7.109375" style="279" customWidth="1"/>
    <col min="10247" max="10247" width="9.33203125" style="279" customWidth="1"/>
    <col min="10248" max="10248" width="7.109375" style="279" customWidth="1"/>
    <col min="10249" max="10249" width="9.33203125" style="279" customWidth="1"/>
    <col min="10250" max="10250" width="7.88671875" style="279" customWidth="1"/>
    <col min="10251" max="10253" width="8.5546875" style="279" customWidth="1"/>
    <col min="10254" max="10254" width="8.88671875" style="279"/>
    <col min="10255" max="10255" width="11.44140625" style="279" customWidth="1"/>
    <col min="10256" max="10257" width="8.44140625" style="279" customWidth="1"/>
    <col min="10258" max="10258" width="10.88671875" style="279" customWidth="1"/>
    <col min="10259" max="10261" width="8.44140625" style="279" customWidth="1"/>
    <col min="10262" max="10264" width="8.88671875" style="279"/>
    <col min="10265" max="10277" width="0" style="279" hidden="1" customWidth="1"/>
    <col min="10278" max="10496" width="8.88671875" style="279"/>
    <col min="10497" max="10497" width="6.109375" style="279" customWidth="1"/>
    <col min="10498" max="10498" width="4.44140625" style="279" customWidth="1"/>
    <col min="10499" max="10499" width="8.33203125" style="279" customWidth="1"/>
    <col min="10500" max="10500" width="7.109375" style="279" customWidth="1"/>
    <col min="10501" max="10501" width="9.33203125" style="279" customWidth="1"/>
    <col min="10502" max="10502" width="7.109375" style="279" customWidth="1"/>
    <col min="10503" max="10503" width="9.33203125" style="279" customWidth="1"/>
    <col min="10504" max="10504" width="7.109375" style="279" customWidth="1"/>
    <col min="10505" max="10505" width="9.33203125" style="279" customWidth="1"/>
    <col min="10506" max="10506" width="7.88671875" style="279" customWidth="1"/>
    <col min="10507" max="10509" width="8.5546875" style="279" customWidth="1"/>
    <col min="10510" max="10510" width="8.88671875" style="279"/>
    <col min="10511" max="10511" width="11.44140625" style="279" customWidth="1"/>
    <col min="10512" max="10513" width="8.44140625" style="279" customWidth="1"/>
    <col min="10514" max="10514" width="10.88671875" style="279" customWidth="1"/>
    <col min="10515" max="10517" width="8.44140625" style="279" customWidth="1"/>
    <col min="10518" max="10520" width="8.88671875" style="279"/>
    <col min="10521" max="10533" width="0" style="279" hidden="1" customWidth="1"/>
    <col min="10534" max="10752" width="8.88671875" style="279"/>
    <col min="10753" max="10753" width="6.109375" style="279" customWidth="1"/>
    <col min="10754" max="10754" width="4.44140625" style="279" customWidth="1"/>
    <col min="10755" max="10755" width="8.33203125" style="279" customWidth="1"/>
    <col min="10756" max="10756" width="7.109375" style="279" customWidth="1"/>
    <col min="10757" max="10757" width="9.33203125" style="279" customWidth="1"/>
    <col min="10758" max="10758" width="7.109375" style="279" customWidth="1"/>
    <col min="10759" max="10759" width="9.33203125" style="279" customWidth="1"/>
    <col min="10760" max="10760" width="7.109375" style="279" customWidth="1"/>
    <col min="10761" max="10761" width="9.33203125" style="279" customWidth="1"/>
    <col min="10762" max="10762" width="7.88671875" style="279" customWidth="1"/>
    <col min="10763" max="10765" width="8.5546875" style="279" customWidth="1"/>
    <col min="10766" max="10766" width="8.88671875" style="279"/>
    <col min="10767" max="10767" width="11.44140625" style="279" customWidth="1"/>
    <col min="10768" max="10769" width="8.44140625" style="279" customWidth="1"/>
    <col min="10770" max="10770" width="10.88671875" style="279" customWidth="1"/>
    <col min="10771" max="10773" width="8.44140625" style="279" customWidth="1"/>
    <col min="10774" max="10776" width="8.88671875" style="279"/>
    <col min="10777" max="10789" width="0" style="279" hidden="1" customWidth="1"/>
    <col min="10790" max="11008" width="8.88671875" style="279"/>
    <col min="11009" max="11009" width="6.109375" style="279" customWidth="1"/>
    <col min="11010" max="11010" width="4.44140625" style="279" customWidth="1"/>
    <col min="11011" max="11011" width="8.33203125" style="279" customWidth="1"/>
    <col min="11012" max="11012" width="7.109375" style="279" customWidth="1"/>
    <col min="11013" max="11013" width="9.33203125" style="279" customWidth="1"/>
    <col min="11014" max="11014" width="7.109375" style="279" customWidth="1"/>
    <col min="11015" max="11015" width="9.33203125" style="279" customWidth="1"/>
    <col min="11016" max="11016" width="7.109375" style="279" customWidth="1"/>
    <col min="11017" max="11017" width="9.33203125" style="279" customWidth="1"/>
    <col min="11018" max="11018" width="7.88671875" style="279" customWidth="1"/>
    <col min="11019" max="11021" width="8.5546875" style="279" customWidth="1"/>
    <col min="11022" max="11022" width="8.88671875" style="279"/>
    <col min="11023" max="11023" width="11.44140625" style="279" customWidth="1"/>
    <col min="11024" max="11025" width="8.44140625" style="279" customWidth="1"/>
    <col min="11026" max="11026" width="10.88671875" style="279" customWidth="1"/>
    <col min="11027" max="11029" width="8.44140625" style="279" customWidth="1"/>
    <col min="11030" max="11032" width="8.88671875" style="279"/>
    <col min="11033" max="11045" width="0" style="279" hidden="1" customWidth="1"/>
    <col min="11046" max="11264" width="8.88671875" style="279"/>
    <col min="11265" max="11265" width="6.109375" style="279" customWidth="1"/>
    <col min="11266" max="11266" width="4.44140625" style="279" customWidth="1"/>
    <col min="11267" max="11267" width="8.33203125" style="279" customWidth="1"/>
    <col min="11268" max="11268" width="7.109375" style="279" customWidth="1"/>
    <col min="11269" max="11269" width="9.33203125" style="279" customWidth="1"/>
    <col min="11270" max="11270" width="7.109375" style="279" customWidth="1"/>
    <col min="11271" max="11271" width="9.33203125" style="279" customWidth="1"/>
    <col min="11272" max="11272" width="7.109375" style="279" customWidth="1"/>
    <col min="11273" max="11273" width="9.33203125" style="279" customWidth="1"/>
    <col min="11274" max="11274" width="7.88671875" style="279" customWidth="1"/>
    <col min="11275" max="11277" width="8.5546875" style="279" customWidth="1"/>
    <col min="11278" max="11278" width="8.88671875" style="279"/>
    <col min="11279" max="11279" width="11.44140625" style="279" customWidth="1"/>
    <col min="11280" max="11281" width="8.44140625" style="279" customWidth="1"/>
    <col min="11282" max="11282" width="10.88671875" style="279" customWidth="1"/>
    <col min="11283" max="11285" width="8.44140625" style="279" customWidth="1"/>
    <col min="11286" max="11288" width="8.88671875" style="279"/>
    <col min="11289" max="11301" width="0" style="279" hidden="1" customWidth="1"/>
    <col min="11302" max="11520" width="8.88671875" style="279"/>
    <col min="11521" max="11521" width="6.109375" style="279" customWidth="1"/>
    <col min="11522" max="11522" width="4.44140625" style="279" customWidth="1"/>
    <col min="11523" max="11523" width="8.33203125" style="279" customWidth="1"/>
    <col min="11524" max="11524" width="7.109375" style="279" customWidth="1"/>
    <col min="11525" max="11525" width="9.33203125" style="279" customWidth="1"/>
    <col min="11526" max="11526" width="7.109375" style="279" customWidth="1"/>
    <col min="11527" max="11527" width="9.33203125" style="279" customWidth="1"/>
    <col min="11528" max="11528" width="7.109375" style="279" customWidth="1"/>
    <col min="11529" max="11529" width="9.33203125" style="279" customWidth="1"/>
    <col min="11530" max="11530" width="7.88671875" style="279" customWidth="1"/>
    <col min="11531" max="11533" width="8.5546875" style="279" customWidth="1"/>
    <col min="11534" max="11534" width="8.88671875" style="279"/>
    <col min="11535" max="11535" width="11.44140625" style="279" customWidth="1"/>
    <col min="11536" max="11537" width="8.44140625" style="279" customWidth="1"/>
    <col min="11538" max="11538" width="10.88671875" style="279" customWidth="1"/>
    <col min="11539" max="11541" width="8.44140625" style="279" customWidth="1"/>
    <col min="11542" max="11544" width="8.88671875" style="279"/>
    <col min="11545" max="11557" width="0" style="279" hidden="1" customWidth="1"/>
    <col min="11558" max="11776" width="8.88671875" style="279"/>
    <col min="11777" max="11777" width="6.109375" style="279" customWidth="1"/>
    <col min="11778" max="11778" width="4.44140625" style="279" customWidth="1"/>
    <col min="11779" max="11779" width="8.33203125" style="279" customWidth="1"/>
    <col min="11780" max="11780" width="7.109375" style="279" customWidth="1"/>
    <col min="11781" max="11781" width="9.33203125" style="279" customWidth="1"/>
    <col min="11782" max="11782" width="7.109375" style="279" customWidth="1"/>
    <col min="11783" max="11783" width="9.33203125" style="279" customWidth="1"/>
    <col min="11784" max="11784" width="7.109375" style="279" customWidth="1"/>
    <col min="11785" max="11785" width="9.33203125" style="279" customWidth="1"/>
    <col min="11786" max="11786" width="7.88671875" style="279" customWidth="1"/>
    <col min="11787" max="11789" width="8.5546875" style="279" customWidth="1"/>
    <col min="11790" max="11790" width="8.88671875" style="279"/>
    <col min="11791" max="11791" width="11.44140625" style="279" customWidth="1"/>
    <col min="11792" max="11793" width="8.44140625" style="279" customWidth="1"/>
    <col min="11794" max="11794" width="10.88671875" style="279" customWidth="1"/>
    <col min="11795" max="11797" width="8.44140625" style="279" customWidth="1"/>
    <col min="11798" max="11800" width="8.88671875" style="279"/>
    <col min="11801" max="11813" width="0" style="279" hidden="1" customWidth="1"/>
    <col min="11814" max="12032" width="8.88671875" style="279"/>
    <col min="12033" max="12033" width="6.109375" style="279" customWidth="1"/>
    <col min="12034" max="12034" width="4.44140625" style="279" customWidth="1"/>
    <col min="12035" max="12035" width="8.33203125" style="279" customWidth="1"/>
    <col min="12036" max="12036" width="7.109375" style="279" customWidth="1"/>
    <col min="12037" max="12037" width="9.33203125" style="279" customWidth="1"/>
    <col min="12038" max="12038" width="7.109375" style="279" customWidth="1"/>
    <col min="12039" max="12039" width="9.33203125" style="279" customWidth="1"/>
    <col min="12040" max="12040" width="7.109375" style="279" customWidth="1"/>
    <col min="12041" max="12041" width="9.33203125" style="279" customWidth="1"/>
    <col min="12042" max="12042" width="7.88671875" style="279" customWidth="1"/>
    <col min="12043" max="12045" width="8.5546875" style="279" customWidth="1"/>
    <col min="12046" max="12046" width="8.88671875" style="279"/>
    <col min="12047" max="12047" width="11.44140625" style="279" customWidth="1"/>
    <col min="12048" max="12049" width="8.44140625" style="279" customWidth="1"/>
    <col min="12050" max="12050" width="10.88671875" style="279" customWidth="1"/>
    <col min="12051" max="12053" width="8.44140625" style="279" customWidth="1"/>
    <col min="12054" max="12056" width="8.88671875" style="279"/>
    <col min="12057" max="12069" width="0" style="279" hidden="1" customWidth="1"/>
    <col min="12070" max="12288" width="8.88671875" style="279"/>
    <col min="12289" max="12289" width="6.109375" style="279" customWidth="1"/>
    <col min="12290" max="12290" width="4.44140625" style="279" customWidth="1"/>
    <col min="12291" max="12291" width="8.33203125" style="279" customWidth="1"/>
    <col min="12292" max="12292" width="7.109375" style="279" customWidth="1"/>
    <col min="12293" max="12293" width="9.33203125" style="279" customWidth="1"/>
    <col min="12294" max="12294" width="7.109375" style="279" customWidth="1"/>
    <col min="12295" max="12295" width="9.33203125" style="279" customWidth="1"/>
    <col min="12296" max="12296" width="7.109375" style="279" customWidth="1"/>
    <col min="12297" max="12297" width="9.33203125" style="279" customWidth="1"/>
    <col min="12298" max="12298" width="7.88671875" style="279" customWidth="1"/>
    <col min="12299" max="12301" width="8.5546875" style="279" customWidth="1"/>
    <col min="12302" max="12302" width="8.88671875" style="279"/>
    <col min="12303" max="12303" width="11.44140625" style="279" customWidth="1"/>
    <col min="12304" max="12305" width="8.44140625" style="279" customWidth="1"/>
    <col min="12306" max="12306" width="10.88671875" style="279" customWidth="1"/>
    <col min="12307" max="12309" width="8.44140625" style="279" customWidth="1"/>
    <col min="12310" max="12312" width="8.88671875" style="279"/>
    <col min="12313" max="12325" width="0" style="279" hidden="1" customWidth="1"/>
    <col min="12326" max="12544" width="8.88671875" style="279"/>
    <col min="12545" max="12545" width="6.109375" style="279" customWidth="1"/>
    <col min="12546" max="12546" width="4.44140625" style="279" customWidth="1"/>
    <col min="12547" max="12547" width="8.33203125" style="279" customWidth="1"/>
    <col min="12548" max="12548" width="7.109375" style="279" customWidth="1"/>
    <col min="12549" max="12549" width="9.33203125" style="279" customWidth="1"/>
    <col min="12550" max="12550" width="7.109375" style="279" customWidth="1"/>
    <col min="12551" max="12551" width="9.33203125" style="279" customWidth="1"/>
    <col min="12552" max="12552" width="7.109375" style="279" customWidth="1"/>
    <col min="12553" max="12553" width="9.33203125" style="279" customWidth="1"/>
    <col min="12554" max="12554" width="7.88671875" style="279" customWidth="1"/>
    <col min="12555" max="12557" width="8.5546875" style="279" customWidth="1"/>
    <col min="12558" max="12558" width="8.88671875" style="279"/>
    <col min="12559" max="12559" width="11.44140625" style="279" customWidth="1"/>
    <col min="12560" max="12561" width="8.44140625" style="279" customWidth="1"/>
    <col min="12562" max="12562" width="10.88671875" style="279" customWidth="1"/>
    <col min="12563" max="12565" width="8.44140625" style="279" customWidth="1"/>
    <col min="12566" max="12568" width="8.88671875" style="279"/>
    <col min="12569" max="12581" width="0" style="279" hidden="1" customWidth="1"/>
    <col min="12582" max="12800" width="8.88671875" style="279"/>
    <col min="12801" max="12801" width="6.109375" style="279" customWidth="1"/>
    <col min="12802" max="12802" width="4.44140625" style="279" customWidth="1"/>
    <col min="12803" max="12803" width="8.33203125" style="279" customWidth="1"/>
    <col min="12804" max="12804" width="7.109375" style="279" customWidth="1"/>
    <col min="12805" max="12805" width="9.33203125" style="279" customWidth="1"/>
    <col min="12806" max="12806" width="7.109375" style="279" customWidth="1"/>
    <col min="12807" max="12807" width="9.33203125" style="279" customWidth="1"/>
    <col min="12808" max="12808" width="7.109375" style="279" customWidth="1"/>
    <col min="12809" max="12809" width="9.33203125" style="279" customWidth="1"/>
    <col min="12810" max="12810" width="7.88671875" style="279" customWidth="1"/>
    <col min="12811" max="12813" width="8.5546875" style="279" customWidth="1"/>
    <col min="12814" max="12814" width="8.88671875" style="279"/>
    <col min="12815" max="12815" width="11.44140625" style="279" customWidth="1"/>
    <col min="12816" max="12817" width="8.44140625" style="279" customWidth="1"/>
    <col min="12818" max="12818" width="10.88671875" style="279" customWidth="1"/>
    <col min="12819" max="12821" width="8.44140625" style="279" customWidth="1"/>
    <col min="12822" max="12824" width="8.88671875" style="279"/>
    <col min="12825" max="12837" width="0" style="279" hidden="1" customWidth="1"/>
    <col min="12838" max="13056" width="8.88671875" style="279"/>
    <col min="13057" max="13057" width="6.109375" style="279" customWidth="1"/>
    <col min="13058" max="13058" width="4.44140625" style="279" customWidth="1"/>
    <col min="13059" max="13059" width="8.33203125" style="279" customWidth="1"/>
    <col min="13060" max="13060" width="7.109375" style="279" customWidth="1"/>
    <col min="13061" max="13061" width="9.33203125" style="279" customWidth="1"/>
    <col min="13062" max="13062" width="7.109375" style="279" customWidth="1"/>
    <col min="13063" max="13063" width="9.33203125" style="279" customWidth="1"/>
    <col min="13064" max="13064" width="7.109375" style="279" customWidth="1"/>
    <col min="13065" max="13065" width="9.33203125" style="279" customWidth="1"/>
    <col min="13066" max="13066" width="7.88671875" style="279" customWidth="1"/>
    <col min="13067" max="13069" width="8.5546875" style="279" customWidth="1"/>
    <col min="13070" max="13070" width="8.88671875" style="279"/>
    <col min="13071" max="13071" width="11.44140625" style="279" customWidth="1"/>
    <col min="13072" max="13073" width="8.44140625" style="279" customWidth="1"/>
    <col min="13074" max="13074" width="10.88671875" style="279" customWidth="1"/>
    <col min="13075" max="13077" width="8.44140625" style="279" customWidth="1"/>
    <col min="13078" max="13080" width="8.88671875" style="279"/>
    <col min="13081" max="13093" width="0" style="279" hidden="1" customWidth="1"/>
    <col min="13094" max="13312" width="8.88671875" style="279"/>
    <col min="13313" max="13313" width="6.109375" style="279" customWidth="1"/>
    <col min="13314" max="13314" width="4.44140625" style="279" customWidth="1"/>
    <col min="13315" max="13315" width="8.33203125" style="279" customWidth="1"/>
    <col min="13316" max="13316" width="7.109375" style="279" customWidth="1"/>
    <col min="13317" max="13317" width="9.33203125" style="279" customWidth="1"/>
    <col min="13318" max="13318" width="7.109375" style="279" customWidth="1"/>
    <col min="13319" max="13319" width="9.33203125" style="279" customWidth="1"/>
    <col min="13320" max="13320" width="7.109375" style="279" customWidth="1"/>
    <col min="13321" max="13321" width="9.33203125" style="279" customWidth="1"/>
    <col min="13322" max="13322" width="7.88671875" style="279" customWidth="1"/>
    <col min="13323" max="13325" width="8.5546875" style="279" customWidth="1"/>
    <col min="13326" max="13326" width="8.88671875" style="279"/>
    <col min="13327" max="13327" width="11.44140625" style="279" customWidth="1"/>
    <col min="13328" max="13329" width="8.44140625" style="279" customWidth="1"/>
    <col min="13330" max="13330" width="10.88671875" style="279" customWidth="1"/>
    <col min="13331" max="13333" width="8.44140625" style="279" customWidth="1"/>
    <col min="13334" max="13336" width="8.88671875" style="279"/>
    <col min="13337" max="13349" width="0" style="279" hidden="1" customWidth="1"/>
    <col min="13350" max="13568" width="8.88671875" style="279"/>
    <col min="13569" max="13569" width="6.109375" style="279" customWidth="1"/>
    <col min="13570" max="13570" width="4.44140625" style="279" customWidth="1"/>
    <col min="13571" max="13571" width="8.33203125" style="279" customWidth="1"/>
    <col min="13572" max="13572" width="7.109375" style="279" customWidth="1"/>
    <col min="13573" max="13573" width="9.33203125" style="279" customWidth="1"/>
    <col min="13574" max="13574" width="7.109375" style="279" customWidth="1"/>
    <col min="13575" max="13575" width="9.33203125" style="279" customWidth="1"/>
    <col min="13576" max="13576" width="7.109375" style="279" customWidth="1"/>
    <col min="13577" max="13577" width="9.33203125" style="279" customWidth="1"/>
    <col min="13578" max="13578" width="7.88671875" style="279" customWidth="1"/>
    <col min="13579" max="13581" width="8.5546875" style="279" customWidth="1"/>
    <col min="13582" max="13582" width="8.88671875" style="279"/>
    <col min="13583" max="13583" width="11.44140625" style="279" customWidth="1"/>
    <col min="13584" max="13585" width="8.44140625" style="279" customWidth="1"/>
    <col min="13586" max="13586" width="10.88671875" style="279" customWidth="1"/>
    <col min="13587" max="13589" width="8.44140625" style="279" customWidth="1"/>
    <col min="13590" max="13592" width="8.88671875" style="279"/>
    <col min="13593" max="13605" width="0" style="279" hidden="1" customWidth="1"/>
    <col min="13606" max="13824" width="8.88671875" style="279"/>
    <col min="13825" max="13825" width="6.109375" style="279" customWidth="1"/>
    <col min="13826" max="13826" width="4.44140625" style="279" customWidth="1"/>
    <col min="13827" max="13827" width="8.33203125" style="279" customWidth="1"/>
    <col min="13828" max="13828" width="7.109375" style="279" customWidth="1"/>
    <col min="13829" max="13829" width="9.33203125" style="279" customWidth="1"/>
    <col min="13830" max="13830" width="7.109375" style="279" customWidth="1"/>
    <col min="13831" max="13831" width="9.33203125" style="279" customWidth="1"/>
    <col min="13832" max="13832" width="7.109375" style="279" customWidth="1"/>
    <col min="13833" max="13833" width="9.33203125" style="279" customWidth="1"/>
    <col min="13834" max="13834" width="7.88671875" style="279" customWidth="1"/>
    <col min="13835" max="13837" width="8.5546875" style="279" customWidth="1"/>
    <col min="13838" max="13838" width="8.88671875" style="279"/>
    <col min="13839" max="13839" width="11.44140625" style="279" customWidth="1"/>
    <col min="13840" max="13841" width="8.44140625" style="279" customWidth="1"/>
    <col min="13842" max="13842" width="10.88671875" style="279" customWidth="1"/>
    <col min="13843" max="13845" width="8.44140625" style="279" customWidth="1"/>
    <col min="13846" max="13848" width="8.88671875" style="279"/>
    <col min="13849" max="13861" width="0" style="279" hidden="1" customWidth="1"/>
    <col min="13862" max="14080" width="8.88671875" style="279"/>
    <col min="14081" max="14081" width="6.109375" style="279" customWidth="1"/>
    <col min="14082" max="14082" width="4.44140625" style="279" customWidth="1"/>
    <col min="14083" max="14083" width="8.33203125" style="279" customWidth="1"/>
    <col min="14084" max="14084" width="7.109375" style="279" customWidth="1"/>
    <col min="14085" max="14085" width="9.33203125" style="279" customWidth="1"/>
    <col min="14086" max="14086" width="7.109375" style="279" customWidth="1"/>
    <col min="14087" max="14087" width="9.33203125" style="279" customWidth="1"/>
    <col min="14088" max="14088" width="7.109375" style="279" customWidth="1"/>
    <col min="14089" max="14089" width="9.33203125" style="279" customWidth="1"/>
    <col min="14090" max="14090" width="7.88671875" style="279" customWidth="1"/>
    <col min="14091" max="14093" width="8.5546875" style="279" customWidth="1"/>
    <col min="14094" max="14094" width="8.88671875" style="279"/>
    <col min="14095" max="14095" width="11.44140625" style="279" customWidth="1"/>
    <col min="14096" max="14097" width="8.44140625" style="279" customWidth="1"/>
    <col min="14098" max="14098" width="10.88671875" style="279" customWidth="1"/>
    <col min="14099" max="14101" width="8.44140625" style="279" customWidth="1"/>
    <col min="14102" max="14104" width="8.88671875" style="279"/>
    <col min="14105" max="14117" width="0" style="279" hidden="1" customWidth="1"/>
    <col min="14118" max="14336" width="8.88671875" style="279"/>
    <col min="14337" max="14337" width="6.109375" style="279" customWidth="1"/>
    <col min="14338" max="14338" width="4.44140625" style="279" customWidth="1"/>
    <col min="14339" max="14339" width="8.33203125" style="279" customWidth="1"/>
    <col min="14340" max="14340" width="7.109375" style="279" customWidth="1"/>
    <col min="14341" max="14341" width="9.33203125" style="279" customWidth="1"/>
    <col min="14342" max="14342" width="7.109375" style="279" customWidth="1"/>
    <col min="14343" max="14343" width="9.33203125" style="279" customWidth="1"/>
    <col min="14344" max="14344" width="7.109375" style="279" customWidth="1"/>
    <col min="14345" max="14345" width="9.33203125" style="279" customWidth="1"/>
    <col min="14346" max="14346" width="7.88671875" style="279" customWidth="1"/>
    <col min="14347" max="14349" width="8.5546875" style="279" customWidth="1"/>
    <col min="14350" max="14350" width="8.88671875" style="279"/>
    <col min="14351" max="14351" width="11.44140625" style="279" customWidth="1"/>
    <col min="14352" max="14353" width="8.44140625" style="279" customWidth="1"/>
    <col min="14354" max="14354" width="10.88671875" style="279" customWidth="1"/>
    <col min="14355" max="14357" width="8.44140625" style="279" customWidth="1"/>
    <col min="14358" max="14360" width="8.88671875" style="279"/>
    <col min="14361" max="14373" width="0" style="279" hidden="1" customWidth="1"/>
    <col min="14374" max="14592" width="8.88671875" style="279"/>
    <col min="14593" max="14593" width="6.109375" style="279" customWidth="1"/>
    <col min="14594" max="14594" width="4.44140625" style="279" customWidth="1"/>
    <col min="14595" max="14595" width="8.33203125" style="279" customWidth="1"/>
    <col min="14596" max="14596" width="7.109375" style="279" customWidth="1"/>
    <col min="14597" max="14597" width="9.33203125" style="279" customWidth="1"/>
    <col min="14598" max="14598" width="7.109375" style="279" customWidth="1"/>
    <col min="14599" max="14599" width="9.33203125" style="279" customWidth="1"/>
    <col min="14600" max="14600" width="7.109375" style="279" customWidth="1"/>
    <col min="14601" max="14601" width="9.33203125" style="279" customWidth="1"/>
    <col min="14602" max="14602" width="7.88671875" style="279" customWidth="1"/>
    <col min="14603" max="14605" width="8.5546875" style="279" customWidth="1"/>
    <col min="14606" max="14606" width="8.88671875" style="279"/>
    <col min="14607" max="14607" width="11.44140625" style="279" customWidth="1"/>
    <col min="14608" max="14609" width="8.44140625" style="279" customWidth="1"/>
    <col min="14610" max="14610" width="10.88671875" style="279" customWidth="1"/>
    <col min="14611" max="14613" width="8.44140625" style="279" customWidth="1"/>
    <col min="14614" max="14616" width="8.88671875" style="279"/>
    <col min="14617" max="14629" width="0" style="279" hidden="1" customWidth="1"/>
    <col min="14630" max="14848" width="8.88671875" style="279"/>
    <col min="14849" max="14849" width="6.109375" style="279" customWidth="1"/>
    <col min="14850" max="14850" width="4.44140625" style="279" customWidth="1"/>
    <col min="14851" max="14851" width="8.33203125" style="279" customWidth="1"/>
    <col min="14852" max="14852" width="7.109375" style="279" customWidth="1"/>
    <col min="14853" max="14853" width="9.33203125" style="279" customWidth="1"/>
    <col min="14854" max="14854" width="7.109375" style="279" customWidth="1"/>
    <col min="14855" max="14855" width="9.33203125" style="279" customWidth="1"/>
    <col min="14856" max="14856" width="7.109375" style="279" customWidth="1"/>
    <col min="14857" max="14857" width="9.33203125" style="279" customWidth="1"/>
    <col min="14858" max="14858" width="7.88671875" style="279" customWidth="1"/>
    <col min="14859" max="14861" width="8.5546875" style="279" customWidth="1"/>
    <col min="14862" max="14862" width="8.88671875" style="279"/>
    <col min="14863" max="14863" width="11.44140625" style="279" customWidth="1"/>
    <col min="14864" max="14865" width="8.44140625" style="279" customWidth="1"/>
    <col min="14866" max="14866" width="10.88671875" style="279" customWidth="1"/>
    <col min="14867" max="14869" width="8.44140625" style="279" customWidth="1"/>
    <col min="14870" max="14872" width="8.88671875" style="279"/>
    <col min="14873" max="14885" width="0" style="279" hidden="1" customWidth="1"/>
    <col min="14886" max="15104" width="8.88671875" style="279"/>
    <col min="15105" max="15105" width="6.109375" style="279" customWidth="1"/>
    <col min="15106" max="15106" width="4.44140625" style="279" customWidth="1"/>
    <col min="15107" max="15107" width="8.33203125" style="279" customWidth="1"/>
    <col min="15108" max="15108" width="7.109375" style="279" customWidth="1"/>
    <col min="15109" max="15109" width="9.33203125" style="279" customWidth="1"/>
    <col min="15110" max="15110" width="7.109375" style="279" customWidth="1"/>
    <col min="15111" max="15111" width="9.33203125" style="279" customWidth="1"/>
    <col min="15112" max="15112" width="7.109375" style="279" customWidth="1"/>
    <col min="15113" max="15113" width="9.33203125" style="279" customWidth="1"/>
    <col min="15114" max="15114" width="7.88671875" style="279" customWidth="1"/>
    <col min="15115" max="15117" width="8.5546875" style="279" customWidth="1"/>
    <col min="15118" max="15118" width="8.88671875" style="279"/>
    <col min="15119" max="15119" width="11.44140625" style="279" customWidth="1"/>
    <col min="15120" max="15121" width="8.44140625" style="279" customWidth="1"/>
    <col min="15122" max="15122" width="10.88671875" style="279" customWidth="1"/>
    <col min="15123" max="15125" width="8.44140625" style="279" customWidth="1"/>
    <col min="15126" max="15128" width="8.88671875" style="279"/>
    <col min="15129" max="15141" width="0" style="279" hidden="1" customWidth="1"/>
    <col min="15142" max="15360" width="8.88671875" style="279"/>
    <col min="15361" max="15361" width="6.109375" style="279" customWidth="1"/>
    <col min="15362" max="15362" width="4.44140625" style="279" customWidth="1"/>
    <col min="15363" max="15363" width="8.33203125" style="279" customWidth="1"/>
    <col min="15364" max="15364" width="7.109375" style="279" customWidth="1"/>
    <col min="15365" max="15365" width="9.33203125" style="279" customWidth="1"/>
    <col min="15366" max="15366" width="7.109375" style="279" customWidth="1"/>
    <col min="15367" max="15367" width="9.33203125" style="279" customWidth="1"/>
    <col min="15368" max="15368" width="7.109375" style="279" customWidth="1"/>
    <col min="15369" max="15369" width="9.33203125" style="279" customWidth="1"/>
    <col min="15370" max="15370" width="7.88671875" style="279" customWidth="1"/>
    <col min="15371" max="15373" width="8.5546875" style="279" customWidth="1"/>
    <col min="15374" max="15374" width="8.88671875" style="279"/>
    <col min="15375" max="15375" width="11.44140625" style="279" customWidth="1"/>
    <col min="15376" max="15377" width="8.44140625" style="279" customWidth="1"/>
    <col min="15378" max="15378" width="10.88671875" style="279" customWidth="1"/>
    <col min="15379" max="15381" width="8.44140625" style="279" customWidth="1"/>
    <col min="15382" max="15384" width="8.88671875" style="279"/>
    <col min="15385" max="15397" width="0" style="279" hidden="1" customWidth="1"/>
    <col min="15398" max="15616" width="8.88671875" style="279"/>
    <col min="15617" max="15617" width="6.109375" style="279" customWidth="1"/>
    <col min="15618" max="15618" width="4.44140625" style="279" customWidth="1"/>
    <col min="15619" max="15619" width="8.33203125" style="279" customWidth="1"/>
    <col min="15620" max="15620" width="7.109375" style="279" customWidth="1"/>
    <col min="15621" max="15621" width="9.33203125" style="279" customWidth="1"/>
    <col min="15622" max="15622" width="7.109375" style="279" customWidth="1"/>
    <col min="15623" max="15623" width="9.33203125" style="279" customWidth="1"/>
    <col min="15624" max="15624" width="7.109375" style="279" customWidth="1"/>
    <col min="15625" max="15625" width="9.33203125" style="279" customWidth="1"/>
    <col min="15626" max="15626" width="7.88671875" style="279" customWidth="1"/>
    <col min="15627" max="15629" width="8.5546875" style="279" customWidth="1"/>
    <col min="15630" max="15630" width="8.88671875" style="279"/>
    <col min="15631" max="15631" width="11.44140625" style="279" customWidth="1"/>
    <col min="15632" max="15633" width="8.44140625" style="279" customWidth="1"/>
    <col min="15634" max="15634" width="10.88671875" style="279" customWidth="1"/>
    <col min="15635" max="15637" width="8.44140625" style="279" customWidth="1"/>
    <col min="15638" max="15640" width="8.88671875" style="279"/>
    <col min="15641" max="15653" width="0" style="279" hidden="1" customWidth="1"/>
    <col min="15654" max="15872" width="8.88671875" style="279"/>
    <col min="15873" max="15873" width="6.109375" style="279" customWidth="1"/>
    <col min="15874" max="15874" width="4.44140625" style="279" customWidth="1"/>
    <col min="15875" max="15875" width="8.33203125" style="279" customWidth="1"/>
    <col min="15876" max="15876" width="7.109375" style="279" customWidth="1"/>
    <col min="15877" max="15877" width="9.33203125" style="279" customWidth="1"/>
    <col min="15878" max="15878" width="7.109375" style="279" customWidth="1"/>
    <col min="15879" max="15879" width="9.33203125" style="279" customWidth="1"/>
    <col min="15880" max="15880" width="7.109375" style="279" customWidth="1"/>
    <col min="15881" max="15881" width="9.33203125" style="279" customWidth="1"/>
    <col min="15882" max="15882" width="7.88671875" style="279" customWidth="1"/>
    <col min="15883" max="15885" width="8.5546875" style="279" customWidth="1"/>
    <col min="15886" max="15886" width="8.88671875" style="279"/>
    <col min="15887" max="15887" width="11.44140625" style="279" customWidth="1"/>
    <col min="15888" max="15889" width="8.44140625" style="279" customWidth="1"/>
    <col min="15890" max="15890" width="10.88671875" style="279" customWidth="1"/>
    <col min="15891" max="15893" width="8.44140625" style="279" customWidth="1"/>
    <col min="15894" max="15896" width="8.88671875" style="279"/>
    <col min="15897" max="15909" width="0" style="279" hidden="1" customWidth="1"/>
    <col min="15910" max="16128" width="8.88671875" style="279"/>
    <col min="16129" max="16129" width="6.109375" style="279" customWidth="1"/>
    <col min="16130" max="16130" width="4.44140625" style="279" customWidth="1"/>
    <col min="16131" max="16131" width="8.33203125" style="279" customWidth="1"/>
    <col min="16132" max="16132" width="7.109375" style="279" customWidth="1"/>
    <col min="16133" max="16133" width="9.33203125" style="279" customWidth="1"/>
    <col min="16134" max="16134" width="7.109375" style="279" customWidth="1"/>
    <col min="16135" max="16135" width="9.33203125" style="279" customWidth="1"/>
    <col min="16136" max="16136" width="7.109375" style="279" customWidth="1"/>
    <col min="16137" max="16137" width="9.33203125" style="279" customWidth="1"/>
    <col min="16138" max="16138" width="7.88671875" style="279" customWidth="1"/>
    <col min="16139" max="16141" width="8.5546875" style="279" customWidth="1"/>
    <col min="16142" max="16142" width="8.88671875" style="279"/>
    <col min="16143" max="16143" width="11.44140625" style="279" customWidth="1"/>
    <col min="16144" max="16145" width="8.44140625" style="279" customWidth="1"/>
    <col min="16146" max="16146" width="10.88671875" style="279" customWidth="1"/>
    <col min="16147" max="16149" width="8.44140625" style="279" customWidth="1"/>
    <col min="16150" max="16152" width="8.88671875" style="279"/>
    <col min="16153" max="16165" width="0" style="279" hidden="1" customWidth="1"/>
    <col min="16166" max="16384" width="8.88671875" style="279"/>
  </cols>
  <sheetData>
    <row r="1" spans="1:37" ht="24.6" x14ac:dyDescent="0.25">
      <c r="A1" s="358" t="str">
        <f>[1]Altalanos!$A$6</f>
        <v>Somogy Vármegyei Tenisz DO B kategória - Fiú</v>
      </c>
      <c r="B1" s="358"/>
      <c r="C1" s="358"/>
      <c r="D1" s="358"/>
      <c r="E1" s="358"/>
      <c r="F1" s="358"/>
      <c r="G1" s="359"/>
      <c r="H1" s="360" t="s">
        <v>44</v>
      </c>
      <c r="I1" s="361"/>
      <c r="J1" s="362"/>
      <c r="L1" s="363"/>
      <c r="M1" s="364"/>
      <c r="N1" s="365"/>
      <c r="O1" s="365" t="s">
        <v>11</v>
      </c>
      <c r="P1" s="365"/>
      <c r="Q1" s="366"/>
      <c r="R1" s="365"/>
      <c r="AB1" s="367" t="e">
        <f>IF(Y5=1,CONCATENATE(VLOOKUP(Y3,AA16:AH27,2)),CONCATENATE(VLOOKUP(Y3,AA2:AK13,2)))</f>
        <v>#N/A</v>
      </c>
      <c r="AC1" s="367" t="e">
        <f>IF(Y5=1,CONCATENATE(VLOOKUP(Y3,AA16:AK27,3)),CONCATENATE(VLOOKUP(Y3,AA2:AK13,3)))</f>
        <v>#N/A</v>
      </c>
      <c r="AD1" s="367" t="e">
        <f>IF(Y5=1,CONCATENATE(VLOOKUP(Y3,AA16:AK27,4)),CONCATENATE(VLOOKUP(Y3,AA2:AK13,4)))</f>
        <v>#N/A</v>
      </c>
      <c r="AE1" s="367" t="e">
        <f>IF(Y5=1,CONCATENATE(VLOOKUP(Y3,AA16:AK27,5)),CONCATENATE(VLOOKUP(Y3,AA2:AK13,5)))</f>
        <v>#N/A</v>
      </c>
      <c r="AF1" s="367" t="e">
        <f>IF(Y5=1,CONCATENATE(VLOOKUP(Y3,AA16:AK27,6)),CONCATENATE(VLOOKUP(Y3,AA2:AK13,6)))</f>
        <v>#N/A</v>
      </c>
      <c r="AG1" s="367" t="e">
        <f>IF(Y5=1,CONCATENATE(VLOOKUP(Y3,AA16:AK27,7)),CONCATENATE(VLOOKUP(Y3,AA2:AK13,7)))</f>
        <v>#N/A</v>
      </c>
      <c r="AH1" s="367" t="e">
        <f>IF(Y5=1,CONCATENATE(VLOOKUP(Y3,AA16:AK27,8)),CONCATENATE(VLOOKUP(Y3,AA2:AK13,8)))</f>
        <v>#N/A</v>
      </c>
      <c r="AI1" s="367" t="e">
        <f>IF(Y5=1,CONCATENATE(VLOOKUP(Y3,AA16:AK27,9)),CONCATENATE(VLOOKUP(Y3,AA2:AK13,9)))</f>
        <v>#N/A</v>
      </c>
      <c r="AJ1" s="367" t="e">
        <f>IF(Y5=1,CONCATENATE(VLOOKUP(Y3,AA16:AK27,10)),CONCATENATE(VLOOKUP(Y3,AA2:AK13,10)))</f>
        <v>#N/A</v>
      </c>
      <c r="AK1" s="367" t="e">
        <f>IF(Y5=1,CONCATENATE(VLOOKUP(Y3,AA16:AK27,11)),CONCATENATE(VLOOKUP(Y3,AA2:AK13,11)))</f>
        <v>#N/A</v>
      </c>
    </row>
    <row r="2" spans="1:37" x14ac:dyDescent="0.25">
      <c r="A2" s="368" t="s">
        <v>43</v>
      </c>
      <c r="B2" s="369"/>
      <c r="C2" s="369"/>
      <c r="D2" s="369" t="s">
        <v>509</v>
      </c>
      <c r="E2" s="671"/>
      <c r="F2" s="369"/>
      <c r="G2" s="370"/>
      <c r="H2" s="371"/>
      <c r="I2" s="371"/>
      <c r="J2" s="372"/>
      <c r="K2" s="363"/>
      <c r="L2" s="363"/>
      <c r="M2" s="363"/>
      <c r="N2" s="373"/>
      <c r="O2" s="374"/>
      <c r="P2" s="373"/>
      <c r="Q2" s="374"/>
      <c r="R2" s="373"/>
      <c r="Y2" s="375"/>
      <c r="Z2" s="376"/>
      <c r="AA2" s="376" t="s">
        <v>52</v>
      </c>
      <c r="AB2" s="377">
        <v>150</v>
      </c>
      <c r="AC2" s="377">
        <v>120</v>
      </c>
      <c r="AD2" s="377">
        <v>100</v>
      </c>
      <c r="AE2" s="377">
        <v>80</v>
      </c>
      <c r="AF2" s="377">
        <v>70</v>
      </c>
      <c r="AG2" s="377">
        <v>60</v>
      </c>
      <c r="AH2" s="377">
        <v>55</v>
      </c>
      <c r="AI2" s="377">
        <v>50</v>
      </c>
      <c r="AJ2" s="377">
        <v>45</v>
      </c>
      <c r="AK2" s="377">
        <v>40</v>
      </c>
    </row>
    <row r="3" spans="1:37" x14ac:dyDescent="0.25">
      <c r="A3" s="295" t="s">
        <v>21</v>
      </c>
      <c r="B3" s="295"/>
      <c r="C3" s="295"/>
      <c r="D3" s="295"/>
      <c r="E3" s="295" t="s">
        <v>19</v>
      </c>
      <c r="F3" s="295"/>
      <c r="G3" s="295"/>
      <c r="H3" s="295" t="s">
        <v>24</v>
      </c>
      <c r="I3" s="295"/>
      <c r="J3" s="378"/>
      <c r="K3" s="295"/>
      <c r="L3" s="379" t="s">
        <v>25</v>
      </c>
      <c r="M3" s="295"/>
      <c r="N3" s="380"/>
      <c r="O3" s="381"/>
      <c r="P3" s="380"/>
      <c r="Y3" s="376">
        <f>IF(H4="OB","A",IF(H4="IX","W",H4))</f>
        <v>0</v>
      </c>
      <c r="Z3" s="376"/>
      <c r="AA3" s="376" t="s">
        <v>65</v>
      </c>
      <c r="AB3" s="377">
        <v>120</v>
      </c>
      <c r="AC3" s="377">
        <v>90</v>
      </c>
      <c r="AD3" s="377">
        <v>65</v>
      </c>
      <c r="AE3" s="377">
        <v>55</v>
      </c>
      <c r="AF3" s="377">
        <v>50</v>
      </c>
      <c r="AG3" s="377">
        <v>45</v>
      </c>
      <c r="AH3" s="377">
        <v>40</v>
      </c>
      <c r="AI3" s="377">
        <v>35</v>
      </c>
      <c r="AJ3" s="377">
        <v>25</v>
      </c>
      <c r="AK3" s="377">
        <v>20</v>
      </c>
    </row>
    <row r="4" spans="1:37" ht="13.8" thickBot="1" x14ac:dyDescent="0.3">
      <c r="A4" s="383">
        <f>[1]Altalanos!$A$10</f>
        <v>46135</v>
      </c>
      <c r="B4" s="383"/>
      <c r="C4" s="383"/>
      <c r="D4" s="384"/>
      <c r="E4" s="385" t="str">
        <f>[1]Altalanos!$C$10</f>
        <v>Balatonboglár</v>
      </c>
      <c r="F4" s="385"/>
      <c r="G4" s="385"/>
      <c r="H4" s="142"/>
      <c r="I4" s="385"/>
      <c r="J4" s="386"/>
      <c r="K4" s="142"/>
      <c r="L4" s="387" t="str">
        <f>[1]Altalanos!$E$10</f>
        <v>Nagyistók-Nádasi Judit</v>
      </c>
      <c r="M4" s="142"/>
      <c r="N4" s="388"/>
      <c r="O4" s="389"/>
      <c r="P4" s="388"/>
      <c r="Y4" s="376"/>
      <c r="Z4" s="376"/>
      <c r="AA4" s="376" t="s">
        <v>66</v>
      </c>
      <c r="AB4" s="377">
        <v>90</v>
      </c>
      <c r="AC4" s="377">
        <v>60</v>
      </c>
      <c r="AD4" s="377">
        <v>45</v>
      </c>
      <c r="AE4" s="377">
        <v>34</v>
      </c>
      <c r="AF4" s="377">
        <v>27</v>
      </c>
      <c r="AG4" s="377">
        <v>22</v>
      </c>
      <c r="AH4" s="377">
        <v>18</v>
      </c>
      <c r="AI4" s="377">
        <v>15</v>
      </c>
      <c r="AJ4" s="377">
        <v>12</v>
      </c>
      <c r="AK4" s="377">
        <v>9</v>
      </c>
    </row>
    <row r="5" spans="1:37" x14ac:dyDescent="0.25">
      <c r="A5" s="392"/>
      <c r="B5" s="392" t="s">
        <v>41</v>
      </c>
      <c r="C5" s="392" t="s">
        <v>50</v>
      </c>
      <c r="D5" s="392" t="s">
        <v>35</v>
      </c>
      <c r="E5" s="392" t="s">
        <v>55</v>
      </c>
      <c r="F5" s="392"/>
      <c r="G5" s="392" t="s">
        <v>23</v>
      </c>
      <c r="H5" s="392"/>
      <c r="I5" s="392" t="s">
        <v>26</v>
      </c>
      <c r="J5" s="392"/>
      <c r="K5" s="393" t="s">
        <v>56</v>
      </c>
      <c r="L5" s="393" t="s">
        <v>57</v>
      </c>
      <c r="M5" s="393" t="s">
        <v>58</v>
      </c>
      <c r="O5" s="382" t="s">
        <v>59</v>
      </c>
      <c r="P5" s="377" t="s">
        <v>62</v>
      </c>
      <c r="R5" s="382" t="s">
        <v>59</v>
      </c>
      <c r="S5" s="377" t="s">
        <v>365</v>
      </c>
      <c r="Y5" s="376">
        <f>IF(OR([1]Altalanos!$A$8="F1",[1]Altalanos!$A$8="F2",[1]Altalanos!$A$8="N1",[1]Altalanos!$A$8="N2"),1,2)</f>
        <v>2</v>
      </c>
      <c r="Z5" s="376"/>
      <c r="AA5" s="376" t="s">
        <v>67</v>
      </c>
      <c r="AB5" s="377">
        <v>60</v>
      </c>
      <c r="AC5" s="377">
        <v>40</v>
      </c>
      <c r="AD5" s="377">
        <v>30</v>
      </c>
      <c r="AE5" s="377">
        <v>20</v>
      </c>
      <c r="AF5" s="377">
        <v>18</v>
      </c>
      <c r="AG5" s="377">
        <v>15</v>
      </c>
      <c r="AH5" s="377">
        <v>12</v>
      </c>
      <c r="AI5" s="377">
        <v>10</v>
      </c>
      <c r="AJ5" s="377">
        <v>8</v>
      </c>
      <c r="AK5" s="377">
        <v>6</v>
      </c>
    </row>
    <row r="6" spans="1:37" x14ac:dyDescent="0.25">
      <c r="A6" s="396"/>
      <c r="B6" s="396"/>
      <c r="C6" s="396"/>
      <c r="D6" s="396"/>
      <c r="E6" s="396"/>
      <c r="F6" s="396"/>
      <c r="G6" s="396"/>
      <c r="H6" s="396"/>
      <c r="I6" s="396"/>
      <c r="J6" s="396"/>
      <c r="K6" s="396"/>
      <c r="L6" s="396"/>
      <c r="M6" s="396"/>
      <c r="O6" s="390" t="s">
        <v>63</v>
      </c>
      <c r="P6" s="391" t="s">
        <v>60</v>
      </c>
      <c r="R6" s="390" t="s">
        <v>63</v>
      </c>
      <c r="S6" s="391" t="s">
        <v>366</v>
      </c>
      <c r="Y6" s="376"/>
      <c r="Z6" s="376"/>
      <c r="AA6" s="376" t="s">
        <v>68</v>
      </c>
      <c r="AB6" s="377">
        <v>40</v>
      </c>
      <c r="AC6" s="377">
        <v>25</v>
      </c>
      <c r="AD6" s="377">
        <v>18</v>
      </c>
      <c r="AE6" s="377">
        <v>13</v>
      </c>
      <c r="AF6" s="377">
        <v>10</v>
      </c>
      <c r="AG6" s="377">
        <v>8</v>
      </c>
      <c r="AH6" s="377">
        <v>6</v>
      </c>
      <c r="AI6" s="377">
        <v>5</v>
      </c>
      <c r="AJ6" s="377">
        <v>4</v>
      </c>
      <c r="AK6" s="377">
        <v>3</v>
      </c>
    </row>
    <row r="7" spans="1:37" x14ac:dyDescent="0.25">
      <c r="A7" s="479" t="s">
        <v>52</v>
      </c>
      <c r="B7" s="674">
        <v>3</v>
      </c>
      <c r="C7" s="399" t="str">
        <f>IF($B7="","",VLOOKUP($B7,'VII.kcs.-U18-F elo'!$A$7:$O$22,5))</f>
        <v>080117</v>
      </c>
      <c r="D7" s="399">
        <f>IF($B7="","",VLOOKUP($B7,'VII.kcs.-U18-F elo'!$A$7:$O$22,15))</f>
        <v>0</v>
      </c>
      <c r="E7" s="559" t="str">
        <f>UPPER(IF($B7="","",VLOOKUP($B7,'VII.kcs.-U18-F elo'!$A$7:$O$22,2)))</f>
        <v>KÖRMENDY</v>
      </c>
      <c r="F7" s="675"/>
      <c r="G7" s="559" t="str">
        <f>IF($B7="","",VLOOKUP($B7,'VII.kcs.-U18-F elo'!$A$7:$O$22,3))</f>
        <v>Péter Zoltán</v>
      </c>
      <c r="H7" s="675"/>
      <c r="I7" s="559" t="str">
        <f>IF($B7="","",VLOOKUP($B7,'VII.kcs.-U18-F elo'!$A$7:$O$22,4))</f>
        <v>Siófoki Perczel Mór Gimn. és Koll.</v>
      </c>
      <c r="J7" s="396"/>
      <c r="K7" s="402"/>
      <c r="L7" s="403" t="str">
        <f>IF(K7="","",CONCATENATE(VLOOKUP($Y$3,$AB$1:$AK$1,K7)," pont"))</f>
        <v/>
      </c>
      <c r="M7" s="404"/>
      <c r="O7" s="394" t="s">
        <v>64</v>
      </c>
      <c r="P7" s="395" t="s">
        <v>61</v>
      </c>
      <c r="R7" s="394" t="s">
        <v>64</v>
      </c>
      <c r="S7" s="395" t="s">
        <v>367</v>
      </c>
      <c r="Y7" s="376"/>
      <c r="Z7" s="376"/>
      <c r="AA7" s="376" t="s">
        <v>69</v>
      </c>
      <c r="AB7" s="377">
        <v>25</v>
      </c>
      <c r="AC7" s="377">
        <v>15</v>
      </c>
      <c r="AD7" s="377">
        <v>13</v>
      </c>
      <c r="AE7" s="377">
        <v>8</v>
      </c>
      <c r="AF7" s="377">
        <v>6</v>
      </c>
      <c r="AG7" s="377">
        <v>4</v>
      </c>
      <c r="AH7" s="377">
        <v>3</v>
      </c>
      <c r="AI7" s="377">
        <v>2</v>
      </c>
      <c r="AJ7" s="377">
        <v>1</v>
      </c>
      <c r="AK7" s="377">
        <v>0</v>
      </c>
    </row>
    <row r="8" spans="1:37" x14ac:dyDescent="0.25">
      <c r="A8" s="397"/>
      <c r="B8" s="481"/>
      <c r="C8" s="396"/>
      <c r="D8" s="396"/>
      <c r="E8" s="396"/>
      <c r="F8" s="396"/>
      <c r="G8" s="396"/>
      <c r="H8" s="396"/>
      <c r="I8" s="396"/>
      <c r="J8" s="396"/>
      <c r="K8" s="397"/>
      <c r="L8" s="397"/>
      <c r="M8" s="406"/>
      <c r="Y8" s="376"/>
      <c r="Z8" s="376"/>
      <c r="AA8" s="376" t="s">
        <v>70</v>
      </c>
      <c r="AB8" s="377">
        <v>15</v>
      </c>
      <c r="AC8" s="377">
        <v>10</v>
      </c>
      <c r="AD8" s="377">
        <v>7</v>
      </c>
      <c r="AE8" s="377">
        <v>5</v>
      </c>
      <c r="AF8" s="377">
        <v>4</v>
      </c>
      <c r="AG8" s="377">
        <v>3</v>
      </c>
      <c r="AH8" s="377">
        <v>2</v>
      </c>
      <c r="AI8" s="377">
        <v>1</v>
      </c>
      <c r="AJ8" s="377">
        <v>0</v>
      </c>
      <c r="AK8" s="377">
        <v>0</v>
      </c>
    </row>
    <row r="9" spans="1:37" x14ac:dyDescent="0.25">
      <c r="A9" s="397" t="s">
        <v>53</v>
      </c>
      <c r="B9" s="482">
        <v>6</v>
      </c>
      <c r="C9" s="399" t="str">
        <f>IF($B9="","",VLOOKUP($B9,'VII.kcs.-U18-F elo'!$A$7:$O$22,5))</f>
        <v>090813</v>
      </c>
      <c r="D9" s="399">
        <f>IF($B9="","",VLOOKUP($B9,'VII.kcs.-U18-F elo'!$A$7:$O$22,15))</f>
        <v>0</v>
      </c>
      <c r="E9" s="400" t="str">
        <f>UPPER(IF($B9="","",VLOOKUP($B9,'VII.kcs.-U18-F elo'!$A$7:$O$22,2)))</f>
        <v>ZELEI</v>
      </c>
      <c r="F9" s="401"/>
      <c r="G9" s="400" t="str">
        <f>IF($B9="","",VLOOKUP($B9,'VII.kcs.-U18-F elo'!$A$7:$O$22,3))</f>
        <v>Kristóf</v>
      </c>
      <c r="H9" s="401"/>
      <c r="I9" s="400" t="str">
        <f>IF($B9="","",VLOOKUP($B9,'VII.kcs.-U18-F elo'!$A$7:$O$22,4))</f>
        <v>Mátyás Király Gimnázium és Koll.Fonyód</v>
      </c>
      <c r="J9" s="396"/>
      <c r="K9" s="402"/>
      <c r="L9" s="403" t="str">
        <f>IF(K9="","",CONCATENATE(VLOOKUP($Y$3,$AB$1:$AK$1,K9)," pont"))</f>
        <v/>
      </c>
      <c r="M9" s="404"/>
      <c r="Y9" s="376"/>
      <c r="Z9" s="376"/>
      <c r="AA9" s="376" t="s">
        <v>71</v>
      </c>
      <c r="AB9" s="377">
        <v>10</v>
      </c>
      <c r="AC9" s="377">
        <v>6</v>
      </c>
      <c r="AD9" s="377">
        <v>4</v>
      </c>
      <c r="AE9" s="377">
        <v>2</v>
      </c>
      <c r="AF9" s="377">
        <v>1</v>
      </c>
      <c r="AG9" s="377">
        <v>0</v>
      </c>
      <c r="AH9" s="377">
        <v>0</v>
      </c>
      <c r="AI9" s="377">
        <v>0</v>
      </c>
      <c r="AJ9" s="377">
        <v>0</v>
      </c>
      <c r="AK9" s="377">
        <v>0</v>
      </c>
    </row>
    <row r="10" spans="1:37" x14ac:dyDescent="0.25">
      <c r="A10" s="397"/>
      <c r="B10" s="481"/>
      <c r="C10" s="396"/>
      <c r="D10" s="396"/>
      <c r="E10" s="396"/>
      <c r="F10" s="396"/>
      <c r="G10" s="396"/>
      <c r="H10" s="396"/>
      <c r="I10" s="396"/>
      <c r="J10" s="396"/>
      <c r="K10" s="397"/>
      <c r="L10" s="397"/>
      <c r="M10" s="406"/>
      <c r="Y10" s="376"/>
      <c r="Z10" s="376"/>
      <c r="AA10" s="376" t="s">
        <v>72</v>
      </c>
      <c r="AB10" s="377">
        <v>6</v>
      </c>
      <c r="AC10" s="377">
        <v>3</v>
      </c>
      <c r="AD10" s="377">
        <v>2</v>
      </c>
      <c r="AE10" s="377">
        <v>1</v>
      </c>
      <c r="AF10" s="377">
        <v>0</v>
      </c>
      <c r="AG10" s="377">
        <v>0</v>
      </c>
      <c r="AH10" s="377">
        <v>0</v>
      </c>
      <c r="AI10" s="377">
        <v>0</v>
      </c>
      <c r="AJ10" s="377">
        <v>0</v>
      </c>
      <c r="AK10" s="377">
        <v>0</v>
      </c>
    </row>
    <row r="11" spans="1:37" x14ac:dyDescent="0.25">
      <c r="A11" s="397" t="s">
        <v>54</v>
      </c>
      <c r="B11" s="482">
        <v>1</v>
      </c>
      <c r="C11" s="399" t="str">
        <f>IF($B11="","",VLOOKUP($B11,'VII.kcs.-U18-F elo'!$A$7:$O$22,5))</f>
        <v>091230</v>
      </c>
      <c r="D11" s="399">
        <f>IF($B11="","",VLOOKUP($B11,'VII.kcs.-U18-F elo'!$A$7:$O$22,15))</f>
        <v>0</v>
      </c>
      <c r="E11" s="400" t="str">
        <f>UPPER(IF($B11="","",VLOOKUP($B11,'VII.kcs.-U18-F elo'!$A$7:$O$22,2)))</f>
        <v>GERGELY</v>
      </c>
      <c r="F11" s="401"/>
      <c r="G11" s="400" t="str">
        <f>IF($B11="","",VLOOKUP($B11,'VII.kcs.-U18-F elo'!$A$7:$O$22,3))</f>
        <v>Márton</v>
      </c>
      <c r="H11" s="401"/>
      <c r="I11" s="400" t="str">
        <f>IF($B11="","",VLOOKUP($B11,'VII.kcs.-U18-F elo'!$A$7:$O$22,4))</f>
        <v>Kaposvári Táncsics M. Gimnázium</v>
      </c>
      <c r="J11" s="396"/>
      <c r="K11" s="402"/>
      <c r="L11" s="403" t="str">
        <f>IF(K11="","",CONCATENATE(VLOOKUP($Y$3,$AB$1:$AK$1,K11)," pont"))</f>
        <v/>
      </c>
      <c r="M11" s="404"/>
      <c r="Y11" s="376"/>
      <c r="Z11" s="376"/>
      <c r="AA11" s="376" t="s">
        <v>77</v>
      </c>
      <c r="AB11" s="377">
        <v>3</v>
      </c>
      <c r="AC11" s="377">
        <v>2</v>
      </c>
      <c r="AD11" s="377">
        <v>1</v>
      </c>
      <c r="AE11" s="377">
        <v>0</v>
      </c>
      <c r="AF11" s="377">
        <v>0</v>
      </c>
      <c r="AG11" s="377">
        <v>0</v>
      </c>
      <c r="AH11" s="377">
        <v>0</v>
      </c>
      <c r="AI11" s="377">
        <v>0</v>
      </c>
      <c r="AJ11" s="377">
        <v>0</v>
      </c>
      <c r="AK11" s="377">
        <v>0</v>
      </c>
    </row>
    <row r="12" spans="1:37" x14ac:dyDescent="0.25">
      <c r="A12" s="396"/>
      <c r="B12" s="479"/>
      <c r="C12" s="396"/>
      <c r="D12" s="396"/>
      <c r="E12" s="396"/>
      <c r="F12" s="396"/>
      <c r="G12" s="396"/>
      <c r="H12" s="396"/>
      <c r="I12" s="396"/>
      <c r="J12" s="396"/>
      <c r="K12" s="396"/>
      <c r="L12" s="396"/>
      <c r="M12" s="406"/>
      <c r="Y12" s="376"/>
      <c r="Z12" s="376"/>
      <c r="AA12" s="376" t="s">
        <v>73</v>
      </c>
      <c r="AB12" s="407">
        <v>0</v>
      </c>
      <c r="AC12" s="407">
        <v>0</v>
      </c>
      <c r="AD12" s="407">
        <v>0</v>
      </c>
      <c r="AE12" s="407">
        <v>0</v>
      </c>
      <c r="AF12" s="407">
        <v>0</v>
      </c>
      <c r="AG12" s="407">
        <v>0</v>
      </c>
      <c r="AH12" s="407">
        <v>0</v>
      </c>
      <c r="AI12" s="407">
        <v>0</v>
      </c>
      <c r="AJ12" s="407">
        <v>0</v>
      </c>
      <c r="AK12" s="407">
        <v>0</v>
      </c>
    </row>
    <row r="13" spans="1:37" x14ac:dyDescent="0.25">
      <c r="A13" s="479" t="s">
        <v>368</v>
      </c>
      <c r="B13" s="674">
        <v>4</v>
      </c>
      <c r="C13" s="399" t="str">
        <f>IF($B13="","",VLOOKUP($B13,'VII.kcs.-U18-F elo'!$A$7:$O$22,5))</f>
        <v>080405</v>
      </c>
      <c r="D13" s="399">
        <f>IF($B13="","",VLOOKUP($B13,'VII.kcs.-U18-F elo'!$A$7:$O$22,15))</f>
        <v>0</v>
      </c>
      <c r="E13" s="559" t="str">
        <f>UPPER(IF($B13="","",VLOOKUP($B13,'VII.kcs.-U18-F elo'!$A$7:$O$22,2)))</f>
        <v>LINDEMANN</v>
      </c>
      <c r="F13" s="675"/>
      <c r="G13" s="559" t="str">
        <f>IF($B13="","",VLOOKUP($B13,'VII.kcs.-U18-F elo'!$A$7:$O$22,3))</f>
        <v>Zalán</v>
      </c>
      <c r="H13" s="675"/>
      <c r="I13" s="559" t="str">
        <f>IF($B13="","",VLOOKUP($B13,'VII.kcs.-U18-F elo'!$A$7:$O$22,4))</f>
        <v>Siófoki Perczel Mór Gimn. és Koll.</v>
      </c>
      <c r="J13" s="396"/>
      <c r="K13" s="402"/>
      <c r="L13" s="403" t="str">
        <f>IF(K13="","",CONCATENATE(VLOOKUP($Y$3,$AB$1:$AK$1,K13)," pont"))</f>
        <v/>
      </c>
      <c r="M13" s="404"/>
      <c r="Y13" s="376"/>
      <c r="Z13" s="376"/>
      <c r="AA13" s="376" t="s">
        <v>74</v>
      </c>
      <c r="AB13" s="407">
        <v>0</v>
      </c>
      <c r="AC13" s="407">
        <v>0</v>
      </c>
      <c r="AD13" s="407">
        <v>0</v>
      </c>
      <c r="AE13" s="407">
        <v>0</v>
      </c>
      <c r="AF13" s="407">
        <v>0</v>
      </c>
      <c r="AG13" s="407">
        <v>0</v>
      </c>
      <c r="AH13" s="407">
        <v>0</v>
      </c>
      <c r="AI13" s="407">
        <v>0</v>
      </c>
      <c r="AJ13" s="407">
        <v>0</v>
      </c>
      <c r="AK13" s="407">
        <v>0</v>
      </c>
    </row>
    <row r="14" spans="1:37" x14ac:dyDescent="0.25">
      <c r="A14" s="397"/>
      <c r="B14" s="481"/>
      <c r="C14" s="396"/>
      <c r="D14" s="396"/>
      <c r="E14" s="396"/>
      <c r="F14" s="396"/>
      <c r="G14" s="396"/>
      <c r="H14" s="396"/>
      <c r="I14" s="396"/>
      <c r="J14" s="396"/>
      <c r="K14" s="397"/>
      <c r="L14" s="397"/>
      <c r="M14" s="406"/>
      <c r="Y14" s="376"/>
      <c r="Z14" s="376"/>
      <c r="AA14" s="376"/>
      <c r="AB14" s="376"/>
      <c r="AC14" s="376"/>
      <c r="AD14" s="376"/>
      <c r="AE14" s="376"/>
      <c r="AF14" s="376"/>
      <c r="AG14" s="376"/>
      <c r="AH14" s="376"/>
      <c r="AI14" s="376"/>
      <c r="AJ14" s="376"/>
      <c r="AK14" s="376"/>
    </row>
    <row r="15" spans="1:37" x14ac:dyDescent="0.25">
      <c r="A15" s="397" t="s">
        <v>144</v>
      </c>
      <c r="B15" s="482">
        <v>2</v>
      </c>
      <c r="C15" s="399" t="str">
        <f>IF($B15="","",VLOOKUP($B15,'VII.kcs.-U18-F elo'!$A$7:$O$22,5))</f>
        <v>080103</v>
      </c>
      <c r="D15" s="399">
        <f>IF($B15="","",VLOOKUP($B15,'VII.kcs.-U18-F elo'!$A$7:$O$22,15))</f>
        <v>0</v>
      </c>
      <c r="E15" s="400" t="str">
        <f>UPPER(IF($B15="","",VLOOKUP($B15,'VII.kcs.-U18-F elo'!$A$7:$O$22,2)))</f>
        <v>KOVÁCS</v>
      </c>
      <c r="F15" s="401"/>
      <c r="G15" s="400" t="str">
        <f>IF($B15="","",VLOOKUP($B15,'VII.kcs.-U18-F elo'!$A$7:$O$22,3))</f>
        <v>Gábor Bence</v>
      </c>
      <c r="H15" s="401"/>
      <c r="I15" s="400" t="str">
        <f>IF($B15="","",VLOOKUP($B15,'VII.kcs.-U18-F elo'!$A$7:$O$22,4))</f>
        <v>Siófoki Perczel Mór Gimn. és Koll.</v>
      </c>
      <c r="J15" s="396"/>
      <c r="K15" s="402"/>
      <c r="L15" s="403" t="str">
        <f>IF(K15="","",CONCATENATE(VLOOKUP($Y$3,$AB$1:$AK$1,K15)," pont"))</f>
        <v/>
      </c>
      <c r="M15" s="404"/>
      <c r="Y15" s="376"/>
      <c r="Z15" s="376"/>
      <c r="AA15" s="376"/>
      <c r="AB15" s="376"/>
      <c r="AC15" s="376"/>
      <c r="AD15" s="376"/>
      <c r="AE15" s="376"/>
      <c r="AF15" s="376"/>
      <c r="AG15" s="376"/>
      <c r="AH15" s="376"/>
      <c r="AI15" s="376"/>
      <c r="AJ15" s="376"/>
      <c r="AK15" s="376"/>
    </row>
    <row r="16" spans="1:37" x14ac:dyDescent="0.25">
      <c r="A16" s="397"/>
      <c r="B16" s="481"/>
      <c r="C16" s="396"/>
      <c r="D16" s="396"/>
      <c r="E16" s="396"/>
      <c r="F16" s="396"/>
      <c r="G16" s="396"/>
      <c r="H16" s="396"/>
      <c r="I16" s="396"/>
      <c r="J16" s="396"/>
      <c r="K16" s="397"/>
      <c r="L16" s="397"/>
      <c r="M16" s="406"/>
      <c r="Y16" s="376"/>
      <c r="Z16" s="376"/>
      <c r="AA16" s="376" t="s">
        <v>52</v>
      </c>
      <c r="AB16" s="376">
        <v>300</v>
      </c>
      <c r="AC16" s="376">
        <v>250</v>
      </c>
      <c r="AD16" s="376">
        <v>220</v>
      </c>
      <c r="AE16" s="376">
        <v>180</v>
      </c>
      <c r="AF16" s="376">
        <v>160</v>
      </c>
      <c r="AG16" s="376">
        <v>150</v>
      </c>
      <c r="AH16" s="376">
        <v>140</v>
      </c>
      <c r="AI16" s="376">
        <v>130</v>
      </c>
      <c r="AJ16" s="376">
        <v>120</v>
      </c>
      <c r="AK16" s="376">
        <v>110</v>
      </c>
    </row>
    <row r="17" spans="1:37" x14ac:dyDescent="0.25">
      <c r="A17" s="397" t="s">
        <v>143</v>
      </c>
      <c r="B17" s="482">
        <v>5</v>
      </c>
      <c r="C17" s="399" t="str">
        <f>IF($B17="","",VLOOKUP($B17,'VII.kcs.-U18-F elo'!$A$7:$O$22,5))</f>
        <v>080902</v>
      </c>
      <c r="D17" s="399">
        <f>IF($B17="","",VLOOKUP($B17,'VII.kcs.-U18-F elo'!$A$7:$O$22,15))</f>
        <v>0</v>
      </c>
      <c r="E17" s="400" t="str">
        <f>UPPER(IF($B17="","",VLOOKUP($B17,'VII.kcs.-U18-F elo'!$A$7:$O$22,2)))</f>
        <v>STEFLER</v>
      </c>
      <c r="F17" s="401"/>
      <c r="G17" s="400" t="str">
        <f>IF($B17="","",VLOOKUP($B17,'VII.kcs.-U18-F elo'!$A$7:$O$22,3))</f>
        <v>Mátyás</v>
      </c>
      <c r="H17" s="401"/>
      <c r="I17" s="400" t="str">
        <f>IF($B17="","",VLOOKUP($B17,'VII.kcs.-U18-F elo'!$A$7:$O$22,4))</f>
        <v>K.vári SZC Noszlopy G. Közg.Tech.</v>
      </c>
      <c r="J17" s="396"/>
      <c r="K17" s="402"/>
      <c r="L17" s="403" t="str">
        <f>IF(K17="","",CONCATENATE(VLOOKUP($Y$3,$AB$1:$AK$1,K17)," pont"))</f>
        <v/>
      </c>
      <c r="M17" s="404"/>
      <c r="Y17" s="376"/>
      <c r="Z17" s="376"/>
      <c r="AA17" s="376" t="s">
        <v>65</v>
      </c>
      <c r="AB17" s="376">
        <v>250</v>
      </c>
      <c r="AC17" s="376">
        <v>200</v>
      </c>
      <c r="AD17" s="376">
        <v>160</v>
      </c>
      <c r="AE17" s="376">
        <v>140</v>
      </c>
      <c r="AF17" s="376">
        <v>120</v>
      </c>
      <c r="AG17" s="376">
        <v>110</v>
      </c>
      <c r="AH17" s="376">
        <v>100</v>
      </c>
      <c r="AI17" s="376">
        <v>90</v>
      </c>
      <c r="AJ17" s="376">
        <v>80</v>
      </c>
      <c r="AK17" s="376">
        <v>70</v>
      </c>
    </row>
    <row r="18" spans="1:37" x14ac:dyDescent="0.25">
      <c r="A18" s="396"/>
      <c r="B18" s="396"/>
      <c r="C18" s="396"/>
      <c r="D18" s="396"/>
      <c r="E18" s="396"/>
      <c r="F18" s="396"/>
      <c r="G18" s="396"/>
      <c r="H18" s="396"/>
      <c r="I18" s="396"/>
      <c r="J18" s="396"/>
      <c r="K18" s="396"/>
      <c r="L18" s="396"/>
      <c r="M18" s="396"/>
      <c r="Y18" s="376"/>
      <c r="Z18" s="376"/>
      <c r="AA18" s="376" t="s">
        <v>66</v>
      </c>
      <c r="AB18" s="376">
        <v>200</v>
      </c>
      <c r="AC18" s="376">
        <v>150</v>
      </c>
      <c r="AD18" s="376">
        <v>130</v>
      </c>
      <c r="AE18" s="376">
        <v>110</v>
      </c>
      <c r="AF18" s="376">
        <v>95</v>
      </c>
      <c r="AG18" s="376">
        <v>80</v>
      </c>
      <c r="AH18" s="376">
        <v>70</v>
      </c>
      <c r="AI18" s="376">
        <v>60</v>
      </c>
      <c r="AJ18" s="376">
        <v>55</v>
      </c>
      <c r="AK18" s="376">
        <v>50</v>
      </c>
    </row>
    <row r="19" spans="1:37" x14ac:dyDescent="0.25">
      <c r="A19" s="396"/>
      <c r="B19" s="396"/>
      <c r="C19" s="396"/>
      <c r="D19" s="396"/>
      <c r="E19" s="396"/>
      <c r="F19" s="396"/>
      <c r="G19" s="396"/>
      <c r="H19" s="396"/>
      <c r="I19" s="396"/>
      <c r="J19" s="396"/>
      <c r="K19" s="396"/>
      <c r="L19" s="396"/>
      <c r="M19" s="396"/>
      <c r="Y19" s="376"/>
      <c r="Z19" s="376"/>
      <c r="AA19" s="376" t="s">
        <v>67</v>
      </c>
      <c r="AB19" s="376">
        <v>150</v>
      </c>
      <c r="AC19" s="376">
        <v>120</v>
      </c>
      <c r="AD19" s="376">
        <v>100</v>
      </c>
      <c r="AE19" s="376">
        <v>80</v>
      </c>
      <c r="AF19" s="376">
        <v>70</v>
      </c>
      <c r="AG19" s="376">
        <v>60</v>
      </c>
      <c r="AH19" s="376">
        <v>55</v>
      </c>
      <c r="AI19" s="376">
        <v>50</v>
      </c>
      <c r="AJ19" s="376">
        <v>45</v>
      </c>
      <c r="AK19" s="376">
        <v>40</v>
      </c>
    </row>
    <row r="20" spans="1:37" x14ac:dyDescent="0.25">
      <c r="A20" s="396"/>
      <c r="B20" s="396"/>
      <c r="C20" s="396"/>
      <c r="D20" s="396"/>
      <c r="E20" s="396"/>
      <c r="F20" s="396"/>
      <c r="G20" s="396"/>
      <c r="H20" s="396"/>
      <c r="I20" s="396"/>
      <c r="J20" s="396"/>
      <c r="K20" s="396"/>
      <c r="L20" s="396"/>
      <c r="M20" s="396"/>
      <c r="Y20" s="376"/>
      <c r="Z20" s="376"/>
      <c r="AA20" s="376" t="s">
        <v>68</v>
      </c>
      <c r="AB20" s="376">
        <v>120</v>
      </c>
      <c r="AC20" s="376">
        <v>90</v>
      </c>
      <c r="AD20" s="376">
        <v>65</v>
      </c>
      <c r="AE20" s="376">
        <v>55</v>
      </c>
      <c r="AF20" s="376">
        <v>50</v>
      </c>
      <c r="AG20" s="376">
        <v>45</v>
      </c>
      <c r="AH20" s="376">
        <v>40</v>
      </c>
      <c r="AI20" s="376">
        <v>35</v>
      </c>
      <c r="AJ20" s="376">
        <v>25</v>
      </c>
      <c r="AK20" s="376">
        <v>20</v>
      </c>
    </row>
    <row r="21" spans="1:37" x14ac:dyDescent="0.25">
      <c r="A21" s="396"/>
      <c r="B21" s="396"/>
      <c r="C21" s="396"/>
      <c r="D21" s="396"/>
      <c r="E21" s="396"/>
      <c r="F21" s="396"/>
      <c r="G21" s="396"/>
      <c r="H21" s="396"/>
      <c r="I21" s="396"/>
      <c r="J21" s="396"/>
      <c r="K21" s="396"/>
      <c r="L21" s="396"/>
      <c r="M21" s="396"/>
      <c r="Y21" s="376"/>
      <c r="Z21" s="376"/>
      <c r="AA21" s="376" t="s">
        <v>69</v>
      </c>
      <c r="AB21" s="376">
        <v>90</v>
      </c>
      <c r="AC21" s="376">
        <v>60</v>
      </c>
      <c r="AD21" s="376">
        <v>45</v>
      </c>
      <c r="AE21" s="376">
        <v>34</v>
      </c>
      <c r="AF21" s="376">
        <v>27</v>
      </c>
      <c r="AG21" s="376">
        <v>22</v>
      </c>
      <c r="AH21" s="376">
        <v>18</v>
      </c>
      <c r="AI21" s="376">
        <v>15</v>
      </c>
      <c r="AJ21" s="376">
        <v>12</v>
      </c>
      <c r="AK21" s="376">
        <v>9</v>
      </c>
    </row>
    <row r="22" spans="1:37" ht="18.75" customHeight="1" x14ac:dyDescent="0.25">
      <c r="A22" s="396"/>
      <c r="B22" s="408"/>
      <c r="C22" s="408"/>
      <c r="D22" s="409" t="str">
        <f>E7</f>
        <v>KÖRMENDY</v>
      </c>
      <c r="E22" s="409"/>
      <c r="F22" s="409" t="str">
        <f>E9</f>
        <v>ZELEI</v>
      </c>
      <c r="G22" s="409"/>
      <c r="H22" s="409" t="str">
        <f>E11</f>
        <v>GERGELY</v>
      </c>
      <c r="I22" s="409"/>
      <c r="J22" s="396"/>
      <c r="K22" s="396"/>
      <c r="L22" s="396"/>
      <c r="M22" s="483" t="s">
        <v>56</v>
      </c>
      <c r="Y22" s="376"/>
      <c r="Z22" s="376"/>
      <c r="AA22" s="376" t="s">
        <v>70</v>
      </c>
      <c r="AB22" s="376">
        <v>60</v>
      </c>
      <c r="AC22" s="376">
        <v>40</v>
      </c>
      <c r="AD22" s="376">
        <v>30</v>
      </c>
      <c r="AE22" s="376">
        <v>20</v>
      </c>
      <c r="AF22" s="376">
        <v>18</v>
      </c>
      <c r="AG22" s="376">
        <v>15</v>
      </c>
      <c r="AH22" s="376">
        <v>12</v>
      </c>
      <c r="AI22" s="376">
        <v>10</v>
      </c>
      <c r="AJ22" s="376">
        <v>8</v>
      </c>
      <c r="AK22" s="376">
        <v>6</v>
      </c>
    </row>
    <row r="23" spans="1:37" ht="18.75" customHeight="1" x14ac:dyDescent="0.25">
      <c r="A23" s="410" t="s">
        <v>52</v>
      </c>
      <c r="B23" s="411" t="str">
        <f>E7</f>
        <v>KÖRMENDY</v>
      </c>
      <c r="C23" s="411"/>
      <c r="D23" s="412"/>
      <c r="E23" s="412"/>
      <c r="F23" s="413"/>
      <c r="G23" s="413"/>
      <c r="H23" s="413"/>
      <c r="I23" s="413"/>
      <c r="J23" s="396"/>
      <c r="K23" s="396"/>
      <c r="L23" s="396"/>
      <c r="M23" s="484"/>
      <c r="Y23" s="376"/>
      <c r="Z23" s="376"/>
      <c r="AA23" s="376" t="s">
        <v>71</v>
      </c>
      <c r="AB23" s="376">
        <v>40</v>
      </c>
      <c r="AC23" s="376">
        <v>25</v>
      </c>
      <c r="AD23" s="376">
        <v>18</v>
      </c>
      <c r="AE23" s="376">
        <v>13</v>
      </c>
      <c r="AF23" s="376">
        <v>8</v>
      </c>
      <c r="AG23" s="376">
        <v>7</v>
      </c>
      <c r="AH23" s="376">
        <v>6</v>
      </c>
      <c r="AI23" s="376">
        <v>5</v>
      </c>
      <c r="AJ23" s="376">
        <v>4</v>
      </c>
      <c r="AK23" s="376">
        <v>3</v>
      </c>
    </row>
    <row r="24" spans="1:37" ht="18.75" customHeight="1" x14ac:dyDescent="0.25">
      <c r="A24" s="410" t="s">
        <v>53</v>
      </c>
      <c r="B24" s="411" t="str">
        <f>E9</f>
        <v>ZELEI</v>
      </c>
      <c r="C24" s="411"/>
      <c r="D24" s="413"/>
      <c r="E24" s="413"/>
      <c r="F24" s="412"/>
      <c r="G24" s="412"/>
      <c r="H24" s="413"/>
      <c r="I24" s="413"/>
      <c r="J24" s="396"/>
      <c r="K24" s="396"/>
      <c r="L24" s="396"/>
      <c r="M24" s="484"/>
      <c r="Y24" s="376"/>
      <c r="Z24" s="376"/>
      <c r="AA24" s="376" t="s">
        <v>72</v>
      </c>
      <c r="AB24" s="376">
        <v>25</v>
      </c>
      <c r="AC24" s="376">
        <v>15</v>
      </c>
      <c r="AD24" s="376">
        <v>13</v>
      </c>
      <c r="AE24" s="376">
        <v>7</v>
      </c>
      <c r="AF24" s="376">
        <v>6</v>
      </c>
      <c r="AG24" s="376">
        <v>5</v>
      </c>
      <c r="AH24" s="376">
        <v>4</v>
      </c>
      <c r="AI24" s="376">
        <v>3</v>
      </c>
      <c r="AJ24" s="376">
        <v>2</v>
      </c>
      <c r="AK24" s="376">
        <v>1</v>
      </c>
    </row>
    <row r="25" spans="1:37" ht="18.75" customHeight="1" x14ac:dyDescent="0.25">
      <c r="A25" s="410" t="s">
        <v>54</v>
      </c>
      <c r="B25" s="411" t="str">
        <f>E11</f>
        <v>GERGELY</v>
      </c>
      <c r="C25" s="411"/>
      <c r="D25" s="413"/>
      <c r="E25" s="413"/>
      <c r="F25" s="413"/>
      <c r="G25" s="413"/>
      <c r="H25" s="412"/>
      <c r="I25" s="412"/>
      <c r="J25" s="396"/>
      <c r="K25" s="396"/>
      <c r="L25" s="396"/>
      <c r="M25" s="484"/>
      <c r="Y25" s="376"/>
      <c r="Z25" s="376"/>
      <c r="AA25" s="376" t="s">
        <v>77</v>
      </c>
      <c r="AB25" s="376">
        <v>15</v>
      </c>
      <c r="AC25" s="376">
        <v>10</v>
      </c>
      <c r="AD25" s="376">
        <v>8</v>
      </c>
      <c r="AE25" s="376">
        <v>4</v>
      </c>
      <c r="AF25" s="376">
        <v>3</v>
      </c>
      <c r="AG25" s="376">
        <v>2</v>
      </c>
      <c r="AH25" s="376">
        <v>1</v>
      </c>
      <c r="AI25" s="376">
        <v>0</v>
      </c>
      <c r="AJ25" s="376">
        <v>0</v>
      </c>
      <c r="AK25" s="376">
        <v>0</v>
      </c>
    </row>
    <row r="26" spans="1:37" x14ac:dyDescent="0.25">
      <c r="A26" s="396"/>
      <c r="B26" s="396"/>
      <c r="C26" s="396"/>
      <c r="D26" s="396"/>
      <c r="E26" s="396"/>
      <c r="F26" s="396"/>
      <c r="G26" s="396"/>
      <c r="H26" s="396"/>
      <c r="I26" s="396"/>
      <c r="J26" s="396"/>
      <c r="K26" s="396"/>
      <c r="L26" s="396"/>
      <c r="M26" s="485"/>
      <c r="Y26" s="376"/>
      <c r="Z26" s="376"/>
      <c r="AA26" s="376" t="s">
        <v>73</v>
      </c>
      <c r="AB26" s="376">
        <v>10</v>
      </c>
      <c r="AC26" s="376">
        <v>6</v>
      </c>
      <c r="AD26" s="376">
        <v>4</v>
      </c>
      <c r="AE26" s="376">
        <v>2</v>
      </c>
      <c r="AF26" s="376">
        <v>1</v>
      </c>
      <c r="AG26" s="376">
        <v>0</v>
      </c>
      <c r="AH26" s="376">
        <v>0</v>
      </c>
      <c r="AI26" s="376">
        <v>0</v>
      </c>
      <c r="AJ26" s="376">
        <v>0</v>
      </c>
      <c r="AK26" s="376">
        <v>0</v>
      </c>
    </row>
    <row r="27" spans="1:37" ht="18.75" customHeight="1" x14ac:dyDescent="0.25">
      <c r="A27" s="396"/>
      <c r="B27" s="408"/>
      <c r="C27" s="408"/>
      <c r="D27" s="409" t="str">
        <f>E13</f>
        <v>LINDEMANN</v>
      </c>
      <c r="E27" s="409"/>
      <c r="F27" s="409" t="str">
        <f>E15</f>
        <v>KOVÁCS</v>
      </c>
      <c r="G27" s="409"/>
      <c r="H27" s="409" t="str">
        <f>E17</f>
        <v>STEFLER</v>
      </c>
      <c r="I27" s="409"/>
      <c r="J27" s="396"/>
      <c r="K27" s="396"/>
      <c r="L27" s="396"/>
      <c r="M27" s="485"/>
      <c r="Y27" s="376"/>
      <c r="Z27" s="376"/>
      <c r="AA27" s="376" t="s">
        <v>74</v>
      </c>
      <c r="AB27" s="376">
        <v>3</v>
      </c>
      <c r="AC27" s="376">
        <v>2</v>
      </c>
      <c r="AD27" s="376">
        <v>1</v>
      </c>
      <c r="AE27" s="376">
        <v>0</v>
      </c>
      <c r="AF27" s="376">
        <v>0</v>
      </c>
      <c r="AG27" s="376">
        <v>0</v>
      </c>
      <c r="AH27" s="376">
        <v>0</v>
      </c>
      <c r="AI27" s="376">
        <v>0</v>
      </c>
      <c r="AJ27" s="376">
        <v>0</v>
      </c>
      <c r="AK27" s="376">
        <v>0</v>
      </c>
    </row>
    <row r="28" spans="1:37" ht="18.75" customHeight="1" x14ac:dyDescent="0.25">
      <c r="A28" s="410" t="s">
        <v>368</v>
      </c>
      <c r="B28" s="411" t="str">
        <f>E13</f>
        <v>LINDEMANN</v>
      </c>
      <c r="C28" s="411"/>
      <c r="D28" s="412"/>
      <c r="E28" s="412"/>
      <c r="F28" s="413"/>
      <c r="G28" s="413"/>
      <c r="H28" s="413"/>
      <c r="I28" s="413"/>
      <c r="J28" s="396"/>
      <c r="K28" s="396"/>
      <c r="L28" s="396"/>
      <c r="M28" s="484"/>
    </row>
    <row r="29" spans="1:37" ht="18.75" customHeight="1" x14ac:dyDescent="0.25">
      <c r="A29" s="410" t="s">
        <v>144</v>
      </c>
      <c r="B29" s="411" t="str">
        <f>E15</f>
        <v>KOVÁCS</v>
      </c>
      <c r="C29" s="411"/>
      <c r="D29" s="413"/>
      <c r="E29" s="413"/>
      <c r="F29" s="412"/>
      <c r="G29" s="412"/>
      <c r="H29" s="413"/>
      <c r="I29" s="413"/>
      <c r="J29" s="396"/>
      <c r="K29" s="396"/>
      <c r="L29" s="396"/>
      <c r="M29" s="484"/>
    </row>
    <row r="30" spans="1:37" ht="18.75" customHeight="1" x14ac:dyDescent="0.25">
      <c r="A30" s="410" t="s">
        <v>143</v>
      </c>
      <c r="B30" s="411" t="str">
        <f>E17</f>
        <v>STEFLER</v>
      </c>
      <c r="C30" s="411"/>
      <c r="D30" s="413"/>
      <c r="E30" s="413"/>
      <c r="F30" s="413"/>
      <c r="G30" s="413"/>
      <c r="H30" s="412"/>
      <c r="I30" s="412"/>
      <c r="J30" s="396"/>
      <c r="K30" s="396"/>
      <c r="L30" s="396"/>
      <c r="M30" s="484"/>
    </row>
    <row r="31" spans="1:37" x14ac:dyDescent="0.25">
      <c r="A31" s="396"/>
      <c r="B31" s="396"/>
      <c r="C31" s="396"/>
      <c r="D31" s="396"/>
      <c r="E31" s="396"/>
      <c r="F31" s="396"/>
      <c r="G31" s="396"/>
      <c r="H31" s="396"/>
      <c r="I31" s="396"/>
      <c r="J31" s="396"/>
      <c r="K31" s="396"/>
      <c r="L31" s="396"/>
      <c r="M31" s="396"/>
    </row>
    <row r="32" spans="1:37" x14ac:dyDescent="0.25">
      <c r="A32" s="396" t="s">
        <v>369</v>
      </c>
      <c r="B32" s="396"/>
      <c r="C32" s="486" t="str">
        <f>IF(M23=1,B23,IF(M24=1,B24,IF(M25=1,B25,"")))</f>
        <v/>
      </c>
      <c r="D32" s="486"/>
      <c r="E32" s="397" t="s">
        <v>370</v>
      </c>
      <c r="F32" s="486" t="str">
        <f>IF(M28=1,B28,IF(M29=1,B29,IF(M30=1,B30,"")))</f>
        <v/>
      </c>
      <c r="G32" s="486"/>
      <c r="H32" s="396"/>
      <c r="I32" s="401"/>
      <c r="J32" s="396"/>
      <c r="K32" s="396"/>
      <c r="L32" s="396"/>
      <c r="M32" s="396"/>
    </row>
    <row r="33" spans="1:18" x14ac:dyDescent="0.25">
      <c r="A33" s="396"/>
      <c r="B33" s="396"/>
      <c r="C33" s="396"/>
      <c r="D33" s="396"/>
      <c r="E33" s="396"/>
      <c r="F33" s="397"/>
      <c r="G33" s="397"/>
      <c r="H33" s="396"/>
      <c r="I33" s="396"/>
      <c r="J33" s="396"/>
      <c r="K33" s="396"/>
      <c r="L33" s="396"/>
      <c r="M33" s="396"/>
    </row>
    <row r="34" spans="1:18" x14ac:dyDescent="0.25">
      <c r="A34" s="396" t="s">
        <v>371</v>
      </c>
      <c r="B34" s="396"/>
      <c r="C34" s="486" t="str">
        <f>IF(M23=2,B23,IF(M24=2,B24,IF(M25=2,B25,"")))</f>
        <v/>
      </c>
      <c r="D34" s="486"/>
      <c r="E34" s="397" t="s">
        <v>370</v>
      </c>
      <c r="F34" s="486" t="str">
        <f>IF(M28=2,B28,IF(M29=2,B29,IF(M30=2,B30,"")))</f>
        <v/>
      </c>
      <c r="G34" s="486"/>
      <c r="H34" s="396"/>
      <c r="I34" s="401"/>
      <c r="J34" s="396"/>
      <c r="K34" s="396"/>
      <c r="L34" s="396"/>
      <c r="M34" s="396"/>
    </row>
    <row r="35" spans="1:18" x14ac:dyDescent="0.25">
      <c r="A35" s="396"/>
      <c r="B35" s="396"/>
      <c r="C35" s="397"/>
      <c r="D35" s="397"/>
      <c r="E35" s="397"/>
      <c r="F35" s="397"/>
      <c r="G35" s="397"/>
      <c r="H35" s="396"/>
      <c r="I35" s="396"/>
      <c r="J35" s="396"/>
      <c r="K35" s="396"/>
      <c r="L35" s="396"/>
      <c r="M35" s="396"/>
    </row>
    <row r="36" spans="1:18" x14ac:dyDescent="0.25">
      <c r="A36" s="396" t="s">
        <v>372</v>
      </c>
      <c r="B36" s="396"/>
      <c r="C36" s="486" t="str">
        <f>IF(M23=3,B23,IF(M24=3,B24,IF(M25=3,B25,"")))</f>
        <v/>
      </c>
      <c r="D36" s="486"/>
      <c r="E36" s="397" t="s">
        <v>370</v>
      </c>
      <c r="F36" s="486" t="str">
        <f>IF(M28=3,B28,IF(M29=3,B29,IF(M30=3,B30,"")))</f>
        <v/>
      </c>
      <c r="G36" s="486"/>
      <c r="H36" s="396"/>
      <c r="I36" s="401"/>
      <c r="J36" s="396"/>
      <c r="K36" s="396"/>
      <c r="L36" s="396"/>
      <c r="M36" s="396"/>
    </row>
    <row r="37" spans="1:18" x14ac:dyDescent="0.25">
      <c r="A37" s="396"/>
      <c r="B37" s="396"/>
      <c r="C37" s="396"/>
      <c r="D37" s="396"/>
      <c r="E37" s="396"/>
      <c r="F37" s="396"/>
      <c r="G37" s="396"/>
      <c r="H37" s="396"/>
      <c r="I37" s="396"/>
      <c r="J37" s="396"/>
      <c r="K37" s="396"/>
      <c r="L37" s="396"/>
      <c r="M37" s="396"/>
    </row>
    <row r="38" spans="1:18" x14ac:dyDescent="0.25">
      <c r="A38" s="396"/>
      <c r="B38" s="396"/>
      <c r="C38" s="396"/>
      <c r="D38" s="396"/>
      <c r="E38" s="396"/>
      <c r="F38" s="396"/>
      <c r="G38" s="396"/>
      <c r="H38" s="396"/>
      <c r="I38" s="396"/>
      <c r="J38" s="396"/>
      <c r="K38" s="396"/>
      <c r="L38" s="401"/>
      <c r="M38" s="396"/>
    </row>
    <row r="39" spans="1:18" x14ac:dyDescent="0.25">
      <c r="A39" s="414" t="s">
        <v>35</v>
      </c>
      <c r="B39" s="415"/>
      <c r="C39" s="416"/>
      <c r="D39" s="417" t="s">
        <v>2</v>
      </c>
      <c r="E39" s="418" t="s">
        <v>37</v>
      </c>
      <c r="F39" s="419"/>
      <c r="G39" s="417" t="s">
        <v>2</v>
      </c>
      <c r="H39" s="418" t="s">
        <v>46</v>
      </c>
      <c r="I39" s="420"/>
      <c r="J39" s="418" t="s">
        <v>47</v>
      </c>
      <c r="K39" s="421" t="s">
        <v>48</v>
      </c>
      <c r="L39" s="392"/>
      <c r="M39" s="419"/>
      <c r="P39" s="424"/>
      <c r="Q39" s="424"/>
      <c r="R39" s="425"/>
    </row>
    <row r="40" spans="1:18" x14ac:dyDescent="0.25">
      <c r="A40" s="426" t="s">
        <v>36</v>
      </c>
      <c r="B40" s="427"/>
      <c r="C40" s="428"/>
      <c r="D40" s="429"/>
      <c r="E40" s="430"/>
      <c r="F40" s="430"/>
      <c r="G40" s="431" t="s">
        <v>3</v>
      </c>
      <c r="H40" s="427"/>
      <c r="I40" s="432"/>
      <c r="J40" s="433"/>
      <c r="K40" s="434" t="s">
        <v>38</v>
      </c>
      <c r="L40" s="435"/>
      <c r="M40" s="455"/>
      <c r="P40" s="437"/>
      <c r="Q40" s="437"/>
      <c r="R40" s="438"/>
    </row>
    <row r="41" spans="1:18" x14ac:dyDescent="0.25">
      <c r="A41" s="439" t="s">
        <v>45</v>
      </c>
      <c r="B41" s="440"/>
      <c r="C41" s="441"/>
      <c r="D41" s="442"/>
      <c r="E41" s="443"/>
      <c r="F41" s="443"/>
      <c r="G41" s="444" t="s">
        <v>4</v>
      </c>
      <c r="H41" s="445"/>
      <c r="I41" s="446"/>
      <c r="J41" s="447"/>
      <c r="K41" s="448"/>
      <c r="L41" s="401"/>
      <c r="M41" s="449"/>
      <c r="P41" s="438"/>
      <c r="Q41" s="450"/>
      <c r="R41" s="438"/>
    </row>
    <row r="42" spans="1:18" x14ac:dyDescent="0.25">
      <c r="A42" s="451"/>
      <c r="B42" s="452"/>
      <c r="C42" s="453"/>
      <c r="D42" s="442"/>
      <c r="E42" s="454"/>
      <c r="F42" s="396"/>
      <c r="G42" s="444" t="s">
        <v>5</v>
      </c>
      <c r="H42" s="445"/>
      <c r="I42" s="446"/>
      <c r="J42" s="447"/>
      <c r="K42" s="434" t="s">
        <v>39</v>
      </c>
      <c r="L42" s="435"/>
      <c r="M42" s="455"/>
      <c r="P42" s="437"/>
      <c r="Q42" s="437"/>
      <c r="R42" s="438"/>
    </row>
    <row r="43" spans="1:18" x14ac:dyDescent="0.25">
      <c r="A43" s="456"/>
      <c r="B43" s="457"/>
      <c r="C43" s="458"/>
      <c r="D43" s="442"/>
      <c r="E43" s="454"/>
      <c r="F43" s="396"/>
      <c r="G43" s="444" t="s">
        <v>6</v>
      </c>
      <c r="H43" s="445"/>
      <c r="I43" s="446"/>
      <c r="J43" s="447"/>
      <c r="K43" s="459"/>
      <c r="L43" s="396"/>
      <c r="M43" s="436"/>
      <c r="P43" s="438"/>
      <c r="Q43" s="450"/>
      <c r="R43" s="438"/>
    </row>
    <row r="44" spans="1:18" x14ac:dyDescent="0.25">
      <c r="A44" s="460"/>
      <c r="B44" s="461"/>
      <c r="C44" s="462"/>
      <c r="D44" s="442"/>
      <c r="E44" s="454"/>
      <c r="F44" s="396"/>
      <c r="G44" s="444" t="s">
        <v>7</v>
      </c>
      <c r="H44" s="445"/>
      <c r="I44" s="446"/>
      <c r="J44" s="447"/>
      <c r="K44" s="439"/>
      <c r="L44" s="401"/>
      <c r="M44" s="449"/>
      <c r="P44" s="438"/>
      <c r="Q44" s="450"/>
      <c r="R44" s="438"/>
    </row>
    <row r="45" spans="1:18" x14ac:dyDescent="0.25">
      <c r="A45" s="463"/>
      <c r="B45" s="464"/>
      <c r="C45" s="458"/>
      <c r="D45" s="442"/>
      <c r="E45" s="454"/>
      <c r="F45" s="396"/>
      <c r="G45" s="444" t="s">
        <v>8</v>
      </c>
      <c r="H45" s="445"/>
      <c r="I45" s="446"/>
      <c r="J45" s="447"/>
      <c r="K45" s="434" t="s">
        <v>28</v>
      </c>
      <c r="L45" s="435"/>
      <c r="M45" s="455"/>
      <c r="P45" s="437"/>
      <c r="Q45" s="437"/>
      <c r="R45" s="438"/>
    </row>
    <row r="46" spans="1:18" x14ac:dyDescent="0.25">
      <c r="A46" s="463"/>
      <c r="B46" s="464"/>
      <c r="C46" s="465"/>
      <c r="D46" s="442"/>
      <c r="E46" s="454"/>
      <c r="F46" s="396"/>
      <c r="G46" s="444" t="s">
        <v>9</v>
      </c>
      <c r="H46" s="445"/>
      <c r="I46" s="446"/>
      <c r="J46" s="447"/>
      <c r="K46" s="459"/>
      <c r="L46" s="396"/>
      <c r="M46" s="436"/>
      <c r="P46" s="438"/>
      <c r="Q46" s="450"/>
      <c r="R46" s="438"/>
    </row>
    <row r="47" spans="1:18" x14ac:dyDescent="0.25">
      <c r="A47" s="466"/>
      <c r="B47" s="467"/>
      <c r="C47" s="468"/>
      <c r="D47" s="469"/>
      <c r="E47" s="470"/>
      <c r="F47" s="401"/>
      <c r="G47" s="471" t="s">
        <v>10</v>
      </c>
      <c r="H47" s="440"/>
      <c r="I47" s="472"/>
      <c r="J47" s="473"/>
      <c r="K47" s="439" t="str">
        <f>L4</f>
        <v>Nagyistók-Nádasi Judit</v>
      </c>
      <c r="L47" s="401"/>
      <c r="M47" s="449"/>
      <c r="P47" s="438"/>
      <c r="Q47" s="450"/>
      <c r="R47" s="474">
        <f>MIN(4,'VII.kcs.-U18-F elo'!Q5)</f>
        <v>4</v>
      </c>
    </row>
  </sheetData>
  <mergeCells count="42">
    <mergeCell ref="C34:D34"/>
    <mergeCell ref="F34:G34"/>
    <mergeCell ref="C36:D36"/>
    <mergeCell ref="F36:G36"/>
    <mergeCell ref="E40:F40"/>
    <mergeCell ref="E41:F41"/>
    <mergeCell ref="B30:C30"/>
    <mergeCell ref="D30:E30"/>
    <mergeCell ref="F30:G30"/>
    <mergeCell ref="H30:I30"/>
    <mergeCell ref="C32:D32"/>
    <mergeCell ref="F32:G32"/>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7">
    <cfRule type="expression" dxfId="152" priority="2" stopIfTrue="1">
      <formula>$O$1="CU"</formula>
    </cfRule>
  </conditionalFormatting>
  <conditionalFormatting sqref="E7 E9 E11 E13 E15 E17">
    <cfRule type="cellIs" dxfId="15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63AE-5682-4992-A448-553ED3AF306A}">
  <sheetPr codeName="Sheet19">
    <tabColor indexed="42"/>
  </sheetPr>
  <dimension ref="A1:S156"/>
  <sheetViews>
    <sheetView showGridLines="0" showZeros="0" zoomScale="98" zoomScaleNormal="98" workbookViewId="0">
      <pane ySplit="6" topLeftCell="A7" activePane="bottomLeft" state="frozen"/>
      <selection activeCell="F2" sqref="F2"/>
      <selection pane="bottomLeft" activeCell="B1" sqref="B1"/>
    </sheetView>
  </sheetViews>
  <sheetFormatPr defaultRowHeight="13.2" x14ac:dyDescent="0.25"/>
  <cols>
    <col min="1" max="1" width="3.88671875" customWidth="1"/>
    <col min="2" max="2" width="14.33203125" customWidth="1"/>
    <col min="3" max="3" width="12" customWidth="1"/>
    <col min="4" max="4" width="35.77734375" style="34" bestFit="1" customWidth="1"/>
    <col min="5" max="5" width="9.33203125" style="230" customWidth="1"/>
    <col min="6" max="6" width="6.109375" style="47" hidden="1" customWidth="1"/>
    <col min="7" max="7" width="33.8867187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9" ht="24.6" x14ac:dyDescent="0.4">
      <c r="A1" s="258" t="str">
        <f>Altalanos!$A$6</f>
        <v>Somogy Vármegyei Tenisz DO A kategória</v>
      </c>
      <c r="B1" s="42"/>
      <c r="C1" s="42"/>
      <c r="D1" s="93"/>
      <c r="E1" s="111" t="s">
        <v>44</v>
      </c>
      <c r="F1" s="58"/>
      <c r="G1" s="102"/>
      <c r="H1" s="43"/>
      <c r="I1" s="43"/>
      <c r="J1" s="103"/>
      <c r="K1" s="103"/>
      <c r="L1" s="103"/>
      <c r="M1" s="103"/>
      <c r="N1" s="103"/>
      <c r="O1" s="103"/>
      <c r="P1" s="103"/>
      <c r="Q1" s="104"/>
    </row>
    <row r="2" spans="1:19" ht="13.8" thickBot="1" x14ac:dyDescent="0.3">
      <c r="B2" s="44" t="s">
        <v>43</v>
      </c>
      <c r="C2" s="121" t="str">
        <f>Altalanos!$E$8</f>
        <v>A-II.kcs-U10-N-F</v>
      </c>
      <c r="D2" s="58"/>
      <c r="E2" s="111" t="s">
        <v>29</v>
      </c>
      <c r="F2" s="48"/>
      <c r="G2" s="48"/>
      <c r="H2" s="223"/>
      <c r="I2" s="223"/>
      <c r="J2" s="43"/>
      <c r="K2" s="43"/>
      <c r="L2" s="43"/>
      <c r="M2" s="43"/>
      <c r="N2" s="52"/>
      <c r="O2" s="38"/>
      <c r="P2" s="38"/>
      <c r="Q2" s="52"/>
    </row>
    <row r="3" spans="1:19" s="2" customFormat="1" ht="13.8" thickBot="1" x14ac:dyDescent="0.3">
      <c r="A3" s="217" t="s">
        <v>42</v>
      </c>
      <c r="B3" s="221"/>
      <c r="C3" s="221"/>
      <c r="D3" s="221"/>
      <c r="E3" s="221"/>
      <c r="F3" s="221"/>
      <c r="G3" s="221"/>
      <c r="H3" s="221"/>
      <c r="I3" s="222"/>
      <c r="J3" s="53"/>
      <c r="K3" s="59"/>
      <c r="L3" s="59"/>
      <c r="M3" s="59"/>
      <c r="N3" s="128" t="s">
        <v>28</v>
      </c>
      <c r="O3" s="54"/>
      <c r="P3" s="60"/>
      <c r="Q3" s="112"/>
    </row>
    <row r="4" spans="1:19" s="2" customFormat="1" x14ac:dyDescent="0.25">
      <c r="A4" s="36" t="s">
        <v>21</v>
      </c>
      <c r="B4" s="36"/>
      <c r="C4" s="35" t="s">
        <v>19</v>
      </c>
      <c r="D4" s="36" t="s">
        <v>24</v>
      </c>
      <c r="E4" s="39"/>
      <c r="G4" s="61"/>
      <c r="H4" s="232" t="s">
        <v>25</v>
      </c>
      <c r="I4" s="227"/>
      <c r="J4" s="62"/>
      <c r="K4" s="63"/>
      <c r="L4" s="63"/>
      <c r="M4" s="63"/>
      <c r="N4" s="62"/>
      <c r="O4" s="113"/>
      <c r="P4" s="113"/>
      <c r="Q4" s="64"/>
    </row>
    <row r="5" spans="1:19" s="2" customFormat="1" ht="13.8" thickBot="1" x14ac:dyDescent="0.3">
      <c r="A5" s="105">
        <f>Altalanos!$A$10</f>
        <v>46135</v>
      </c>
      <c r="B5" s="105"/>
      <c r="C5" s="45" t="str">
        <f>Altalanos!$C$10</f>
        <v>Balatonboglár</v>
      </c>
      <c r="D5" s="46" t="str">
        <f>Altalanos!$D$10</f>
        <v xml:space="preserve">  </v>
      </c>
      <c r="E5" s="46"/>
      <c r="F5" s="46"/>
      <c r="G5" s="46"/>
      <c r="H5" s="125" t="str">
        <f>Altalanos!$E$10</f>
        <v>Nagyistók-Nádasi Judit</v>
      </c>
      <c r="I5" s="233"/>
      <c r="J5" s="65"/>
      <c r="K5" s="40"/>
      <c r="L5" s="40"/>
      <c r="M5" s="40"/>
      <c r="N5" s="65"/>
      <c r="O5" s="46"/>
      <c r="P5" s="46"/>
      <c r="Q5" s="235"/>
    </row>
    <row r="6" spans="1:19" ht="30" customHeight="1" thickBot="1" x14ac:dyDescent="0.3">
      <c r="A6" s="95" t="s">
        <v>30</v>
      </c>
      <c r="B6" s="55" t="s">
        <v>22</v>
      </c>
      <c r="C6" s="55" t="s">
        <v>23</v>
      </c>
      <c r="D6" s="55" t="s">
        <v>26</v>
      </c>
      <c r="E6" s="56" t="s">
        <v>27</v>
      </c>
      <c r="F6" s="56" t="s">
        <v>31</v>
      </c>
      <c r="G6" s="56" t="s">
        <v>83</v>
      </c>
      <c r="H6" s="224" t="s">
        <v>32</v>
      </c>
      <c r="I6" s="225"/>
      <c r="J6" s="97" t="s">
        <v>14</v>
      </c>
      <c r="K6" s="57" t="s">
        <v>12</v>
      </c>
      <c r="L6" s="99" t="s">
        <v>0</v>
      </c>
      <c r="M6" s="74" t="s">
        <v>13</v>
      </c>
      <c r="N6" s="118" t="s">
        <v>40</v>
      </c>
      <c r="O6" s="109" t="s">
        <v>33</v>
      </c>
      <c r="P6" s="110" t="s">
        <v>1</v>
      </c>
      <c r="Q6" s="56" t="s">
        <v>34</v>
      </c>
    </row>
    <row r="7" spans="1:19" s="11" customFormat="1" ht="18.899999999999999" customHeight="1" x14ac:dyDescent="0.25">
      <c r="A7" s="101">
        <v>1</v>
      </c>
      <c r="B7" s="49" t="s">
        <v>117</v>
      </c>
      <c r="C7" s="49" t="s">
        <v>118</v>
      </c>
      <c r="D7" s="75" t="s">
        <v>121</v>
      </c>
      <c r="E7" s="255" t="s">
        <v>123</v>
      </c>
      <c r="F7" s="218"/>
      <c r="G7" s="219"/>
      <c r="H7" s="50"/>
      <c r="I7" s="50"/>
      <c r="J7" s="98"/>
      <c r="K7" s="96"/>
      <c r="L7" s="100"/>
      <c r="M7" s="96"/>
      <c r="N7" s="94"/>
      <c r="O7" s="50"/>
      <c r="P7" s="66"/>
      <c r="Q7" s="51"/>
    </row>
    <row r="8" spans="1:19" s="11" customFormat="1" ht="18.899999999999999" customHeight="1" x14ac:dyDescent="0.25">
      <c r="A8" s="101">
        <v>2</v>
      </c>
      <c r="B8" s="49" t="s">
        <v>119</v>
      </c>
      <c r="C8" s="49" t="s">
        <v>120</v>
      </c>
      <c r="D8" s="75" t="s">
        <v>122</v>
      </c>
      <c r="E8" s="255" t="s">
        <v>124</v>
      </c>
      <c r="F8" s="220"/>
      <c r="G8" s="123"/>
      <c r="H8" s="50"/>
      <c r="I8" s="50"/>
      <c r="J8" s="98"/>
      <c r="K8" s="96"/>
      <c r="L8" s="100"/>
      <c r="M8" s="96"/>
      <c r="N8" s="94"/>
      <c r="O8" s="50"/>
      <c r="P8" s="66"/>
      <c r="Q8" s="51"/>
    </row>
    <row r="9" spans="1:19" s="11" customFormat="1" ht="18.899999999999999" customHeight="1" x14ac:dyDescent="0.25">
      <c r="A9" s="101">
        <v>3</v>
      </c>
      <c r="B9" s="49"/>
      <c r="C9" s="49"/>
      <c r="D9" s="50"/>
      <c r="E9" s="114"/>
      <c r="F9" s="220"/>
      <c r="G9" s="123"/>
      <c r="H9" s="50"/>
      <c r="I9" s="50"/>
      <c r="J9" s="98"/>
      <c r="K9" s="96"/>
      <c r="L9" s="100"/>
      <c r="M9" s="96"/>
      <c r="N9" s="94"/>
      <c r="O9" s="50"/>
      <c r="P9" s="229"/>
      <c r="Q9" s="119"/>
    </row>
    <row r="10" spans="1:19" s="11" customFormat="1" ht="18.899999999999999" customHeight="1" x14ac:dyDescent="0.25">
      <c r="A10" s="101">
        <v>4</v>
      </c>
      <c r="B10" s="49"/>
      <c r="C10" s="49"/>
      <c r="D10" s="50"/>
      <c r="E10" s="114"/>
      <c r="F10" s="220"/>
      <c r="G10" s="123"/>
      <c r="H10" s="50"/>
      <c r="I10" s="50"/>
      <c r="J10" s="98"/>
      <c r="K10" s="96"/>
      <c r="L10" s="100"/>
      <c r="M10" s="96"/>
      <c r="N10" s="94"/>
      <c r="O10" s="50"/>
      <c r="P10" s="228"/>
      <c r="Q10" s="226"/>
      <c r="S10"/>
    </row>
    <row r="11" spans="1:19" s="11" customFormat="1" ht="18.899999999999999" customHeight="1" x14ac:dyDescent="0.25">
      <c r="A11" s="101">
        <v>5</v>
      </c>
      <c r="B11" s="49"/>
      <c r="C11" s="49"/>
      <c r="D11" s="50"/>
      <c r="E11" s="114"/>
      <c r="F11" s="220"/>
      <c r="G11" s="123"/>
      <c r="H11" s="50"/>
      <c r="I11" s="50"/>
      <c r="J11" s="98"/>
      <c r="K11" s="96"/>
      <c r="L11" s="100"/>
      <c r="M11" s="96"/>
      <c r="N11" s="94"/>
      <c r="O11" s="50"/>
      <c r="P11" s="228"/>
      <c r="Q11" s="226"/>
      <c r="S11"/>
    </row>
    <row r="12" spans="1:19" s="11" customFormat="1" ht="18.899999999999999" customHeight="1" x14ac:dyDescent="0.25">
      <c r="A12" s="101">
        <v>6</v>
      </c>
      <c r="B12" s="49"/>
      <c r="C12" s="49"/>
      <c r="D12" s="50"/>
      <c r="E12" s="114"/>
      <c r="F12" s="220"/>
      <c r="G12" s="123"/>
      <c r="H12" s="50"/>
      <c r="I12" s="50"/>
      <c r="J12" s="98"/>
      <c r="K12" s="96"/>
      <c r="L12" s="100"/>
      <c r="M12" s="96"/>
      <c r="N12" s="94"/>
      <c r="O12" s="50"/>
      <c r="P12" s="228"/>
      <c r="Q12" s="226"/>
    </row>
    <row r="13" spans="1:19" s="11" customFormat="1" ht="18.899999999999999" customHeight="1" x14ac:dyDescent="0.25">
      <c r="A13" s="101">
        <v>7</v>
      </c>
      <c r="B13" s="49"/>
      <c r="C13" s="49"/>
      <c r="D13" s="50"/>
      <c r="E13" s="114"/>
      <c r="F13" s="220"/>
      <c r="G13" s="123"/>
      <c r="H13" s="50"/>
      <c r="I13" s="50"/>
      <c r="J13" s="98"/>
      <c r="K13" s="96"/>
      <c r="L13" s="100"/>
      <c r="M13" s="96"/>
      <c r="N13" s="94"/>
      <c r="O13" s="50"/>
      <c r="P13" s="228"/>
      <c r="Q13" s="226"/>
    </row>
    <row r="14" spans="1:19" s="11" customFormat="1" ht="18.899999999999999" customHeight="1" x14ac:dyDescent="0.25">
      <c r="A14" s="101">
        <v>8</v>
      </c>
      <c r="B14" s="49"/>
      <c r="C14" s="49"/>
      <c r="D14" s="50"/>
      <c r="E14" s="114"/>
      <c r="F14" s="220"/>
      <c r="G14" s="123"/>
      <c r="H14" s="50"/>
      <c r="I14" s="50"/>
      <c r="J14" s="98"/>
      <c r="K14" s="96"/>
      <c r="L14" s="100"/>
      <c r="M14" s="96"/>
      <c r="N14" s="94"/>
      <c r="O14" s="50"/>
      <c r="P14" s="228"/>
      <c r="Q14" s="226"/>
    </row>
    <row r="15" spans="1:19" s="11" customFormat="1" ht="18.899999999999999" customHeight="1" x14ac:dyDescent="0.25">
      <c r="A15" s="101">
        <v>9</v>
      </c>
      <c r="B15" s="49"/>
      <c r="C15" s="49"/>
      <c r="D15" s="50"/>
      <c r="E15" s="114"/>
      <c r="F15" s="51"/>
      <c r="G15" s="51"/>
      <c r="H15" s="50"/>
      <c r="I15" s="50"/>
      <c r="J15" s="98"/>
      <c r="K15" s="96"/>
      <c r="L15" s="100"/>
      <c r="M15" s="122"/>
      <c r="N15" s="94"/>
      <c r="O15" s="50"/>
      <c r="P15" s="51"/>
      <c r="Q15" s="51"/>
    </row>
    <row r="16" spans="1:19" s="11" customFormat="1" ht="18.899999999999999" customHeight="1" x14ac:dyDescent="0.25">
      <c r="A16" s="101">
        <v>10</v>
      </c>
      <c r="B16" s="238"/>
      <c r="C16" s="49"/>
      <c r="D16" s="50"/>
      <c r="E16" s="114"/>
      <c r="F16" s="51"/>
      <c r="G16" s="51"/>
      <c r="H16" s="50"/>
      <c r="I16" s="50"/>
      <c r="J16" s="98"/>
      <c r="K16" s="96"/>
      <c r="L16" s="100"/>
      <c r="M16" s="122"/>
      <c r="N16" s="94"/>
      <c r="O16" s="50"/>
      <c r="P16" s="66"/>
      <c r="Q16" s="51"/>
    </row>
    <row r="17" spans="1:17" s="11" customFormat="1" ht="18.899999999999999" customHeight="1" x14ac:dyDescent="0.25">
      <c r="A17" s="101">
        <v>11</v>
      </c>
      <c r="B17" s="49"/>
      <c r="C17" s="49"/>
      <c r="D17" s="50"/>
      <c r="E17" s="114"/>
      <c r="F17" s="51"/>
      <c r="G17" s="51"/>
      <c r="H17" s="50"/>
      <c r="I17" s="50"/>
      <c r="J17" s="98"/>
      <c r="K17" s="96"/>
      <c r="L17" s="100"/>
      <c r="M17" s="122"/>
      <c r="N17" s="94"/>
      <c r="O17" s="50"/>
      <c r="P17" s="66"/>
      <c r="Q17" s="51"/>
    </row>
    <row r="18" spans="1:17" s="11" customFormat="1" ht="18.899999999999999" customHeight="1" x14ac:dyDescent="0.25">
      <c r="A18" s="101">
        <v>12</v>
      </c>
      <c r="B18" s="49"/>
      <c r="C18" s="49"/>
      <c r="D18" s="50"/>
      <c r="E18" s="114"/>
      <c r="F18" s="51"/>
      <c r="G18" s="51"/>
      <c r="H18" s="50"/>
      <c r="I18" s="50"/>
      <c r="J18" s="98"/>
      <c r="K18" s="96"/>
      <c r="L18" s="100"/>
      <c r="M18" s="122"/>
      <c r="N18" s="94"/>
      <c r="O18" s="50"/>
      <c r="P18" s="66"/>
      <c r="Q18" s="51"/>
    </row>
    <row r="19" spans="1:17" s="11" customFormat="1" ht="18.899999999999999" customHeight="1" x14ac:dyDescent="0.25">
      <c r="A19" s="101">
        <v>13</v>
      </c>
      <c r="B19" s="49"/>
      <c r="C19" s="49"/>
      <c r="D19" s="50"/>
      <c r="E19" s="114"/>
      <c r="F19" s="51"/>
      <c r="G19" s="51"/>
      <c r="H19" s="50"/>
      <c r="I19" s="50"/>
      <c r="J19" s="98"/>
      <c r="K19" s="96"/>
      <c r="L19" s="100"/>
      <c r="M19" s="122"/>
      <c r="N19" s="94"/>
      <c r="O19" s="50"/>
      <c r="P19" s="66"/>
      <c r="Q19" s="51"/>
    </row>
    <row r="20" spans="1:17" s="11" customFormat="1" ht="18.899999999999999" customHeight="1" x14ac:dyDescent="0.25">
      <c r="A20" s="101">
        <v>14</v>
      </c>
      <c r="B20" s="49"/>
      <c r="C20" s="49"/>
      <c r="D20" s="50"/>
      <c r="E20" s="114"/>
      <c r="F20" s="51"/>
      <c r="G20" s="51"/>
      <c r="H20" s="50"/>
      <c r="I20" s="50"/>
      <c r="J20" s="98"/>
      <c r="K20" s="96"/>
      <c r="L20" s="100"/>
      <c r="M20" s="122"/>
      <c r="N20" s="94"/>
      <c r="O20" s="50"/>
      <c r="P20" s="66"/>
      <c r="Q20" s="51"/>
    </row>
    <row r="21" spans="1:17" s="11" customFormat="1" ht="18.899999999999999" customHeight="1" x14ac:dyDescent="0.25">
      <c r="A21" s="101">
        <v>15</v>
      </c>
      <c r="B21" s="49"/>
      <c r="C21" s="49"/>
      <c r="D21" s="50"/>
      <c r="E21" s="114"/>
      <c r="F21" s="51"/>
      <c r="G21" s="51"/>
      <c r="H21" s="50"/>
      <c r="I21" s="50"/>
      <c r="J21" s="98"/>
      <c r="K21" s="96"/>
      <c r="L21" s="100"/>
      <c r="M21" s="122"/>
      <c r="N21" s="94"/>
      <c r="O21" s="50"/>
      <c r="P21" s="66"/>
      <c r="Q21" s="51"/>
    </row>
    <row r="22" spans="1:17" s="11" customFormat="1" ht="18.899999999999999" customHeight="1" x14ac:dyDescent="0.25">
      <c r="A22" s="101">
        <v>16</v>
      </c>
      <c r="B22" s="49"/>
      <c r="C22" s="49"/>
      <c r="D22" s="50"/>
      <c r="E22" s="114"/>
      <c r="F22" s="51"/>
      <c r="G22" s="51"/>
      <c r="H22" s="50"/>
      <c r="I22" s="50"/>
      <c r="J22" s="98"/>
      <c r="K22" s="96"/>
      <c r="L22" s="100"/>
      <c r="M22" s="122"/>
      <c r="N22" s="94"/>
      <c r="O22" s="50"/>
      <c r="P22" s="66"/>
      <c r="Q22" s="51"/>
    </row>
    <row r="23" spans="1:17" s="11" customFormat="1" ht="18.899999999999999" customHeight="1" x14ac:dyDescent="0.25">
      <c r="A23" s="101">
        <v>17</v>
      </c>
      <c r="B23" s="49"/>
      <c r="C23" s="49"/>
      <c r="D23" s="50"/>
      <c r="E23" s="114"/>
      <c r="F23" s="51"/>
      <c r="G23" s="51"/>
      <c r="H23" s="50"/>
      <c r="I23" s="50"/>
      <c r="J23" s="98"/>
      <c r="K23" s="96"/>
      <c r="L23" s="100"/>
      <c r="M23" s="122"/>
      <c r="N23" s="94"/>
      <c r="O23" s="50"/>
      <c r="P23" s="66"/>
      <c r="Q23" s="51"/>
    </row>
    <row r="24" spans="1:17" s="11" customFormat="1" ht="18.899999999999999" customHeight="1" x14ac:dyDescent="0.25">
      <c r="A24" s="101">
        <v>18</v>
      </c>
      <c r="B24" s="49"/>
      <c r="C24" s="49"/>
      <c r="D24" s="50"/>
      <c r="E24" s="114"/>
      <c r="F24" s="51"/>
      <c r="G24" s="51"/>
      <c r="H24" s="50"/>
      <c r="I24" s="50"/>
      <c r="J24" s="98"/>
      <c r="K24" s="96"/>
      <c r="L24" s="100"/>
      <c r="M24" s="122"/>
      <c r="N24" s="94"/>
      <c r="O24" s="50"/>
      <c r="P24" s="66"/>
      <c r="Q24" s="51"/>
    </row>
    <row r="25" spans="1:17" s="11" customFormat="1" ht="18.899999999999999" customHeight="1" x14ac:dyDescent="0.25">
      <c r="A25" s="101">
        <v>19</v>
      </c>
      <c r="B25" s="49"/>
      <c r="C25" s="49"/>
      <c r="D25" s="50"/>
      <c r="E25" s="114"/>
      <c r="F25" s="51"/>
      <c r="G25" s="51"/>
      <c r="H25" s="50"/>
      <c r="I25" s="50"/>
      <c r="J25" s="98"/>
      <c r="K25" s="96"/>
      <c r="L25" s="100"/>
      <c r="M25" s="122"/>
      <c r="N25" s="94"/>
      <c r="O25" s="50"/>
      <c r="P25" s="66"/>
      <c r="Q25" s="51"/>
    </row>
    <row r="26" spans="1:17" s="11" customFormat="1" ht="18.899999999999999" customHeight="1" x14ac:dyDescent="0.25">
      <c r="A26" s="101">
        <v>20</v>
      </c>
      <c r="B26" s="49"/>
      <c r="C26" s="49"/>
      <c r="D26" s="50"/>
      <c r="E26" s="114"/>
      <c r="F26" s="51"/>
      <c r="G26" s="51"/>
      <c r="H26" s="50"/>
      <c r="I26" s="50"/>
      <c r="J26" s="98"/>
      <c r="K26" s="96"/>
      <c r="L26" s="100"/>
      <c r="M26" s="122"/>
      <c r="N26" s="94"/>
      <c r="O26" s="50"/>
      <c r="P26" s="66"/>
      <c r="Q26" s="51"/>
    </row>
    <row r="27" spans="1:17" s="11" customFormat="1" ht="18.899999999999999" customHeight="1" x14ac:dyDescent="0.25">
      <c r="A27" s="101">
        <v>21</v>
      </c>
      <c r="B27" s="49"/>
      <c r="C27" s="49"/>
      <c r="D27" s="50"/>
      <c r="E27" s="114"/>
      <c r="F27" s="51"/>
      <c r="G27" s="51"/>
      <c r="H27" s="50"/>
      <c r="I27" s="50"/>
      <c r="J27" s="98"/>
      <c r="K27" s="96"/>
      <c r="L27" s="100"/>
      <c r="M27" s="122"/>
      <c r="N27" s="94"/>
      <c r="O27" s="50"/>
      <c r="P27" s="66"/>
      <c r="Q27" s="51"/>
    </row>
    <row r="28" spans="1:17" s="11" customFormat="1" ht="18.899999999999999" customHeight="1" x14ac:dyDescent="0.25">
      <c r="A28" s="101">
        <v>22</v>
      </c>
      <c r="B28" s="49"/>
      <c r="C28" s="49"/>
      <c r="D28" s="50"/>
      <c r="E28" s="239"/>
      <c r="F28" s="234"/>
      <c r="G28" s="119"/>
      <c r="H28" s="50"/>
      <c r="I28" s="50"/>
      <c r="J28" s="98"/>
      <c r="K28" s="96"/>
      <c r="L28" s="100"/>
      <c r="M28" s="122"/>
      <c r="N28" s="94"/>
      <c r="O28" s="50"/>
      <c r="P28" s="66"/>
      <c r="Q28" s="51"/>
    </row>
    <row r="29" spans="1:17" s="11" customFormat="1" ht="18.899999999999999" customHeight="1" x14ac:dyDescent="0.25">
      <c r="A29" s="101">
        <v>23</v>
      </c>
      <c r="B29" s="49"/>
      <c r="C29" s="49"/>
      <c r="D29" s="50"/>
      <c r="E29" s="240"/>
      <c r="F29" s="51"/>
      <c r="G29" s="51"/>
      <c r="H29" s="50"/>
      <c r="I29" s="50"/>
      <c r="J29" s="98"/>
      <c r="K29" s="96"/>
      <c r="L29" s="100"/>
      <c r="M29" s="122"/>
      <c r="N29" s="94"/>
      <c r="O29" s="50"/>
      <c r="P29" s="66"/>
      <c r="Q29" s="51"/>
    </row>
    <row r="30" spans="1:17" s="11" customFormat="1" ht="18.899999999999999" customHeight="1" x14ac:dyDescent="0.25">
      <c r="A30" s="101">
        <v>24</v>
      </c>
      <c r="B30" s="49"/>
      <c r="C30" s="49"/>
      <c r="D30" s="50"/>
      <c r="E30" s="114"/>
      <c r="F30" s="51"/>
      <c r="G30" s="51"/>
      <c r="H30" s="50"/>
      <c r="I30" s="50"/>
      <c r="J30" s="98"/>
      <c r="K30" s="96"/>
      <c r="L30" s="100"/>
      <c r="M30" s="122"/>
      <c r="N30" s="94"/>
      <c r="O30" s="50"/>
      <c r="P30" s="66"/>
      <c r="Q30" s="51"/>
    </row>
    <row r="31" spans="1:17" s="11" customFormat="1" ht="18.899999999999999" customHeight="1" x14ac:dyDescent="0.25">
      <c r="A31" s="101">
        <v>25</v>
      </c>
      <c r="B31" s="49"/>
      <c r="C31" s="49"/>
      <c r="D31" s="50"/>
      <c r="E31" s="114"/>
      <c r="F31" s="51"/>
      <c r="G31" s="51"/>
      <c r="H31" s="50"/>
      <c r="I31" s="50"/>
      <c r="J31" s="98"/>
      <c r="K31" s="96"/>
      <c r="L31" s="100"/>
      <c r="M31" s="122"/>
      <c r="N31" s="94"/>
      <c r="O31" s="50"/>
      <c r="P31" s="66"/>
      <c r="Q31" s="51"/>
    </row>
    <row r="32" spans="1:17" s="11" customFormat="1" ht="18.899999999999999" customHeight="1" x14ac:dyDescent="0.25">
      <c r="A32" s="101">
        <v>26</v>
      </c>
      <c r="B32" s="49"/>
      <c r="C32" s="49"/>
      <c r="D32" s="50"/>
      <c r="E32" s="231"/>
      <c r="F32" s="51"/>
      <c r="G32" s="51"/>
      <c r="H32" s="50"/>
      <c r="I32" s="50"/>
      <c r="J32" s="98"/>
      <c r="K32" s="96"/>
      <c r="L32" s="100"/>
      <c r="M32" s="122"/>
      <c r="N32" s="94"/>
      <c r="O32" s="50"/>
      <c r="P32" s="66"/>
      <c r="Q32" s="51"/>
    </row>
    <row r="33" spans="1:17" s="11" customFormat="1" ht="18.899999999999999" customHeight="1" x14ac:dyDescent="0.25">
      <c r="A33" s="101">
        <v>27</v>
      </c>
      <c r="B33" s="49"/>
      <c r="C33" s="49"/>
      <c r="D33" s="50"/>
      <c r="E33" s="114"/>
      <c r="F33" s="51"/>
      <c r="G33" s="51"/>
      <c r="H33" s="50"/>
      <c r="I33" s="50"/>
      <c r="J33" s="98"/>
      <c r="K33" s="96"/>
      <c r="L33" s="100"/>
      <c r="M33" s="122"/>
      <c r="N33" s="94"/>
      <c r="O33" s="50"/>
      <c r="P33" s="66"/>
      <c r="Q33" s="51"/>
    </row>
    <row r="34" spans="1:17" s="11" customFormat="1" ht="18.899999999999999" customHeight="1" x14ac:dyDescent="0.25">
      <c r="A34" s="101">
        <v>28</v>
      </c>
      <c r="B34" s="49"/>
      <c r="C34" s="49"/>
      <c r="D34" s="50"/>
      <c r="E34" s="114"/>
      <c r="F34" s="51"/>
      <c r="G34" s="51"/>
      <c r="H34" s="50"/>
      <c r="I34" s="50"/>
      <c r="J34" s="98"/>
      <c r="K34" s="96"/>
      <c r="L34" s="100"/>
      <c r="M34" s="122"/>
      <c r="N34" s="94"/>
      <c r="O34" s="50"/>
      <c r="P34" s="66"/>
      <c r="Q34" s="51"/>
    </row>
    <row r="35" spans="1:17" s="11" customFormat="1" ht="18.899999999999999" customHeight="1" x14ac:dyDescent="0.25">
      <c r="A35" s="101">
        <v>29</v>
      </c>
      <c r="B35" s="49"/>
      <c r="C35" s="49"/>
      <c r="D35" s="50"/>
      <c r="E35" s="114"/>
      <c r="F35" s="51"/>
      <c r="G35" s="51"/>
      <c r="H35" s="50"/>
      <c r="I35" s="50"/>
      <c r="J35" s="98"/>
      <c r="K35" s="96"/>
      <c r="L35" s="100"/>
      <c r="M35" s="122"/>
      <c r="N35" s="94"/>
      <c r="O35" s="50"/>
      <c r="P35" s="66"/>
      <c r="Q35" s="51"/>
    </row>
    <row r="36" spans="1:17" s="11" customFormat="1" ht="18.899999999999999" customHeight="1" x14ac:dyDescent="0.25">
      <c r="A36" s="101">
        <v>30</v>
      </c>
      <c r="B36" s="49"/>
      <c r="C36" s="49"/>
      <c r="D36" s="50"/>
      <c r="E36" s="114"/>
      <c r="F36" s="51"/>
      <c r="G36" s="51"/>
      <c r="H36" s="50"/>
      <c r="I36" s="50"/>
      <c r="J36" s="98"/>
      <c r="K36" s="96"/>
      <c r="L36" s="100"/>
      <c r="M36" s="122"/>
      <c r="N36" s="94"/>
      <c r="O36" s="50"/>
      <c r="P36" s="66"/>
      <c r="Q36" s="51"/>
    </row>
    <row r="37" spans="1:17" s="11" customFormat="1" ht="18.899999999999999" customHeight="1" x14ac:dyDescent="0.25">
      <c r="A37" s="101">
        <v>31</v>
      </c>
      <c r="B37" s="49"/>
      <c r="C37" s="49"/>
      <c r="D37" s="50"/>
      <c r="E37" s="114"/>
      <c r="F37" s="51"/>
      <c r="G37" s="51"/>
      <c r="H37" s="50"/>
      <c r="I37" s="50"/>
      <c r="J37" s="98"/>
      <c r="K37" s="96"/>
      <c r="L37" s="100"/>
      <c r="M37" s="122"/>
      <c r="N37" s="94"/>
      <c r="O37" s="50"/>
      <c r="P37" s="66"/>
      <c r="Q37" s="51"/>
    </row>
    <row r="38" spans="1:17" s="11" customFormat="1" ht="18.899999999999999" customHeight="1" x14ac:dyDescent="0.25">
      <c r="A38" s="101">
        <v>32</v>
      </c>
      <c r="B38" s="49"/>
      <c r="C38" s="49"/>
      <c r="D38" s="50"/>
      <c r="E38" s="114"/>
      <c r="F38" s="51"/>
      <c r="G38" s="51"/>
      <c r="H38" s="220"/>
      <c r="I38" s="123"/>
      <c r="J38" s="98"/>
      <c r="K38" s="96"/>
      <c r="L38" s="100"/>
      <c r="M38" s="122"/>
      <c r="N38" s="94"/>
      <c r="O38" s="51"/>
      <c r="P38" s="66"/>
      <c r="Q38" s="51"/>
    </row>
    <row r="39" spans="1:17" s="11" customFormat="1" ht="18.899999999999999" customHeight="1" x14ac:dyDescent="0.25">
      <c r="A39" s="101">
        <v>33</v>
      </c>
      <c r="B39" s="49"/>
      <c r="C39" s="49"/>
      <c r="D39" s="50"/>
      <c r="E39" s="114"/>
      <c r="F39" s="51"/>
      <c r="G39" s="51"/>
      <c r="H39" s="220"/>
      <c r="I39" s="123"/>
      <c r="J39" s="98"/>
      <c r="K39" s="96"/>
      <c r="L39" s="100"/>
      <c r="M39" s="122"/>
      <c r="N39" s="119"/>
      <c r="O39" s="51"/>
      <c r="P39" s="66"/>
      <c r="Q39" s="51"/>
    </row>
    <row r="40" spans="1:17" s="11" customFormat="1" ht="18.899999999999999" customHeight="1" x14ac:dyDescent="0.25">
      <c r="A40" s="101">
        <v>34</v>
      </c>
      <c r="B40" s="49"/>
      <c r="C40" s="49"/>
      <c r="D40" s="50"/>
      <c r="E40" s="114"/>
      <c r="F40" s="51"/>
      <c r="G40" s="51"/>
      <c r="H40" s="220"/>
      <c r="I40" s="123"/>
      <c r="J40" s="98" t="e">
        <f>IF(AND(Q40="",#REF!&gt;0,#REF!&lt;5),K40,)</f>
        <v>#REF!</v>
      </c>
      <c r="K40" s="96" t="str">
        <f>IF(D40="","ZZZ9",IF(AND(#REF!&gt;0,#REF!&lt;5),D40&amp;#REF!,D40&amp;"9"))</f>
        <v>ZZZ9</v>
      </c>
      <c r="L40" s="100">
        <f t="shared" ref="L40:L103" si="0">IF(Q40="",999,Q40)</f>
        <v>999</v>
      </c>
      <c r="M40" s="122">
        <f t="shared" ref="M40:M103" si="1">IF(P40=999,999,1)</f>
        <v>999</v>
      </c>
      <c r="N40" s="119"/>
      <c r="O40" s="51"/>
      <c r="P40" s="66">
        <f t="shared" ref="P40:P103" si="2">IF(N40="DA",1,IF(N40="WC",2,IF(N40="SE",3,IF(N40="Q",4,IF(N40="LL",5,999)))))</f>
        <v>999</v>
      </c>
      <c r="Q40" s="51"/>
    </row>
    <row r="41" spans="1:17" s="11" customFormat="1" ht="18.899999999999999" customHeight="1" x14ac:dyDescent="0.25">
      <c r="A41" s="101">
        <v>35</v>
      </c>
      <c r="B41" s="49"/>
      <c r="C41" s="49"/>
      <c r="D41" s="50"/>
      <c r="E41" s="114"/>
      <c r="F41" s="51"/>
      <c r="G41" s="51"/>
      <c r="H41" s="220"/>
      <c r="I41" s="123"/>
      <c r="J41" s="98" t="e">
        <f>IF(AND(Q41="",#REF!&gt;0,#REF!&lt;5),K41,)</f>
        <v>#REF!</v>
      </c>
      <c r="K41" s="96" t="str">
        <f>IF(D41="","ZZZ9",IF(AND(#REF!&gt;0,#REF!&lt;5),D41&amp;#REF!,D41&amp;"9"))</f>
        <v>ZZZ9</v>
      </c>
      <c r="L41" s="100">
        <f t="shared" si="0"/>
        <v>999</v>
      </c>
      <c r="M41" s="122">
        <f t="shared" si="1"/>
        <v>999</v>
      </c>
      <c r="N41" s="119"/>
      <c r="O41" s="51"/>
      <c r="P41" s="66">
        <f t="shared" si="2"/>
        <v>999</v>
      </c>
      <c r="Q41" s="51"/>
    </row>
    <row r="42" spans="1:17" s="11" customFormat="1" ht="18.899999999999999" customHeight="1" x14ac:dyDescent="0.25">
      <c r="A42" s="101">
        <v>36</v>
      </c>
      <c r="B42" s="49"/>
      <c r="C42" s="49"/>
      <c r="D42" s="50"/>
      <c r="E42" s="114"/>
      <c r="F42" s="51"/>
      <c r="G42" s="51"/>
      <c r="H42" s="220"/>
      <c r="I42" s="123"/>
      <c r="J42" s="98" t="e">
        <f>IF(AND(Q42="",#REF!&gt;0,#REF!&lt;5),K42,)</f>
        <v>#REF!</v>
      </c>
      <c r="K42" s="96" t="str">
        <f>IF(D42="","ZZZ9",IF(AND(#REF!&gt;0,#REF!&lt;5),D42&amp;#REF!,D42&amp;"9"))</f>
        <v>ZZZ9</v>
      </c>
      <c r="L42" s="100">
        <f t="shared" si="0"/>
        <v>999</v>
      </c>
      <c r="M42" s="122">
        <f t="shared" si="1"/>
        <v>999</v>
      </c>
      <c r="N42" s="119"/>
      <c r="O42" s="51"/>
      <c r="P42" s="66">
        <f t="shared" si="2"/>
        <v>999</v>
      </c>
      <c r="Q42" s="51"/>
    </row>
    <row r="43" spans="1:17" s="11" customFormat="1" ht="18.899999999999999" customHeight="1" x14ac:dyDescent="0.25">
      <c r="A43" s="101">
        <v>37</v>
      </c>
      <c r="B43" s="49"/>
      <c r="C43" s="49"/>
      <c r="D43" s="50"/>
      <c r="E43" s="114"/>
      <c r="F43" s="51"/>
      <c r="G43" s="51"/>
      <c r="H43" s="220"/>
      <c r="I43" s="123"/>
      <c r="J43" s="98" t="e">
        <f>IF(AND(Q43="",#REF!&gt;0,#REF!&lt;5),K43,)</f>
        <v>#REF!</v>
      </c>
      <c r="K43" s="96" t="str">
        <f>IF(D43="","ZZZ9",IF(AND(#REF!&gt;0,#REF!&lt;5),D43&amp;#REF!,D43&amp;"9"))</f>
        <v>ZZZ9</v>
      </c>
      <c r="L43" s="100">
        <f t="shared" si="0"/>
        <v>999</v>
      </c>
      <c r="M43" s="122">
        <f t="shared" si="1"/>
        <v>999</v>
      </c>
      <c r="N43" s="119"/>
      <c r="O43" s="51"/>
      <c r="P43" s="66">
        <f t="shared" si="2"/>
        <v>999</v>
      </c>
      <c r="Q43" s="51"/>
    </row>
    <row r="44" spans="1:17" s="11" customFormat="1" ht="18.899999999999999" customHeight="1" x14ac:dyDescent="0.25">
      <c r="A44" s="101">
        <v>38</v>
      </c>
      <c r="B44" s="49"/>
      <c r="C44" s="49"/>
      <c r="D44" s="50"/>
      <c r="E44" s="114"/>
      <c r="F44" s="51"/>
      <c r="G44" s="51"/>
      <c r="H44" s="220"/>
      <c r="I44" s="123"/>
      <c r="J44" s="98" t="e">
        <f>IF(AND(Q44="",#REF!&gt;0,#REF!&lt;5),K44,)</f>
        <v>#REF!</v>
      </c>
      <c r="K44" s="96" t="str">
        <f>IF(D44="","ZZZ9",IF(AND(#REF!&gt;0,#REF!&lt;5),D44&amp;#REF!,D44&amp;"9"))</f>
        <v>ZZZ9</v>
      </c>
      <c r="L44" s="100">
        <f t="shared" si="0"/>
        <v>999</v>
      </c>
      <c r="M44" s="122">
        <f t="shared" si="1"/>
        <v>999</v>
      </c>
      <c r="N44" s="119"/>
      <c r="O44" s="51"/>
      <c r="P44" s="66">
        <f t="shared" si="2"/>
        <v>999</v>
      </c>
      <c r="Q44" s="51"/>
    </row>
    <row r="45" spans="1:17" s="11" customFormat="1" ht="18.899999999999999" customHeight="1" x14ac:dyDescent="0.25">
      <c r="A45" s="101">
        <v>39</v>
      </c>
      <c r="B45" s="49"/>
      <c r="C45" s="49"/>
      <c r="D45" s="50"/>
      <c r="E45" s="114"/>
      <c r="F45" s="51"/>
      <c r="G45" s="51"/>
      <c r="H45" s="220"/>
      <c r="I45" s="123"/>
      <c r="J45" s="98" t="e">
        <f>IF(AND(Q45="",#REF!&gt;0,#REF!&lt;5),K45,)</f>
        <v>#REF!</v>
      </c>
      <c r="K45" s="96" t="str">
        <f>IF(D45="","ZZZ9",IF(AND(#REF!&gt;0,#REF!&lt;5),D45&amp;#REF!,D45&amp;"9"))</f>
        <v>ZZZ9</v>
      </c>
      <c r="L45" s="100">
        <f t="shared" si="0"/>
        <v>999</v>
      </c>
      <c r="M45" s="122">
        <f t="shared" si="1"/>
        <v>999</v>
      </c>
      <c r="N45" s="119"/>
      <c r="O45" s="51"/>
      <c r="P45" s="66">
        <f t="shared" si="2"/>
        <v>999</v>
      </c>
      <c r="Q45" s="51"/>
    </row>
    <row r="46" spans="1:17" s="11" customFormat="1" ht="18.899999999999999" customHeight="1" x14ac:dyDescent="0.25">
      <c r="A46" s="101">
        <v>40</v>
      </c>
      <c r="B46" s="49"/>
      <c r="C46" s="49"/>
      <c r="D46" s="50"/>
      <c r="E46" s="114"/>
      <c r="F46" s="51"/>
      <c r="G46" s="51"/>
      <c r="H46" s="220"/>
      <c r="I46" s="123"/>
      <c r="J46" s="98" t="e">
        <f>IF(AND(Q46="",#REF!&gt;0,#REF!&lt;5),K46,)</f>
        <v>#REF!</v>
      </c>
      <c r="K46" s="96" t="str">
        <f>IF(D46="","ZZZ9",IF(AND(#REF!&gt;0,#REF!&lt;5),D46&amp;#REF!,D46&amp;"9"))</f>
        <v>ZZZ9</v>
      </c>
      <c r="L46" s="100">
        <f t="shared" si="0"/>
        <v>999</v>
      </c>
      <c r="M46" s="122">
        <f t="shared" si="1"/>
        <v>999</v>
      </c>
      <c r="N46" s="119"/>
      <c r="O46" s="51"/>
      <c r="P46" s="66">
        <f t="shared" si="2"/>
        <v>999</v>
      </c>
      <c r="Q46" s="51"/>
    </row>
    <row r="47" spans="1:17" s="11" customFormat="1" ht="18.899999999999999" customHeight="1" x14ac:dyDescent="0.25">
      <c r="A47" s="101">
        <v>41</v>
      </c>
      <c r="B47" s="49"/>
      <c r="C47" s="49"/>
      <c r="D47" s="50"/>
      <c r="E47" s="114"/>
      <c r="F47" s="51"/>
      <c r="G47" s="51"/>
      <c r="H47" s="220"/>
      <c r="I47" s="123"/>
      <c r="J47" s="98" t="e">
        <f>IF(AND(Q47="",#REF!&gt;0,#REF!&lt;5),K47,)</f>
        <v>#REF!</v>
      </c>
      <c r="K47" s="96" t="str">
        <f>IF(D47="","ZZZ9",IF(AND(#REF!&gt;0,#REF!&lt;5),D47&amp;#REF!,D47&amp;"9"))</f>
        <v>ZZZ9</v>
      </c>
      <c r="L47" s="100">
        <f t="shared" si="0"/>
        <v>999</v>
      </c>
      <c r="M47" s="122">
        <f t="shared" si="1"/>
        <v>999</v>
      </c>
      <c r="N47" s="119"/>
      <c r="O47" s="51"/>
      <c r="P47" s="66">
        <f t="shared" si="2"/>
        <v>999</v>
      </c>
      <c r="Q47" s="51"/>
    </row>
    <row r="48" spans="1:17" s="11" customFormat="1" ht="18.899999999999999" customHeight="1" x14ac:dyDescent="0.25">
      <c r="A48" s="101">
        <v>42</v>
      </c>
      <c r="B48" s="49"/>
      <c r="C48" s="49"/>
      <c r="D48" s="50"/>
      <c r="E48" s="114"/>
      <c r="F48" s="51"/>
      <c r="G48" s="51"/>
      <c r="H48" s="220"/>
      <c r="I48" s="123"/>
      <c r="J48" s="98" t="e">
        <f>IF(AND(Q48="",#REF!&gt;0,#REF!&lt;5),K48,)</f>
        <v>#REF!</v>
      </c>
      <c r="K48" s="96" t="str">
        <f>IF(D48="","ZZZ9",IF(AND(#REF!&gt;0,#REF!&lt;5),D48&amp;#REF!,D48&amp;"9"))</f>
        <v>ZZZ9</v>
      </c>
      <c r="L48" s="100">
        <f t="shared" si="0"/>
        <v>999</v>
      </c>
      <c r="M48" s="122">
        <f t="shared" si="1"/>
        <v>999</v>
      </c>
      <c r="N48" s="119"/>
      <c r="O48" s="51"/>
      <c r="P48" s="66">
        <f t="shared" si="2"/>
        <v>999</v>
      </c>
      <c r="Q48" s="51"/>
    </row>
    <row r="49" spans="1:17" s="11" customFormat="1" ht="18.899999999999999" customHeight="1" x14ac:dyDescent="0.25">
      <c r="A49" s="101">
        <v>43</v>
      </c>
      <c r="B49" s="49"/>
      <c r="C49" s="49"/>
      <c r="D49" s="50"/>
      <c r="E49" s="114"/>
      <c r="F49" s="51"/>
      <c r="G49" s="51"/>
      <c r="H49" s="220"/>
      <c r="I49" s="123"/>
      <c r="J49" s="98" t="e">
        <f>IF(AND(Q49="",#REF!&gt;0,#REF!&lt;5),K49,)</f>
        <v>#REF!</v>
      </c>
      <c r="K49" s="96" t="str">
        <f>IF(D49="","ZZZ9",IF(AND(#REF!&gt;0,#REF!&lt;5),D49&amp;#REF!,D49&amp;"9"))</f>
        <v>ZZZ9</v>
      </c>
      <c r="L49" s="100">
        <f t="shared" si="0"/>
        <v>999</v>
      </c>
      <c r="M49" s="122">
        <f t="shared" si="1"/>
        <v>999</v>
      </c>
      <c r="N49" s="119"/>
      <c r="O49" s="51"/>
      <c r="P49" s="66">
        <f t="shared" si="2"/>
        <v>999</v>
      </c>
      <c r="Q49" s="51"/>
    </row>
    <row r="50" spans="1:17" s="11" customFormat="1" ht="18.899999999999999" customHeight="1" x14ac:dyDescent="0.25">
      <c r="A50" s="101">
        <v>44</v>
      </c>
      <c r="B50" s="49"/>
      <c r="C50" s="49"/>
      <c r="D50" s="50"/>
      <c r="E50" s="114"/>
      <c r="F50" s="51"/>
      <c r="G50" s="51"/>
      <c r="H50" s="220"/>
      <c r="I50" s="123"/>
      <c r="J50" s="98" t="e">
        <f>IF(AND(Q50="",#REF!&gt;0,#REF!&lt;5),K50,)</f>
        <v>#REF!</v>
      </c>
      <c r="K50" s="96" t="str">
        <f>IF(D50="","ZZZ9",IF(AND(#REF!&gt;0,#REF!&lt;5),D50&amp;#REF!,D50&amp;"9"))</f>
        <v>ZZZ9</v>
      </c>
      <c r="L50" s="100">
        <f t="shared" si="0"/>
        <v>999</v>
      </c>
      <c r="M50" s="122">
        <f t="shared" si="1"/>
        <v>999</v>
      </c>
      <c r="N50" s="119"/>
      <c r="O50" s="51"/>
      <c r="P50" s="66">
        <f t="shared" si="2"/>
        <v>999</v>
      </c>
      <c r="Q50" s="51"/>
    </row>
    <row r="51" spans="1:17" s="11" customFormat="1" ht="18.899999999999999" customHeight="1" x14ac:dyDescent="0.25">
      <c r="A51" s="101">
        <v>45</v>
      </c>
      <c r="B51" s="49"/>
      <c r="C51" s="49"/>
      <c r="D51" s="50"/>
      <c r="E51" s="114"/>
      <c r="F51" s="51"/>
      <c r="G51" s="51"/>
      <c r="H51" s="220"/>
      <c r="I51" s="123"/>
      <c r="J51" s="98" t="e">
        <f>IF(AND(Q51="",#REF!&gt;0,#REF!&lt;5),K51,)</f>
        <v>#REF!</v>
      </c>
      <c r="K51" s="96" t="str">
        <f>IF(D51="","ZZZ9",IF(AND(#REF!&gt;0,#REF!&lt;5),D51&amp;#REF!,D51&amp;"9"))</f>
        <v>ZZZ9</v>
      </c>
      <c r="L51" s="100">
        <f t="shared" si="0"/>
        <v>999</v>
      </c>
      <c r="M51" s="122">
        <f t="shared" si="1"/>
        <v>999</v>
      </c>
      <c r="N51" s="119"/>
      <c r="O51" s="51"/>
      <c r="P51" s="66">
        <f t="shared" si="2"/>
        <v>999</v>
      </c>
      <c r="Q51" s="51"/>
    </row>
    <row r="52" spans="1:17" s="11" customFormat="1" ht="18.899999999999999" customHeight="1" x14ac:dyDescent="0.25">
      <c r="A52" s="101">
        <v>46</v>
      </c>
      <c r="B52" s="49"/>
      <c r="C52" s="49"/>
      <c r="D52" s="50"/>
      <c r="E52" s="114"/>
      <c r="F52" s="51"/>
      <c r="G52" s="51"/>
      <c r="H52" s="220"/>
      <c r="I52" s="123"/>
      <c r="J52" s="98" t="e">
        <f>IF(AND(Q52="",#REF!&gt;0,#REF!&lt;5),K52,)</f>
        <v>#REF!</v>
      </c>
      <c r="K52" s="96" t="str">
        <f>IF(D52="","ZZZ9",IF(AND(#REF!&gt;0,#REF!&lt;5),D52&amp;#REF!,D52&amp;"9"))</f>
        <v>ZZZ9</v>
      </c>
      <c r="L52" s="100">
        <f t="shared" si="0"/>
        <v>999</v>
      </c>
      <c r="M52" s="122">
        <f t="shared" si="1"/>
        <v>999</v>
      </c>
      <c r="N52" s="119"/>
      <c r="O52" s="51"/>
      <c r="P52" s="66">
        <f t="shared" si="2"/>
        <v>999</v>
      </c>
      <c r="Q52" s="51"/>
    </row>
    <row r="53" spans="1:17" s="11" customFormat="1" ht="18.899999999999999" customHeight="1" x14ac:dyDescent="0.25">
      <c r="A53" s="101">
        <v>47</v>
      </c>
      <c r="B53" s="49"/>
      <c r="C53" s="49"/>
      <c r="D53" s="50"/>
      <c r="E53" s="114"/>
      <c r="F53" s="51"/>
      <c r="G53" s="51"/>
      <c r="H53" s="220"/>
      <c r="I53" s="123"/>
      <c r="J53" s="98" t="e">
        <f>IF(AND(Q53="",#REF!&gt;0,#REF!&lt;5),K53,)</f>
        <v>#REF!</v>
      </c>
      <c r="K53" s="96" t="str">
        <f>IF(D53="","ZZZ9",IF(AND(#REF!&gt;0,#REF!&lt;5),D53&amp;#REF!,D53&amp;"9"))</f>
        <v>ZZZ9</v>
      </c>
      <c r="L53" s="100">
        <f t="shared" si="0"/>
        <v>999</v>
      </c>
      <c r="M53" s="122">
        <f t="shared" si="1"/>
        <v>999</v>
      </c>
      <c r="N53" s="119"/>
      <c r="O53" s="51"/>
      <c r="P53" s="66">
        <f t="shared" si="2"/>
        <v>999</v>
      </c>
      <c r="Q53" s="51"/>
    </row>
    <row r="54" spans="1:17" s="11" customFormat="1" ht="18.899999999999999" customHeight="1" x14ac:dyDescent="0.25">
      <c r="A54" s="101">
        <v>48</v>
      </c>
      <c r="B54" s="49"/>
      <c r="C54" s="49"/>
      <c r="D54" s="50"/>
      <c r="E54" s="114"/>
      <c r="F54" s="51"/>
      <c r="G54" s="51"/>
      <c r="H54" s="220"/>
      <c r="I54" s="123"/>
      <c r="J54" s="98" t="e">
        <f>IF(AND(Q54="",#REF!&gt;0,#REF!&lt;5),K54,)</f>
        <v>#REF!</v>
      </c>
      <c r="K54" s="96" t="str">
        <f>IF(D54="","ZZZ9",IF(AND(#REF!&gt;0,#REF!&lt;5),D54&amp;#REF!,D54&amp;"9"))</f>
        <v>ZZZ9</v>
      </c>
      <c r="L54" s="100">
        <f t="shared" si="0"/>
        <v>999</v>
      </c>
      <c r="M54" s="122">
        <f t="shared" si="1"/>
        <v>999</v>
      </c>
      <c r="N54" s="119"/>
      <c r="O54" s="51"/>
      <c r="P54" s="66">
        <f t="shared" si="2"/>
        <v>999</v>
      </c>
      <c r="Q54" s="51"/>
    </row>
    <row r="55" spans="1:17" s="11" customFormat="1" ht="18.899999999999999" customHeight="1" x14ac:dyDescent="0.25">
      <c r="A55" s="101">
        <v>49</v>
      </c>
      <c r="B55" s="49"/>
      <c r="C55" s="49"/>
      <c r="D55" s="50"/>
      <c r="E55" s="114"/>
      <c r="F55" s="51"/>
      <c r="G55" s="51"/>
      <c r="H55" s="220"/>
      <c r="I55" s="123"/>
      <c r="J55" s="98" t="e">
        <f>IF(AND(Q55="",#REF!&gt;0,#REF!&lt;5),K55,)</f>
        <v>#REF!</v>
      </c>
      <c r="K55" s="96" t="str">
        <f>IF(D55="","ZZZ9",IF(AND(#REF!&gt;0,#REF!&lt;5),D55&amp;#REF!,D55&amp;"9"))</f>
        <v>ZZZ9</v>
      </c>
      <c r="L55" s="100">
        <f t="shared" si="0"/>
        <v>999</v>
      </c>
      <c r="M55" s="122">
        <f t="shared" si="1"/>
        <v>999</v>
      </c>
      <c r="N55" s="119"/>
      <c r="O55" s="51"/>
      <c r="P55" s="66">
        <f t="shared" si="2"/>
        <v>999</v>
      </c>
      <c r="Q55" s="51"/>
    </row>
    <row r="56" spans="1:17" s="11" customFormat="1" ht="18.899999999999999" customHeight="1" x14ac:dyDescent="0.25">
      <c r="A56" s="101">
        <v>50</v>
      </c>
      <c r="B56" s="49"/>
      <c r="C56" s="49"/>
      <c r="D56" s="50"/>
      <c r="E56" s="114"/>
      <c r="F56" s="51"/>
      <c r="G56" s="51"/>
      <c r="H56" s="220"/>
      <c r="I56" s="123"/>
      <c r="J56" s="98" t="e">
        <f>IF(AND(Q56="",#REF!&gt;0,#REF!&lt;5),K56,)</f>
        <v>#REF!</v>
      </c>
      <c r="K56" s="96" t="str">
        <f>IF(D56="","ZZZ9",IF(AND(#REF!&gt;0,#REF!&lt;5),D56&amp;#REF!,D56&amp;"9"))</f>
        <v>ZZZ9</v>
      </c>
      <c r="L56" s="100">
        <f t="shared" si="0"/>
        <v>999</v>
      </c>
      <c r="M56" s="122">
        <f t="shared" si="1"/>
        <v>999</v>
      </c>
      <c r="N56" s="119"/>
      <c r="O56" s="51"/>
      <c r="P56" s="66">
        <f t="shared" si="2"/>
        <v>999</v>
      </c>
      <c r="Q56" s="51"/>
    </row>
    <row r="57" spans="1:17" s="11" customFormat="1" ht="18.899999999999999" customHeight="1" x14ac:dyDescent="0.25">
      <c r="A57" s="101">
        <v>51</v>
      </c>
      <c r="B57" s="49"/>
      <c r="C57" s="49"/>
      <c r="D57" s="50"/>
      <c r="E57" s="114"/>
      <c r="F57" s="51"/>
      <c r="G57" s="51"/>
      <c r="H57" s="220"/>
      <c r="I57" s="123"/>
      <c r="J57" s="98" t="e">
        <f>IF(AND(Q57="",#REF!&gt;0,#REF!&lt;5),K57,)</f>
        <v>#REF!</v>
      </c>
      <c r="K57" s="96" t="str">
        <f>IF(D57="","ZZZ9",IF(AND(#REF!&gt;0,#REF!&lt;5),D57&amp;#REF!,D57&amp;"9"))</f>
        <v>ZZZ9</v>
      </c>
      <c r="L57" s="100">
        <f t="shared" si="0"/>
        <v>999</v>
      </c>
      <c r="M57" s="122">
        <f t="shared" si="1"/>
        <v>999</v>
      </c>
      <c r="N57" s="119"/>
      <c r="O57" s="51"/>
      <c r="P57" s="66">
        <f t="shared" si="2"/>
        <v>999</v>
      </c>
      <c r="Q57" s="51"/>
    </row>
    <row r="58" spans="1:17" s="11" customFormat="1" ht="18.899999999999999" customHeight="1" x14ac:dyDescent="0.25">
      <c r="A58" s="101">
        <v>52</v>
      </c>
      <c r="B58" s="49"/>
      <c r="C58" s="49"/>
      <c r="D58" s="50"/>
      <c r="E58" s="114"/>
      <c r="F58" s="51"/>
      <c r="G58" s="51"/>
      <c r="H58" s="220"/>
      <c r="I58" s="123"/>
      <c r="J58" s="98" t="e">
        <f>IF(AND(Q58="",#REF!&gt;0,#REF!&lt;5),K58,)</f>
        <v>#REF!</v>
      </c>
      <c r="K58" s="96" t="str">
        <f>IF(D58="","ZZZ9",IF(AND(#REF!&gt;0,#REF!&lt;5),D58&amp;#REF!,D58&amp;"9"))</f>
        <v>ZZZ9</v>
      </c>
      <c r="L58" s="100">
        <f t="shared" si="0"/>
        <v>999</v>
      </c>
      <c r="M58" s="122">
        <f t="shared" si="1"/>
        <v>999</v>
      </c>
      <c r="N58" s="119"/>
      <c r="O58" s="51"/>
      <c r="P58" s="66">
        <f t="shared" si="2"/>
        <v>999</v>
      </c>
      <c r="Q58" s="51"/>
    </row>
    <row r="59" spans="1:17" s="11" customFormat="1" ht="18.899999999999999" customHeight="1" x14ac:dyDescent="0.25">
      <c r="A59" s="101">
        <v>53</v>
      </c>
      <c r="B59" s="49"/>
      <c r="C59" s="49"/>
      <c r="D59" s="50"/>
      <c r="E59" s="114"/>
      <c r="F59" s="51"/>
      <c r="G59" s="51"/>
      <c r="H59" s="220"/>
      <c r="I59" s="123"/>
      <c r="J59" s="98" t="e">
        <f>IF(AND(Q59="",#REF!&gt;0,#REF!&lt;5),K59,)</f>
        <v>#REF!</v>
      </c>
      <c r="K59" s="96" t="str">
        <f>IF(D59="","ZZZ9",IF(AND(#REF!&gt;0,#REF!&lt;5),D59&amp;#REF!,D59&amp;"9"))</f>
        <v>ZZZ9</v>
      </c>
      <c r="L59" s="100">
        <f t="shared" si="0"/>
        <v>999</v>
      </c>
      <c r="M59" s="122">
        <f t="shared" si="1"/>
        <v>999</v>
      </c>
      <c r="N59" s="119"/>
      <c r="O59" s="51"/>
      <c r="P59" s="66">
        <f t="shared" si="2"/>
        <v>999</v>
      </c>
      <c r="Q59" s="51"/>
    </row>
    <row r="60" spans="1:17" s="11" customFormat="1" ht="18.899999999999999" customHeight="1" x14ac:dyDescent="0.25">
      <c r="A60" s="101">
        <v>54</v>
      </c>
      <c r="B60" s="49"/>
      <c r="C60" s="49"/>
      <c r="D60" s="50"/>
      <c r="E60" s="114"/>
      <c r="F60" s="51"/>
      <c r="G60" s="51"/>
      <c r="H60" s="220"/>
      <c r="I60" s="123"/>
      <c r="J60" s="98" t="e">
        <f>IF(AND(Q60="",#REF!&gt;0,#REF!&lt;5),K60,)</f>
        <v>#REF!</v>
      </c>
      <c r="K60" s="96" t="str">
        <f>IF(D60="","ZZZ9",IF(AND(#REF!&gt;0,#REF!&lt;5),D60&amp;#REF!,D60&amp;"9"))</f>
        <v>ZZZ9</v>
      </c>
      <c r="L60" s="100">
        <f t="shared" si="0"/>
        <v>999</v>
      </c>
      <c r="M60" s="122">
        <f t="shared" si="1"/>
        <v>999</v>
      </c>
      <c r="N60" s="119"/>
      <c r="O60" s="51"/>
      <c r="P60" s="66">
        <f t="shared" si="2"/>
        <v>999</v>
      </c>
      <c r="Q60" s="51"/>
    </row>
    <row r="61" spans="1:17" s="11" customFormat="1" ht="18.899999999999999" customHeight="1" x14ac:dyDescent="0.25">
      <c r="A61" s="101">
        <v>55</v>
      </c>
      <c r="B61" s="49"/>
      <c r="C61" s="49"/>
      <c r="D61" s="50"/>
      <c r="E61" s="114"/>
      <c r="F61" s="51"/>
      <c r="G61" s="51"/>
      <c r="H61" s="220"/>
      <c r="I61" s="123"/>
      <c r="J61" s="98" t="e">
        <f>IF(AND(Q61="",#REF!&gt;0,#REF!&lt;5),K61,)</f>
        <v>#REF!</v>
      </c>
      <c r="K61" s="96" t="str">
        <f>IF(D61="","ZZZ9",IF(AND(#REF!&gt;0,#REF!&lt;5),D61&amp;#REF!,D61&amp;"9"))</f>
        <v>ZZZ9</v>
      </c>
      <c r="L61" s="100">
        <f t="shared" si="0"/>
        <v>999</v>
      </c>
      <c r="M61" s="122">
        <f t="shared" si="1"/>
        <v>999</v>
      </c>
      <c r="N61" s="119"/>
      <c r="O61" s="51"/>
      <c r="P61" s="66">
        <f t="shared" si="2"/>
        <v>999</v>
      </c>
      <c r="Q61" s="51"/>
    </row>
    <row r="62" spans="1:17" s="11" customFormat="1" ht="18.899999999999999" customHeight="1" x14ac:dyDescent="0.25">
      <c r="A62" s="101">
        <v>56</v>
      </c>
      <c r="B62" s="49"/>
      <c r="C62" s="49"/>
      <c r="D62" s="50"/>
      <c r="E62" s="114"/>
      <c r="F62" s="51"/>
      <c r="G62" s="51"/>
      <c r="H62" s="220"/>
      <c r="I62" s="123"/>
      <c r="J62" s="98" t="e">
        <f>IF(AND(Q62="",#REF!&gt;0,#REF!&lt;5),K62,)</f>
        <v>#REF!</v>
      </c>
      <c r="K62" s="96" t="str">
        <f>IF(D62="","ZZZ9",IF(AND(#REF!&gt;0,#REF!&lt;5),D62&amp;#REF!,D62&amp;"9"))</f>
        <v>ZZZ9</v>
      </c>
      <c r="L62" s="100">
        <f t="shared" si="0"/>
        <v>999</v>
      </c>
      <c r="M62" s="122">
        <f t="shared" si="1"/>
        <v>999</v>
      </c>
      <c r="N62" s="119"/>
      <c r="O62" s="51"/>
      <c r="P62" s="66">
        <f t="shared" si="2"/>
        <v>999</v>
      </c>
      <c r="Q62" s="51"/>
    </row>
    <row r="63" spans="1:17" s="11" customFormat="1" ht="18.899999999999999" customHeight="1" x14ac:dyDescent="0.25">
      <c r="A63" s="101">
        <v>57</v>
      </c>
      <c r="B63" s="49"/>
      <c r="C63" s="49"/>
      <c r="D63" s="50"/>
      <c r="E63" s="114"/>
      <c r="F63" s="51"/>
      <c r="G63" s="51"/>
      <c r="H63" s="220"/>
      <c r="I63" s="123"/>
      <c r="J63" s="98" t="e">
        <f>IF(AND(Q63="",#REF!&gt;0,#REF!&lt;5),K63,)</f>
        <v>#REF!</v>
      </c>
      <c r="K63" s="96" t="str">
        <f>IF(D63="","ZZZ9",IF(AND(#REF!&gt;0,#REF!&lt;5),D63&amp;#REF!,D63&amp;"9"))</f>
        <v>ZZZ9</v>
      </c>
      <c r="L63" s="100">
        <f t="shared" si="0"/>
        <v>999</v>
      </c>
      <c r="M63" s="122">
        <f t="shared" si="1"/>
        <v>999</v>
      </c>
      <c r="N63" s="119"/>
      <c r="O63" s="51"/>
      <c r="P63" s="66">
        <f t="shared" si="2"/>
        <v>999</v>
      </c>
      <c r="Q63" s="51"/>
    </row>
    <row r="64" spans="1:17" s="11" customFormat="1" ht="18.899999999999999" customHeight="1" x14ac:dyDescent="0.25">
      <c r="A64" s="101">
        <v>58</v>
      </c>
      <c r="B64" s="49"/>
      <c r="C64" s="49"/>
      <c r="D64" s="50"/>
      <c r="E64" s="114"/>
      <c r="F64" s="51"/>
      <c r="G64" s="51"/>
      <c r="H64" s="220"/>
      <c r="I64" s="123"/>
      <c r="J64" s="98" t="e">
        <f>IF(AND(Q64="",#REF!&gt;0,#REF!&lt;5),K64,)</f>
        <v>#REF!</v>
      </c>
      <c r="K64" s="96" t="str">
        <f>IF(D64="","ZZZ9",IF(AND(#REF!&gt;0,#REF!&lt;5),D64&amp;#REF!,D64&amp;"9"))</f>
        <v>ZZZ9</v>
      </c>
      <c r="L64" s="100">
        <f t="shared" si="0"/>
        <v>999</v>
      </c>
      <c r="M64" s="122">
        <f t="shared" si="1"/>
        <v>999</v>
      </c>
      <c r="N64" s="119"/>
      <c r="O64" s="51"/>
      <c r="P64" s="66">
        <f t="shared" si="2"/>
        <v>999</v>
      </c>
      <c r="Q64" s="51"/>
    </row>
    <row r="65" spans="1:17" s="11" customFormat="1" ht="18.899999999999999" customHeight="1" x14ac:dyDescent="0.25">
      <c r="A65" s="101">
        <v>59</v>
      </c>
      <c r="B65" s="49"/>
      <c r="C65" s="49"/>
      <c r="D65" s="50"/>
      <c r="E65" s="114"/>
      <c r="F65" s="51"/>
      <c r="G65" s="51"/>
      <c r="H65" s="220"/>
      <c r="I65" s="123"/>
      <c r="J65" s="98" t="e">
        <f>IF(AND(Q65="",#REF!&gt;0,#REF!&lt;5),K65,)</f>
        <v>#REF!</v>
      </c>
      <c r="K65" s="96" t="str">
        <f>IF(D65="","ZZZ9",IF(AND(#REF!&gt;0,#REF!&lt;5),D65&amp;#REF!,D65&amp;"9"))</f>
        <v>ZZZ9</v>
      </c>
      <c r="L65" s="100">
        <f t="shared" si="0"/>
        <v>999</v>
      </c>
      <c r="M65" s="122">
        <f t="shared" si="1"/>
        <v>999</v>
      </c>
      <c r="N65" s="119"/>
      <c r="O65" s="51"/>
      <c r="P65" s="66">
        <f t="shared" si="2"/>
        <v>999</v>
      </c>
      <c r="Q65" s="51"/>
    </row>
    <row r="66" spans="1:17" s="11" customFormat="1" ht="18.899999999999999" customHeight="1" x14ac:dyDescent="0.25">
      <c r="A66" s="101">
        <v>60</v>
      </c>
      <c r="B66" s="49"/>
      <c r="C66" s="49"/>
      <c r="D66" s="50"/>
      <c r="E66" s="114"/>
      <c r="F66" s="51"/>
      <c r="G66" s="51"/>
      <c r="H66" s="220"/>
      <c r="I66" s="123"/>
      <c r="J66" s="98" t="e">
        <f>IF(AND(Q66="",#REF!&gt;0,#REF!&lt;5),K66,)</f>
        <v>#REF!</v>
      </c>
      <c r="K66" s="96" t="str">
        <f>IF(D66="","ZZZ9",IF(AND(#REF!&gt;0,#REF!&lt;5),D66&amp;#REF!,D66&amp;"9"))</f>
        <v>ZZZ9</v>
      </c>
      <c r="L66" s="100">
        <f t="shared" si="0"/>
        <v>999</v>
      </c>
      <c r="M66" s="122">
        <f t="shared" si="1"/>
        <v>999</v>
      </c>
      <c r="N66" s="119"/>
      <c r="O66" s="51"/>
      <c r="P66" s="66">
        <f t="shared" si="2"/>
        <v>999</v>
      </c>
      <c r="Q66" s="51"/>
    </row>
    <row r="67" spans="1:17" s="11" customFormat="1" ht="18.899999999999999" customHeight="1" x14ac:dyDescent="0.25">
      <c r="A67" s="101">
        <v>61</v>
      </c>
      <c r="B67" s="49"/>
      <c r="C67" s="49"/>
      <c r="D67" s="50"/>
      <c r="E67" s="114"/>
      <c r="F67" s="51"/>
      <c r="G67" s="51"/>
      <c r="H67" s="220"/>
      <c r="I67" s="123"/>
      <c r="J67" s="98" t="e">
        <f>IF(AND(Q67="",#REF!&gt;0,#REF!&lt;5),K67,)</f>
        <v>#REF!</v>
      </c>
      <c r="K67" s="96" t="str">
        <f>IF(D67="","ZZZ9",IF(AND(#REF!&gt;0,#REF!&lt;5),D67&amp;#REF!,D67&amp;"9"))</f>
        <v>ZZZ9</v>
      </c>
      <c r="L67" s="100">
        <f t="shared" si="0"/>
        <v>999</v>
      </c>
      <c r="M67" s="122">
        <f t="shared" si="1"/>
        <v>999</v>
      </c>
      <c r="N67" s="119"/>
      <c r="O67" s="51"/>
      <c r="P67" s="66">
        <f t="shared" si="2"/>
        <v>999</v>
      </c>
      <c r="Q67" s="51"/>
    </row>
    <row r="68" spans="1:17" s="11" customFormat="1" ht="18.899999999999999" customHeight="1" x14ac:dyDescent="0.25">
      <c r="A68" s="101">
        <v>62</v>
      </c>
      <c r="B68" s="49"/>
      <c r="C68" s="49"/>
      <c r="D68" s="50"/>
      <c r="E68" s="114"/>
      <c r="F68" s="51"/>
      <c r="G68" s="51"/>
      <c r="H68" s="220"/>
      <c r="I68" s="123"/>
      <c r="J68" s="98" t="e">
        <f>IF(AND(Q68="",#REF!&gt;0,#REF!&lt;5),K68,)</f>
        <v>#REF!</v>
      </c>
      <c r="K68" s="96" t="str">
        <f>IF(D68="","ZZZ9",IF(AND(#REF!&gt;0,#REF!&lt;5),D68&amp;#REF!,D68&amp;"9"))</f>
        <v>ZZZ9</v>
      </c>
      <c r="L68" s="100">
        <f t="shared" si="0"/>
        <v>999</v>
      </c>
      <c r="M68" s="122">
        <f t="shared" si="1"/>
        <v>999</v>
      </c>
      <c r="N68" s="119"/>
      <c r="O68" s="51"/>
      <c r="P68" s="66">
        <f t="shared" si="2"/>
        <v>999</v>
      </c>
      <c r="Q68" s="51"/>
    </row>
    <row r="69" spans="1:17" s="11" customFormat="1" ht="18.899999999999999" customHeight="1" x14ac:dyDescent="0.25">
      <c r="A69" s="101">
        <v>63</v>
      </c>
      <c r="B69" s="49"/>
      <c r="C69" s="49"/>
      <c r="D69" s="50"/>
      <c r="E69" s="114"/>
      <c r="F69" s="51"/>
      <c r="G69" s="51"/>
      <c r="H69" s="220"/>
      <c r="I69" s="123"/>
      <c r="J69" s="98" t="e">
        <f>IF(AND(Q69="",#REF!&gt;0,#REF!&lt;5),K69,)</f>
        <v>#REF!</v>
      </c>
      <c r="K69" s="96" t="str">
        <f>IF(D69="","ZZZ9",IF(AND(#REF!&gt;0,#REF!&lt;5),D69&amp;#REF!,D69&amp;"9"))</f>
        <v>ZZZ9</v>
      </c>
      <c r="L69" s="100">
        <f t="shared" si="0"/>
        <v>999</v>
      </c>
      <c r="M69" s="122">
        <f t="shared" si="1"/>
        <v>999</v>
      </c>
      <c r="N69" s="119"/>
      <c r="O69" s="51"/>
      <c r="P69" s="66">
        <f t="shared" si="2"/>
        <v>999</v>
      </c>
      <c r="Q69" s="51"/>
    </row>
    <row r="70" spans="1:17" s="11" customFormat="1" ht="18.899999999999999" customHeight="1" x14ac:dyDescent="0.25">
      <c r="A70" s="101">
        <v>64</v>
      </c>
      <c r="B70" s="49"/>
      <c r="C70" s="49"/>
      <c r="D70" s="50"/>
      <c r="E70" s="114"/>
      <c r="F70" s="51"/>
      <c r="G70" s="51"/>
      <c r="H70" s="220"/>
      <c r="I70" s="123"/>
      <c r="J70" s="98" t="e">
        <f>IF(AND(Q70="",#REF!&gt;0,#REF!&lt;5),K70,)</f>
        <v>#REF!</v>
      </c>
      <c r="K70" s="96" t="str">
        <f>IF(D70="","ZZZ9",IF(AND(#REF!&gt;0,#REF!&lt;5),D70&amp;#REF!,D70&amp;"9"))</f>
        <v>ZZZ9</v>
      </c>
      <c r="L70" s="100">
        <f t="shared" si="0"/>
        <v>999</v>
      </c>
      <c r="M70" s="122">
        <f t="shared" si="1"/>
        <v>999</v>
      </c>
      <c r="N70" s="119"/>
      <c r="O70" s="51"/>
      <c r="P70" s="66">
        <f t="shared" si="2"/>
        <v>999</v>
      </c>
      <c r="Q70" s="51"/>
    </row>
    <row r="71" spans="1:17" s="11" customFormat="1" ht="18.899999999999999" customHeight="1" x14ac:dyDescent="0.25">
      <c r="A71" s="101">
        <v>65</v>
      </c>
      <c r="B71" s="49"/>
      <c r="C71" s="49"/>
      <c r="D71" s="50"/>
      <c r="E71" s="114"/>
      <c r="F71" s="51"/>
      <c r="G71" s="51"/>
      <c r="H71" s="220"/>
      <c r="I71" s="123"/>
      <c r="J71" s="98" t="e">
        <f>IF(AND(Q71="",#REF!&gt;0,#REF!&lt;5),K71,)</f>
        <v>#REF!</v>
      </c>
      <c r="K71" s="96" t="str">
        <f>IF(D71="","ZZZ9",IF(AND(#REF!&gt;0,#REF!&lt;5),D71&amp;#REF!,D71&amp;"9"))</f>
        <v>ZZZ9</v>
      </c>
      <c r="L71" s="100">
        <f t="shared" si="0"/>
        <v>999</v>
      </c>
      <c r="M71" s="122">
        <f t="shared" si="1"/>
        <v>999</v>
      </c>
      <c r="N71" s="119"/>
      <c r="O71" s="51"/>
      <c r="P71" s="66">
        <f t="shared" si="2"/>
        <v>999</v>
      </c>
      <c r="Q71" s="51"/>
    </row>
    <row r="72" spans="1:17" s="11" customFormat="1" ht="18.899999999999999" customHeight="1" x14ac:dyDescent="0.25">
      <c r="A72" s="101">
        <v>66</v>
      </c>
      <c r="B72" s="49"/>
      <c r="C72" s="49"/>
      <c r="D72" s="50"/>
      <c r="E72" s="114"/>
      <c r="F72" s="51"/>
      <c r="G72" s="51"/>
      <c r="H72" s="220"/>
      <c r="I72" s="123"/>
      <c r="J72" s="98" t="e">
        <f>IF(AND(Q72="",#REF!&gt;0,#REF!&lt;5),K72,)</f>
        <v>#REF!</v>
      </c>
      <c r="K72" s="96" t="str">
        <f>IF(D72="","ZZZ9",IF(AND(#REF!&gt;0,#REF!&lt;5),D72&amp;#REF!,D72&amp;"9"))</f>
        <v>ZZZ9</v>
      </c>
      <c r="L72" s="100">
        <f t="shared" si="0"/>
        <v>999</v>
      </c>
      <c r="M72" s="122">
        <f t="shared" si="1"/>
        <v>999</v>
      </c>
      <c r="N72" s="119"/>
      <c r="O72" s="51"/>
      <c r="P72" s="66">
        <f t="shared" si="2"/>
        <v>999</v>
      </c>
      <c r="Q72" s="51"/>
    </row>
    <row r="73" spans="1:17" s="11" customFormat="1" ht="18.899999999999999" customHeight="1" x14ac:dyDescent="0.25">
      <c r="A73" s="101">
        <v>67</v>
      </c>
      <c r="B73" s="49"/>
      <c r="C73" s="49"/>
      <c r="D73" s="50"/>
      <c r="E73" s="114"/>
      <c r="F73" s="51"/>
      <c r="G73" s="51"/>
      <c r="H73" s="220"/>
      <c r="I73" s="123"/>
      <c r="J73" s="98" t="e">
        <f>IF(AND(Q73="",#REF!&gt;0,#REF!&lt;5),K73,)</f>
        <v>#REF!</v>
      </c>
      <c r="K73" s="96" t="str">
        <f>IF(D73="","ZZZ9",IF(AND(#REF!&gt;0,#REF!&lt;5),D73&amp;#REF!,D73&amp;"9"))</f>
        <v>ZZZ9</v>
      </c>
      <c r="L73" s="100">
        <f t="shared" si="0"/>
        <v>999</v>
      </c>
      <c r="M73" s="122">
        <f t="shared" si="1"/>
        <v>999</v>
      </c>
      <c r="N73" s="119"/>
      <c r="O73" s="51"/>
      <c r="P73" s="66">
        <f t="shared" si="2"/>
        <v>999</v>
      </c>
      <c r="Q73" s="51"/>
    </row>
    <row r="74" spans="1:17" s="11" customFormat="1" ht="18.899999999999999" customHeight="1" x14ac:dyDescent="0.25">
      <c r="A74" s="101">
        <v>68</v>
      </c>
      <c r="B74" s="49"/>
      <c r="C74" s="49"/>
      <c r="D74" s="50"/>
      <c r="E74" s="114"/>
      <c r="F74" s="51"/>
      <c r="G74" s="51"/>
      <c r="H74" s="220"/>
      <c r="I74" s="123"/>
      <c r="J74" s="98" t="e">
        <f>IF(AND(Q74="",#REF!&gt;0,#REF!&lt;5),K74,)</f>
        <v>#REF!</v>
      </c>
      <c r="K74" s="96" t="str">
        <f>IF(D74="","ZZZ9",IF(AND(#REF!&gt;0,#REF!&lt;5),D74&amp;#REF!,D74&amp;"9"))</f>
        <v>ZZZ9</v>
      </c>
      <c r="L74" s="100">
        <f t="shared" si="0"/>
        <v>999</v>
      </c>
      <c r="M74" s="122">
        <f t="shared" si="1"/>
        <v>999</v>
      </c>
      <c r="N74" s="119"/>
      <c r="O74" s="51"/>
      <c r="P74" s="66">
        <f t="shared" si="2"/>
        <v>999</v>
      </c>
      <c r="Q74" s="51"/>
    </row>
    <row r="75" spans="1:17" s="11" customFormat="1" ht="18.899999999999999" customHeight="1" x14ac:dyDescent="0.25">
      <c r="A75" s="101">
        <v>69</v>
      </c>
      <c r="B75" s="49"/>
      <c r="C75" s="49"/>
      <c r="D75" s="50"/>
      <c r="E75" s="114"/>
      <c r="F75" s="51"/>
      <c r="G75" s="51"/>
      <c r="H75" s="220"/>
      <c r="I75" s="123"/>
      <c r="J75" s="98" t="e">
        <f>IF(AND(Q75="",#REF!&gt;0,#REF!&lt;5),K75,)</f>
        <v>#REF!</v>
      </c>
      <c r="K75" s="96" t="str">
        <f>IF(D75="","ZZZ9",IF(AND(#REF!&gt;0,#REF!&lt;5),D75&amp;#REF!,D75&amp;"9"))</f>
        <v>ZZZ9</v>
      </c>
      <c r="L75" s="100">
        <f t="shared" si="0"/>
        <v>999</v>
      </c>
      <c r="M75" s="122">
        <f t="shared" si="1"/>
        <v>999</v>
      </c>
      <c r="N75" s="119"/>
      <c r="O75" s="51"/>
      <c r="P75" s="66">
        <f t="shared" si="2"/>
        <v>999</v>
      </c>
      <c r="Q75" s="51"/>
    </row>
    <row r="76" spans="1:17" s="11" customFormat="1" ht="18.899999999999999" customHeight="1" x14ac:dyDescent="0.25">
      <c r="A76" s="101">
        <v>70</v>
      </c>
      <c r="B76" s="49"/>
      <c r="C76" s="49"/>
      <c r="D76" s="50"/>
      <c r="E76" s="114"/>
      <c r="F76" s="51"/>
      <c r="G76" s="51"/>
      <c r="H76" s="220"/>
      <c r="I76" s="123"/>
      <c r="J76" s="98" t="e">
        <f>IF(AND(Q76="",#REF!&gt;0,#REF!&lt;5),K76,)</f>
        <v>#REF!</v>
      </c>
      <c r="K76" s="96" t="str">
        <f>IF(D76="","ZZZ9",IF(AND(#REF!&gt;0,#REF!&lt;5),D76&amp;#REF!,D76&amp;"9"))</f>
        <v>ZZZ9</v>
      </c>
      <c r="L76" s="100">
        <f t="shared" si="0"/>
        <v>999</v>
      </c>
      <c r="M76" s="122">
        <f t="shared" si="1"/>
        <v>999</v>
      </c>
      <c r="N76" s="119"/>
      <c r="O76" s="51"/>
      <c r="P76" s="66">
        <f t="shared" si="2"/>
        <v>999</v>
      </c>
      <c r="Q76" s="51"/>
    </row>
    <row r="77" spans="1:17" s="11" customFormat="1" ht="18.899999999999999" customHeight="1" x14ac:dyDescent="0.25">
      <c r="A77" s="101">
        <v>71</v>
      </c>
      <c r="B77" s="49"/>
      <c r="C77" s="49"/>
      <c r="D77" s="50"/>
      <c r="E77" s="114"/>
      <c r="F77" s="51"/>
      <c r="G77" s="51"/>
      <c r="H77" s="220"/>
      <c r="I77" s="123"/>
      <c r="J77" s="98" t="e">
        <f>IF(AND(Q77="",#REF!&gt;0,#REF!&lt;5),K77,)</f>
        <v>#REF!</v>
      </c>
      <c r="K77" s="96" t="str">
        <f>IF(D77="","ZZZ9",IF(AND(#REF!&gt;0,#REF!&lt;5),D77&amp;#REF!,D77&amp;"9"))</f>
        <v>ZZZ9</v>
      </c>
      <c r="L77" s="100">
        <f t="shared" si="0"/>
        <v>999</v>
      </c>
      <c r="M77" s="122">
        <f t="shared" si="1"/>
        <v>999</v>
      </c>
      <c r="N77" s="119"/>
      <c r="O77" s="51"/>
      <c r="P77" s="66">
        <f t="shared" si="2"/>
        <v>999</v>
      </c>
      <c r="Q77" s="51"/>
    </row>
    <row r="78" spans="1:17" s="11" customFormat="1" ht="18.899999999999999" customHeight="1" x14ac:dyDescent="0.25">
      <c r="A78" s="101">
        <v>72</v>
      </c>
      <c r="B78" s="49"/>
      <c r="C78" s="49"/>
      <c r="D78" s="50"/>
      <c r="E78" s="114"/>
      <c r="F78" s="51"/>
      <c r="G78" s="51"/>
      <c r="H78" s="220"/>
      <c r="I78" s="123"/>
      <c r="J78" s="98" t="e">
        <f>IF(AND(Q78="",#REF!&gt;0,#REF!&lt;5),K78,)</f>
        <v>#REF!</v>
      </c>
      <c r="K78" s="96" t="str">
        <f>IF(D78="","ZZZ9",IF(AND(#REF!&gt;0,#REF!&lt;5),D78&amp;#REF!,D78&amp;"9"))</f>
        <v>ZZZ9</v>
      </c>
      <c r="L78" s="100">
        <f t="shared" si="0"/>
        <v>999</v>
      </c>
      <c r="M78" s="122">
        <f t="shared" si="1"/>
        <v>999</v>
      </c>
      <c r="N78" s="119"/>
      <c r="O78" s="51"/>
      <c r="P78" s="66">
        <f t="shared" si="2"/>
        <v>999</v>
      </c>
      <c r="Q78" s="51"/>
    </row>
    <row r="79" spans="1:17" s="11" customFormat="1" ht="18.899999999999999" customHeight="1" x14ac:dyDescent="0.25">
      <c r="A79" s="101">
        <v>73</v>
      </c>
      <c r="B79" s="49"/>
      <c r="C79" s="49"/>
      <c r="D79" s="50"/>
      <c r="E79" s="114"/>
      <c r="F79" s="51"/>
      <c r="G79" s="51"/>
      <c r="H79" s="220"/>
      <c r="I79" s="123"/>
      <c r="J79" s="98" t="e">
        <f>IF(AND(Q79="",#REF!&gt;0,#REF!&lt;5),K79,)</f>
        <v>#REF!</v>
      </c>
      <c r="K79" s="96" t="str">
        <f>IF(D79="","ZZZ9",IF(AND(#REF!&gt;0,#REF!&lt;5),D79&amp;#REF!,D79&amp;"9"))</f>
        <v>ZZZ9</v>
      </c>
      <c r="L79" s="100">
        <f t="shared" si="0"/>
        <v>999</v>
      </c>
      <c r="M79" s="122">
        <f t="shared" si="1"/>
        <v>999</v>
      </c>
      <c r="N79" s="119"/>
      <c r="O79" s="51"/>
      <c r="P79" s="66">
        <f t="shared" si="2"/>
        <v>999</v>
      </c>
      <c r="Q79" s="51"/>
    </row>
    <row r="80" spans="1:17" s="11" customFormat="1" ht="18.899999999999999" customHeight="1" x14ac:dyDescent="0.25">
      <c r="A80" s="101">
        <v>74</v>
      </c>
      <c r="B80" s="49"/>
      <c r="C80" s="49"/>
      <c r="D80" s="50"/>
      <c r="E80" s="114"/>
      <c r="F80" s="51"/>
      <c r="G80" s="51"/>
      <c r="H80" s="220"/>
      <c r="I80" s="123"/>
      <c r="J80" s="98" t="e">
        <f>IF(AND(Q80="",#REF!&gt;0,#REF!&lt;5),K80,)</f>
        <v>#REF!</v>
      </c>
      <c r="K80" s="96" t="str">
        <f>IF(D80="","ZZZ9",IF(AND(#REF!&gt;0,#REF!&lt;5),D80&amp;#REF!,D80&amp;"9"))</f>
        <v>ZZZ9</v>
      </c>
      <c r="L80" s="100">
        <f t="shared" si="0"/>
        <v>999</v>
      </c>
      <c r="M80" s="122">
        <f t="shared" si="1"/>
        <v>999</v>
      </c>
      <c r="N80" s="119"/>
      <c r="O80" s="51"/>
      <c r="P80" s="66">
        <f t="shared" si="2"/>
        <v>999</v>
      </c>
      <c r="Q80" s="51"/>
    </row>
    <row r="81" spans="1:17" s="11" customFormat="1" ht="18.899999999999999" customHeight="1" x14ac:dyDescent="0.25">
      <c r="A81" s="101">
        <v>75</v>
      </c>
      <c r="B81" s="49"/>
      <c r="C81" s="49"/>
      <c r="D81" s="50"/>
      <c r="E81" s="114"/>
      <c r="F81" s="51"/>
      <c r="G81" s="51"/>
      <c r="H81" s="220"/>
      <c r="I81" s="123"/>
      <c r="J81" s="98" t="e">
        <f>IF(AND(Q81="",#REF!&gt;0,#REF!&lt;5),K81,)</f>
        <v>#REF!</v>
      </c>
      <c r="K81" s="96" t="str">
        <f>IF(D81="","ZZZ9",IF(AND(#REF!&gt;0,#REF!&lt;5),D81&amp;#REF!,D81&amp;"9"))</f>
        <v>ZZZ9</v>
      </c>
      <c r="L81" s="100">
        <f t="shared" si="0"/>
        <v>999</v>
      </c>
      <c r="M81" s="122">
        <f t="shared" si="1"/>
        <v>999</v>
      </c>
      <c r="N81" s="119"/>
      <c r="O81" s="51"/>
      <c r="P81" s="66">
        <f t="shared" si="2"/>
        <v>999</v>
      </c>
      <c r="Q81" s="51"/>
    </row>
    <row r="82" spans="1:17" s="11" customFormat="1" ht="18.899999999999999" customHeight="1" x14ac:dyDescent="0.25">
      <c r="A82" s="101">
        <v>76</v>
      </c>
      <c r="B82" s="49"/>
      <c r="C82" s="49"/>
      <c r="D82" s="50"/>
      <c r="E82" s="114"/>
      <c r="F82" s="51"/>
      <c r="G82" s="51"/>
      <c r="H82" s="220"/>
      <c r="I82" s="123"/>
      <c r="J82" s="98" t="e">
        <f>IF(AND(Q82="",#REF!&gt;0,#REF!&lt;5),K82,)</f>
        <v>#REF!</v>
      </c>
      <c r="K82" s="96" t="str">
        <f>IF(D82="","ZZZ9",IF(AND(#REF!&gt;0,#REF!&lt;5),D82&amp;#REF!,D82&amp;"9"))</f>
        <v>ZZZ9</v>
      </c>
      <c r="L82" s="100">
        <f t="shared" si="0"/>
        <v>999</v>
      </c>
      <c r="M82" s="122">
        <f t="shared" si="1"/>
        <v>999</v>
      </c>
      <c r="N82" s="119"/>
      <c r="O82" s="51"/>
      <c r="P82" s="66">
        <f t="shared" si="2"/>
        <v>999</v>
      </c>
      <c r="Q82" s="51"/>
    </row>
    <row r="83" spans="1:17" s="11" customFormat="1" ht="18.899999999999999" customHeight="1" x14ac:dyDescent="0.25">
      <c r="A83" s="101">
        <v>77</v>
      </c>
      <c r="B83" s="49"/>
      <c r="C83" s="49"/>
      <c r="D83" s="50"/>
      <c r="E83" s="114"/>
      <c r="F83" s="51"/>
      <c r="G83" s="51"/>
      <c r="H83" s="220"/>
      <c r="I83" s="123"/>
      <c r="J83" s="98" t="e">
        <f>IF(AND(Q83="",#REF!&gt;0,#REF!&lt;5),K83,)</f>
        <v>#REF!</v>
      </c>
      <c r="K83" s="96" t="str">
        <f>IF(D83="","ZZZ9",IF(AND(#REF!&gt;0,#REF!&lt;5),D83&amp;#REF!,D83&amp;"9"))</f>
        <v>ZZZ9</v>
      </c>
      <c r="L83" s="100">
        <f t="shared" si="0"/>
        <v>999</v>
      </c>
      <c r="M83" s="122">
        <f t="shared" si="1"/>
        <v>999</v>
      </c>
      <c r="N83" s="119"/>
      <c r="O83" s="51"/>
      <c r="P83" s="66">
        <f t="shared" si="2"/>
        <v>999</v>
      </c>
      <c r="Q83" s="51"/>
    </row>
    <row r="84" spans="1:17" s="11" customFormat="1" ht="18.899999999999999" customHeight="1" x14ac:dyDescent="0.25">
      <c r="A84" s="101">
        <v>78</v>
      </c>
      <c r="B84" s="49"/>
      <c r="C84" s="49"/>
      <c r="D84" s="50"/>
      <c r="E84" s="114"/>
      <c r="F84" s="51"/>
      <c r="G84" s="51"/>
      <c r="H84" s="220"/>
      <c r="I84" s="123"/>
      <c r="J84" s="98" t="e">
        <f>IF(AND(Q84="",#REF!&gt;0,#REF!&lt;5),K84,)</f>
        <v>#REF!</v>
      </c>
      <c r="K84" s="96" t="str">
        <f>IF(D84="","ZZZ9",IF(AND(#REF!&gt;0,#REF!&lt;5),D84&amp;#REF!,D84&amp;"9"))</f>
        <v>ZZZ9</v>
      </c>
      <c r="L84" s="100">
        <f t="shared" si="0"/>
        <v>999</v>
      </c>
      <c r="M84" s="122">
        <f t="shared" si="1"/>
        <v>999</v>
      </c>
      <c r="N84" s="119"/>
      <c r="O84" s="51"/>
      <c r="P84" s="66">
        <f t="shared" si="2"/>
        <v>999</v>
      </c>
      <c r="Q84" s="51"/>
    </row>
    <row r="85" spans="1:17" s="11" customFormat="1" ht="18.899999999999999" customHeight="1" x14ac:dyDescent="0.25">
      <c r="A85" s="101">
        <v>79</v>
      </c>
      <c r="B85" s="49"/>
      <c r="C85" s="49"/>
      <c r="D85" s="50"/>
      <c r="E85" s="114"/>
      <c r="F85" s="51"/>
      <c r="G85" s="51"/>
      <c r="H85" s="220"/>
      <c r="I85" s="123"/>
      <c r="J85" s="98" t="e">
        <f>IF(AND(Q85="",#REF!&gt;0,#REF!&lt;5),K85,)</f>
        <v>#REF!</v>
      </c>
      <c r="K85" s="96" t="str">
        <f>IF(D85="","ZZZ9",IF(AND(#REF!&gt;0,#REF!&lt;5),D85&amp;#REF!,D85&amp;"9"))</f>
        <v>ZZZ9</v>
      </c>
      <c r="L85" s="100">
        <f t="shared" si="0"/>
        <v>999</v>
      </c>
      <c r="M85" s="122">
        <f t="shared" si="1"/>
        <v>999</v>
      </c>
      <c r="N85" s="119"/>
      <c r="O85" s="51"/>
      <c r="P85" s="66">
        <f t="shared" si="2"/>
        <v>999</v>
      </c>
      <c r="Q85" s="51"/>
    </row>
    <row r="86" spans="1:17" s="11" customFormat="1" ht="18.899999999999999" customHeight="1" x14ac:dyDescent="0.25">
      <c r="A86" s="101">
        <v>80</v>
      </c>
      <c r="B86" s="49"/>
      <c r="C86" s="49"/>
      <c r="D86" s="50"/>
      <c r="E86" s="114"/>
      <c r="F86" s="51"/>
      <c r="G86" s="51"/>
      <c r="H86" s="220"/>
      <c r="I86" s="123"/>
      <c r="J86" s="98" t="e">
        <f>IF(AND(Q86="",#REF!&gt;0,#REF!&lt;5),K86,)</f>
        <v>#REF!</v>
      </c>
      <c r="K86" s="96" t="str">
        <f>IF(D86="","ZZZ9",IF(AND(#REF!&gt;0,#REF!&lt;5),D86&amp;#REF!,D86&amp;"9"))</f>
        <v>ZZZ9</v>
      </c>
      <c r="L86" s="100">
        <f t="shared" si="0"/>
        <v>999</v>
      </c>
      <c r="M86" s="122">
        <f t="shared" si="1"/>
        <v>999</v>
      </c>
      <c r="N86" s="119"/>
      <c r="O86" s="51"/>
      <c r="P86" s="66">
        <f t="shared" si="2"/>
        <v>999</v>
      </c>
      <c r="Q86" s="51"/>
    </row>
    <row r="87" spans="1:17" s="11" customFormat="1" ht="18.899999999999999" customHeight="1" x14ac:dyDescent="0.25">
      <c r="A87" s="101">
        <v>81</v>
      </c>
      <c r="B87" s="49"/>
      <c r="C87" s="49"/>
      <c r="D87" s="50"/>
      <c r="E87" s="114"/>
      <c r="F87" s="51"/>
      <c r="G87" s="51"/>
      <c r="H87" s="220"/>
      <c r="I87" s="123"/>
      <c r="J87" s="98" t="e">
        <f>IF(AND(Q87="",#REF!&gt;0,#REF!&lt;5),K87,)</f>
        <v>#REF!</v>
      </c>
      <c r="K87" s="96" t="str">
        <f>IF(D87="","ZZZ9",IF(AND(#REF!&gt;0,#REF!&lt;5),D87&amp;#REF!,D87&amp;"9"))</f>
        <v>ZZZ9</v>
      </c>
      <c r="L87" s="100">
        <f t="shared" si="0"/>
        <v>999</v>
      </c>
      <c r="M87" s="122">
        <f t="shared" si="1"/>
        <v>999</v>
      </c>
      <c r="N87" s="119"/>
      <c r="O87" s="51"/>
      <c r="P87" s="66">
        <f t="shared" si="2"/>
        <v>999</v>
      </c>
      <c r="Q87" s="51"/>
    </row>
    <row r="88" spans="1:17" s="11" customFormat="1" ht="18.899999999999999" customHeight="1" x14ac:dyDescent="0.25">
      <c r="A88" s="101">
        <v>82</v>
      </c>
      <c r="B88" s="49"/>
      <c r="C88" s="49"/>
      <c r="D88" s="50"/>
      <c r="E88" s="114"/>
      <c r="F88" s="51"/>
      <c r="G88" s="51"/>
      <c r="H88" s="220"/>
      <c r="I88" s="123"/>
      <c r="J88" s="98" t="e">
        <f>IF(AND(Q88="",#REF!&gt;0,#REF!&lt;5),K88,)</f>
        <v>#REF!</v>
      </c>
      <c r="K88" s="96" t="str">
        <f>IF(D88="","ZZZ9",IF(AND(#REF!&gt;0,#REF!&lt;5),D88&amp;#REF!,D88&amp;"9"))</f>
        <v>ZZZ9</v>
      </c>
      <c r="L88" s="100">
        <f t="shared" si="0"/>
        <v>999</v>
      </c>
      <c r="M88" s="122">
        <f t="shared" si="1"/>
        <v>999</v>
      </c>
      <c r="N88" s="119"/>
      <c r="O88" s="51"/>
      <c r="P88" s="66">
        <f t="shared" si="2"/>
        <v>999</v>
      </c>
      <c r="Q88" s="51"/>
    </row>
    <row r="89" spans="1:17" s="11" customFormat="1" ht="18.899999999999999" customHeight="1" x14ac:dyDescent="0.25">
      <c r="A89" s="101">
        <v>83</v>
      </c>
      <c r="B89" s="49"/>
      <c r="C89" s="49"/>
      <c r="D89" s="50"/>
      <c r="E89" s="114"/>
      <c r="F89" s="51"/>
      <c r="G89" s="51"/>
      <c r="H89" s="220"/>
      <c r="I89" s="123"/>
      <c r="J89" s="98" t="e">
        <f>IF(AND(Q89="",#REF!&gt;0,#REF!&lt;5),K89,)</f>
        <v>#REF!</v>
      </c>
      <c r="K89" s="96" t="str">
        <f>IF(D89="","ZZZ9",IF(AND(#REF!&gt;0,#REF!&lt;5),D89&amp;#REF!,D89&amp;"9"))</f>
        <v>ZZZ9</v>
      </c>
      <c r="L89" s="100">
        <f t="shared" si="0"/>
        <v>999</v>
      </c>
      <c r="M89" s="122">
        <f t="shared" si="1"/>
        <v>999</v>
      </c>
      <c r="N89" s="119"/>
      <c r="O89" s="51"/>
      <c r="P89" s="66">
        <f t="shared" si="2"/>
        <v>999</v>
      </c>
      <c r="Q89" s="51"/>
    </row>
    <row r="90" spans="1:17" s="11" customFormat="1" ht="18.899999999999999" customHeight="1" x14ac:dyDescent="0.25">
      <c r="A90" s="101">
        <v>84</v>
      </c>
      <c r="B90" s="49"/>
      <c r="C90" s="49"/>
      <c r="D90" s="50"/>
      <c r="E90" s="114"/>
      <c r="F90" s="51"/>
      <c r="G90" s="51"/>
      <c r="H90" s="220"/>
      <c r="I90" s="123"/>
      <c r="J90" s="98" t="e">
        <f>IF(AND(Q90="",#REF!&gt;0,#REF!&lt;5),K90,)</f>
        <v>#REF!</v>
      </c>
      <c r="K90" s="96" t="str">
        <f>IF(D90="","ZZZ9",IF(AND(#REF!&gt;0,#REF!&lt;5),D90&amp;#REF!,D90&amp;"9"))</f>
        <v>ZZZ9</v>
      </c>
      <c r="L90" s="100">
        <f t="shared" si="0"/>
        <v>999</v>
      </c>
      <c r="M90" s="122">
        <f t="shared" si="1"/>
        <v>999</v>
      </c>
      <c r="N90" s="119"/>
      <c r="O90" s="51"/>
      <c r="P90" s="66">
        <f t="shared" si="2"/>
        <v>999</v>
      </c>
      <c r="Q90" s="51"/>
    </row>
    <row r="91" spans="1:17" s="11" customFormat="1" ht="18.899999999999999" customHeight="1" x14ac:dyDescent="0.25">
      <c r="A91" s="101">
        <v>85</v>
      </c>
      <c r="B91" s="49"/>
      <c r="C91" s="49"/>
      <c r="D91" s="50"/>
      <c r="E91" s="114"/>
      <c r="F91" s="51"/>
      <c r="G91" s="51"/>
      <c r="H91" s="220"/>
      <c r="I91" s="123"/>
      <c r="J91" s="98" t="e">
        <f>IF(AND(Q91="",#REF!&gt;0,#REF!&lt;5),K91,)</f>
        <v>#REF!</v>
      </c>
      <c r="K91" s="96" t="str">
        <f>IF(D91="","ZZZ9",IF(AND(#REF!&gt;0,#REF!&lt;5),D91&amp;#REF!,D91&amp;"9"))</f>
        <v>ZZZ9</v>
      </c>
      <c r="L91" s="100">
        <f t="shared" si="0"/>
        <v>999</v>
      </c>
      <c r="M91" s="122">
        <f t="shared" si="1"/>
        <v>999</v>
      </c>
      <c r="N91" s="119"/>
      <c r="O91" s="51"/>
      <c r="P91" s="66">
        <f t="shared" si="2"/>
        <v>999</v>
      </c>
      <c r="Q91" s="51"/>
    </row>
    <row r="92" spans="1:17" s="11" customFormat="1" ht="18.899999999999999" customHeight="1" x14ac:dyDescent="0.25">
      <c r="A92" s="101">
        <v>86</v>
      </c>
      <c r="B92" s="49"/>
      <c r="C92" s="49"/>
      <c r="D92" s="50"/>
      <c r="E92" s="114"/>
      <c r="F92" s="51"/>
      <c r="G92" s="51"/>
      <c r="H92" s="220"/>
      <c r="I92" s="123"/>
      <c r="J92" s="98" t="e">
        <f>IF(AND(Q92="",#REF!&gt;0,#REF!&lt;5),K92,)</f>
        <v>#REF!</v>
      </c>
      <c r="K92" s="96" t="str">
        <f>IF(D92="","ZZZ9",IF(AND(#REF!&gt;0,#REF!&lt;5),D92&amp;#REF!,D92&amp;"9"))</f>
        <v>ZZZ9</v>
      </c>
      <c r="L92" s="100">
        <f t="shared" si="0"/>
        <v>999</v>
      </c>
      <c r="M92" s="122">
        <f t="shared" si="1"/>
        <v>999</v>
      </c>
      <c r="N92" s="119"/>
      <c r="O92" s="51"/>
      <c r="P92" s="66">
        <f t="shared" si="2"/>
        <v>999</v>
      </c>
      <c r="Q92" s="51"/>
    </row>
    <row r="93" spans="1:17" s="11" customFormat="1" ht="18.899999999999999" customHeight="1" x14ac:dyDescent="0.25">
      <c r="A93" s="101">
        <v>87</v>
      </c>
      <c r="B93" s="49"/>
      <c r="C93" s="49"/>
      <c r="D93" s="50"/>
      <c r="E93" s="114"/>
      <c r="F93" s="51"/>
      <c r="G93" s="51"/>
      <c r="H93" s="220"/>
      <c r="I93" s="123"/>
      <c r="J93" s="98" t="e">
        <f>IF(AND(Q93="",#REF!&gt;0,#REF!&lt;5),K93,)</f>
        <v>#REF!</v>
      </c>
      <c r="K93" s="96" t="str">
        <f>IF(D93="","ZZZ9",IF(AND(#REF!&gt;0,#REF!&lt;5),D93&amp;#REF!,D93&amp;"9"))</f>
        <v>ZZZ9</v>
      </c>
      <c r="L93" s="100">
        <f t="shared" si="0"/>
        <v>999</v>
      </c>
      <c r="M93" s="122">
        <f t="shared" si="1"/>
        <v>999</v>
      </c>
      <c r="N93" s="119"/>
      <c r="O93" s="51"/>
      <c r="P93" s="66">
        <f t="shared" si="2"/>
        <v>999</v>
      </c>
      <c r="Q93" s="51"/>
    </row>
    <row r="94" spans="1:17" s="11" customFormat="1" ht="18.899999999999999" customHeight="1" x14ac:dyDescent="0.25">
      <c r="A94" s="101">
        <v>88</v>
      </c>
      <c r="B94" s="49"/>
      <c r="C94" s="49"/>
      <c r="D94" s="50"/>
      <c r="E94" s="114"/>
      <c r="F94" s="51"/>
      <c r="G94" s="51"/>
      <c r="H94" s="220"/>
      <c r="I94" s="123"/>
      <c r="J94" s="98" t="e">
        <f>IF(AND(Q94="",#REF!&gt;0,#REF!&lt;5),K94,)</f>
        <v>#REF!</v>
      </c>
      <c r="K94" s="96" t="str">
        <f>IF(D94="","ZZZ9",IF(AND(#REF!&gt;0,#REF!&lt;5),D94&amp;#REF!,D94&amp;"9"))</f>
        <v>ZZZ9</v>
      </c>
      <c r="L94" s="100">
        <f t="shared" si="0"/>
        <v>999</v>
      </c>
      <c r="M94" s="122">
        <f t="shared" si="1"/>
        <v>999</v>
      </c>
      <c r="N94" s="119"/>
      <c r="O94" s="51"/>
      <c r="P94" s="66">
        <f t="shared" si="2"/>
        <v>999</v>
      </c>
      <c r="Q94" s="51"/>
    </row>
    <row r="95" spans="1:17" s="11" customFormat="1" ht="18.899999999999999" customHeight="1" x14ac:dyDescent="0.25">
      <c r="A95" s="101">
        <v>89</v>
      </c>
      <c r="B95" s="49"/>
      <c r="C95" s="49"/>
      <c r="D95" s="50"/>
      <c r="E95" s="114"/>
      <c r="F95" s="51"/>
      <c r="G95" s="51"/>
      <c r="H95" s="220"/>
      <c r="I95" s="123"/>
      <c r="J95" s="98" t="e">
        <f>IF(AND(Q95="",#REF!&gt;0,#REF!&lt;5),K95,)</f>
        <v>#REF!</v>
      </c>
      <c r="K95" s="96" t="str">
        <f>IF(D95="","ZZZ9",IF(AND(#REF!&gt;0,#REF!&lt;5),D95&amp;#REF!,D95&amp;"9"))</f>
        <v>ZZZ9</v>
      </c>
      <c r="L95" s="100">
        <f t="shared" si="0"/>
        <v>999</v>
      </c>
      <c r="M95" s="122">
        <f t="shared" si="1"/>
        <v>999</v>
      </c>
      <c r="N95" s="119"/>
      <c r="O95" s="51"/>
      <c r="P95" s="66">
        <f t="shared" si="2"/>
        <v>999</v>
      </c>
      <c r="Q95" s="51"/>
    </row>
    <row r="96" spans="1:17" s="11" customFormat="1" ht="18.899999999999999" customHeight="1" x14ac:dyDescent="0.25">
      <c r="A96" s="101">
        <v>90</v>
      </c>
      <c r="B96" s="49"/>
      <c r="C96" s="49"/>
      <c r="D96" s="50"/>
      <c r="E96" s="114"/>
      <c r="F96" s="51"/>
      <c r="G96" s="51"/>
      <c r="H96" s="220"/>
      <c r="I96" s="123"/>
      <c r="J96" s="98" t="e">
        <f>IF(AND(Q96="",#REF!&gt;0,#REF!&lt;5),K96,)</f>
        <v>#REF!</v>
      </c>
      <c r="K96" s="96" t="str">
        <f>IF(D96="","ZZZ9",IF(AND(#REF!&gt;0,#REF!&lt;5),D96&amp;#REF!,D96&amp;"9"))</f>
        <v>ZZZ9</v>
      </c>
      <c r="L96" s="100">
        <f t="shared" si="0"/>
        <v>999</v>
      </c>
      <c r="M96" s="122">
        <f t="shared" si="1"/>
        <v>999</v>
      </c>
      <c r="N96" s="119"/>
      <c r="O96" s="51"/>
      <c r="P96" s="66">
        <f t="shared" si="2"/>
        <v>999</v>
      </c>
      <c r="Q96" s="51"/>
    </row>
    <row r="97" spans="1:17" s="11" customFormat="1" ht="18.899999999999999" customHeight="1" x14ac:dyDescent="0.25">
      <c r="A97" s="101">
        <v>91</v>
      </c>
      <c r="B97" s="49"/>
      <c r="C97" s="49"/>
      <c r="D97" s="50"/>
      <c r="E97" s="114"/>
      <c r="F97" s="51"/>
      <c r="G97" s="51"/>
      <c r="H97" s="220"/>
      <c r="I97" s="123"/>
      <c r="J97" s="98" t="e">
        <f>IF(AND(Q97="",#REF!&gt;0,#REF!&lt;5),K97,)</f>
        <v>#REF!</v>
      </c>
      <c r="K97" s="96" t="str">
        <f>IF(D97="","ZZZ9",IF(AND(#REF!&gt;0,#REF!&lt;5),D97&amp;#REF!,D97&amp;"9"))</f>
        <v>ZZZ9</v>
      </c>
      <c r="L97" s="100">
        <f t="shared" si="0"/>
        <v>999</v>
      </c>
      <c r="M97" s="122">
        <f t="shared" si="1"/>
        <v>999</v>
      </c>
      <c r="N97" s="119"/>
      <c r="O97" s="51"/>
      <c r="P97" s="66">
        <f t="shared" si="2"/>
        <v>999</v>
      </c>
      <c r="Q97" s="51"/>
    </row>
    <row r="98" spans="1:17" s="11" customFormat="1" ht="18.899999999999999" customHeight="1" x14ac:dyDescent="0.25">
      <c r="A98" s="101">
        <v>92</v>
      </c>
      <c r="B98" s="49"/>
      <c r="C98" s="49"/>
      <c r="D98" s="50"/>
      <c r="E98" s="114"/>
      <c r="F98" s="51"/>
      <c r="G98" s="51"/>
      <c r="H98" s="220"/>
      <c r="I98" s="123"/>
      <c r="J98" s="98" t="e">
        <f>IF(AND(Q98="",#REF!&gt;0,#REF!&lt;5),K98,)</f>
        <v>#REF!</v>
      </c>
      <c r="K98" s="96" t="str">
        <f>IF(D98="","ZZZ9",IF(AND(#REF!&gt;0,#REF!&lt;5),D98&amp;#REF!,D98&amp;"9"))</f>
        <v>ZZZ9</v>
      </c>
      <c r="L98" s="100">
        <f t="shared" si="0"/>
        <v>999</v>
      </c>
      <c r="M98" s="122">
        <f t="shared" si="1"/>
        <v>999</v>
      </c>
      <c r="N98" s="119"/>
      <c r="O98" s="51"/>
      <c r="P98" s="66">
        <f t="shared" si="2"/>
        <v>999</v>
      </c>
      <c r="Q98" s="51"/>
    </row>
    <row r="99" spans="1:17" s="11" customFormat="1" ht="18.899999999999999" customHeight="1" x14ac:dyDescent="0.25">
      <c r="A99" s="101">
        <v>93</v>
      </c>
      <c r="B99" s="49"/>
      <c r="C99" s="49"/>
      <c r="D99" s="50"/>
      <c r="E99" s="114"/>
      <c r="F99" s="51"/>
      <c r="G99" s="51"/>
      <c r="H99" s="220"/>
      <c r="I99" s="123"/>
      <c r="J99" s="98" t="e">
        <f>IF(AND(Q99="",#REF!&gt;0,#REF!&lt;5),K99,)</f>
        <v>#REF!</v>
      </c>
      <c r="K99" s="96" t="str">
        <f>IF(D99="","ZZZ9",IF(AND(#REF!&gt;0,#REF!&lt;5),D99&amp;#REF!,D99&amp;"9"))</f>
        <v>ZZZ9</v>
      </c>
      <c r="L99" s="100">
        <f t="shared" si="0"/>
        <v>999</v>
      </c>
      <c r="M99" s="122">
        <f t="shared" si="1"/>
        <v>999</v>
      </c>
      <c r="N99" s="119"/>
      <c r="O99" s="51"/>
      <c r="P99" s="66">
        <f t="shared" si="2"/>
        <v>999</v>
      </c>
      <c r="Q99" s="51"/>
    </row>
    <row r="100" spans="1:17" s="11" customFormat="1" ht="18.899999999999999" customHeight="1" x14ac:dyDescent="0.25">
      <c r="A100" s="101">
        <v>94</v>
      </c>
      <c r="B100" s="49"/>
      <c r="C100" s="49"/>
      <c r="D100" s="50"/>
      <c r="E100" s="114"/>
      <c r="F100" s="51"/>
      <c r="G100" s="51"/>
      <c r="H100" s="220"/>
      <c r="I100" s="123"/>
      <c r="J100" s="98" t="e">
        <f>IF(AND(Q100="",#REF!&gt;0,#REF!&lt;5),K100,)</f>
        <v>#REF!</v>
      </c>
      <c r="K100" s="96" t="str">
        <f>IF(D100="","ZZZ9",IF(AND(#REF!&gt;0,#REF!&lt;5),D100&amp;#REF!,D100&amp;"9"))</f>
        <v>ZZZ9</v>
      </c>
      <c r="L100" s="100">
        <f t="shared" si="0"/>
        <v>999</v>
      </c>
      <c r="M100" s="122">
        <f t="shared" si="1"/>
        <v>999</v>
      </c>
      <c r="N100" s="119"/>
      <c r="O100" s="51"/>
      <c r="P100" s="66">
        <f t="shared" si="2"/>
        <v>999</v>
      </c>
      <c r="Q100" s="51"/>
    </row>
    <row r="101" spans="1:17" s="11" customFormat="1" ht="18.899999999999999" customHeight="1" x14ac:dyDescent="0.25">
      <c r="A101" s="101">
        <v>95</v>
      </c>
      <c r="B101" s="49"/>
      <c r="C101" s="49"/>
      <c r="D101" s="50"/>
      <c r="E101" s="114"/>
      <c r="F101" s="51"/>
      <c r="G101" s="51"/>
      <c r="H101" s="220"/>
      <c r="I101" s="123"/>
      <c r="J101" s="98" t="e">
        <f>IF(AND(Q101="",#REF!&gt;0,#REF!&lt;5),K101,)</f>
        <v>#REF!</v>
      </c>
      <c r="K101" s="96" t="str">
        <f>IF(D101="","ZZZ9",IF(AND(#REF!&gt;0,#REF!&lt;5),D101&amp;#REF!,D101&amp;"9"))</f>
        <v>ZZZ9</v>
      </c>
      <c r="L101" s="100">
        <f t="shared" si="0"/>
        <v>999</v>
      </c>
      <c r="M101" s="122">
        <f t="shared" si="1"/>
        <v>999</v>
      </c>
      <c r="N101" s="119"/>
      <c r="O101" s="51"/>
      <c r="P101" s="66">
        <f t="shared" si="2"/>
        <v>999</v>
      </c>
      <c r="Q101" s="51"/>
    </row>
    <row r="102" spans="1:17" s="11" customFormat="1" ht="18.899999999999999" customHeight="1" x14ac:dyDescent="0.25">
      <c r="A102" s="101">
        <v>96</v>
      </c>
      <c r="B102" s="49"/>
      <c r="C102" s="49"/>
      <c r="D102" s="50"/>
      <c r="E102" s="114"/>
      <c r="F102" s="51"/>
      <c r="G102" s="51"/>
      <c r="H102" s="220"/>
      <c r="I102" s="123"/>
      <c r="J102" s="98" t="e">
        <f>IF(AND(Q102="",#REF!&gt;0,#REF!&lt;5),K102,)</f>
        <v>#REF!</v>
      </c>
      <c r="K102" s="96" t="str">
        <f>IF(D102="","ZZZ9",IF(AND(#REF!&gt;0,#REF!&lt;5),D102&amp;#REF!,D102&amp;"9"))</f>
        <v>ZZZ9</v>
      </c>
      <c r="L102" s="100">
        <f t="shared" si="0"/>
        <v>999</v>
      </c>
      <c r="M102" s="122">
        <f t="shared" si="1"/>
        <v>999</v>
      </c>
      <c r="N102" s="119"/>
      <c r="O102" s="51"/>
      <c r="P102" s="66">
        <f t="shared" si="2"/>
        <v>999</v>
      </c>
      <c r="Q102" s="51"/>
    </row>
    <row r="103" spans="1:17" s="11" customFormat="1" ht="18.899999999999999" customHeight="1" x14ac:dyDescent="0.25">
      <c r="A103" s="101">
        <v>97</v>
      </c>
      <c r="B103" s="49"/>
      <c r="C103" s="49"/>
      <c r="D103" s="50"/>
      <c r="E103" s="114"/>
      <c r="F103" s="51"/>
      <c r="G103" s="51"/>
      <c r="H103" s="220"/>
      <c r="I103" s="123"/>
      <c r="J103" s="98" t="e">
        <f>IF(AND(Q103="",#REF!&gt;0,#REF!&lt;5),K103,)</f>
        <v>#REF!</v>
      </c>
      <c r="K103" s="96" t="str">
        <f>IF(D103="","ZZZ9",IF(AND(#REF!&gt;0,#REF!&lt;5),D103&amp;#REF!,D103&amp;"9"))</f>
        <v>ZZZ9</v>
      </c>
      <c r="L103" s="100">
        <f t="shared" si="0"/>
        <v>999</v>
      </c>
      <c r="M103" s="122">
        <f t="shared" si="1"/>
        <v>999</v>
      </c>
      <c r="N103" s="119"/>
      <c r="O103" s="51"/>
      <c r="P103" s="66">
        <f t="shared" si="2"/>
        <v>999</v>
      </c>
      <c r="Q103" s="51"/>
    </row>
    <row r="104" spans="1:17" s="11" customFormat="1" ht="18.899999999999999" customHeight="1" x14ac:dyDescent="0.25">
      <c r="A104" s="101">
        <v>98</v>
      </c>
      <c r="B104" s="49"/>
      <c r="C104" s="49"/>
      <c r="D104" s="50"/>
      <c r="E104" s="114"/>
      <c r="F104" s="51"/>
      <c r="G104" s="51"/>
      <c r="H104" s="220"/>
      <c r="I104" s="123"/>
      <c r="J104" s="98" t="e">
        <f>IF(AND(Q104="",#REF!&gt;0,#REF!&lt;5),K104,)</f>
        <v>#REF!</v>
      </c>
      <c r="K104" s="96" t="str">
        <f>IF(D104="","ZZZ9",IF(AND(#REF!&gt;0,#REF!&lt;5),D104&amp;#REF!,D104&amp;"9"))</f>
        <v>ZZZ9</v>
      </c>
      <c r="L104" s="100">
        <f t="shared" ref="L104:L156" si="3">IF(Q104="",999,Q104)</f>
        <v>999</v>
      </c>
      <c r="M104" s="122">
        <f t="shared" ref="M104:M156" si="4">IF(P104=999,999,1)</f>
        <v>999</v>
      </c>
      <c r="N104" s="119"/>
      <c r="O104" s="51"/>
      <c r="P104" s="66">
        <f t="shared" ref="P104:P156" si="5">IF(N104="DA",1,IF(N104="WC",2,IF(N104="SE",3,IF(N104="Q",4,IF(N104="LL",5,999)))))</f>
        <v>999</v>
      </c>
      <c r="Q104" s="51"/>
    </row>
    <row r="105" spans="1:17" s="11" customFormat="1" ht="18.899999999999999" customHeight="1" x14ac:dyDescent="0.25">
      <c r="A105" s="101">
        <v>99</v>
      </c>
      <c r="B105" s="49"/>
      <c r="C105" s="49"/>
      <c r="D105" s="50"/>
      <c r="E105" s="114"/>
      <c r="F105" s="51"/>
      <c r="G105" s="51"/>
      <c r="H105" s="220"/>
      <c r="I105" s="123"/>
      <c r="J105" s="98" t="e">
        <f>IF(AND(Q105="",#REF!&gt;0,#REF!&lt;5),K105,)</f>
        <v>#REF!</v>
      </c>
      <c r="K105" s="96" t="str">
        <f>IF(D105="","ZZZ9",IF(AND(#REF!&gt;0,#REF!&lt;5),D105&amp;#REF!,D105&amp;"9"))</f>
        <v>ZZZ9</v>
      </c>
      <c r="L105" s="100">
        <f t="shared" si="3"/>
        <v>999</v>
      </c>
      <c r="M105" s="122">
        <f t="shared" si="4"/>
        <v>999</v>
      </c>
      <c r="N105" s="119"/>
      <c r="O105" s="51"/>
      <c r="P105" s="66">
        <f t="shared" si="5"/>
        <v>999</v>
      </c>
      <c r="Q105" s="51"/>
    </row>
    <row r="106" spans="1:17" s="11" customFormat="1" ht="18.899999999999999" customHeight="1" x14ac:dyDescent="0.25">
      <c r="A106" s="101">
        <v>100</v>
      </c>
      <c r="B106" s="49"/>
      <c r="C106" s="49"/>
      <c r="D106" s="50"/>
      <c r="E106" s="114"/>
      <c r="F106" s="51"/>
      <c r="G106" s="51"/>
      <c r="H106" s="220"/>
      <c r="I106" s="123"/>
      <c r="J106" s="98" t="e">
        <f>IF(AND(Q106="",#REF!&gt;0,#REF!&lt;5),K106,)</f>
        <v>#REF!</v>
      </c>
      <c r="K106" s="96" t="str">
        <f>IF(D106="","ZZZ9",IF(AND(#REF!&gt;0,#REF!&lt;5),D106&amp;#REF!,D106&amp;"9"))</f>
        <v>ZZZ9</v>
      </c>
      <c r="L106" s="100">
        <f t="shared" si="3"/>
        <v>999</v>
      </c>
      <c r="M106" s="122">
        <f t="shared" si="4"/>
        <v>999</v>
      </c>
      <c r="N106" s="119"/>
      <c r="O106" s="51"/>
      <c r="P106" s="66">
        <f t="shared" si="5"/>
        <v>999</v>
      </c>
      <c r="Q106" s="51"/>
    </row>
    <row r="107" spans="1:17" s="11" customFormat="1" ht="18.899999999999999" customHeight="1" x14ac:dyDescent="0.25">
      <c r="A107" s="101">
        <v>101</v>
      </c>
      <c r="B107" s="49"/>
      <c r="C107" s="49"/>
      <c r="D107" s="50"/>
      <c r="E107" s="114"/>
      <c r="F107" s="51"/>
      <c r="G107" s="51"/>
      <c r="H107" s="220"/>
      <c r="I107" s="123"/>
      <c r="J107" s="98" t="e">
        <f>IF(AND(Q107="",#REF!&gt;0,#REF!&lt;5),K107,)</f>
        <v>#REF!</v>
      </c>
      <c r="K107" s="96" t="str">
        <f>IF(D107="","ZZZ9",IF(AND(#REF!&gt;0,#REF!&lt;5),D107&amp;#REF!,D107&amp;"9"))</f>
        <v>ZZZ9</v>
      </c>
      <c r="L107" s="100">
        <f t="shared" si="3"/>
        <v>999</v>
      </c>
      <c r="M107" s="122">
        <f t="shared" si="4"/>
        <v>999</v>
      </c>
      <c r="N107" s="119"/>
      <c r="O107" s="51"/>
      <c r="P107" s="66">
        <f t="shared" si="5"/>
        <v>999</v>
      </c>
      <c r="Q107" s="51"/>
    </row>
    <row r="108" spans="1:17" s="11" customFormat="1" ht="18.899999999999999" customHeight="1" x14ac:dyDescent="0.25">
      <c r="A108" s="101">
        <v>102</v>
      </c>
      <c r="B108" s="49"/>
      <c r="C108" s="49"/>
      <c r="D108" s="50"/>
      <c r="E108" s="114"/>
      <c r="F108" s="51"/>
      <c r="G108" s="51"/>
      <c r="H108" s="220"/>
      <c r="I108" s="123"/>
      <c r="J108" s="98" t="e">
        <f>IF(AND(Q108="",#REF!&gt;0,#REF!&lt;5),K108,)</f>
        <v>#REF!</v>
      </c>
      <c r="K108" s="96" t="str">
        <f>IF(D108="","ZZZ9",IF(AND(#REF!&gt;0,#REF!&lt;5),D108&amp;#REF!,D108&amp;"9"))</f>
        <v>ZZZ9</v>
      </c>
      <c r="L108" s="100">
        <f t="shared" si="3"/>
        <v>999</v>
      </c>
      <c r="M108" s="122">
        <f t="shared" si="4"/>
        <v>999</v>
      </c>
      <c r="N108" s="119"/>
      <c r="O108" s="51"/>
      <c r="P108" s="66">
        <f t="shared" si="5"/>
        <v>999</v>
      </c>
      <c r="Q108" s="51"/>
    </row>
    <row r="109" spans="1:17" s="11" customFormat="1" ht="18.899999999999999" customHeight="1" x14ac:dyDescent="0.25">
      <c r="A109" s="101">
        <v>103</v>
      </c>
      <c r="B109" s="49"/>
      <c r="C109" s="49"/>
      <c r="D109" s="50"/>
      <c r="E109" s="114"/>
      <c r="F109" s="51"/>
      <c r="G109" s="51"/>
      <c r="H109" s="220"/>
      <c r="I109" s="123"/>
      <c r="J109" s="98" t="e">
        <f>IF(AND(Q109="",#REF!&gt;0,#REF!&lt;5),K109,)</f>
        <v>#REF!</v>
      </c>
      <c r="K109" s="96" t="str">
        <f>IF(D109="","ZZZ9",IF(AND(#REF!&gt;0,#REF!&lt;5),D109&amp;#REF!,D109&amp;"9"))</f>
        <v>ZZZ9</v>
      </c>
      <c r="L109" s="100">
        <f t="shared" si="3"/>
        <v>999</v>
      </c>
      <c r="M109" s="122">
        <f t="shared" si="4"/>
        <v>999</v>
      </c>
      <c r="N109" s="119"/>
      <c r="O109" s="51"/>
      <c r="P109" s="66">
        <f t="shared" si="5"/>
        <v>999</v>
      </c>
      <c r="Q109" s="51"/>
    </row>
    <row r="110" spans="1:17" s="11" customFormat="1" ht="18.899999999999999" customHeight="1" x14ac:dyDescent="0.25">
      <c r="A110" s="101">
        <v>104</v>
      </c>
      <c r="B110" s="49"/>
      <c r="C110" s="49"/>
      <c r="D110" s="50"/>
      <c r="E110" s="114"/>
      <c r="F110" s="51"/>
      <c r="G110" s="51"/>
      <c r="H110" s="220"/>
      <c r="I110" s="123"/>
      <c r="J110" s="98" t="e">
        <f>IF(AND(Q110="",#REF!&gt;0,#REF!&lt;5),K110,)</f>
        <v>#REF!</v>
      </c>
      <c r="K110" s="96" t="str">
        <f>IF(D110="","ZZZ9",IF(AND(#REF!&gt;0,#REF!&lt;5),D110&amp;#REF!,D110&amp;"9"))</f>
        <v>ZZZ9</v>
      </c>
      <c r="L110" s="100">
        <f t="shared" si="3"/>
        <v>999</v>
      </c>
      <c r="M110" s="122">
        <f t="shared" si="4"/>
        <v>999</v>
      </c>
      <c r="N110" s="119"/>
      <c r="O110" s="51"/>
      <c r="P110" s="66">
        <f t="shared" si="5"/>
        <v>999</v>
      </c>
      <c r="Q110" s="51"/>
    </row>
    <row r="111" spans="1:17" s="11" customFormat="1" ht="18.899999999999999" customHeight="1" x14ac:dyDescent="0.25">
      <c r="A111" s="101">
        <v>105</v>
      </c>
      <c r="B111" s="49"/>
      <c r="C111" s="49"/>
      <c r="D111" s="50"/>
      <c r="E111" s="114"/>
      <c r="F111" s="51"/>
      <c r="G111" s="51"/>
      <c r="H111" s="220"/>
      <c r="I111" s="123"/>
      <c r="J111" s="98" t="e">
        <f>IF(AND(Q111="",#REF!&gt;0,#REF!&lt;5),K111,)</f>
        <v>#REF!</v>
      </c>
      <c r="K111" s="96" t="str">
        <f>IF(D111="","ZZZ9",IF(AND(#REF!&gt;0,#REF!&lt;5),D111&amp;#REF!,D111&amp;"9"))</f>
        <v>ZZZ9</v>
      </c>
      <c r="L111" s="100">
        <f t="shared" si="3"/>
        <v>999</v>
      </c>
      <c r="M111" s="122">
        <f t="shared" si="4"/>
        <v>999</v>
      </c>
      <c r="N111" s="119"/>
      <c r="O111" s="51"/>
      <c r="P111" s="66">
        <f t="shared" si="5"/>
        <v>999</v>
      </c>
      <c r="Q111" s="51"/>
    </row>
    <row r="112" spans="1:17" s="11" customFormat="1" ht="18.899999999999999" customHeight="1" x14ac:dyDescent="0.25">
      <c r="A112" s="101">
        <v>106</v>
      </c>
      <c r="B112" s="49"/>
      <c r="C112" s="49"/>
      <c r="D112" s="50"/>
      <c r="E112" s="114"/>
      <c r="F112" s="51"/>
      <c r="G112" s="51"/>
      <c r="H112" s="220"/>
      <c r="I112" s="123"/>
      <c r="J112" s="98" t="e">
        <f>IF(AND(Q112="",#REF!&gt;0,#REF!&lt;5),K112,)</f>
        <v>#REF!</v>
      </c>
      <c r="K112" s="96" t="str">
        <f>IF(D112="","ZZZ9",IF(AND(#REF!&gt;0,#REF!&lt;5),D112&amp;#REF!,D112&amp;"9"))</f>
        <v>ZZZ9</v>
      </c>
      <c r="L112" s="100">
        <f t="shared" si="3"/>
        <v>999</v>
      </c>
      <c r="M112" s="122">
        <f t="shared" si="4"/>
        <v>999</v>
      </c>
      <c r="N112" s="119"/>
      <c r="O112" s="51"/>
      <c r="P112" s="66">
        <f t="shared" si="5"/>
        <v>999</v>
      </c>
      <c r="Q112" s="51"/>
    </row>
    <row r="113" spans="1:17" s="11" customFormat="1" ht="18.899999999999999" customHeight="1" x14ac:dyDescent="0.25">
      <c r="A113" s="101">
        <v>107</v>
      </c>
      <c r="B113" s="49"/>
      <c r="C113" s="49"/>
      <c r="D113" s="50"/>
      <c r="E113" s="114"/>
      <c r="F113" s="51"/>
      <c r="G113" s="51"/>
      <c r="H113" s="220"/>
      <c r="I113" s="123"/>
      <c r="J113" s="98" t="e">
        <f>IF(AND(Q113="",#REF!&gt;0,#REF!&lt;5),K113,)</f>
        <v>#REF!</v>
      </c>
      <c r="K113" s="96" t="str">
        <f>IF(D113="","ZZZ9",IF(AND(#REF!&gt;0,#REF!&lt;5),D113&amp;#REF!,D113&amp;"9"))</f>
        <v>ZZZ9</v>
      </c>
      <c r="L113" s="100">
        <f t="shared" si="3"/>
        <v>999</v>
      </c>
      <c r="M113" s="122">
        <f t="shared" si="4"/>
        <v>999</v>
      </c>
      <c r="N113" s="119"/>
      <c r="O113" s="51"/>
      <c r="P113" s="66">
        <f t="shared" si="5"/>
        <v>999</v>
      </c>
      <c r="Q113" s="51"/>
    </row>
    <row r="114" spans="1:17" s="11" customFormat="1" ht="18.899999999999999" customHeight="1" x14ac:dyDescent="0.25">
      <c r="A114" s="101">
        <v>108</v>
      </c>
      <c r="B114" s="49"/>
      <c r="C114" s="49"/>
      <c r="D114" s="50"/>
      <c r="E114" s="114"/>
      <c r="F114" s="51"/>
      <c r="G114" s="51"/>
      <c r="H114" s="220"/>
      <c r="I114" s="123"/>
      <c r="J114" s="98" t="e">
        <f>IF(AND(Q114="",#REF!&gt;0,#REF!&lt;5),K114,)</f>
        <v>#REF!</v>
      </c>
      <c r="K114" s="96" t="str">
        <f>IF(D114="","ZZZ9",IF(AND(#REF!&gt;0,#REF!&lt;5),D114&amp;#REF!,D114&amp;"9"))</f>
        <v>ZZZ9</v>
      </c>
      <c r="L114" s="100">
        <f t="shared" si="3"/>
        <v>999</v>
      </c>
      <c r="M114" s="122">
        <f t="shared" si="4"/>
        <v>999</v>
      </c>
      <c r="N114" s="119"/>
      <c r="O114" s="51"/>
      <c r="P114" s="66">
        <f t="shared" si="5"/>
        <v>999</v>
      </c>
      <c r="Q114" s="51"/>
    </row>
    <row r="115" spans="1:17" s="11" customFormat="1" ht="18.899999999999999" customHeight="1" x14ac:dyDescent="0.25">
      <c r="A115" s="101">
        <v>109</v>
      </c>
      <c r="B115" s="49"/>
      <c r="C115" s="49"/>
      <c r="D115" s="50"/>
      <c r="E115" s="114"/>
      <c r="F115" s="51"/>
      <c r="G115" s="51"/>
      <c r="H115" s="220"/>
      <c r="I115" s="123"/>
      <c r="J115" s="98" t="e">
        <f>IF(AND(Q115="",#REF!&gt;0,#REF!&lt;5),K115,)</f>
        <v>#REF!</v>
      </c>
      <c r="K115" s="96" t="str">
        <f>IF(D115="","ZZZ9",IF(AND(#REF!&gt;0,#REF!&lt;5),D115&amp;#REF!,D115&amp;"9"))</f>
        <v>ZZZ9</v>
      </c>
      <c r="L115" s="100">
        <f t="shared" si="3"/>
        <v>999</v>
      </c>
      <c r="M115" s="122">
        <f t="shared" si="4"/>
        <v>999</v>
      </c>
      <c r="N115" s="119"/>
      <c r="O115" s="51"/>
      <c r="P115" s="66">
        <f t="shared" si="5"/>
        <v>999</v>
      </c>
      <c r="Q115" s="51"/>
    </row>
    <row r="116" spans="1:17" s="11" customFormat="1" ht="18.899999999999999" customHeight="1" x14ac:dyDescent="0.25">
      <c r="A116" s="101">
        <v>110</v>
      </c>
      <c r="B116" s="49"/>
      <c r="C116" s="49"/>
      <c r="D116" s="50"/>
      <c r="E116" s="114"/>
      <c r="F116" s="51"/>
      <c r="G116" s="51"/>
      <c r="H116" s="220"/>
      <c r="I116" s="123"/>
      <c r="J116" s="98" t="e">
        <f>IF(AND(Q116="",#REF!&gt;0,#REF!&lt;5),K116,)</f>
        <v>#REF!</v>
      </c>
      <c r="K116" s="96" t="str">
        <f>IF(D116="","ZZZ9",IF(AND(#REF!&gt;0,#REF!&lt;5),D116&amp;#REF!,D116&amp;"9"))</f>
        <v>ZZZ9</v>
      </c>
      <c r="L116" s="100">
        <f t="shared" si="3"/>
        <v>999</v>
      </c>
      <c r="M116" s="122">
        <f t="shared" si="4"/>
        <v>999</v>
      </c>
      <c r="N116" s="119"/>
      <c r="O116" s="51"/>
      <c r="P116" s="66">
        <f t="shared" si="5"/>
        <v>999</v>
      </c>
      <c r="Q116" s="51"/>
    </row>
    <row r="117" spans="1:17" s="11" customFormat="1" ht="18.899999999999999" customHeight="1" x14ac:dyDescent="0.25">
      <c r="A117" s="101">
        <v>111</v>
      </c>
      <c r="B117" s="49"/>
      <c r="C117" s="49"/>
      <c r="D117" s="50"/>
      <c r="E117" s="114"/>
      <c r="F117" s="51"/>
      <c r="G117" s="51"/>
      <c r="H117" s="220"/>
      <c r="I117" s="123"/>
      <c r="J117" s="98" t="e">
        <f>IF(AND(Q117="",#REF!&gt;0,#REF!&lt;5),K117,)</f>
        <v>#REF!</v>
      </c>
      <c r="K117" s="96" t="str">
        <f>IF(D117="","ZZZ9",IF(AND(#REF!&gt;0,#REF!&lt;5),D117&amp;#REF!,D117&amp;"9"))</f>
        <v>ZZZ9</v>
      </c>
      <c r="L117" s="100">
        <f t="shared" si="3"/>
        <v>999</v>
      </c>
      <c r="M117" s="122">
        <f t="shared" si="4"/>
        <v>999</v>
      </c>
      <c r="N117" s="119"/>
      <c r="O117" s="51"/>
      <c r="P117" s="66">
        <f t="shared" si="5"/>
        <v>999</v>
      </c>
      <c r="Q117" s="51"/>
    </row>
    <row r="118" spans="1:17" s="11" customFormat="1" ht="18.899999999999999" customHeight="1" x14ac:dyDescent="0.25">
      <c r="A118" s="101">
        <v>112</v>
      </c>
      <c r="B118" s="49"/>
      <c r="C118" s="49"/>
      <c r="D118" s="50"/>
      <c r="E118" s="114"/>
      <c r="F118" s="51"/>
      <c r="G118" s="51"/>
      <c r="H118" s="220"/>
      <c r="I118" s="123"/>
      <c r="J118" s="98" t="e">
        <f>IF(AND(Q118="",#REF!&gt;0,#REF!&lt;5),K118,)</f>
        <v>#REF!</v>
      </c>
      <c r="K118" s="96" t="str">
        <f>IF(D118="","ZZZ9",IF(AND(#REF!&gt;0,#REF!&lt;5),D118&amp;#REF!,D118&amp;"9"))</f>
        <v>ZZZ9</v>
      </c>
      <c r="L118" s="100">
        <f t="shared" si="3"/>
        <v>999</v>
      </c>
      <c r="M118" s="122">
        <f t="shared" si="4"/>
        <v>999</v>
      </c>
      <c r="N118" s="119"/>
      <c r="O118" s="51"/>
      <c r="P118" s="66">
        <f t="shared" si="5"/>
        <v>999</v>
      </c>
      <c r="Q118" s="51"/>
    </row>
    <row r="119" spans="1:17" s="11" customFormat="1" ht="18.899999999999999" customHeight="1" x14ac:dyDescent="0.25">
      <c r="A119" s="101">
        <v>113</v>
      </c>
      <c r="B119" s="49"/>
      <c r="C119" s="49"/>
      <c r="D119" s="50"/>
      <c r="E119" s="114"/>
      <c r="F119" s="51"/>
      <c r="G119" s="51"/>
      <c r="H119" s="220"/>
      <c r="I119" s="123"/>
      <c r="J119" s="98" t="e">
        <f>IF(AND(Q119="",#REF!&gt;0,#REF!&lt;5),K119,)</f>
        <v>#REF!</v>
      </c>
      <c r="K119" s="96" t="str">
        <f>IF(D119="","ZZZ9",IF(AND(#REF!&gt;0,#REF!&lt;5),D119&amp;#REF!,D119&amp;"9"))</f>
        <v>ZZZ9</v>
      </c>
      <c r="L119" s="100">
        <f t="shared" si="3"/>
        <v>999</v>
      </c>
      <c r="M119" s="122">
        <f t="shared" si="4"/>
        <v>999</v>
      </c>
      <c r="N119" s="119"/>
      <c r="O119" s="51"/>
      <c r="P119" s="66">
        <f t="shared" si="5"/>
        <v>999</v>
      </c>
      <c r="Q119" s="51"/>
    </row>
    <row r="120" spans="1:17" s="11" customFormat="1" ht="18.899999999999999" customHeight="1" x14ac:dyDescent="0.25">
      <c r="A120" s="101">
        <v>114</v>
      </c>
      <c r="B120" s="49"/>
      <c r="C120" s="49"/>
      <c r="D120" s="50"/>
      <c r="E120" s="114"/>
      <c r="F120" s="51"/>
      <c r="G120" s="51"/>
      <c r="H120" s="220"/>
      <c r="I120" s="123"/>
      <c r="J120" s="98" t="e">
        <f>IF(AND(Q120="",#REF!&gt;0,#REF!&lt;5),K120,)</f>
        <v>#REF!</v>
      </c>
      <c r="K120" s="96" t="str">
        <f>IF(D120="","ZZZ9",IF(AND(#REF!&gt;0,#REF!&lt;5),D120&amp;#REF!,D120&amp;"9"))</f>
        <v>ZZZ9</v>
      </c>
      <c r="L120" s="100">
        <f t="shared" si="3"/>
        <v>999</v>
      </c>
      <c r="M120" s="122">
        <f t="shared" si="4"/>
        <v>999</v>
      </c>
      <c r="N120" s="119"/>
      <c r="O120" s="51"/>
      <c r="P120" s="66">
        <f t="shared" si="5"/>
        <v>999</v>
      </c>
      <c r="Q120" s="51"/>
    </row>
    <row r="121" spans="1:17" s="11" customFormat="1" ht="18.899999999999999" customHeight="1" x14ac:dyDescent="0.25">
      <c r="A121" s="101">
        <v>115</v>
      </c>
      <c r="B121" s="49"/>
      <c r="C121" s="49"/>
      <c r="D121" s="50"/>
      <c r="E121" s="114"/>
      <c r="F121" s="51"/>
      <c r="G121" s="51"/>
      <c r="H121" s="220"/>
      <c r="I121" s="123"/>
      <c r="J121" s="98" t="e">
        <f>IF(AND(Q121="",#REF!&gt;0,#REF!&lt;5),K121,)</f>
        <v>#REF!</v>
      </c>
      <c r="K121" s="96" t="str">
        <f>IF(D121="","ZZZ9",IF(AND(#REF!&gt;0,#REF!&lt;5),D121&amp;#REF!,D121&amp;"9"))</f>
        <v>ZZZ9</v>
      </c>
      <c r="L121" s="100">
        <f t="shared" si="3"/>
        <v>999</v>
      </c>
      <c r="M121" s="122">
        <f t="shared" si="4"/>
        <v>999</v>
      </c>
      <c r="N121" s="119"/>
      <c r="O121" s="51"/>
      <c r="P121" s="66">
        <f t="shared" si="5"/>
        <v>999</v>
      </c>
      <c r="Q121" s="51"/>
    </row>
    <row r="122" spans="1:17" s="11" customFormat="1" ht="18.899999999999999" customHeight="1" x14ac:dyDescent="0.25">
      <c r="A122" s="101">
        <v>116</v>
      </c>
      <c r="B122" s="49"/>
      <c r="C122" s="49"/>
      <c r="D122" s="50"/>
      <c r="E122" s="114"/>
      <c r="F122" s="51"/>
      <c r="G122" s="51"/>
      <c r="H122" s="220"/>
      <c r="I122" s="123"/>
      <c r="J122" s="98" t="e">
        <f>IF(AND(Q122="",#REF!&gt;0,#REF!&lt;5),K122,)</f>
        <v>#REF!</v>
      </c>
      <c r="K122" s="96" t="str">
        <f>IF(D122="","ZZZ9",IF(AND(#REF!&gt;0,#REF!&lt;5),D122&amp;#REF!,D122&amp;"9"))</f>
        <v>ZZZ9</v>
      </c>
      <c r="L122" s="100">
        <f t="shared" si="3"/>
        <v>999</v>
      </c>
      <c r="M122" s="122">
        <f t="shared" si="4"/>
        <v>999</v>
      </c>
      <c r="N122" s="119"/>
      <c r="O122" s="51"/>
      <c r="P122" s="66">
        <f t="shared" si="5"/>
        <v>999</v>
      </c>
      <c r="Q122" s="51"/>
    </row>
    <row r="123" spans="1:17" s="11" customFormat="1" ht="18.899999999999999" customHeight="1" x14ac:dyDescent="0.25">
      <c r="A123" s="101">
        <v>117</v>
      </c>
      <c r="B123" s="49"/>
      <c r="C123" s="49"/>
      <c r="D123" s="50"/>
      <c r="E123" s="114"/>
      <c r="F123" s="51"/>
      <c r="G123" s="51"/>
      <c r="H123" s="220"/>
      <c r="I123" s="123"/>
      <c r="J123" s="98" t="e">
        <f>IF(AND(Q123="",#REF!&gt;0,#REF!&lt;5),K123,)</f>
        <v>#REF!</v>
      </c>
      <c r="K123" s="96" t="str">
        <f>IF(D123="","ZZZ9",IF(AND(#REF!&gt;0,#REF!&lt;5),D123&amp;#REF!,D123&amp;"9"))</f>
        <v>ZZZ9</v>
      </c>
      <c r="L123" s="100">
        <f t="shared" si="3"/>
        <v>999</v>
      </c>
      <c r="M123" s="122">
        <f t="shared" si="4"/>
        <v>999</v>
      </c>
      <c r="N123" s="119"/>
      <c r="O123" s="51"/>
      <c r="P123" s="66">
        <f t="shared" si="5"/>
        <v>999</v>
      </c>
      <c r="Q123" s="51"/>
    </row>
    <row r="124" spans="1:17" s="11" customFormat="1" ht="18.899999999999999" customHeight="1" x14ac:dyDescent="0.25">
      <c r="A124" s="101">
        <v>118</v>
      </c>
      <c r="B124" s="49"/>
      <c r="C124" s="49"/>
      <c r="D124" s="50"/>
      <c r="E124" s="114"/>
      <c r="F124" s="51"/>
      <c r="G124" s="51"/>
      <c r="H124" s="220"/>
      <c r="I124" s="123"/>
      <c r="J124" s="98" t="e">
        <f>IF(AND(Q124="",#REF!&gt;0,#REF!&lt;5),K124,)</f>
        <v>#REF!</v>
      </c>
      <c r="K124" s="96" t="str">
        <f>IF(D124="","ZZZ9",IF(AND(#REF!&gt;0,#REF!&lt;5),D124&amp;#REF!,D124&amp;"9"))</f>
        <v>ZZZ9</v>
      </c>
      <c r="L124" s="100">
        <f t="shared" si="3"/>
        <v>999</v>
      </c>
      <c r="M124" s="122">
        <f t="shared" si="4"/>
        <v>999</v>
      </c>
      <c r="N124" s="119"/>
      <c r="O124" s="51"/>
      <c r="P124" s="66">
        <f t="shared" si="5"/>
        <v>999</v>
      </c>
      <c r="Q124" s="51"/>
    </row>
    <row r="125" spans="1:17" s="11" customFormat="1" ht="18.899999999999999" customHeight="1" x14ac:dyDescent="0.25">
      <c r="A125" s="101">
        <v>119</v>
      </c>
      <c r="B125" s="49"/>
      <c r="C125" s="49"/>
      <c r="D125" s="50"/>
      <c r="E125" s="114"/>
      <c r="F125" s="51"/>
      <c r="G125" s="51"/>
      <c r="H125" s="220"/>
      <c r="I125" s="123"/>
      <c r="J125" s="98" t="e">
        <f>IF(AND(Q125="",#REF!&gt;0,#REF!&lt;5),K125,)</f>
        <v>#REF!</v>
      </c>
      <c r="K125" s="96" t="str">
        <f>IF(D125="","ZZZ9",IF(AND(#REF!&gt;0,#REF!&lt;5),D125&amp;#REF!,D125&amp;"9"))</f>
        <v>ZZZ9</v>
      </c>
      <c r="L125" s="100">
        <f t="shared" si="3"/>
        <v>999</v>
      </c>
      <c r="M125" s="122">
        <f t="shared" si="4"/>
        <v>999</v>
      </c>
      <c r="N125" s="119"/>
      <c r="O125" s="51"/>
      <c r="P125" s="66">
        <f t="shared" si="5"/>
        <v>999</v>
      </c>
      <c r="Q125" s="51"/>
    </row>
    <row r="126" spans="1:17" s="11" customFormat="1" ht="18.899999999999999" customHeight="1" x14ac:dyDescent="0.25">
      <c r="A126" s="101">
        <v>120</v>
      </c>
      <c r="B126" s="49"/>
      <c r="C126" s="49"/>
      <c r="D126" s="50"/>
      <c r="E126" s="114"/>
      <c r="F126" s="51"/>
      <c r="G126" s="51"/>
      <c r="H126" s="220"/>
      <c r="I126" s="123"/>
      <c r="J126" s="98" t="e">
        <f>IF(AND(Q126="",#REF!&gt;0,#REF!&lt;5),K126,)</f>
        <v>#REF!</v>
      </c>
      <c r="K126" s="96" t="str">
        <f>IF(D126="","ZZZ9",IF(AND(#REF!&gt;0,#REF!&lt;5),D126&amp;#REF!,D126&amp;"9"))</f>
        <v>ZZZ9</v>
      </c>
      <c r="L126" s="100">
        <f t="shared" si="3"/>
        <v>999</v>
      </c>
      <c r="M126" s="122">
        <f t="shared" si="4"/>
        <v>999</v>
      </c>
      <c r="N126" s="119"/>
      <c r="O126" s="51"/>
      <c r="P126" s="66">
        <f t="shared" si="5"/>
        <v>999</v>
      </c>
      <c r="Q126" s="51"/>
    </row>
    <row r="127" spans="1:17" s="11" customFormat="1" ht="18.899999999999999" customHeight="1" x14ac:dyDescent="0.25">
      <c r="A127" s="101">
        <v>121</v>
      </c>
      <c r="B127" s="49"/>
      <c r="C127" s="49"/>
      <c r="D127" s="50"/>
      <c r="E127" s="114"/>
      <c r="F127" s="51"/>
      <c r="G127" s="51"/>
      <c r="H127" s="220"/>
      <c r="I127" s="123"/>
      <c r="J127" s="98" t="e">
        <f>IF(AND(Q127="",#REF!&gt;0,#REF!&lt;5),K127,)</f>
        <v>#REF!</v>
      </c>
      <c r="K127" s="96" t="str">
        <f>IF(D127="","ZZZ9",IF(AND(#REF!&gt;0,#REF!&lt;5),D127&amp;#REF!,D127&amp;"9"))</f>
        <v>ZZZ9</v>
      </c>
      <c r="L127" s="100">
        <f t="shared" si="3"/>
        <v>999</v>
      </c>
      <c r="M127" s="122">
        <f t="shared" si="4"/>
        <v>999</v>
      </c>
      <c r="N127" s="119"/>
      <c r="O127" s="51"/>
      <c r="P127" s="66">
        <f t="shared" si="5"/>
        <v>999</v>
      </c>
      <c r="Q127" s="51"/>
    </row>
    <row r="128" spans="1:17" s="11" customFormat="1" ht="18.899999999999999" customHeight="1" x14ac:dyDescent="0.25">
      <c r="A128" s="101">
        <v>122</v>
      </c>
      <c r="B128" s="49"/>
      <c r="C128" s="49"/>
      <c r="D128" s="50"/>
      <c r="E128" s="114"/>
      <c r="F128" s="51"/>
      <c r="G128" s="51"/>
      <c r="H128" s="220"/>
      <c r="I128" s="123"/>
      <c r="J128" s="98" t="e">
        <f>IF(AND(Q128="",#REF!&gt;0,#REF!&lt;5),K128,)</f>
        <v>#REF!</v>
      </c>
      <c r="K128" s="96" t="str">
        <f>IF(D128="","ZZZ9",IF(AND(#REF!&gt;0,#REF!&lt;5),D128&amp;#REF!,D128&amp;"9"))</f>
        <v>ZZZ9</v>
      </c>
      <c r="L128" s="100">
        <f t="shared" si="3"/>
        <v>999</v>
      </c>
      <c r="M128" s="122">
        <f t="shared" si="4"/>
        <v>999</v>
      </c>
      <c r="N128" s="119"/>
      <c r="O128" s="51"/>
      <c r="P128" s="66">
        <f t="shared" si="5"/>
        <v>999</v>
      </c>
      <c r="Q128" s="51"/>
    </row>
    <row r="129" spans="1:17" s="11" customFormat="1" ht="18.899999999999999" customHeight="1" x14ac:dyDescent="0.25">
      <c r="A129" s="101">
        <v>123</v>
      </c>
      <c r="B129" s="49"/>
      <c r="C129" s="49"/>
      <c r="D129" s="50"/>
      <c r="E129" s="114"/>
      <c r="F129" s="51"/>
      <c r="G129" s="51"/>
      <c r="H129" s="220"/>
      <c r="I129" s="123"/>
      <c r="J129" s="98" t="e">
        <f>IF(AND(Q129="",#REF!&gt;0,#REF!&lt;5),K129,)</f>
        <v>#REF!</v>
      </c>
      <c r="K129" s="96" t="str">
        <f>IF(D129="","ZZZ9",IF(AND(#REF!&gt;0,#REF!&lt;5),D129&amp;#REF!,D129&amp;"9"))</f>
        <v>ZZZ9</v>
      </c>
      <c r="L129" s="100">
        <f t="shared" si="3"/>
        <v>999</v>
      </c>
      <c r="M129" s="122">
        <f t="shared" si="4"/>
        <v>999</v>
      </c>
      <c r="N129" s="119"/>
      <c r="O129" s="51"/>
      <c r="P129" s="66">
        <f t="shared" si="5"/>
        <v>999</v>
      </c>
      <c r="Q129" s="51"/>
    </row>
    <row r="130" spans="1:17" s="11" customFormat="1" ht="18.899999999999999" customHeight="1" x14ac:dyDescent="0.25">
      <c r="A130" s="101">
        <v>124</v>
      </c>
      <c r="B130" s="49"/>
      <c r="C130" s="49"/>
      <c r="D130" s="50"/>
      <c r="E130" s="114"/>
      <c r="F130" s="51"/>
      <c r="G130" s="51"/>
      <c r="H130" s="220"/>
      <c r="I130" s="123"/>
      <c r="J130" s="98" t="e">
        <f>IF(AND(Q130="",#REF!&gt;0,#REF!&lt;5),K130,)</f>
        <v>#REF!</v>
      </c>
      <c r="K130" s="96" t="str">
        <f>IF(D130="","ZZZ9",IF(AND(#REF!&gt;0,#REF!&lt;5),D130&amp;#REF!,D130&amp;"9"))</f>
        <v>ZZZ9</v>
      </c>
      <c r="L130" s="100">
        <f t="shared" si="3"/>
        <v>999</v>
      </c>
      <c r="M130" s="122">
        <f t="shared" si="4"/>
        <v>999</v>
      </c>
      <c r="N130" s="119"/>
      <c r="O130" s="51"/>
      <c r="P130" s="66">
        <f t="shared" si="5"/>
        <v>999</v>
      </c>
      <c r="Q130" s="51"/>
    </row>
    <row r="131" spans="1:17" s="11" customFormat="1" ht="18.899999999999999" customHeight="1" x14ac:dyDescent="0.25">
      <c r="A131" s="101">
        <v>125</v>
      </c>
      <c r="B131" s="49"/>
      <c r="C131" s="49"/>
      <c r="D131" s="50"/>
      <c r="E131" s="114"/>
      <c r="F131" s="51"/>
      <c r="G131" s="51"/>
      <c r="H131" s="220"/>
      <c r="I131" s="123"/>
      <c r="J131" s="98" t="e">
        <f>IF(AND(Q131="",#REF!&gt;0,#REF!&lt;5),K131,)</f>
        <v>#REF!</v>
      </c>
      <c r="K131" s="96" t="str">
        <f>IF(D131="","ZZZ9",IF(AND(#REF!&gt;0,#REF!&lt;5),D131&amp;#REF!,D131&amp;"9"))</f>
        <v>ZZZ9</v>
      </c>
      <c r="L131" s="100">
        <f t="shared" si="3"/>
        <v>999</v>
      </c>
      <c r="M131" s="122">
        <f t="shared" si="4"/>
        <v>999</v>
      </c>
      <c r="N131" s="119"/>
      <c r="O131" s="51"/>
      <c r="P131" s="66">
        <f t="shared" si="5"/>
        <v>999</v>
      </c>
      <c r="Q131" s="51"/>
    </row>
    <row r="132" spans="1:17" s="11" customFormat="1" ht="18.899999999999999" customHeight="1" x14ac:dyDescent="0.25">
      <c r="A132" s="101">
        <v>126</v>
      </c>
      <c r="B132" s="49"/>
      <c r="C132" s="49"/>
      <c r="D132" s="50"/>
      <c r="E132" s="114"/>
      <c r="F132" s="51"/>
      <c r="G132" s="51"/>
      <c r="H132" s="220"/>
      <c r="I132" s="123"/>
      <c r="J132" s="98" t="e">
        <f>IF(AND(Q132="",#REF!&gt;0,#REF!&lt;5),K132,)</f>
        <v>#REF!</v>
      </c>
      <c r="K132" s="96" t="str">
        <f>IF(D132="","ZZZ9",IF(AND(#REF!&gt;0,#REF!&lt;5),D132&amp;#REF!,D132&amp;"9"))</f>
        <v>ZZZ9</v>
      </c>
      <c r="L132" s="100">
        <f t="shared" si="3"/>
        <v>999</v>
      </c>
      <c r="M132" s="122">
        <f t="shared" si="4"/>
        <v>999</v>
      </c>
      <c r="N132" s="119"/>
      <c r="O132" s="51"/>
      <c r="P132" s="66">
        <f t="shared" si="5"/>
        <v>999</v>
      </c>
      <c r="Q132" s="51"/>
    </row>
    <row r="133" spans="1:17" s="11" customFormat="1" ht="18.899999999999999" customHeight="1" x14ac:dyDescent="0.25">
      <c r="A133" s="101">
        <v>127</v>
      </c>
      <c r="B133" s="49"/>
      <c r="C133" s="49"/>
      <c r="D133" s="50"/>
      <c r="E133" s="114"/>
      <c r="F133" s="51"/>
      <c r="G133" s="51"/>
      <c r="H133" s="220"/>
      <c r="I133" s="123"/>
      <c r="J133" s="98" t="e">
        <f>IF(AND(Q133="",#REF!&gt;0,#REF!&lt;5),K133,)</f>
        <v>#REF!</v>
      </c>
      <c r="K133" s="96" t="str">
        <f>IF(D133="","ZZZ9",IF(AND(#REF!&gt;0,#REF!&lt;5),D133&amp;#REF!,D133&amp;"9"))</f>
        <v>ZZZ9</v>
      </c>
      <c r="L133" s="100">
        <f t="shared" si="3"/>
        <v>999</v>
      </c>
      <c r="M133" s="122">
        <f t="shared" si="4"/>
        <v>999</v>
      </c>
      <c r="N133" s="119"/>
      <c r="O133" s="51"/>
      <c r="P133" s="66">
        <f t="shared" si="5"/>
        <v>999</v>
      </c>
      <c r="Q133" s="51"/>
    </row>
    <row r="134" spans="1:17" s="11" customFormat="1" ht="18.899999999999999" customHeight="1" x14ac:dyDescent="0.25">
      <c r="A134" s="101">
        <v>128</v>
      </c>
      <c r="B134" s="49"/>
      <c r="C134" s="49"/>
      <c r="D134" s="50"/>
      <c r="E134" s="114"/>
      <c r="F134" s="51"/>
      <c r="G134" s="51"/>
      <c r="H134" s="220"/>
      <c r="I134" s="123"/>
      <c r="J134" s="98" t="e">
        <f>IF(AND(Q134="",#REF!&gt;0,#REF!&lt;5),K134,)</f>
        <v>#REF!</v>
      </c>
      <c r="K134" s="96" t="str">
        <f>IF(D134="","ZZZ9",IF(AND(#REF!&gt;0,#REF!&lt;5),D134&amp;#REF!,D134&amp;"9"))</f>
        <v>ZZZ9</v>
      </c>
      <c r="L134" s="100">
        <f t="shared" si="3"/>
        <v>999</v>
      </c>
      <c r="M134" s="122">
        <f t="shared" si="4"/>
        <v>999</v>
      </c>
      <c r="N134" s="119"/>
      <c r="O134" s="123"/>
      <c r="P134" s="124">
        <f t="shared" si="5"/>
        <v>999</v>
      </c>
      <c r="Q134" s="123"/>
    </row>
    <row r="135" spans="1:17" x14ac:dyDescent="0.25">
      <c r="A135" s="101">
        <v>129</v>
      </c>
      <c r="B135" s="49"/>
      <c r="C135" s="49"/>
      <c r="D135" s="50"/>
      <c r="E135" s="114"/>
      <c r="F135" s="51"/>
      <c r="G135" s="51"/>
      <c r="H135" s="220"/>
      <c r="I135" s="123"/>
      <c r="J135" s="98" t="e">
        <f>IF(AND(Q135="",#REF!&gt;0,#REF!&lt;5),K135,)</f>
        <v>#REF!</v>
      </c>
      <c r="K135" s="96" t="str">
        <f>IF(D135="","ZZZ9",IF(AND(#REF!&gt;0,#REF!&lt;5),D135&amp;#REF!,D135&amp;"9"))</f>
        <v>ZZZ9</v>
      </c>
      <c r="L135" s="100">
        <f t="shared" si="3"/>
        <v>999</v>
      </c>
      <c r="M135" s="122">
        <f t="shared" si="4"/>
        <v>999</v>
      </c>
      <c r="N135" s="119"/>
      <c r="O135" s="51"/>
      <c r="P135" s="66">
        <f t="shared" si="5"/>
        <v>999</v>
      </c>
      <c r="Q135" s="51"/>
    </row>
    <row r="136" spans="1:17" x14ac:dyDescent="0.25">
      <c r="A136" s="101">
        <v>130</v>
      </c>
      <c r="B136" s="49"/>
      <c r="C136" s="49"/>
      <c r="D136" s="50"/>
      <c r="E136" s="114"/>
      <c r="F136" s="51"/>
      <c r="G136" s="51"/>
      <c r="H136" s="220"/>
      <c r="I136" s="123"/>
      <c r="J136" s="98" t="e">
        <f>IF(AND(Q136="",#REF!&gt;0,#REF!&lt;5),K136,)</f>
        <v>#REF!</v>
      </c>
      <c r="K136" s="96" t="str">
        <f>IF(D136="","ZZZ9",IF(AND(#REF!&gt;0,#REF!&lt;5),D136&amp;#REF!,D136&amp;"9"))</f>
        <v>ZZZ9</v>
      </c>
      <c r="L136" s="100">
        <f t="shared" si="3"/>
        <v>999</v>
      </c>
      <c r="M136" s="122">
        <f t="shared" si="4"/>
        <v>999</v>
      </c>
      <c r="N136" s="119"/>
      <c r="O136" s="51"/>
      <c r="P136" s="66">
        <f t="shared" si="5"/>
        <v>999</v>
      </c>
      <c r="Q136" s="51"/>
    </row>
    <row r="137" spans="1:17" x14ac:dyDescent="0.25">
      <c r="A137" s="101">
        <v>131</v>
      </c>
      <c r="B137" s="49"/>
      <c r="C137" s="49"/>
      <c r="D137" s="50"/>
      <c r="E137" s="114"/>
      <c r="F137" s="51"/>
      <c r="G137" s="51"/>
      <c r="H137" s="220"/>
      <c r="I137" s="123"/>
      <c r="J137" s="98" t="e">
        <f>IF(AND(Q137="",#REF!&gt;0,#REF!&lt;5),K137,)</f>
        <v>#REF!</v>
      </c>
      <c r="K137" s="96" t="str">
        <f>IF(D137="","ZZZ9",IF(AND(#REF!&gt;0,#REF!&lt;5),D137&amp;#REF!,D137&amp;"9"))</f>
        <v>ZZZ9</v>
      </c>
      <c r="L137" s="100">
        <f t="shared" si="3"/>
        <v>999</v>
      </c>
      <c r="M137" s="122">
        <f t="shared" si="4"/>
        <v>999</v>
      </c>
      <c r="N137" s="119"/>
      <c r="O137" s="51"/>
      <c r="P137" s="66">
        <f t="shared" si="5"/>
        <v>999</v>
      </c>
      <c r="Q137" s="51"/>
    </row>
    <row r="138" spans="1:17" x14ac:dyDescent="0.25">
      <c r="A138" s="101">
        <v>132</v>
      </c>
      <c r="B138" s="49"/>
      <c r="C138" s="49"/>
      <c r="D138" s="50"/>
      <c r="E138" s="114"/>
      <c r="F138" s="51"/>
      <c r="G138" s="51"/>
      <c r="H138" s="220"/>
      <c r="I138" s="123"/>
      <c r="J138" s="98" t="e">
        <f>IF(AND(Q138="",#REF!&gt;0,#REF!&lt;5),K138,)</f>
        <v>#REF!</v>
      </c>
      <c r="K138" s="96" t="str">
        <f>IF(D138="","ZZZ9",IF(AND(#REF!&gt;0,#REF!&lt;5),D138&amp;#REF!,D138&amp;"9"))</f>
        <v>ZZZ9</v>
      </c>
      <c r="L138" s="100">
        <f t="shared" si="3"/>
        <v>999</v>
      </c>
      <c r="M138" s="122">
        <f t="shared" si="4"/>
        <v>999</v>
      </c>
      <c r="N138" s="119"/>
      <c r="O138" s="51"/>
      <c r="P138" s="66">
        <f t="shared" si="5"/>
        <v>999</v>
      </c>
      <c r="Q138" s="51"/>
    </row>
    <row r="139" spans="1:17" x14ac:dyDescent="0.25">
      <c r="A139" s="101">
        <v>133</v>
      </c>
      <c r="B139" s="49"/>
      <c r="C139" s="49"/>
      <c r="D139" s="50"/>
      <c r="E139" s="114"/>
      <c r="F139" s="51"/>
      <c r="G139" s="51"/>
      <c r="H139" s="220"/>
      <c r="I139" s="123"/>
      <c r="J139" s="98" t="e">
        <f>IF(AND(Q139="",#REF!&gt;0,#REF!&lt;5),K139,)</f>
        <v>#REF!</v>
      </c>
      <c r="K139" s="96" t="str">
        <f>IF(D139="","ZZZ9",IF(AND(#REF!&gt;0,#REF!&lt;5),D139&amp;#REF!,D139&amp;"9"))</f>
        <v>ZZZ9</v>
      </c>
      <c r="L139" s="100">
        <f t="shared" si="3"/>
        <v>999</v>
      </c>
      <c r="M139" s="122">
        <f t="shared" si="4"/>
        <v>999</v>
      </c>
      <c r="N139" s="119"/>
      <c r="O139" s="51"/>
      <c r="P139" s="66">
        <f t="shared" si="5"/>
        <v>999</v>
      </c>
      <c r="Q139" s="51"/>
    </row>
    <row r="140" spans="1:17" x14ac:dyDescent="0.25">
      <c r="A140" s="101">
        <v>134</v>
      </c>
      <c r="B140" s="49"/>
      <c r="C140" s="49"/>
      <c r="D140" s="50"/>
      <c r="E140" s="114"/>
      <c r="F140" s="51"/>
      <c r="G140" s="51"/>
      <c r="H140" s="220"/>
      <c r="I140" s="123"/>
      <c r="J140" s="98" t="e">
        <f>IF(AND(Q140="",#REF!&gt;0,#REF!&lt;5),K140,)</f>
        <v>#REF!</v>
      </c>
      <c r="K140" s="96" t="str">
        <f>IF(D140="","ZZZ9",IF(AND(#REF!&gt;0,#REF!&lt;5),D140&amp;#REF!,D140&amp;"9"))</f>
        <v>ZZZ9</v>
      </c>
      <c r="L140" s="100">
        <f t="shared" si="3"/>
        <v>999</v>
      </c>
      <c r="M140" s="122">
        <f t="shared" si="4"/>
        <v>999</v>
      </c>
      <c r="N140" s="119"/>
      <c r="O140" s="51"/>
      <c r="P140" s="66">
        <f t="shared" si="5"/>
        <v>999</v>
      </c>
      <c r="Q140" s="51"/>
    </row>
    <row r="141" spans="1:17" x14ac:dyDescent="0.25">
      <c r="A141" s="101">
        <v>135</v>
      </c>
      <c r="B141" s="49"/>
      <c r="C141" s="49"/>
      <c r="D141" s="50"/>
      <c r="E141" s="114"/>
      <c r="F141" s="51"/>
      <c r="G141" s="51"/>
      <c r="H141" s="220"/>
      <c r="I141" s="123"/>
      <c r="J141" s="98" t="e">
        <f>IF(AND(Q141="",#REF!&gt;0,#REF!&lt;5),K141,)</f>
        <v>#REF!</v>
      </c>
      <c r="K141" s="96" t="str">
        <f>IF(D141="","ZZZ9",IF(AND(#REF!&gt;0,#REF!&lt;5),D141&amp;#REF!,D141&amp;"9"))</f>
        <v>ZZZ9</v>
      </c>
      <c r="L141" s="100">
        <f t="shared" si="3"/>
        <v>999</v>
      </c>
      <c r="M141" s="122">
        <f t="shared" si="4"/>
        <v>999</v>
      </c>
      <c r="N141" s="119"/>
      <c r="O141" s="123"/>
      <c r="P141" s="124">
        <f t="shared" si="5"/>
        <v>999</v>
      </c>
      <c r="Q141" s="123"/>
    </row>
    <row r="142" spans="1:17" x14ac:dyDescent="0.25">
      <c r="A142" s="101">
        <v>136</v>
      </c>
      <c r="B142" s="49"/>
      <c r="C142" s="49"/>
      <c r="D142" s="50"/>
      <c r="E142" s="114"/>
      <c r="F142" s="51"/>
      <c r="G142" s="51"/>
      <c r="H142" s="220"/>
      <c r="I142" s="123"/>
      <c r="J142" s="98" t="e">
        <f>IF(AND(Q142="",#REF!&gt;0,#REF!&lt;5),K142,)</f>
        <v>#REF!</v>
      </c>
      <c r="K142" s="96" t="str">
        <f>IF(D142="","ZZZ9",IF(AND(#REF!&gt;0,#REF!&lt;5),D142&amp;#REF!,D142&amp;"9"))</f>
        <v>ZZZ9</v>
      </c>
      <c r="L142" s="100">
        <f t="shared" si="3"/>
        <v>999</v>
      </c>
      <c r="M142" s="122">
        <f t="shared" si="4"/>
        <v>999</v>
      </c>
      <c r="N142" s="119"/>
      <c r="O142" s="51"/>
      <c r="P142" s="66">
        <f t="shared" si="5"/>
        <v>999</v>
      </c>
      <c r="Q142" s="51"/>
    </row>
    <row r="143" spans="1:17" x14ac:dyDescent="0.25">
      <c r="A143" s="101">
        <v>137</v>
      </c>
      <c r="B143" s="49"/>
      <c r="C143" s="49"/>
      <c r="D143" s="50"/>
      <c r="E143" s="114"/>
      <c r="F143" s="51"/>
      <c r="G143" s="51"/>
      <c r="H143" s="220"/>
      <c r="I143" s="123"/>
      <c r="J143" s="98" t="e">
        <f>IF(AND(Q143="",#REF!&gt;0,#REF!&lt;5),K143,)</f>
        <v>#REF!</v>
      </c>
      <c r="K143" s="96" t="str">
        <f>IF(D143="","ZZZ9",IF(AND(#REF!&gt;0,#REF!&lt;5),D143&amp;#REF!,D143&amp;"9"))</f>
        <v>ZZZ9</v>
      </c>
      <c r="L143" s="100">
        <f t="shared" si="3"/>
        <v>999</v>
      </c>
      <c r="M143" s="122">
        <f t="shared" si="4"/>
        <v>999</v>
      </c>
      <c r="N143" s="119"/>
      <c r="O143" s="51"/>
      <c r="P143" s="66">
        <f t="shared" si="5"/>
        <v>999</v>
      </c>
      <c r="Q143" s="51"/>
    </row>
    <row r="144" spans="1:17" x14ac:dyDescent="0.25">
      <c r="A144" s="101">
        <v>138</v>
      </c>
      <c r="B144" s="49"/>
      <c r="C144" s="49"/>
      <c r="D144" s="50"/>
      <c r="E144" s="114"/>
      <c r="F144" s="51"/>
      <c r="G144" s="51"/>
      <c r="H144" s="220"/>
      <c r="I144" s="123"/>
      <c r="J144" s="98" t="e">
        <f>IF(AND(Q144="",#REF!&gt;0,#REF!&lt;5),K144,)</f>
        <v>#REF!</v>
      </c>
      <c r="K144" s="96" t="str">
        <f>IF(D144="","ZZZ9",IF(AND(#REF!&gt;0,#REF!&lt;5),D144&amp;#REF!,D144&amp;"9"))</f>
        <v>ZZZ9</v>
      </c>
      <c r="L144" s="100">
        <f t="shared" si="3"/>
        <v>999</v>
      </c>
      <c r="M144" s="122">
        <f t="shared" si="4"/>
        <v>999</v>
      </c>
      <c r="N144" s="119"/>
      <c r="O144" s="51"/>
      <c r="P144" s="66">
        <f t="shared" si="5"/>
        <v>999</v>
      </c>
      <c r="Q144" s="51"/>
    </row>
    <row r="145" spans="1:17" x14ac:dyDescent="0.25">
      <c r="A145" s="101">
        <v>139</v>
      </c>
      <c r="B145" s="49"/>
      <c r="C145" s="49"/>
      <c r="D145" s="50"/>
      <c r="E145" s="114"/>
      <c r="F145" s="51"/>
      <c r="G145" s="51"/>
      <c r="H145" s="220"/>
      <c r="I145" s="123"/>
      <c r="J145" s="98" t="e">
        <f>IF(AND(Q145="",#REF!&gt;0,#REF!&lt;5),K145,)</f>
        <v>#REF!</v>
      </c>
      <c r="K145" s="96" t="str">
        <f>IF(D145="","ZZZ9",IF(AND(#REF!&gt;0,#REF!&lt;5),D145&amp;#REF!,D145&amp;"9"))</f>
        <v>ZZZ9</v>
      </c>
      <c r="L145" s="100">
        <f t="shared" si="3"/>
        <v>999</v>
      </c>
      <c r="M145" s="122">
        <f t="shared" si="4"/>
        <v>999</v>
      </c>
      <c r="N145" s="119"/>
      <c r="O145" s="51"/>
      <c r="P145" s="66">
        <f t="shared" si="5"/>
        <v>999</v>
      </c>
      <c r="Q145" s="51"/>
    </row>
    <row r="146" spans="1:17" x14ac:dyDescent="0.25">
      <c r="A146" s="101">
        <v>140</v>
      </c>
      <c r="B146" s="49"/>
      <c r="C146" s="49"/>
      <c r="D146" s="50"/>
      <c r="E146" s="114"/>
      <c r="F146" s="51"/>
      <c r="G146" s="51"/>
      <c r="H146" s="220"/>
      <c r="I146" s="123"/>
      <c r="J146" s="98" t="e">
        <f>IF(AND(Q146="",#REF!&gt;0,#REF!&lt;5),K146,)</f>
        <v>#REF!</v>
      </c>
      <c r="K146" s="96" t="str">
        <f>IF(D146="","ZZZ9",IF(AND(#REF!&gt;0,#REF!&lt;5),D146&amp;#REF!,D146&amp;"9"))</f>
        <v>ZZZ9</v>
      </c>
      <c r="L146" s="100">
        <f t="shared" si="3"/>
        <v>999</v>
      </c>
      <c r="M146" s="122">
        <f t="shared" si="4"/>
        <v>999</v>
      </c>
      <c r="N146" s="119"/>
      <c r="O146" s="51"/>
      <c r="P146" s="66">
        <f t="shared" si="5"/>
        <v>999</v>
      </c>
      <c r="Q146" s="51"/>
    </row>
    <row r="147" spans="1:17" x14ac:dyDescent="0.25">
      <c r="A147" s="101">
        <v>141</v>
      </c>
      <c r="B147" s="49"/>
      <c r="C147" s="49"/>
      <c r="D147" s="50"/>
      <c r="E147" s="114"/>
      <c r="F147" s="51"/>
      <c r="G147" s="51"/>
      <c r="H147" s="220"/>
      <c r="I147" s="123"/>
      <c r="J147" s="98" t="e">
        <f>IF(AND(Q147="",#REF!&gt;0,#REF!&lt;5),K147,)</f>
        <v>#REF!</v>
      </c>
      <c r="K147" s="96" t="str">
        <f>IF(D147="","ZZZ9",IF(AND(#REF!&gt;0,#REF!&lt;5),D147&amp;#REF!,D147&amp;"9"))</f>
        <v>ZZZ9</v>
      </c>
      <c r="L147" s="100">
        <f t="shared" si="3"/>
        <v>999</v>
      </c>
      <c r="M147" s="122">
        <f t="shared" si="4"/>
        <v>999</v>
      </c>
      <c r="N147" s="119"/>
      <c r="O147" s="51"/>
      <c r="P147" s="66">
        <f t="shared" si="5"/>
        <v>999</v>
      </c>
      <c r="Q147" s="51"/>
    </row>
    <row r="148" spans="1:17" x14ac:dyDescent="0.25">
      <c r="A148" s="101">
        <v>142</v>
      </c>
      <c r="B148" s="49"/>
      <c r="C148" s="49"/>
      <c r="D148" s="50"/>
      <c r="E148" s="114"/>
      <c r="F148" s="51"/>
      <c r="G148" s="51"/>
      <c r="H148" s="220"/>
      <c r="I148" s="123"/>
      <c r="J148" s="98" t="e">
        <f>IF(AND(Q148="",#REF!&gt;0,#REF!&lt;5),K148,)</f>
        <v>#REF!</v>
      </c>
      <c r="K148" s="96" t="str">
        <f>IF(D148="","ZZZ9",IF(AND(#REF!&gt;0,#REF!&lt;5),D148&amp;#REF!,D148&amp;"9"))</f>
        <v>ZZZ9</v>
      </c>
      <c r="L148" s="100">
        <f t="shared" si="3"/>
        <v>999</v>
      </c>
      <c r="M148" s="122">
        <f t="shared" si="4"/>
        <v>999</v>
      </c>
      <c r="N148" s="119"/>
      <c r="O148" s="123"/>
      <c r="P148" s="124">
        <f t="shared" si="5"/>
        <v>999</v>
      </c>
      <c r="Q148" s="123"/>
    </row>
    <row r="149" spans="1:17" x14ac:dyDescent="0.25">
      <c r="A149" s="101">
        <v>143</v>
      </c>
      <c r="B149" s="49"/>
      <c r="C149" s="49"/>
      <c r="D149" s="50"/>
      <c r="E149" s="114"/>
      <c r="F149" s="51"/>
      <c r="G149" s="51"/>
      <c r="H149" s="220"/>
      <c r="I149" s="123"/>
      <c r="J149" s="98" t="e">
        <f>IF(AND(Q149="",#REF!&gt;0,#REF!&lt;5),K149,)</f>
        <v>#REF!</v>
      </c>
      <c r="K149" s="96" t="str">
        <f>IF(D149="","ZZZ9",IF(AND(#REF!&gt;0,#REF!&lt;5),D149&amp;#REF!,D149&amp;"9"))</f>
        <v>ZZZ9</v>
      </c>
      <c r="L149" s="100">
        <f t="shared" si="3"/>
        <v>999</v>
      </c>
      <c r="M149" s="122">
        <f t="shared" si="4"/>
        <v>999</v>
      </c>
      <c r="N149" s="119"/>
      <c r="O149" s="51"/>
      <c r="P149" s="66">
        <f t="shared" si="5"/>
        <v>999</v>
      </c>
      <c r="Q149" s="51"/>
    </row>
    <row r="150" spans="1:17" x14ac:dyDescent="0.25">
      <c r="A150" s="101">
        <v>144</v>
      </c>
      <c r="B150" s="49"/>
      <c r="C150" s="49"/>
      <c r="D150" s="50"/>
      <c r="E150" s="114"/>
      <c r="F150" s="51"/>
      <c r="G150" s="51"/>
      <c r="H150" s="220"/>
      <c r="I150" s="123"/>
      <c r="J150" s="98" t="e">
        <f>IF(AND(Q150="",#REF!&gt;0,#REF!&lt;5),K150,)</f>
        <v>#REF!</v>
      </c>
      <c r="K150" s="96" t="str">
        <f>IF(D150="","ZZZ9",IF(AND(#REF!&gt;0,#REF!&lt;5),D150&amp;#REF!,D150&amp;"9"))</f>
        <v>ZZZ9</v>
      </c>
      <c r="L150" s="100">
        <f t="shared" si="3"/>
        <v>999</v>
      </c>
      <c r="M150" s="122">
        <f t="shared" si="4"/>
        <v>999</v>
      </c>
      <c r="N150" s="119"/>
      <c r="O150" s="51"/>
      <c r="P150" s="66">
        <f t="shared" si="5"/>
        <v>999</v>
      </c>
      <c r="Q150" s="51"/>
    </row>
    <row r="151" spans="1:17" x14ac:dyDescent="0.25">
      <c r="A151" s="101">
        <v>145</v>
      </c>
      <c r="B151" s="49"/>
      <c r="C151" s="49"/>
      <c r="D151" s="50"/>
      <c r="E151" s="114"/>
      <c r="F151" s="51"/>
      <c r="G151" s="51"/>
      <c r="H151" s="220"/>
      <c r="I151" s="123"/>
      <c r="J151" s="98" t="e">
        <f>IF(AND(Q151="",#REF!&gt;0,#REF!&lt;5),K151,)</f>
        <v>#REF!</v>
      </c>
      <c r="K151" s="96" t="str">
        <f>IF(D151="","ZZZ9",IF(AND(#REF!&gt;0,#REF!&lt;5),D151&amp;#REF!,D151&amp;"9"))</f>
        <v>ZZZ9</v>
      </c>
      <c r="L151" s="100">
        <f t="shared" si="3"/>
        <v>999</v>
      </c>
      <c r="M151" s="122">
        <f t="shared" si="4"/>
        <v>999</v>
      </c>
      <c r="N151" s="119"/>
      <c r="O151" s="51"/>
      <c r="P151" s="66">
        <f t="shared" si="5"/>
        <v>999</v>
      </c>
      <c r="Q151" s="51"/>
    </row>
    <row r="152" spans="1:17" x14ac:dyDescent="0.25">
      <c r="A152" s="101">
        <v>146</v>
      </c>
      <c r="B152" s="49"/>
      <c r="C152" s="49"/>
      <c r="D152" s="50"/>
      <c r="E152" s="114"/>
      <c r="F152" s="51"/>
      <c r="G152" s="51"/>
      <c r="H152" s="220"/>
      <c r="I152" s="123"/>
      <c r="J152" s="98" t="e">
        <f>IF(AND(Q152="",#REF!&gt;0,#REF!&lt;5),K152,)</f>
        <v>#REF!</v>
      </c>
      <c r="K152" s="96" t="str">
        <f>IF(D152="","ZZZ9",IF(AND(#REF!&gt;0,#REF!&lt;5),D152&amp;#REF!,D152&amp;"9"))</f>
        <v>ZZZ9</v>
      </c>
      <c r="L152" s="100">
        <f t="shared" si="3"/>
        <v>999</v>
      </c>
      <c r="M152" s="122">
        <f t="shared" si="4"/>
        <v>999</v>
      </c>
      <c r="N152" s="119"/>
      <c r="O152" s="51"/>
      <c r="P152" s="66">
        <f t="shared" si="5"/>
        <v>999</v>
      </c>
      <c r="Q152" s="51"/>
    </row>
    <row r="153" spans="1:17" x14ac:dyDescent="0.25">
      <c r="A153" s="101">
        <v>147</v>
      </c>
      <c r="B153" s="49"/>
      <c r="C153" s="49"/>
      <c r="D153" s="50"/>
      <c r="E153" s="114"/>
      <c r="F153" s="51"/>
      <c r="G153" s="51"/>
      <c r="H153" s="220"/>
      <c r="I153" s="123"/>
      <c r="J153" s="98" t="e">
        <f>IF(AND(Q153="",#REF!&gt;0,#REF!&lt;5),K153,)</f>
        <v>#REF!</v>
      </c>
      <c r="K153" s="96" t="str">
        <f>IF(D153="","ZZZ9",IF(AND(#REF!&gt;0,#REF!&lt;5),D153&amp;#REF!,D153&amp;"9"))</f>
        <v>ZZZ9</v>
      </c>
      <c r="L153" s="100">
        <f t="shared" si="3"/>
        <v>999</v>
      </c>
      <c r="M153" s="122">
        <f t="shared" si="4"/>
        <v>999</v>
      </c>
      <c r="N153" s="119"/>
      <c r="O153" s="51"/>
      <c r="P153" s="66">
        <f t="shared" si="5"/>
        <v>999</v>
      </c>
      <c r="Q153" s="51"/>
    </row>
    <row r="154" spans="1:17" x14ac:dyDescent="0.25">
      <c r="A154" s="101">
        <v>148</v>
      </c>
      <c r="B154" s="49"/>
      <c r="C154" s="49"/>
      <c r="D154" s="50"/>
      <c r="E154" s="114"/>
      <c r="F154" s="51"/>
      <c r="G154" s="51"/>
      <c r="H154" s="220"/>
      <c r="I154" s="123"/>
      <c r="J154" s="98" t="e">
        <f>IF(AND(Q154="",#REF!&gt;0,#REF!&lt;5),K154,)</f>
        <v>#REF!</v>
      </c>
      <c r="K154" s="96" t="str">
        <f>IF(D154="","ZZZ9",IF(AND(#REF!&gt;0,#REF!&lt;5),D154&amp;#REF!,D154&amp;"9"))</f>
        <v>ZZZ9</v>
      </c>
      <c r="L154" s="100">
        <f t="shared" si="3"/>
        <v>999</v>
      </c>
      <c r="M154" s="122">
        <f t="shared" si="4"/>
        <v>999</v>
      </c>
      <c r="N154" s="119"/>
      <c r="O154" s="51"/>
      <c r="P154" s="66">
        <f t="shared" si="5"/>
        <v>999</v>
      </c>
      <c r="Q154" s="51"/>
    </row>
    <row r="155" spans="1:17" x14ac:dyDescent="0.25">
      <c r="A155" s="101">
        <v>149</v>
      </c>
      <c r="B155" s="49"/>
      <c r="C155" s="49"/>
      <c r="D155" s="50"/>
      <c r="E155" s="114"/>
      <c r="F155" s="51"/>
      <c r="G155" s="51"/>
      <c r="H155" s="220"/>
      <c r="I155" s="123"/>
      <c r="J155" s="98" t="e">
        <f>IF(AND(Q155="",#REF!&gt;0,#REF!&lt;5),K155,)</f>
        <v>#REF!</v>
      </c>
      <c r="K155" s="96" t="str">
        <f>IF(D155="","ZZZ9",IF(AND(#REF!&gt;0,#REF!&lt;5),D155&amp;#REF!,D155&amp;"9"))</f>
        <v>ZZZ9</v>
      </c>
      <c r="L155" s="100">
        <f t="shared" si="3"/>
        <v>999</v>
      </c>
      <c r="M155" s="122">
        <f t="shared" si="4"/>
        <v>999</v>
      </c>
      <c r="N155" s="119"/>
      <c r="O155" s="51"/>
      <c r="P155" s="66">
        <f t="shared" si="5"/>
        <v>999</v>
      </c>
      <c r="Q155" s="51"/>
    </row>
    <row r="156" spans="1:17" x14ac:dyDescent="0.25">
      <c r="A156" s="101">
        <v>150</v>
      </c>
      <c r="B156" s="49"/>
      <c r="C156" s="49"/>
      <c r="D156" s="50"/>
      <c r="E156" s="114"/>
      <c r="F156" s="51"/>
      <c r="G156" s="51"/>
      <c r="H156" s="220"/>
      <c r="I156" s="123"/>
      <c r="J156" s="98" t="e">
        <f>IF(AND(Q156="",#REF!&gt;0,#REF!&lt;5),K156,)</f>
        <v>#REF!</v>
      </c>
      <c r="K156" s="96" t="str">
        <f>IF(D156="","ZZZ9",IF(AND(#REF!&gt;0,#REF!&lt;5),D156&amp;#REF!,D156&amp;"9"))</f>
        <v>ZZZ9</v>
      </c>
      <c r="L156" s="100">
        <f t="shared" si="3"/>
        <v>999</v>
      </c>
      <c r="M156" s="122">
        <f t="shared" si="4"/>
        <v>999</v>
      </c>
      <c r="N156" s="119"/>
      <c r="O156" s="51"/>
      <c r="P156" s="66">
        <f t="shared" si="5"/>
        <v>999</v>
      </c>
      <c r="Q156" s="51"/>
    </row>
  </sheetData>
  <conditionalFormatting sqref="A7:D156">
    <cfRule type="expression" dxfId="448" priority="14" stopIfTrue="1">
      <formula>$Q7&gt;=1</formula>
    </cfRule>
  </conditionalFormatting>
  <conditionalFormatting sqref="B7:D37">
    <cfRule type="expression" dxfId="447" priority="1" stopIfTrue="1">
      <formula>$Q7&gt;=1</formula>
    </cfRule>
  </conditionalFormatting>
  <conditionalFormatting sqref="E7:E14">
    <cfRule type="expression" dxfId="446" priority="6" stopIfTrue="1">
      <formula>AND(ROUNDDOWN(($A$4-E7)/365.25,0)&lt;=13,G7&lt;&gt;"OK")</formula>
    </cfRule>
    <cfRule type="expression" dxfId="445" priority="7" stopIfTrue="1">
      <formula>AND(ROUNDDOWN(($A$4-E7)/365.25,0)&lt;=14,G7&lt;&gt;"OK")</formula>
    </cfRule>
    <cfRule type="expression" dxfId="444" priority="8" stopIfTrue="1">
      <formula>AND(ROUNDDOWN(($A$4-E7)/365.25,0)&lt;=17,G7&lt;&gt;"OK")</formula>
    </cfRule>
    <cfRule type="expression" dxfId="443" priority="11" stopIfTrue="1">
      <formula>AND(ROUNDDOWN(($A$4-E7)/365.25,0)&lt;=13,G7&lt;&gt;"OK")</formula>
    </cfRule>
    <cfRule type="expression" dxfId="442" priority="12" stopIfTrue="1">
      <formula>AND(ROUNDDOWN(($A$4-E7)/365.25,0)&lt;=14,G7&lt;&gt;"OK")</formula>
    </cfRule>
    <cfRule type="expression" dxfId="441" priority="13" stopIfTrue="1">
      <formula>AND(ROUNDDOWN(($A$4-E7)/365.25,0)&lt;=17,G7&lt;&gt;"OK")</formula>
    </cfRule>
  </conditionalFormatting>
  <conditionalFormatting sqref="E7:E27 E29:E37">
    <cfRule type="expression" dxfId="440" priority="2" stopIfTrue="1">
      <formula>AND(ROUNDDOWN(($A$4-E7)/365.25,0)&lt;=13,G7&lt;&gt;"OK")</formula>
    </cfRule>
    <cfRule type="expression" dxfId="439" priority="3" stopIfTrue="1">
      <formula>AND(ROUNDDOWN(($A$4-E7)/365.25,0)&lt;=14,G7&lt;&gt;"OK")</formula>
    </cfRule>
    <cfRule type="expression" dxfId="438" priority="4" stopIfTrue="1">
      <formula>AND(ROUNDDOWN(($A$4-E7)/365.25,0)&lt;=17,G7&lt;&gt;"OK")</formula>
    </cfRule>
  </conditionalFormatting>
  <conditionalFormatting sqref="E7:E156">
    <cfRule type="expression" dxfId="437" priority="16" stopIfTrue="1">
      <formula>AND(ROUNDDOWN(($A$4-E7)/365.25,0)&lt;=13,G7&lt;&gt;"OK")</formula>
    </cfRule>
    <cfRule type="expression" dxfId="436" priority="17" stopIfTrue="1">
      <formula>AND(ROUNDDOWN(($A$4-E7)/365.25,0)&lt;=14,G7&lt;&gt;"OK")</formula>
    </cfRule>
    <cfRule type="expression" dxfId="435" priority="18" stopIfTrue="1">
      <formula>AND(ROUNDDOWN(($A$4-E7)/365.25,0)&lt;=17,G7&lt;&gt;"OK")</formula>
    </cfRule>
  </conditionalFormatting>
  <conditionalFormatting sqref="J7:J156">
    <cfRule type="cellIs" dxfId="434"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06A4-D26A-463E-8763-2F92E1E2E63B}">
  <sheetPr codeName="Sheet16">
    <tabColor indexed="42"/>
  </sheetPr>
  <dimension ref="A1:Q156"/>
  <sheetViews>
    <sheetView showGridLines="0" showZeros="0" workbookViewId="0">
      <pane ySplit="6" topLeftCell="A7" activePane="bottomLeft" state="frozen"/>
      <selection activeCell="B7" sqref="B7:O29"/>
      <selection pane="bottomLeft"/>
    </sheetView>
  </sheetViews>
  <sheetFormatPr defaultRowHeight="13.2" x14ac:dyDescent="0.25"/>
  <cols>
    <col min="1" max="1" width="3.88671875" customWidth="1"/>
    <col min="2" max="2" width="13.33203125" customWidth="1"/>
    <col min="3" max="3" width="11.88671875" customWidth="1"/>
    <col min="4" max="4" width="24.33203125" style="34" customWidth="1"/>
    <col min="5" max="5" width="10.6640625" style="230" customWidth="1"/>
    <col min="6" max="6" width="6.109375" style="47" hidden="1" customWidth="1"/>
    <col min="7" max="7" width="3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7" ht="24.6" x14ac:dyDescent="0.4">
      <c r="A1" s="258" t="str">
        <f>Altalanos!$A$6</f>
        <v>Somogy Vármegyei Tenisz DO A kategória</v>
      </c>
      <c r="B1" s="42"/>
      <c r="C1" s="42"/>
      <c r="D1" s="93"/>
      <c r="E1" s="111" t="s">
        <v>44</v>
      </c>
      <c r="F1" s="58"/>
      <c r="G1" s="102"/>
      <c r="H1" s="43"/>
      <c r="I1" s="43"/>
      <c r="J1" s="103"/>
      <c r="K1" s="103"/>
      <c r="L1" s="103"/>
      <c r="M1" s="103"/>
      <c r="N1" s="103"/>
      <c r="O1" s="103"/>
      <c r="P1" s="103"/>
      <c r="Q1" s="104"/>
    </row>
    <row r="2" spans="1:17" ht="13.8" thickBot="1" x14ac:dyDescent="0.3">
      <c r="B2" s="44" t="s">
        <v>43</v>
      </c>
      <c r="C2" s="241" t="str">
        <f>Altalanos!$B$8</f>
        <v>A-V.kcs.-U14-L</v>
      </c>
      <c r="D2" s="58"/>
      <c r="E2" s="111" t="s">
        <v>29</v>
      </c>
      <c r="F2" s="48"/>
      <c r="G2" s="48"/>
      <c r="H2" s="223"/>
      <c r="I2" s="223"/>
      <c r="J2" s="43"/>
      <c r="K2" s="43"/>
      <c r="L2" s="43"/>
      <c r="M2" s="43"/>
      <c r="N2" s="52"/>
      <c r="O2" s="38"/>
      <c r="P2" s="38"/>
      <c r="Q2" s="52"/>
    </row>
    <row r="3" spans="1:17" s="2" customFormat="1" ht="13.8" thickBot="1" x14ac:dyDescent="0.3">
      <c r="A3" s="217" t="s">
        <v>42</v>
      </c>
      <c r="B3" s="221"/>
      <c r="C3" s="221"/>
      <c r="D3" s="221"/>
      <c r="E3" s="221"/>
      <c r="F3" s="221"/>
      <c r="G3" s="221"/>
      <c r="H3" s="221"/>
      <c r="I3" s="222"/>
      <c r="J3" s="53"/>
      <c r="K3" s="59"/>
      <c r="L3" s="59"/>
      <c r="M3" s="59"/>
      <c r="N3" s="128" t="s">
        <v>28</v>
      </c>
      <c r="O3" s="54"/>
      <c r="P3" s="60"/>
      <c r="Q3" s="112"/>
    </row>
    <row r="4" spans="1:17" s="2" customFormat="1" x14ac:dyDescent="0.25">
      <c r="A4" s="36" t="s">
        <v>21</v>
      </c>
      <c r="B4" s="36"/>
      <c r="C4" s="35" t="s">
        <v>19</v>
      </c>
      <c r="D4" s="36" t="s">
        <v>24</v>
      </c>
      <c r="E4" s="39"/>
      <c r="G4" s="61"/>
      <c r="H4" s="232" t="s">
        <v>25</v>
      </c>
      <c r="I4" s="227"/>
      <c r="J4" s="62"/>
      <c r="K4" s="63"/>
      <c r="L4" s="63"/>
      <c r="M4" s="63"/>
      <c r="N4" s="62"/>
      <c r="O4" s="113"/>
      <c r="P4" s="113"/>
      <c r="Q4" s="64"/>
    </row>
    <row r="5" spans="1:17" s="2" customFormat="1" ht="13.8" thickBot="1" x14ac:dyDescent="0.3">
      <c r="A5" s="105">
        <f>Altalanos!$A$10</f>
        <v>46135</v>
      </c>
      <c r="B5" s="105"/>
      <c r="C5" s="45" t="str">
        <f>Altalanos!$C$10</f>
        <v>Balatonboglár</v>
      </c>
      <c r="D5" s="46" t="str">
        <f>Altalanos!$D$10</f>
        <v xml:space="preserve">  </v>
      </c>
      <c r="E5" s="46"/>
      <c r="F5" s="46"/>
      <c r="G5" s="46"/>
      <c r="H5" s="125" t="str">
        <f>Altalanos!$E$10</f>
        <v>Nagyistók-Nádasi Judit</v>
      </c>
      <c r="I5" s="233"/>
      <c r="J5" s="65"/>
      <c r="K5" s="40"/>
      <c r="L5" s="40"/>
      <c r="M5" s="40"/>
      <c r="N5" s="65"/>
      <c r="O5" s="46"/>
      <c r="P5" s="46"/>
      <c r="Q5" s="235"/>
    </row>
    <row r="6" spans="1:17" ht="30" customHeight="1" thickBot="1" x14ac:dyDescent="0.3">
      <c r="A6" s="95" t="s">
        <v>30</v>
      </c>
      <c r="B6" s="55" t="s">
        <v>22</v>
      </c>
      <c r="C6" s="55" t="s">
        <v>23</v>
      </c>
      <c r="D6" s="55" t="s">
        <v>26</v>
      </c>
      <c r="E6" s="56" t="s">
        <v>27</v>
      </c>
      <c r="F6" s="56" t="s">
        <v>31</v>
      </c>
      <c r="G6" s="56" t="s">
        <v>83</v>
      </c>
      <c r="H6" s="224" t="s">
        <v>32</v>
      </c>
      <c r="I6" s="225"/>
      <c r="J6" s="97" t="s">
        <v>14</v>
      </c>
      <c r="K6" s="57" t="s">
        <v>12</v>
      </c>
      <c r="L6" s="99" t="s">
        <v>0</v>
      </c>
      <c r="M6" s="74" t="s">
        <v>13</v>
      </c>
      <c r="N6" s="118" t="s">
        <v>40</v>
      </c>
      <c r="O6" s="109" t="s">
        <v>33</v>
      </c>
      <c r="P6" s="110" t="s">
        <v>1</v>
      </c>
      <c r="Q6" s="56" t="s">
        <v>34</v>
      </c>
    </row>
    <row r="7" spans="1:17" s="11" customFormat="1" ht="18.899999999999999" customHeight="1" x14ac:dyDescent="0.25">
      <c r="A7" s="101">
        <v>1</v>
      </c>
      <c r="B7" s="244" t="s">
        <v>91</v>
      </c>
      <c r="C7" s="245" t="s">
        <v>92</v>
      </c>
      <c r="D7" s="248" t="s">
        <v>97</v>
      </c>
      <c r="E7" s="255" t="s">
        <v>99</v>
      </c>
      <c r="F7" s="218"/>
      <c r="G7" s="219"/>
      <c r="H7" s="50">
        <v>76</v>
      </c>
      <c r="I7" s="50"/>
      <c r="J7" s="98"/>
      <c r="K7" s="96"/>
      <c r="L7" s="100"/>
      <c r="M7" s="96"/>
      <c r="N7" s="94"/>
      <c r="O7" s="50"/>
      <c r="P7" s="66"/>
      <c r="Q7" s="51"/>
    </row>
    <row r="8" spans="1:17" s="11" customFormat="1" ht="18.899999999999999" customHeight="1" x14ac:dyDescent="0.25">
      <c r="A8" s="101">
        <v>2</v>
      </c>
      <c r="B8" s="246" t="s">
        <v>93</v>
      </c>
      <c r="C8" s="247" t="s">
        <v>94</v>
      </c>
      <c r="D8" s="246" t="s">
        <v>97</v>
      </c>
      <c r="E8" s="255" t="s">
        <v>113</v>
      </c>
      <c r="F8" s="220"/>
      <c r="G8" s="123"/>
      <c r="H8" s="50">
        <v>74</v>
      </c>
      <c r="I8" s="50"/>
      <c r="J8" s="98"/>
      <c r="K8" s="96"/>
      <c r="L8" s="100"/>
      <c r="M8" s="96"/>
      <c r="N8" s="94"/>
      <c r="O8" s="50"/>
      <c r="P8" s="66"/>
      <c r="Q8" s="51"/>
    </row>
    <row r="9" spans="1:17" s="11" customFormat="1" ht="18.899999999999999" customHeight="1" x14ac:dyDescent="0.25">
      <c r="A9" s="101">
        <v>3</v>
      </c>
      <c r="B9" s="246" t="s">
        <v>95</v>
      </c>
      <c r="C9" s="247" t="s">
        <v>96</v>
      </c>
      <c r="D9" s="249" t="s">
        <v>98</v>
      </c>
      <c r="E9" s="255" t="s">
        <v>100</v>
      </c>
      <c r="F9" s="220"/>
      <c r="G9" s="123"/>
      <c r="H9" s="50">
        <v>14</v>
      </c>
      <c r="I9" s="50"/>
      <c r="J9" s="98"/>
      <c r="K9" s="96"/>
      <c r="L9" s="100"/>
      <c r="M9" s="96"/>
      <c r="N9" s="94"/>
      <c r="O9" s="50"/>
      <c r="P9" s="229"/>
      <c r="Q9" s="119"/>
    </row>
    <row r="10" spans="1:17" s="11" customFormat="1" ht="18.899999999999999" customHeight="1" x14ac:dyDescent="0.25">
      <c r="A10" s="101">
        <v>4</v>
      </c>
      <c r="B10" s="49"/>
      <c r="C10" s="49"/>
      <c r="D10" s="50"/>
      <c r="E10" s="114"/>
      <c r="F10" s="220"/>
      <c r="G10" s="123"/>
      <c r="H10" s="50"/>
      <c r="I10" s="50"/>
      <c r="J10" s="98"/>
      <c r="K10" s="96"/>
      <c r="L10" s="100"/>
      <c r="M10" s="96"/>
      <c r="N10" s="94"/>
      <c r="O10" s="50"/>
      <c r="P10" s="228"/>
      <c r="Q10" s="226"/>
    </row>
    <row r="11" spans="1:17" s="11" customFormat="1" ht="18.899999999999999" customHeight="1" x14ac:dyDescent="0.25">
      <c r="A11" s="101">
        <v>5</v>
      </c>
      <c r="B11" s="49"/>
      <c r="C11" s="49"/>
      <c r="D11" s="50"/>
      <c r="E11" s="114"/>
      <c r="F11" s="220"/>
      <c r="G11" s="123"/>
      <c r="H11" s="50"/>
      <c r="I11" s="50"/>
      <c r="J11" s="98"/>
      <c r="K11" s="96"/>
      <c r="L11" s="100"/>
      <c r="M11" s="96"/>
      <c r="N11" s="94"/>
      <c r="O11" s="50"/>
      <c r="P11" s="228"/>
      <c r="Q11" s="226"/>
    </row>
    <row r="12" spans="1:17" s="11" customFormat="1" ht="18.899999999999999" customHeight="1" x14ac:dyDescent="0.25">
      <c r="A12" s="101">
        <v>6</v>
      </c>
      <c r="B12" s="49"/>
      <c r="C12" s="49"/>
      <c r="D12" s="50"/>
      <c r="E12" s="114"/>
      <c r="F12" s="220"/>
      <c r="G12" s="123"/>
      <c r="H12" s="50"/>
      <c r="I12" s="50"/>
      <c r="J12" s="98"/>
      <c r="K12" s="96"/>
      <c r="L12" s="100"/>
      <c r="M12" s="96"/>
      <c r="N12" s="94"/>
      <c r="O12" s="50"/>
      <c r="P12" s="228"/>
      <c r="Q12" s="226"/>
    </row>
    <row r="13" spans="1:17" s="11" customFormat="1" ht="18.899999999999999" customHeight="1" x14ac:dyDescent="0.25">
      <c r="A13" s="101">
        <v>7</v>
      </c>
      <c r="B13" s="49"/>
      <c r="C13" s="49"/>
      <c r="D13" s="50"/>
      <c r="E13" s="114"/>
      <c r="F13" s="220"/>
      <c r="G13" s="123"/>
      <c r="H13" s="50"/>
      <c r="I13" s="50"/>
      <c r="J13" s="98"/>
      <c r="K13" s="96"/>
      <c r="L13" s="100"/>
      <c r="M13" s="96"/>
      <c r="N13" s="94"/>
      <c r="O13" s="50"/>
      <c r="P13" s="228"/>
      <c r="Q13" s="226"/>
    </row>
    <row r="14" spans="1:17" s="11" customFormat="1" ht="18.899999999999999" customHeight="1" x14ac:dyDescent="0.25">
      <c r="A14" s="101">
        <v>8</v>
      </c>
      <c r="B14" s="49"/>
      <c r="C14" s="49"/>
      <c r="D14" s="50"/>
      <c r="E14" s="114"/>
      <c r="F14" s="220"/>
      <c r="G14" s="123"/>
      <c r="H14" s="50"/>
      <c r="I14" s="50"/>
      <c r="J14" s="98"/>
      <c r="K14" s="96"/>
      <c r="L14" s="100"/>
      <c r="M14" s="96"/>
      <c r="N14" s="94"/>
      <c r="O14" s="50"/>
      <c r="P14" s="228"/>
      <c r="Q14" s="226"/>
    </row>
    <row r="15" spans="1:17" s="11" customFormat="1" ht="18.899999999999999" customHeight="1" x14ac:dyDescent="0.25">
      <c r="A15" s="101">
        <v>9</v>
      </c>
      <c r="B15" s="49"/>
      <c r="C15" s="49"/>
      <c r="D15" s="50"/>
      <c r="E15" s="114"/>
      <c r="F15" s="51"/>
      <c r="G15" s="51"/>
      <c r="H15" s="50"/>
      <c r="I15" s="50"/>
      <c r="J15" s="98"/>
      <c r="K15" s="96"/>
      <c r="L15" s="100"/>
      <c r="M15" s="122"/>
      <c r="N15" s="94"/>
      <c r="O15" s="50"/>
      <c r="P15" s="51"/>
      <c r="Q15" s="51"/>
    </row>
    <row r="16" spans="1:17" s="11" customFormat="1" ht="18.899999999999999" customHeight="1" x14ac:dyDescent="0.25">
      <c r="A16" s="101">
        <v>10</v>
      </c>
      <c r="B16" s="238"/>
      <c r="C16" s="49"/>
      <c r="D16" s="50"/>
      <c r="E16" s="114"/>
      <c r="F16" s="51"/>
      <c r="G16" s="51"/>
      <c r="H16" s="50"/>
      <c r="I16" s="50"/>
      <c r="J16" s="98"/>
      <c r="K16" s="96"/>
      <c r="L16" s="100"/>
      <c r="M16" s="122"/>
      <c r="N16" s="94"/>
      <c r="O16" s="50"/>
      <c r="P16" s="66"/>
      <c r="Q16" s="51"/>
    </row>
    <row r="17" spans="1:17" s="11" customFormat="1" ht="18.899999999999999" customHeight="1" x14ac:dyDescent="0.25">
      <c r="A17" s="101">
        <v>11</v>
      </c>
      <c r="B17" s="49"/>
      <c r="C17" s="49"/>
      <c r="D17" s="50"/>
      <c r="E17" s="114"/>
      <c r="F17" s="51"/>
      <c r="G17" s="51"/>
      <c r="H17" s="50"/>
      <c r="I17" s="50"/>
      <c r="J17" s="98"/>
      <c r="K17" s="96"/>
      <c r="L17" s="100"/>
      <c r="M17" s="122"/>
      <c r="N17" s="94"/>
      <c r="O17" s="50"/>
      <c r="P17" s="66"/>
      <c r="Q17" s="51"/>
    </row>
    <row r="18" spans="1:17" s="11" customFormat="1" ht="18.899999999999999" customHeight="1" x14ac:dyDescent="0.25">
      <c r="A18" s="101">
        <v>12</v>
      </c>
      <c r="B18" s="49"/>
      <c r="C18" s="49"/>
      <c r="D18" s="50"/>
      <c r="E18" s="114"/>
      <c r="F18" s="51"/>
      <c r="G18" s="51"/>
      <c r="H18" s="50"/>
      <c r="I18" s="50"/>
      <c r="J18" s="98"/>
      <c r="K18" s="96"/>
      <c r="L18" s="100"/>
      <c r="M18" s="122"/>
      <c r="N18" s="94"/>
      <c r="O18" s="50"/>
      <c r="P18" s="66"/>
      <c r="Q18" s="51"/>
    </row>
    <row r="19" spans="1:17" s="11" customFormat="1" ht="18.899999999999999" customHeight="1" x14ac:dyDescent="0.25">
      <c r="A19" s="101">
        <v>13</v>
      </c>
      <c r="B19" s="49"/>
      <c r="C19" s="49"/>
      <c r="D19" s="50"/>
      <c r="E19" s="114"/>
      <c r="F19" s="51"/>
      <c r="G19" s="51"/>
      <c r="H19" s="50"/>
      <c r="I19" s="50"/>
      <c r="J19" s="98"/>
      <c r="K19" s="96"/>
      <c r="L19" s="100"/>
      <c r="M19" s="122"/>
      <c r="N19" s="94"/>
      <c r="O19" s="50"/>
      <c r="P19" s="66"/>
      <c r="Q19" s="51"/>
    </row>
    <row r="20" spans="1:17" s="11" customFormat="1" ht="18.899999999999999" customHeight="1" x14ac:dyDescent="0.25">
      <c r="A20" s="101">
        <v>14</v>
      </c>
      <c r="B20" s="49"/>
      <c r="C20" s="49"/>
      <c r="D20" s="50"/>
      <c r="E20" s="114"/>
      <c r="F20" s="51"/>
      <c r="G20" s="51"/>
      <c r="H20" s="50"/>
      <c r="I20" s="50"/>
      <c r="J20" s="98"/>
      <c r="K20" s="96"/>
      <c r="L20" s="100"/>
      <c r="M20" s="122"/>
      <c r="N20" s="94"/>
      <c r="O20" s="50"/>
      <c r="P20" s="66"/>
      <c r="Q20" s="51"/>
    </row>
    <row r="21" spans="1:17" s="11" customFormat="1" ht="18.899999999999999" customHeight="1" x14ac:dyDescent="0.25">
      <c r="A21" s="101">
        <v>15</v>
      </c>
      <c r="B21" s="49"/>
      <c r="C21" s="49"/>
      <c r="D21" s="50"/>
      <c r="E21" s="114"/>
      <c r="F21" s="51"/>
      <c r="G21" s="51"/>
      <c r="H21" s="50"/>
      <c r="I21" s="50"/>
      <c r="J21" s="98"/>
      <c r="K21" s="96"/>
      <c r="L21" s="100"/>
      <c r="M21" s="122"/>
      <c r="N21" s="94"/>
      <c r="O21" s="50"/>
      <c r="P21" s="66"/>
      <c r="Q21" s="51"/>
    </row>
    <row r="22" spans="1:17" s="11" customFormat="1" ht="18.899999999999999" customHeight="1" x14ac:dyDescent="0.25">
      <c r="A22" s="101">
        <v>16</v>
      </c>
      <c r="B22" s="49"/>
      <c r="C22" s="49"/>
      <c r="D22" s="50"/>
      <c r="E22" s="114"/>
      <c r="F22" s="51"/>
      <c r="G22" s="51"/>
      <c r="H22" s="50"/>
      <c r="I22" s="50"/>
      <c r="J22" s="98"/>
      <c r="K22" s="96"/>
      <c r="L22" s="100"/>
      <c r="M22" s="122"/>
      <c r="N22" s="94"/>
      <c r="O22" s="50"/>
      <c r="P22" s="66"/>
      <c r="Q22" s="51"/>
    </row>
    <row r="23" spans="1:17" s="11" customFormat="1" ht="18.899999999999999" customHeight="1" x14ac:dyDescent="0.25">
      <c r="A23" s="101">
        <v>17</v>
      </c>
      <c r="B23" s="49"/>
      <c r="C23" s="49"/>
      <c r="D23" s="50"/>
      <c r="E23" s="114"/>
      <c r="F23" s="51"/>
      <c r="G23" s="51"/>
      <c r="H23" s="50"/>
      <c r="I23" s="50"/>
      <c r="J23" s="98"/>
      <c r="K23" s="96"/>
      <c r="L23" s="100"/>
      <c r="M23" s="122"/>
      <c r="N23" s="94"/>
      <c r="O23" s="50"/>
      <c r="P23" s="66"/>
      <c r="Q23" s="51"/>
    </row>
    <row r="24" spans="1:17" s="11" customFormat="1" ht="18.899999999999999" customHeight="1" x14ac:dyDescent="0.25">
      <c r="A24" s="101">
        <v>18</v>
      </c>
      <c r="B24" s="49"/>
      <c r="C24" s="49"/>
      <c r="D24" s="50"/>
      <c r="E24" s="114"/>
      <c r="F24" s="51"/>
      <c r="G24" s="51"/>
      <c r="H24" s="50"/>
      <c r="I24" s="50"/>
      <c r="J24" s="98"/>
      <c r="K24" s="96"/>
      <c r="L24" s="100"/>
      <c r="M24" s="122"/>
      <c r="N24" s="94"/>
      <c r="O24" s="50"/>
      <c r="P24" s="66"/>
      <c r="Q24" s="51"/>
    </row>
    <row r="25" spans="1:17" s="11" customFormat="1" ht="18.899999999999999" customHeight="1" x14ac:dyDescent="0.25">
      <c r="A25" s="101">
        <v>19</v>
      </c>
      <c r="B25" s="49"/>
      <c r="C25" s="49"/>
      <c r="D25" s="50"/>
      <c r="E25" s="114"/>
      <c r="F25" s="51"/>
      <c r="G25" s="51"/>
      <c r="H25" s="50"/>
      <c r="I25" s="50"/>
      <c r="J25" s="98"/>
      <c r="K25" s="96"/>
      <c r="L25" s="100"/>
      <c r="M25" s="122"/>
      <c r="N25" s="94"/>
      <c r="O25" s="50"/>
      <c r="P25" s="66"/>
      <c r="Q25" s="51"/>
    </row>
    <row r="26" spans="1:17" s="11" customFormat="1" ht="18.899999999999999" customHeight="1" x14ac:dyDescent="0.25">
      <c r="A26" s="101">
        <v>20</v>
      </c>
      <c r="B26" s="49"/>
      <c r="C26" s="49"/>
      <c r="D26" s="50"/>
      <c r="E26" s="114"/>
      <c r="F26" s="51"/>
      <c r="G26" s="51"/>
      <c r="H26" s="50"/>
      <c r="I26" s="50"/>
      <c r="J26" s="98"/>
      <c r="K26" s="96"/>
      <c r="L26" s="100"/>
      <c r="M26" s="122"/>
      <c r="N26" s="94"/>
      <c r="O26" s="50"/>
      <c r="P26" s="66"/>
      <c r="Q26" s="51"/>
    </row>
    <row r="27" spans="1:17" s="11" customFormat="1" ht="18.899999999999999" customHeight="1" x14ac:dyDescent="0.25">
      <c r="A27" s="101">
        <v>21</v>
      </c>
      <c r="B27" s="49"/>
      <c r="C27" s="49"/>
      <c r="D27" s="50"/>
      <c r="E27" s="114"/>
      <c r="F27" s="51"/>
      <c r="G27" s="51"/>
      <c r="H27" s="50"/>
      <c r="I27" s="50"/>
      <c r="J27" s="98"/>
      <c r="K27" s="96"/>
      <c r="L27" s="100"/>
      <c r="M27" s="122"/>
      <c r="N27" s="94"/>
      <c r="O27" s="50"/>
      <c r="P27" s="66"/>
      <c r="Q27" s="51"/>
    </row>
    <row r="28" spans="1:17" s="11" customFormat="1" ht="18.899999999999999" customHeight="1" x14ac:dyDescent="0.25">
      <c r="A28" s="101">
        <v>22</v>
      </c>
      <c r="B28" s="49"/>
      <c r="C28" s="49"/>
      <c r="D28" s="50"/>
      <c r="E28" s="239"/>
      <c r="F28" s="234"/>
      <c r="G28" s="119"/>
      <c r="H28" s="50"/>
      <c r="I28" s="50"/>
      <c r="J28" s="98"/>
      <c r="K28" s="96"/>
      <c r="L28" s="100"/>
      <c r="M28" s="122"/>
      <c r="N28" s="94"/>
      <c r="O28" s="50"/>
      <c r="P28" s="66"/>
      <c r="Q28" s="51"/>
    </row>
    <row r="29" spans="1:17" s="11" customFormat="1" ht="18.899999999999999" customHeight="1" x14ac:dyDescent="0.25">
      <c r="A29" s="101">
        <v>23</v>
      </c>
      <c r="B29" s="49"/>
      <c r="C29" s="49"/>
      <c r="D29" s="50"/>
      <c r="E29" s="240"/>
      <c r="F29" s="51"/>
      <c r="G29" s="51"/>
      <c r="H29" s="50"/>
      <c r="I29" s="50"/>
      <c r="J29" s="98"/>
      <c r="K29" s="96"/>
      <c r="L29" s="100"/>
      <c r="M29" s="122"/>
      <c r="N29" s="94"/>
      <c r="O29" s="50"/>
      <c r="P29" s="66"/>
      <c r="Q29" s="51"/>
    </row>
    <row r="30" spans="1:17" s="11" customFormat="1" ht="18.899999999999999" customHeight="1" x14ac:dyDescent="0.25">
      <c r="A30" s="101">
        <v>24</v>
      </c>
      <c r="B30" s="49"/>
      <c r="C30" s="49"/>
      <c r="D30" s="50"/>
      <c r="E30" s="114"/>
      <c r="F30" s="51"/>
      <c r="G30" s="51"/>
      <c r="H30" s="50"/>
      <c r="I30" s="50"/>
      <c r="J30" s="98"/>
      <c r="K30" s="96"/>
      <c r="L30" s="100"/>
      <c r="M30" s="122"/>
      <c r="N30" s="94"/>
      <c r="O30" s="50"/>
      <c r="P30" s="66"/>
      <c r="Q30" s="51"/>
    </row>
    <row r="31" spans="1:17" s="11" customFormat="1" ht="18.899999999999999" customHeight="1" x14ac:dyDescent="0.25">
      <c r="A31" s="101">
        <v>25</v>
      </c>
      <c r="B31" s="49"/>
      <c r="C31" s="49"/>
      <c r="D31" s="50"/>
      <c r="E31" s="114"/>
      <c r="F31" s="51"/>
      <c r="G31" s="51"/>
      <c r="H31" s="50"/>
      <c r="I31" s="50"/>
      <c r="J31" s="98"/>
      <c r="K31" s="96"/>
      <c r="L31" s="100"/>
      <c r="M31" s="122"/>
      <c r="N31" s="94"/>
      <c r="O31" s="50"/>
      <c r="P31" s="66"/>
      <c r="Q31" s="51"/>
    </row>
    <row r="32" spans="1:17" s="11" customFormat="1" ht="18.899999999999999" customHeight="1" x14ac:dyDescent="0.25">
      <c r="A32" s="101">
        <v>26</v>
      </c>
      <c r="B32" s="49"/>
      <c r="C32" s="49"/>
      <c r="D32" s="50"/>
      <c r="E32" s="231"/>
      <c r="F32" s="51"/>
      <c r="G32" s="51"/>
      <c r="H32" s="50"/>
      <c r="I32" s="50"/>
      <c r="J32" s="98"/>
      <c r="K32" s="96"/>
      <c r="L32" s="100"/>
      <c r="M32" s="122"/>
      <c r="N32" s="94"/>
      <c r="O32" s="50"/>
      <c r="P32" s="66"/>
      <c r="Q32" s="51"/>
    </row>
    <row r="33" spans="1:17" s="11" customFormat="1" ht="18.899999999999999" customHeight="1" x14ac:dyDescent="0.25">
      <c r="A33" s="101">
        <v>27</v>
      </c>
      <c r="B33" s="49"/>
      <c r="C33" s="49"/>
      <c r="D33" s="50"/>
      <c r="E33" s="114"/>
      <c r="F33" s="51"/>
      <c r="G33" s="51"/>
      <c r="H33" s="50"/>
      <c r="I33" s="50"/>
      <c r="J33" s="98"/>
      <c r="K33" s="96"/>
      <c r="L33" s="100"/>
      <c r="M33" s="122"/>
      <c r="N33" s="94"/>
      <c r="O33" s="50"/>
      <c r="P33" s="66"/>
      <c r="Q33" s="51"/>
    </row>
    <row r="34" spans="1:17" s="11" customFormat="1" ht="18.899999999999999" customHeight="1" x14ac:dyDescent="0.25">
      <c r="A34" s="101">
        <v>28</v>
      </c>
      <c r="B34" s="49"/>
      <c r="C34" s="49"/>
      <c r="D34" s="50"/>
      <c r="E34" s="114"/>
      <c r="F34" s="51"/>
      <c r="G34" s="51"/>
      <c r="H34" s="50"/>
      <c r="I34" s="50"/>
      <c r="J34" s="98"/>
      <c r="K34" s="96"/>
      <c r="L34" s="100"/>
      <c r="M34" s="122"/>
      <c r="N34" s="94"/>
      <c r="O34" s="50"/>
      <c r="P34" s="66"/>
      <c r="Q34" s="51"/>
    </row>
    <row r="35" spans="1:17" s="11" customFormat="1" ht="18.899999999999999" customHeight="1" x14ac:dyDescent="0.25">
      <c r="A35" s="101">
        <v>29</v>
      </c>
      <c r="B35" s="49"/>
      <c r="C35" s="49"/>
      <c r="D35" s="50"/>
      <c r="E35" s="114"/>
      <c r="F35" s="51"/>
      <c r="G35" s="51"/>
      <c r="H35" s="50"/>
      <c r="I35" s="50"/>
      <c r="J35" s="98"/>
      <c r="K35" s="96"/>
      <c r="L35" s="100"/>
      <c r="M35" s="122"/>
      <c r="N35" s="94"/>
      <c r="O35" s="50"/>
      <c r="P35" s="66"/>
      <c r="Q35" s="51"/>
    </row>
    <row r="36" spans="1:17" s="11" customFormat="1" ht="18.899999999999999" customHeight="1" x14ac:dyDescent="0.25">
      <c r="A36" s="101">
        <v>30</v>
      </c>
      <c r="B36" s="49"/>
      <c r="C36" s="49"/>
      <c r="D36" s="50"/>
      <c r="E36" s="114"/>
      <c r="F36" s="51"/>
      <c r="G36" s="51"/>
      <c r="H36" s="50"/>
      <c r="I36" s="50"/>
      <c r="J36" s="98"/>
      <c r="K36" s="96"/>
      <c r="L36" s="100"/>
      <c r="M36" s="122"/>
      <c r="N36" s="94"/>
      <c r="O36" s="50"/>
      <c r="P36" s="66"/>
      <c r="Q36" s="51"/>
    </row>
    <row r="37" spans="1:17" s="11" customFormat="1" ht="18.899999999999999" customHeight="1" x14ac:dyDescent="0.25">
      <c r="A37" s="101">
        <v>31</v>
      </c>
      <c r="B37" s="49"/>
      <c r="C37" s="49"/>
      <c r="D37" s="50"/>
      <c r="E37" s="114"/>
      <c r="F37" s="51"/>
      <c r="G37" s="51"/>
      <c r="H37" s="50"/>
      <c r="I37" s="50"/>
      <c r="J37" s="98"/>
      <c r="K37" s="96"/>
      <c r="L37" s="100"/>
      <c r="M37" s="122"/>
      <c r="N37" s="94"/>
      <c r="O37" s="50"/>
      <c r="P37" s="66"/>
      <c r="Q37" s="51"/>
    </row>
    <row r="38" spans="1:17" s="11" customFormat="1" ht="18.899999999999999" customHeight="1" x14ac:dyDescent="0.25">
      <c r="A38" s="101">
        <v>32</v>
      </c>
      <c r="B38" s="49"/>
      <c r="C38" s="49"/>
      <c r="D38" s="50"/>
      <c r="E38" s="114"/>
      <c r="F38" s="51"/>
      <c r="G38" s="51"/>
      <c r="H38" s="220"/>
      <c r="I38" s="123"/>
      <c r="J38" s="98"/>
      <c r="K38" s="96"/>
      <c r="L38" s="100"/>
      <c r="M38" s="122"/>
      <c r="N38" s="94"/>
      <c r="O38" s="51"/>
      <c r="P38" s="66"/>
      <c r="Q38" s="51"/>
    </row>
    <row r="39" spans="1:17" s="11" customFormat="1" ht="18.899999999999999" customHeight="1" x14ac:dyDescent="0.25">
      <c r="A39" s="101">
        <v>33</v>
      </c>
      <c r="B39" s="49"/>
      <c r="C39" s="49"/>
      <c r="D39" s="50"/>
      <c r="E39" s="114"/>
      <c r="F39" s="51"/>
      <c r="G39" s="51"/>
      <c r="H39" s="220"/>
      <c r="I39" s="123"/>
      <c r="J39" s="98"/>
      <c r="K39" s="96"/>
      <c r="L39" s="100"/>
      <c r="M39" s="122"/>
      <c r="N39" s="119"/>
      <c r="O39" s="51"/>
      <c r="P39" s="66"/>
      <c r="Q39" s="51"/>
    </row>
    <row r="40" spans="1:17" s="11" customFormat="1" ht="18.899999999999999" customHeight="1" x14ac:dyDescent="0.25">
      <c r="A40" s="101">
        <v>34</v>
      </c>
      <c r="B40" s="49"/>
      <c r="C40" s="49"/>
      <c r="D40" s="50"/>
      <c r="E40" s="114"/>
      <c r="F40" s="51"/>
      <c r="G40" s="51"/>
      <c r="H40" s="220"/>
      <c r="I40" s="123"/>
      <c r="J40" s="98" t="e">
        <f>IF(AND(Q40="",#REF!&gt;0,#REF!&lt;5),K40,)</f>
        <v>#REF!</v>
      </c>
      <c r="K40" s="96" t="str">
        <f>IF(D40="","ZZZ9",IF(AND(#REF!&gt;0,#REF!&lt;5),D40&amp;#REF!,D40&amp;"9"))</f>
        <v>ZZZ9</v>
      </c>
      <c r="L40" s="100">
        <f t="shared" ref="L40:L103" si="0">IF(Q40="",999,Q40)</f>
        <v>999</v>
      </c>
      <c r="M40" s="122">
        <f t="shared" ref="M40:M103" si="1">IF(P40=999,999,1)</f>
        <v>999</v>
      </c>
      <c r="N40" s="119"/>
      <c r="O40" s="51"/>
      <c r="P40" s="66">
        <f t="shared" ref="P40:P103" si="2">IF(N40="DA",1,IF(N40="WC",2,IF(N40="SE",3,IF(N40="Q",4,IF(N40="LL",5,999)))))</f>
        <v>999</v>
      </c>
      <c r="Q40" s="51"/>
    </row>
    <row r="41" spans="1:17" s="11" customFormat="1" ht="18.899999999999999" customHeight="1" x14ac:dyDescent="0.25">
      <c r="A41" s="101">
        <v>35</v>
      </c>
      <c r="B41" s="49"/>
      <c r="C41" s="49"/>
      <c r="D41" s="50"/>
      <c r="E41" s="114"/>
      <c r="F41" s="51"/>
      <c r="G41" s="51"/>
      <c r="H41" s="220"/>
      <c r="I41" s="123"/>
      <c r="J41" s="98" t="e">
        <f>IF(AND(Q41="",#REF!&gt;0,#REF!&lt;5),K41,)</f>
        <v>#REF!</v>
      </c>
      <c r="K41" s="96" t="str">
        <f>IF(D41="","ZZZ9",IF(AND(#REF!&gt;0,#REF!&lt;5),D41&amp;#REF!,D41&amp;"9"))</f>
        <v>ZZZ9</v>
      </c>
      <c r="L41" s="100">
        <f t="shared" si="0"/>
        <v>999</v>
      </c>
      <c r="M41" s="122">
        <f t="shared" si="1"/>
        <v>999</v>
      </c>
      <c r="N41" s="119"/>
      <c r="O41" s="51"/>
      <c r="P41" s="66">
        <f t="shared" si="2"/>
        <v>999</v>
      </c>
      <c r="Q41" s="51"/>
    </row>
    <row r="42" spans="1:17" s="11" customFormat="1" ht="18.899999999999999" customHeight="1" x14ac:dyDescent="0.25">
      <c r="A42" s="101">
        <v>36</v>
      </c>
      <c r="B42" s="49"/>
      <c r="C42" s="49"/>
      <c r="D42" s="50"/>
      <c r="E42" s="114"/>
      <c r="F42" s="51"/>
      <c r="G42" s="51"/>
      <c r="H42" s="220"/>
      <c r="I42" s="123"/>
      <c r="J42" s="98" t="e">
        <f>IF(AND(Q42="",#REF!&gt;0,#REF!&lt;5),K42,)</f>
        <v>#REF!</v>
      </c>
      <c r="K42" s="96" t="str">
        <f>IF(D42="","ZZZ9",IF(AND(#REF!&gt;0,#REF!&lt;5),D42&amp;#REF!,D42&amp;"9"))</f>
        <v>ZZZ9</v>
      </c>
      <c r="L42" s="100">
        <f t="shared" si="0"/>
        <v>999</v>
      </c>
      <c r="M42" s="122">
        <f t="shared" si="1"/>
        <v>999</v>
      </c>
      <c r="N42" s="119"/>
      <c r="O42" s="51"/>
      <c r="P42" s="66">
        <f t="shared" si="2"/>
        <v>999</v>
      </c>
      <c r="Q42" s="51"/>
    </row>
    <row r="43" spans="1:17" s="11" customFormat="1" ht="18.899999999999999" customHeight="1" x14ac:dyDescent="0.25">
      <c r="A43" s="101">
        <v>37</v>
      </c>
      <c r="B43" s="49"/>
      <c r="C43" s="49"/>
      <c r="D43" s="50"/>
      <c r="E43" s="114"/>
      <c r="F43" s="51"/>
      <c r="G43" s="51"/>
      <c r="H43" s="220"/>
      <c r="I43" s="123"/>
      <c r="J43" s="98" t="e">
        <f>IF(AND(Q43="",#REF!&gt;0,#REF!&lt;5),K43,)</f>
        <v>#REF!</v>
      </c>
      <c r="K43" s="96" t="str">
        <f>IF(D43="","ZZZ9",IF(AND(#REF!&gt;0,#REF!&lt;5),D43&amp;#REF!,D43&amp;"9"))</f>
        <v>ZZZ9</v>
      </c>
      <c r="L43" s="100">
        <f t="shared" si="0"/>
        <v>999</v>
      </c>
      <c r="M43" s="122">
        <f t="shared" si="1"/>
        <v>999</v>
      </c>
      <c r="N43" s="119"/>
      <c r="O43" s="51"/>
      <c r="P43" s="66">
        <f t="shared" si="2"/>
        <v>999</v>
      </c>
      <c r="Q43" s="51"/>
    </row>
    <row r="44" spans="1:17" s="11" customFormat="1" ht="18.899999999999999" customHeight="1" x14ac:dyDescent="0.25">
      <c r="A44" s="101">
        <v>38</v>
      </c>
      <c r="B44" s="49"/>
      <c r="C44" s="49"/>
      <c r="D44" s="50"/>
      <c r="E44" s="114"/>
      <c r="F44" s="51"/>
      <c r="G44" s="51"/>
      <c r="H44" s="220"/>
      <c r="I44" s="123"/>
      <c r="J44" s="98" t="e">
        <f>IF(AND(Q44="",#REF!&gt;0,#REF!&lt;5),K44,)</f>
        <v>#REF!</v>
      </c>
      <c r="K44" s="96" t="str">
        <f>IF(D44="","ZZZ9",IF(AND(#REF!&gt;0,#REF!&lt;5),D44&amp;#REF!,D44&amp;"9"))</f>
        <v>ZZZ9</v>
      </c>
      <c r="L44" s="100">
        <f t="shared" si="0"/>
        <v>999</v>
      </c>
      <c r="M44" s="122">
        <f t="shared" si="1"/>
        <v>999</v>
      </c>
      <c r="N44" s="119"/>
      <c r="O44" s="51"/>
      <c r="P44" s="66">
        <f t="shared" si="2"/>
        <v>999</v>
      </c>
      <c r="Q44" s="51"/>
    </row>
    <row r="45" spans="1:17" s="11" customFormat="1" ht="18.899999999999999" customHeight="1" x14ac:dyDescent="0.25">
      <c r="A45" s="101">
        <v>39</v>
      </c>
      <c r="B45" s="49"/>
      <c r="C45" s="49"/>
      <c r="D45" s="50"/>
      <c r="E45" s="114"/>
      <c r="F45" s="51"/>
      <c r="G45" s="51"/>
      <c r="H45" s="220"/>
      <c r="I45" s="123"/>
      <c r="J45" s="98" t="e">
        <f>IF(AND(Q45="",#REF!&gt;0,#REF!&lt;5),K45,)</f>
        <v>#REF!</v>
      </c>
      <c r="K45" s="96" t="str">
        <f>IF(D45="","ZZZ9",IF(AND(#REF!&gt;0,#REF!&lt;5),D45&amp;#REF!,D45&amp;"9"))</f>
        <v>ZZZ9</v>
      </c>
      <c r="L45" s="100">
        <f t="shared" si="0"/>
        <v>999</v>
      </c>
      <c r="M45" s="122">
        <f t="shared" si="1"/>
        <v>999</v>
      </c>
      <c r="N45" s="119"/>
      <c r="O45" s="51"/>
      <c r="P45" s="66">
        <f t="shared" si="2"/>
        <v>999</v>
      </c>
      <c r="Q45" s="51"/>
    </row>
    <row r="46" spans="1:17" s="11" customFormat="1" ht="18.899999999999999" customHeight="1" x14ac:dyDescent="0.25">
      <c r="A46" s="101">
        <v>40</v>
      </c>
      <c r="B46" s="49"/>
      <c r="C46" s="49"/>
      <c r="D46" s="50"/>
      <c r="E46" s="114"/>
      <c r="F46" s="51"/>
      <c r="G46" s="51"/>
      <c r="H46" s="220"/>
      <c r="I46" s="123"/>
      <c r="J46" s="98" t="e">
        <f>IF(AND(Q46="",#REF!&gt;0,#REF!&lt;5),K46,)</f>
        <v>#REF!</v>
      </c>
      <c r="K46" s="96" t="str">
        <f>IF(D46="","ZZZ9",IF(AND(#REF!&gt;0,#REF!&lt;5),D46&amp;#REF!,D46&amp;"9"))</f>
        <v>ZZZ9</v>
      </c>
      <c r="L46" s="100">
        <f t="shared" si="0"/>
        <v>999</v>
      </c>
      <c r="M46" s="122">
        <f t="shared" si="1"/>
        <v>999</v>
      </c>
      <c r="N46" s="119"/>
      <c r="O46" s="51"/>
      <c r="P46" s="66">
        <f t="shared" si="2"/>
        <v>999</v>
      </c>
      <c r="Q46" s="51"/>
    </row>
    <row r="47" spans="1:17" s="11" customFormat="1" ht="18.899999999999999" customHeight="1" x14ac:dyDescent="0.25">
      <c r="A47" s="101">
        <v>41</v>
      </c>
      <c r="B47" s="49"/>
      <c r="C47" s="49"/>
      <c r="D47" s="50"/>
      <c r="E47" s="114"/>
      <c r="F47" s="51"/>
      <c r="G47" s="51"/>
      <c r="H47" s="220"/>
      <c r="I47" s="123"/>
      <c r="J47" s="98" t="e">
        <f>IF(AND(Q47="",#REF!&gt;0,#REF!&lt;5),K47,)</f>
        <v>#REF!</v>
      </c>
      <c r="K47" s="96" t="str">
        <f>IF(D47="","ZZZ9",IF(AND(#REF!&gt;0,#REF!&lt;5),D47&amp;#REF!,D47&amp;"9"))</f>
        <v>ZZZ9</v>
      </c>
      <c r="L47" s="100">
        <f t="shared" si="0"/>
        <v>999</v>
      </c>
      <c r="M47" s="122">
        <f t="shared" si="1"/>
        <v>999</v>
      </c>
      <c r="N47" s="119"/>
      <c r="O47" s="51"/>
      <c r="P47" s="66">
        <f t="shared" si="2"/>
        <v>999</v>
      </c>
      <c r="Q47" s="51"/>
    </row>
    <row r="48" spans="1:17" s="11" customFormat="1" ht="18.899999999999999" customHeight="1" x14ac:dyDescent="0.25">
      <c r="A48" s="101">
        <v>42</v>
      </c>
      <c r="B48" s="49"/>
      <c r="C48" s="49"/>
      <c r="D48" s="50"/>
      <c r="E48" s="114"/>
      <c r="F48" s="51"/>
      <c r="G48" s="51"/>
      <c r="H48" s="220"/>
      <c r="I48" s="123"/>
      <c r="J48" s="98" t="e">
        <f>IF(AND(Q48="",#REF!&gt;0,#REF!&lt;5),K48,)</f>
        <v>#REF!</v>
      </c>
      <c r="K48" s="96" t="str">
        <f>IF(D48="","ZZZ9",IF(AND(#REF!&gt;0,#REF!&lt;5),D48&amp;#REF!,D48&amp;"9"))</f>
        <v>ZZZ9</v>
      </c>
      <c r="L48" s="100">
        <f t="shared" si="0"/>
        <v>999</v>
      </c>
      <c r="M48" s="122">
        <f t="shared" si="1"/>
        <v>999</v>
      </c>
      <c r="N48" s="119"/>
      <c r="O48" s="51"/>
      <c r="P48" s="66">
        <f t="shared" si="2"/>
        <v>999</v>
      </c>
      <c r="Q48" s="51"/>
    </row>
    <row r="49" spans="1:17" s="11" customFormat="1" ht="18.899999999999999" customHeight="1" x14ac:dyDescent="0.25">
      <c r="A49" s="101">
        <v>43</v>
      </c>
      <c r="B49" s="49"/>
      <c r="C49" s="49"/>
      <c r="D49" s="50"/>
      <c r="E49" s="114"/>
      <c r="F49" s="51"/>
      <c r="G49" s="51"/>
      <c r="H49" s="220"/>
      <c r="I49" s="123"/>
      <c r="J49" s="98" t="e">
        <f>IF(AND(Q49="",#REF!&gt;0,#REF!&lt;5),K49,)</f>
        <v>#REF!</v>
      </c>
      <c r="K49" s="96" t="str">
        <f>IF(D49="","ZZZ9",IF(AND(#REF!&gt;0,#REF!&lt;5),D49&amp;#REF!,D49&amp;"9"))</f>
        <v>ZZZ9</v>
      </c>
      <c r="L49" s="100">
        <f t="shared" si="0"/>
        <v>999</v>
      </c>
      <c r="M49" s="122">
        <f t="shared" si="1"/>
        <v>999</v>
      </c>
      <c r="N49" s="119"/>
      <c r="O49" s="51"/>
      <c r="P49" s="66">
        <f t="shared" si="2"/>
        <v>999</v>
      </c>
      <c r="Q49" s="51"/>
    </row>
    <row r="50" spans="1:17" s="11" customFormat="1" ht="18.899999999999999" customHeight="1" x14ac:dyDescent="0.25">
      <c r="A50" s="101">
        <v>44</v>
      </c>
      <c r="B50" s="49"/>
      <c r="C50" s="49"/>
      <c r="D50" s="50"/>
      <c r="E50" s="114"/>
      <c r="F50" s="51"/>
      <c r="G50" s="51"/>
      <c r="H50" s="220"/>
      <c r="I50" s="123"/>
      <c r="J50" s="98" t="e">
        <f>IF(AND(Q50="",#REF!&gt;0,#REF!&lt;5),K50,)</f>
        <v>#REF!</v>
      </c>
      <c r="K50" s="96" t="str">
        <f>IF(D50="","ZZZ9",IF(AND(#REF!&gt;0,#REF!&lt;5),D50&amp;#REF!,D50&amp;"9"))</f>
        <v>ZZZ9</v>
      </c>
      <c r="L50" s="100">
        <f t="shared" si="0"/>
        <v>999</v>
      </c>
      <c r="M50" s="122">
        <f t="shared" si="1"/>
        <v>999</v>
      </c>
      <c r="N50" s="119"/>
      <c r="O50" s="51"/>
      <c r="P50" s="66">
        <f t="shared" si="2"/>
        <v>999</v>
      </c>
      <c r="Q50" s="51"/>
    </row>
    <row r="51" spans="1:17" s="11" customFormat="1" ht="18.899999999999999" customHeight="1" x14ac:dyDescent="0.25">
      <c r="A51" s="101">
        <v>45</v>
      </c>
      <c r="B51" s="49"/>
      <c r="C51" s="49"/>
      <c r="D51" s="50"/>
      <c r="E51" s="114"/>
      <c r="F51" s="51"/>
      <c r="G51" s="51"/>
      <c r="H51" s="220"/>
      <c r="I51" s="123"/>
      <c r="J51" s="98" t="e">
        <f>IF(AND(Q51="",#REF!&gt;0,#REF!&lt;5),K51,)</f>
        <v>#REF!</v>
      </c>
      <c r="K51" s="96" t="str">
        <f>IF(D51="","ZZZ9",IF(AND(#REF!&gt;0,#REF!&lt;5),D51&amp;#REF!,D51&amp;"9"))</f>
        <v>ZZZ9</v>
      </c>
      <c r="L51" s="100">
        <f t="shared" si="0"/>
        <v>999</v>
      </c>
      <c r="M51" s="122">
        <f t="shared" si="1"/>
        <v>999</v>
      </c>
      <c r="N51" s="119"/>
      <c r="O51" s="51"/>
      <c r="P51" s="66">
        <f t="shared" si="2"/>
        <v>999</v>
      </c>
      <c r="Q51" s="51"/>
    </row>
    <row r="52" spans="1:17" s="11" customFormat="1" ht="18.899999999999999" customHeight="1" x14ac:dyDescent="0.25">
      <c r="A52" s="101">
        <v>46</v>
      </c>
      <c r="B52" s="49"/>
      <c r="C52" s="49"/>
      <c r="D52" s="50"/>
      <c r="E52" s="114"/>
      <c r="F52" s="51"/>
      <c r="G52" s="51"/>
      <c r="H52" s="220"/>
      <c r="I52" s="123"/>
      <c r="J52" s="98" t="e">
        <f>IF(AND(Q52="",#REF!&gt;0,#REF!&lt;5),K52,)</f>
        <v>#REF!</v>
      </c>
      <c r="K52" s="96" t="str">
        <f>IF(D52="","ZZZ9",IF(AND(#REF!&gt;0,#REF!&lt;5),D52&amp;#REF!,D52&amp;"9"))</f>
        <v>ZZZ9</v>
      </c>
      <c r="L52" s="100">
        <f t="shared" si="0"/>
        <v>999</v>
      </c>
      <c r="M52" s="122">
        <f t="shared" si="1"/>
        <v>999</v>
      </c>
      <c r="N52" s="119"/>
      <c r="O52" s="51"/>
      <c r="P52" s="66">
        <f t="shared" si="2"/>
        <v>999</v>
      </c>
      <c r="Q52" s="51"/>
    </row>
    <row r="53" spans="1:17" s="11" customFormat="1" ht="18.899999999999999" customHeight="1" x14ac:dyDescent="0.25">
      <c r="A53" s="101">
        <v>47</v>
      </c>
      <c r="B53" s="49"/>
      <c r="C53" s="49"/>
      <c r="D53" s="50"/>
      <c r="E53" s="114"/>
      <c r="F53" s="51"/>
      <c r="G53" s="51"/>
      <c r="H53" s="220"/>
      <c r="I53" s="123"/>
      <c r="J53" s="98" t="e">
        <f>IF(AND(Q53="",#REF!&gt;0,#REF!&lt;5),K53,)</f>
        <v>#REF!</v>
      </c>
      <c r="K53" s="96" t="str">
        <f>IF(D53="","ZZZ9",IF(AND(#REF!&gt;0,#REF!&lt;5),D53&amp;#REF!,D53&amp;"9"))</f>
        <v>ZZZ9</v>
      </c>
      <c r="L53" s="100">
        <f t="shared" si="0"/>
        <v>999</v>
      </c>
      <c r="M53" s="122">
        <f t="shared" si="1"/>
        <v>999</v>
      </c>
      <c r="N53" s="119"/>
      <c r="O53" s="51"/>
      <c r="P53" s="66">
        <f t="shared" si="2"/>
        <v>999</v>
      </c>
      <c r="Q53" s="51"/>
    </row>
    <row r="54" spans="1:17" s="11" customFormat="1" ht="18.899999999999999" customHeight="1" x14ac:dyDescent="0.25">
      <c r="A54" s="101">
        <v>48</v>
      </c>
      <c r="B54" s="49"/>
      <c r="C54" s="49"/>
      <c r="D54" s="50"/>
      <c r="E54" s="114"/>
      <c r="F54" s="51"/>
      <c r="G54" s="51"/>
      <c r="H54" s="220"/>
      <c r="I54" s="123"/>
      <c r="J54" s="98" t="e">
        <f>IF(AND(Q54="",#REF!&gt;0,#REF!&lt;5),K54,)</f>
        <v>#REF!</v>
      </c>
      <c r="K54" s="96" t="str">
        <f>IF(D54="","ZZZ9",IF(AND(#REF!&gt;0,#REF!&lt;5),D54&amp;#REF!,D54&amp;"9"))</f>
        <v>ZZZ9</v>
      </c>
      <c r="L54" s="100">
        <f t="shared" si="0"/>
        <v>999</v>
      </c>
      <c r="M54" s="122">
        <f t="shared" si="1"/>
        <v>999</v>
      </c>
      <c r="N54" s="119"/>
      <c r="O54" s="51"/>
      <c r="P54" s="66">
        <f t="shared" si="2"/>
        <v>999</v>
      </c>
      <c r="Q54" s="51"/>
    </row>
    <row r="55" spans="1:17" s="11" customFormat="1" ht="18.899999999999999" customHeight="1" x14ac:dyDescent="0.25">
      <c r="A55" s="101">
        <v>49</v>
      </c>
      <c r="B55" s="49"/>
      <c r="C55" s="49"/>
      <c r="D55" s="50"/>
      <c r="E55" s="114"/>
      <c r="F55" s="51"/>
      <c r="G55" s="51"/>
      <c r="H55" s="220"/>
      <c r="I55" s="123"/>
      <c r="J55" s="98" t="e">
        <f>IF(AND(Q55="",#REF!&gt;0,#REF!&lt;5),K55,)</f>
        <v>#REF!</v>
      </c>
      <c r="K55" s="96" t="str">
        <f>IF(D55="","ZZZ9",IF(AND(#REF!&gt;0,#REF!&lt;5),D55&amp;#REF!,D55&amp;"9"))</f>
        <v>ZZZ9</v>
      </c>
      <c r="L55" s="100">
        <f t="shared" si="0"/>
        <v>999</v>
      </c>
      <c r="M55" s="122">
        <f t="shared" si="1"/>
        <v>999</v>
      </c>
      <c r="N55" s="119"/>
      <c r="O55" s="51"/>
      <c r="P55" s="66">
        <f t="shared" si="2"/>
        <v>999</v>
      </c>
      <c r="Q55" s="51"/>
    </row>
    <row r="56" spans="1:17" s="11" customFormat="1" ht="18.899999999999999" customHeight="1" x14ac:dyDescent="0.25">
      <c r="A56" s="101">
        <v>50</v>
      </c>
      <c r="B56" s="49"/>
      <c r="C56" s="49"/>
      <c r="D56" s="50"/>
      <c r="E56" s="114"/>
      <c r="F56" s="51"/>
      <c r="G56" s="51"/>
      <c r="H56" s="220"/>
      <c r="I56" s="123"/>
      <c r="J56" s="98" t="e">
        <f>IF(AND(Q56="",#REF!&gt;0,#REF!&lt;5),K56,)</f>
        <v>#REF!</v>
      </c>
      <c r="K56" s="96" t="str">
        <f>IF(D56="","ZZZ9",IF(AND(#REF!&gt;0,#REF!&lt;5),D56&amp;#REF!,D56&amp;"9"))</f>
        <v>ZZZ9</v>
      </c>
      <c r="L56" s="100">
        <f t="shared" si="0"/>
        <v>999</v>
      </c>
      <c r="M56" s="122">
        <f t="shared" si="1"/>
        <v>999</v>
      </c>
      <c r="N56" s="119"/>
      <c r="O56" s="51"/>
      <c r="P56" s="66">
        <f t="shared" si="2"/>
        <v>999</v>
      </c>
      <c r="Q56" s="51"/>
    </row>
    <row r="57" spans="1:17" s="11" customFormat="1" ht="18.899999999999999" customHeight="1" x14ac:dyDescent="0.25">
      <c r="A57" s="101">
        <v>51</v>
      </c>
      <c r="B57" s="49"/>
      <c r="C57" s="49"/>
      <c r="D57" s="50"/>
      <c r="E57" s="114"/>
      <c r="F57" s="51"/>
      <c r="G57" s="51"/>
      <c r="H57" s="220"/>
      <c r="I57" s="123"/>
      <c r="J57" s="98" t="e">
        <f>IF(AND(Q57="",#REF!&gt;0,#REF!&lt;5),K57,)</f>
        <v>#REF!</v>
      </c>
      <c r="K57" s="96" t="str">
        <f>IF(D57="","ZZZ9",IF(AND(#REF!&gt;0,#REF!&lt;5),D57&amp;#REF!,D57&amp;"9"))</f>
        <v>ZZZ9</v>
      </c>
      <c r="L57" s="100">
        <f t="shared" si="0"/>
        <v>999</v>
      </c>
      <c r="M57" s="122">
        <f t="shared" si="1"/>
        <v>999</v>
      </c>
      <c r="N57" s="119"/>
      <c r="O57" s="51"/>
      <c r="P57" s="66">
        <f t="shared" si="2"/>
        <v>999</v>
      </c>
      <c r="Q57" s="51"/>
    </row>
    <row r="58" spans="1:17" s="11" customFormat="1" ht="18.899999999999999" customHeight="1" x14ac:dyDescent="0.25">
      <c r="A58" s="101">
        <v>52</v>
      </c>
      <c r="B58" s="49"/>
      <c r="C58" s="49"/>
      <c r="D58" s="50"/>
      <c r="E58" s="114"/>
      <c r="F58" s="51"/>
      <c r="G58" s="51"/>
      <c r="H58" s="220"/>
      <c r="I58" s="123"/>
      <c r="J58" s="98" t="e">
        <f>IF(AND(Q58="",#REF!&gt;0,#REF!&lt;5),K58,)</f>
        <v>#REF!</v>
      </c>
      <c r="K58" s="96" t="str">
        <f>IF(D58="","ZZZ9",IF(AND(#REF!&gt;0,#REF!&lt;5),D58&amp;#REF!,D58&amp;"9"))</f>
        <v>ZZZ9</v>
      </c>
      <c r="L58" s="100">
        <f t="shared" si="0"/>
        <v>999</v>
      </c>
      <c r="M58" s="122">
        <f t="shared" si="1"/>
        <v>999</v>
      </c>
      <c r="N58" s="119"/>
      <c r="O58" s="51"/>
      <c r="P58" s="66">
        <f t="shared" si="2"/>
        <v>999</v>
      </c>
      <c r="Q58" s="51"/>
    </row>
    <row r="59" spans="1:17" s="11" customFormat="1" ht="18.899999999999999" customHeight="1" x14ac:dyDescent="0.25">
      <c r="A59" s="101">
        <v>53</v>
      </c>
      <c r="B59" s="49"/>
      <c r="C59" s="49"/>
      <c r="D59" s="50"/>
      <c r="E59" s="114"/>
      <c r="F59" s="51"/>
      <c r="G59" s="51"/>
      <c r="H59" s="220"/>
      <c r="I59" s="123"/>
      <c r="J59" s="98" t="e">
        <f>IF(AND(Q59="",#REF!&gt;0,#REF!&lt;5),K59,)</f>
        <v>#REF!</v>
      </c>
      <c r="K59" s="96" t="str">
        <f>IF(D59="","ZZZ9",IF(AND(#REF!&gt;0,#REF!&lt;5),D59&amp;#REF!,D59&amp;"9"))</f>
        <v>ZZZ9</v>
      </c>
      <c r="L59" s="100">
        <f t="shared" si="0"/>
        <v>999</v>
      </c>
      <c r="M59" s="122">
        <f t="shared" si="1"/>
        <v>999</v>
      </c>
      <c r="N59" s="119"/>
      <c r="O59" s="51"/>
      <c r="P59" s="66">
        <f t="shared" si="2"/>
        <v>999</v>
      </c>
      <c r="Q59" s="51"/>
    </row>
    <row r="60" spans="1:17" s="11" customFormat="1" ht="18.899999999999999" customHeight="1" x14ac:dyDescent="0.25">
      <c r="A60" s="101">
        <v>54</v>
      </c>
      <c r="B60" s="49"/>
      <c r="C60" s="49"/>
      <c r="D60" s="50"/>
      <c r="E60" s="114"/>
      <c r="F60" s="51"/>
      <c r="G60" s="51"/>
      <c r="H60" s="220"/>
      <c r="I60" s="123"/>
      <c r="J60" s="98" t="e">
        <f>IF(AND(Q60="",#REF!&gt;0,#REF!&lt;5),K60,)</f>
        <v>#REF!</v>
      </c>
      <c r="K60" s="96" t="str">
        <f>IF(D60="","ZZZ9",IF(AND(#REF!&gt;0,#REF!&lt;5),D60&amp;#REF!,D60&amp;"9"))</f>
        <v>ZZZ9</v>
      </c>
      <c r="L60" s="100">
        <f t="shared" si="0"/>
        <v>999</v>
      </c>
      <c r="M60" s="122">
        <f t="shared" si="1"/>
        <v>999</v>
      </c>
      <c r="N60" s="119"/>
      <c r="O60" s="51"/>
      <c r="P60" s="66">
        <f t="shared" si="2"/>
        <v>999</v>
      </c>
      <c r="Q60" s="51"/>
    </row>
    <row r="61" spans="1:17" s="11" customFormat="1" ht="18.899999999999999" customHeight="1" x14ac:dyDescent="0.25">
      <c r="A61" s="101">
        <v>55</v>
      </c>
      <c r="B61" s="49"/>
      <c r="C61" s="49"/>
      <c r="D61" s="50"/>
      <c r="E61" s="114"/>
      <c r="F61" s="51"/>
      <c r="G61" s="51"/>
      <c r="H61" s="220"/>
      <c r="I61" s="123"/>
      <c r="J61" s="98" t="e">
        <f>IF(AND(Q61="",#REF!&gt;0,#REF!&lt;5),K61,)</f>
        <v>#REF!</v>
      </c>
      <c r="K61" s="96" t="str">
        <f>IF(D61="","ZZZ9",IF(AND(#REF!&gt;0,#REF!&lt;5),D61&amp;#REF!,D61&amp;"9"))</f>
        <v>ZZZ9</v>
      </c>
      <c r="L61" s="100">
        <f t="shared" si="0"/>
        <v>999</v>
      </c>
      <c r="M61" s="122">
        <f t="shared" si="1"/>
        <v>999</v>
      </c>
      <c r="N61" s="119"/>
      <c r="O61" s="51"/>
      <c r="P61" s="66">
        <f t="shared" si="2"/>
        <v>999</v>
      </c>
      <c r="Q61" s="51"/>
    </row>
    <row r="62" spans="1:17" s="11" customFormat="1" ht="18.899999999999999" customHeight="1" x14ac:dyDescent="0.25">
      <c r="A62" s="101">
        <v>56</v>
      </c>
      <c r="B62" s="49"/>
      <c r="C62" s="49"/>
      <c r="D62" s="50"/>
      <c r="E62" s="114"/>
      <c r="F62" s="51"/>
      <c r="G62" s="51"/>
      <c r="H62" s="220"/>
      <c r="I62" s="123"/>
      <c r="J62" s="98" t="e">
        <f>IF(AND(Q62="",#REF!&gt;0,#REF!&lt;5),K62,)</f>
        <v>#REF!</v>
      </c>
      <c r="K62" s="96" t="str">
        <f>IF(D62="","ZZZ9",IF(AND(#REF!&gt;0,#REF!&lt;5),D62&amp;#REF!,D62&amp;"9"))</f>
        <v>ZZZ9</v>
      </c>
      <c r="L62" s="100">
        <f t="shared" si="0"/>
        <v>999</v>
      </c>
      <c r="M62" s="122">
        <f t="shared" si="1"/>
        <v>999</v>
      </c>
      <c r="N62" s="119"/>
      <c r="O62" s="51"/>
      <c r="P62" s="66">
        <f t="shared" si="2"/>
        <v>999</v>
      </c>
      <c r="Q62" s="51"/>
    </row>
    <row r="63" spans="1:17" s="11" customFormat="1" ht="18.899999999999999" customHeight="1" x14ac:dyDescent="0.25">
      <c r="A63" s="101">
        <v>57</v>
      </c>
      <c r="B63" s="49"/>
      <c r="C63" s="49"/>
      <c r="D63" s="50"/>
      <c r="E63" s="114"/>
      <c r="F63" s="51"/>
      <c r="G63" s="51"/>
      <c r="H63" s="220"/>
      <c r="I63" s="123"/>
      <c r="J63" s="98" t="e">
        <f>IF(AND(Q63="",#REF!&gt;0,#REF!&lt;5),K63,)</f>
        <v>#REF!</v>
      </c>
      <c r="K63" s="96" t="str">
        <f>IF(D63="","ZZZ9",IF(AND(#REF!&gt;0,#REF!&lt;5),D63&amp;#REF!,D63&amp;"9"))</f>
        <v>ZZZ9</v>
      </c>
      <c r="L63" s="100">
        <f t="shared" si="0"/>
        <v>999</v>
      </c>
      <c r="M63" s="122">
        <f t="shared" si="1"/>
        <v>999</v>
      </c>
      <c r="N63" s="119"/>
      <c r="O63" s="51"/>
      <c r="P63" s="66">
        <f t="shared" si="2"/>
        <v>999</v>
      </c>
      <c r="Q63" s="51"/>
    </row>
    <row r="64" spans="1:17" s="11" customFormat="1" ht="18.899999999999999" customHeight="1" x14ac:dyDescent="0.25">
      <c r="A64" s="101">
        <v>58</v>
      </c>
      <c r="B64" s="49"/>
      <c r="C64" s="49"/>
      <c r="D64" s="50"/>
      <c r="E64" s="114"/>
      <c r="F64" s="51"/>
      <c r="G64" s="51"/>
      <c r="H64" s="220"/>
      <c r="I64" s="123"/>
      <c r="J64" s="98" t="e">
        <f>IF(AND(Q64="",#REF!&gt;0,#REF!&lt;5),K64,)</f>
        <v>#REF!</v>
      </c>
      <c r="K64" s="96" t="str">
        <f>IF(D64="","ZZZ9",IF(AND(#REF!&gt;0,#REF!&lt;5),D64&amp;#REF!,D64&amp;"9"))</f>
        <v>ZZZ9</v>
      </c>
      <c r="L64" s="100">
        <f t="shared" si="0"/>
        <v>999</v>
      </c>
      <c r="M64" s="122">
        <f t="shared" si="1"/>
        <v>999</v>
      </c>
      <c r="N64" s="119"/>
      <c r="O64" s="51"/>
      <c r="P64" s="66">
        <f t="shared" si="2"/>
        <v>999</v>
      </c>
      <c r="Q64" s="51"/>
    </row>
    <row r="65" spans="1:17" s="11" customFormat="1" ht="18.899999999999999" customHeight="1" x14ac:dyDescent="0.25">
      <c r="A65" s="101">
        <v>59</v>
      </c>
      <c r="B65" s="49"/>
      <c r="C65" s="49"/>
      <c r="D65" s="50"/>
      <c r="E65" s="114"/>
      <c r="F65" s="51"/>
      <c r="G65" s="51"/>
      <c r="H65" s="220"/>
      <c r="I65" s="123"/>
      <c r="J65" s="98" t="e">
        <f>IF(AND(Q65="",#REF!&gt;0,#REF!&lt;5),K65,)</f>
        <v>#REF!</v>
      </c>
      <c r="K65" s="96" t="str">
        <f>IF(D65="","ZZZ9",IF(AND(#REF!&gt;0,#REF!&lt;5),D65&amp;#REF!,D65&amp;"9"))</f>
        <v>ZZZ9</v>
      </c>
      <c r="L65" s="100">
        <f t="shared" si="0"/>
        <v>999</v>
      </c>
      <c r="M65" s="122">
        <f t="shared" si="1"/>
        <v>999</v>
      </c>
      <c r="N65" s="119"/>
      <c r="O65" s="51"/>
      <c r="P65" s="66">
        <f t="shared" si="2"/>
        <v>999</v>
      </c>
      <c r="Q65" s="51"/>
    </row>
    <row r="66" spans="1:17" s="11" customFormat="1" ht="18.899999999999999" customHeight="1" x14ac:dyDescent="0.25">
      <c r="A66" s="101">
        <v>60</v>
      </c>
      <c r="B66" s="49"/>
      <c r="C66" s="49"/>
      <c r="D66" s="50"/>
      <c r="E66" s="114"/>
      <c r="F66" s="51"/>
      <c r="G66" s="51"/>
      <c r="H66" s="220"/>
      <c r="I66" s="123"/>
      <c r="J66" s="98" t="e">
        <f>IF(AND(Q66="",#REF!&gt;0,#REF!&lt;5),K66,)</f>
        <v>#REF!</v>
      </c>
      <c r="K66" s="96" t="str">
        <f>IF(D66="","ZZZ9",IF(AND(#REF!&gt;0,#REF!&lt;5),D66&amp;#REF!,D66&amp;"9"))</f>
        <v>ZZZ9</v>
      </c>
      <c r="L66" s="100">
        <f t="shared" si="0"/>
        <v>999</v>
      </c>
      <c r="M66" s="122">
        <f t="shared" si="1"/>
        <v>999</v>
      </c>
      <c r="N66" s="119"/>
      <c r="O66" s="51"/>
      <c r="P66" s="66">
        <f t="shared" si="2"/>
        <v>999</v>
      </c>
      <c r="Q66" s="51"/>
    </row>
    <row r="67" spans="1:17" s="11" customFormat="1" ht="18.899999999999999" customHeight="1" x14ac:dyDescent="0.25">
      <c r="A67" s="101">
        <v>61</v>
      </c>
      <c r="B67" s="49"/>
      <c r="C67" s="49"/>
      <c r="D67" s="50"/>
      <c r="E67" s="114"/>
      <c r="F67" s="51"/>
      <c r="G67" s="51"/>
      <c r="H67" s="220"/>
      <c r="I67" s="123"/>
      <c r="J67" s="98" t="e">
        <f>IF(AND(Q67="",#REF!&gt;0,#REF!&lt;5),K67,)</f>
        <v>#REF!</v>
      </c>
      <c r="K67" s="96" t="str">
        <f>IF(D67="","ZZZ9",IF(AND(#REF!&gt;0,#REF!&lt;5),D67&amp;#REF!,D67&amp;"9"))</f>
        <v>ZZZ9</v>
      </c>
      <c r="L67" s="100">
        <f t="shared" si="0"/>
        <v>999</v>
      </c>
      <c r="M67" s="122">
        <f t="shared" si="1"/>
        <v>999</v>
      </c>
      <c r="N67" s="119"/>
      <c r="O67" s="51"/>
      <c r="P67" s="66">
        <f t="shared" si="2"/>
        <v>999</v>
      </c>
      <c r="Q67" s="51"/>
    </row>
    <row r="68" spans="1:17" s="11" customFormat="1" ht="18.899999999999999" customHeight="1" x14ac:dyDescent="0.25">
      <c r="A68" s="101">
        <v>62</v>
      </c>
      <c r="B68" s="49"/>
      <c r="C68" s="49"/>
      <c r="D68" s="50"/>
      <c r="E68" s="114"/>
      <c r="F68" s="51"/>
      <c r="G68" s="51"/>
      <c r="H68" s="220"/>
      <c r="I68" s="123"/>
      <c r="J68" s="98" t="e">
        <f>IF(AND(Q68="",#REF!&gt;0,#REF!&lt;5),K68,)</f>
        <v>#REF!</v>
      </c>
      <c r="K68" s="96" t="str">
        <f>IF(D68="","ZZZ9",IF(AND(#REF!&gt;0,#REF!&lt;5),D68&amp;#REF!,D68&amp;"9"))</f>
        <v>ZZZ9</v>
      </c>
      <c r="L68" s="100">
        <f t="shared" si="0"/>
        <v>999</v>
      </c>
      <c r="M68" s="122">
        <f t="shared" si="1"/>
        <v>999</v>
      </c>
      <c r="N68" s="119"/>
      <c r="O68" s="51"/>
      <c r="P68" s="66">
        <f t="shared" si="2"/>
        <v>999</v>
      </c>
      <c r="Q68" s="51"/>
    </row>
    <row r="69" spans="1:17" s="11" customFormat="1" ht="18.899999999999999" customHeight="1" x14ac:dyDescent="0.25">
      <c r="A69" s="101">
        <v>63</v>
      </c>
      <c r="B69" s="49"/>
      <c r="C69" s="49"/>
      <c r="D69" s="50"/>
      <c r="E69" s="114"/>
      <c r="F69" s="51"/>
      <c r="G69" s="51"/>
      <c r="H69" s="220"/>
      <c r="I69" s="123"/>
      <c r="J69" s="98" t="e">
        <f>IF(AND(Q69="",#REF!&gt;0,#REF!&lt;5),K69,)</f>
        <v>#REF!</v>
      </c>
      <c r="K69" s="96" t="str">
        <f>IF(D69="","ZZZ9",IF(AND(#REF!&gt;0,#REF!&lt;5),D69&amp;#REF!,D69&amp;"9"))</f>
        <v>ZZZ9</v>
      </c>
      <c r="L69" s="100">
        <f t="shared" si="0"/>
        <v>999</v>
      </c>
      <c r="M69" s="122">
        <f t="shared" si="1"/>
        <v>999</v>
      </c>
      <c r="N69" s="119"/>
      <c r="O69" s="51"/>
      <c r="P69" s="66">
        <f t="shared" si="2"/>
        <v>999</v>
      </c>
      <c r="Q69" s="51"/>
    </row>
    <row r="70" spans="1:17" s="11" customFormat="1" ht="18.899999999999999" customHeight="1" x14ac:dyDescent="0.25">
      <c r="A70" s="101">
        <v>64</v>
      </c>
      <c r="B70" s="49"/>
      <c r="C70" s="49"/>
      <c r="D70" s="50"/>
      <c r="E70" s="114"/>
      <c r="F70" s="51"/>
      <c r="G70" s="51"/>
      <c r="H70" s="220"/>
      <c r="I70" s="123"/>
      <c r="J70" s="98" t="e">
        <f>IF(AND(Q70="",#REF!&gt;0,#REF!&lt;5),K70,)</f>
        <v>#REF!</v>
      </c>
      <c r="K70" s="96" t="str">
        <f>IF(D70="","ZZZ9",IF(AND(#REF!&gt;0,#REF!&lt;5),D70&amp;#REF!,D70&amp;"9"))</f>
        <v>ZZZ9</v>
      </c>
      <c r="L70" s="100">
        <f t="shared" si="0"/>
        <v>999</v>
      </c>
      <c r="M70" s="122">
        <f t="shared" si="1"/>
        <v>999</v>
      </c>
      <c r="N70" s="119"/>
      <c r="O70" s="51"/>
      <c r="P70" s="66">
        <f t="shared" si="2"/>
        <v>999</v>
      </c>
      <c r="Q70" s="51"/>
    </row>
    <row r="71" spans="1:17" s="11" customFormat="1" ht="18.899999999999999" customHeight="1" x14ac:dyDescent="0.25">
      <c r="A71" s="101">
        <v>65</v>
      </c>
      <c r="B71" s="49"/>
      <c r="C71" s="49"/>
      <c r="D71" s="50"/>
      <c r="E71" s="114"/>
      <c r="F71" s="51"/>
      <c r="G71" s="51"/>
      <c r="H71" s="220"/>
      <c r="I71" s="123"/>
      <c r="J71" s="98" t="e">
        <f>IF(AND(Q71="",#REF!&gt;0,#REF!&lt;5),K71,)</f>
        <v>#REF!</v>
      </c>
      <c r="K71" s="96" t="str">
        <f>IF(D71="","ZZZ9",IF(AND(#REF!&gt;0,#REF!&lt;5),D71&amp;#REF!,D71&amp;"9"))</f>
        <v>ZZZ9</v>
      </c>
      <c r="L71" s="100">
        <f t="shared" si="0"/>
        <v>999</v>
      </c>
      <c r="M71" s="122">
        <f t="shared" si="1"/>
        <v>999</v>
      </c>
      <c r="N71" s="119"/>
      <c r="O71" s="51"/>
      <c r="P71" s="66">
        <f t="shared" si="2"/>
        <v>999</v>
      </c>
      <c r="Q71" s="51"/>
    </row>
    <row r="72" spans="1:17" s="11" customFormat="1" ht="18.899999999999999" customHeight="1" x14ac:dyDescent="0.25">
      <c r="A72" s="101">
        <v>66</v>
      </c>
      <c r="B72" s="49"/>
      <c r="C72" s="49"/>
      <c r="D72" s="50"/>
      <c r="E72" s="114"/>
      <c r="F72" s="51"/>
      <c r="G72" s="51"/>
      <c r="H72" s="220"/>
      <c r="I72" s="123"/>
      <c r="J72" s="98" t="e">
        <f>IF(AND(Q72="",#REF!&gt;0,#REF!&lt;5),K72,)</f>
        <v>#REF!</v>
      </c>
      <c r="K72" s="96" t="str">
        <f>IF(D72="","ZZZ9",IF(AND(#REF!&gt;0,#REF!&lt;5),D72&amp;#REF!,D72&amp;"9"))</f>
        <v>ZZZ9</v>
      </c>
      <c r="L72" s="100">
        <f t="shared" si="0"/>
        <v>999</v>
      </c>
      <c r="M72" s="122">
        <f t="shared" si="1"/>
        <v>999</v>
      </c>
      <c r="N72" s="119"/>
      <c r="O72" s="51"/>
      <c r="P72" s="66">
        <f t="shared" si="2"/>
        <v>999</v>
      </c>
      <c r="Q72" s="51"/>
    </row>
    <row r="73" spans="1:17" s="11" customFormat="1" ht="18.899999999999999" customHeight="1" x14ac:dyDescent="0.25">
      <c r="A73" s="101">
        <v>67</v>
      </c>
      <c r="B73" s="49"/>
      <c r="C73" s="49"/>
      <c r="D73" s="50"/>
      <c r="E73" s="114"/>
      <c r="F73" s="51"/>
      <c r="G73" s="51"/>
      <c r="H73" s="220"/>
      <c r="I73" s="123"/>
      <c r="J73" s="98" t="e">
        <f>IF(AND(Q73="",#REF!&gt;0,#REF!&lt;5),K73,)</f>
        <v>#REF!</v>
      </c>
      <c r="K73" s="96" t="str">
        <f>IF(D73="","ZZZ9",IF(AND(#REF!&gt;0,#REF!&lt;5),D73&amp;#REF!,D73&amp;"9"))</f>
        <v>ZZZ9</v>
      </c>
      <c r="L73" s="100">
        <f t="shared" si="0"/>
        <v>999</v>
      </c>
      <c r="M73" s="122">
        <f t="shared" si="1"/>
        <v>999</v>
      </c>
      <c r="N73" s="119"/>
      <c r="O73" s="51"/>
      <c r="P73" s="66">
        <f t="shared" si="2"/>
        <v>999</v>
      </c>
      <c r="Q73" s="51"/>
    </row>
    <row r="74" spans="1:17" s="11" customFormat="1" ht="18.899999999999999" customHeight="1" x14ac:dyDescent="0.25">
      <c r="A74" s="101">
        <v>68</v>
      </c>
      <c r="B74" s="49"/>
      <c r="C74" s="49"/>
      <c r="D74" s="50"/>
      <c r="E74" s="114"/>
      <c r="F74" s="51"/>
      <c r="G74" s="51"/>
      <c r="H74" s="220"/>
      <c r="I74" s="123"/>
      <c r="J74" s="98" t="e">
        <f>IF(AND(Q74="",#REF!&gt;0,#REF!&lt;5),K74,)</f>
        <v>#REF!</v>
      </c>
      <c r="K74" s="96" t="str">
        <f>IF(D74="","ZZZ9",IF(AND(#REF!&gt;0,#REF!&lt;5),D74&amp;#REF!,D74&amp;"9"))</f>
        <v>ZZZ9</v>
      </c>
      <c r="L74" s="100">
        <f t="shared" si="0"/>
        <v>999</v>
      </c>
      <c r="M74" s="122">
        <f t="shared" si="1"/>
        <v>999</v>
      </c>
      <c r="N74" s="119"/>
      <c r="O74" s="51"/>
      <c r="P74" s="66">
        <f t="shared" si="2"/>
        <v>999</v>
      </c>
      <c r="Q74" s="51"/>
    </row>
    <row r="75" spans="1:17" s="11" customFormat="1" ht="18.899999999999999" customHeight="1" x14ac:dyDescent="0.25">
      <c r="A75" s="101">
        <v>69</v>
      </c>
      <c r="B75" s="49"/>
      <c r="C75" s="49"/>
      <c r="D75" s="50"/>
      <c r="E75" s="114"/>
      <c r="F75" s="51"/>
      <c r="G75" s="51"/>
      <c r="H75" s="220"/>
      <c r="I75" s="123"/>
      <c r="J75" s="98" t="e">
        <f>IF(AND(Q75="",#REF!&gt;0,#REF!&lt;5),K75,)</f>
        <v>#REF!</v>
      </c>
      <c r="K75" s="96" t="str">
        <f>IF(D75="","ZZZ9",IF(AND(#REF!&gt;0,#REF!&lt;5),D75&amp;#REF!,D75&amp;"9"))</f>
        <v>ZZZ9</v>
      </c>
      <c r="L75" s="100">
        <f t="shared" si="0"/>
        <v>999</v>
      </c>
      <c r="M75" s="122">
        <f t="shared" si="1"/>
        <v>999</v>
      </c>
      <c r="N75" s="119"/>
      <c r="O75" s="51"/>
      <c r="P75" s="66">
        <f t="shared" si="2"/>
        <v>999</v>
      </c>
      <c r="Q75" s="51"/>
    </row>
    <row r="76" spans="1:17" s="11" customFormat="1" ht="18.899999999999999" customHeight="1" x14ac:dyDescent="0.25">
      <c r="A76" s="101">
        <v>70</v>
      </c>
      <c r="B76" s="49"/>
      <c r="C76" s="49"/>
      <c r="D76" s="50"/>
      <c r="E76" s="114"/>
      <c r="F76" s="51"/>
      <c r="G76" s="51"/>
      <c r="H76" s="220"/>
      <c r="I76" s="123"/>
      <c r="J76" s="98" t="e">
        <f>IF(AND(Q76="",#REF!&gt;0,#REF!&lt;5),K76,)</f>
        <v>#REF!</v>
      </c>
      <c r="K76" s="96" t="str">
        <f>IF(D76="","ZZZ9",IF(AND(#REF!&gt;0,#REF!&lt;5),D76&amp;#REF!,D76&amp;"9"))</f>
        <v>ZZZ9</v>
      </c>
      <c r="L76" s="100">
        <f t="shared" si="0"/>
        <v>999</v>
      </c>
      <c r="M76" s="122">
        <f t="shared" si="1"/>
        <v>999</v>
      </c>
      <c r="N76" s="119"/>
      <c r="O76" s="51"/>
      <c r="P76" s="66">
        <f t="shared" si="2"/>
        <v>999</v>
      </c>
      <c r="Q76" s="51"/>
    </row>
    <row r="77" spans="1:17" s="11" customFormat="1" ht="18.899999999999999" customHeight="1" x14ac:dyDescent="0.25">
      <c r="A77" s="101">
        <v>71</v>
      </c>
      <c r="B77" s="49"/>
      <c r="C77" s="49"/>
      <c r="D77" s="50"/>
      <c r="E77" s="114"/>
      <c r="F77" s="51"/>
      <c r="G77" s="51"/>
      <c r="H77" s="220"/>
      <c r="I77" s="123"/>
      <c r="J77" s="98" t="e">
        <f>IF(AND(Q77="",#REF!&gt;0,#REF!&lt;5),K77,)</f>
        <v>#REF!</v>
      </c>
      <c r="K77" s="96" t="str">
        <f>IF(D77="","ZZZ9",IF(AND(#REF!&gt;0,#REF!&lt;5),D77&amp;#REF!,D77&amp;"9"))</f>
        <v>ZZZ9</v>
      </c>
      <c r="L77" s="100">
        <f t="shared" si="0"/>
        <v>999</v>
      </c>
      <c r="M77" s="122">
        <f t="shared" si="1"/>
        <v>999</v>
      </c>
      <c r="N77" s="119"/>
      <c r="O77" s="51"/>
      <c r="P77" s="66">
        <f t="shared" si="2"/>
        <v>999</v>
      </c>
      <c r="Q77" s="51"/>
    </row>
    <row r="78" spans="1:17" s="11" customFormat="1" ht="18.899999999999999" customHeight="1" x14ac:dyDescent="0.25">
      <c r="A78" s="101">
        <v>72</v>
      </c>
      <c r="B78" s="49"/>
      <c r="C78" s="49"/>
      <c r="D78" s="50"/>
      <c r="E78" s="114"/>
      <c r="F78" s="51"/>
      <c r="G78" s="51"/>
      <c r="H78" s="220"/>
      <c r="I78" s="123"/>
      <c r="J78" s="98" t="e">
        <f>IF(AND(Q78="",#REF!&gt;0,#REF!&lt;5),K78,)</f>
        <v>#REF!</v>
      </c>
      <c r="K78" s="96" t="str">
        <f>IF(D78="","ZZZ9",IF(AND(#REF!&gt;0,#REF!&lt;5),D78&amp;#REF!,D78&amp;"9"))</f>
        <v>ZZZ9</v>
      </c>
      <c r="L78" s="100">
        <f t="shared" si="0"/>
        <v>999</v>
      </c>
      <c r="M78" s="122">
        <f t="shared" si="1"/>
        <v>999</v>
      </c>
      <c r="N78" s="119"/>
      <c r="O78" s="51"/>
      <c r="P78" s="66">
        <f t="shared" si="2"/>
        <v>999</v>
      </c>
      <c r="Q78" s="51"/>
    </row>
    <row r="79" spans="1:17" s="11" customFormat="1" ht="18.899999999999999" customHeight="1" x14ac:dyDescent="0.25">
      <c r="A79" s="101">
        <v>73</v>
      </c>
      <c r="B79" s="49"/>
      <c r="C79" s="49"/>
      <c r="D79" s="50"/>
      <c r="E79" s="114"/>
      <c r="F79" s="51"/>
      <c r="G79" s="51"/>
      <c r="H79" s="220"/>
      <c r="I79" s="123"/>
      <c r="J79" s="98" t="e">
        <f>IF(AND(Q79="",#REF!&gt;0,#REF!&lt;5),K79,)</f>
        <v>#REF!</v>
      </c>
      <c r="K79" s="96" t="str">
        <f>IF(D79="","ZZZ9",IF(AND(#REF!&gt;0,#REF!&lt;5),D79&amp;#REF!,D79&amp;"9"))</f>
        <v>ZZZ9</v>
      </c>
      <c r="L79" s="100">
        <f t="shared" si="0"/>
        <v>999</v>
      </c>
      <c r="M79" s="122">
        <f t="shared" si="1"/>
        <v>999</v>
      </c>
      <c r="N79" s="119"/>
      <c r="O79" s="51"/>
      <c r="P79" s="66">
        <f t="shared" si="2"/>
        <v>999</v>
      </c>
      <c r="Q79" s="51"/>
    </row>
    <row r="80" spans="1:17" s="11" customFormat="1" ht="18.899999999999999" customHeight="1" x14ac:dyDescent="0.25">
      <c r="A80" s="101">
        <v>74</v>
      </c>
      <c r="B80" s="49"/>
      <c r="C80" s="49"/>
      <c r="D80" s="50"/>
      <c r="E80" s="114"/>
      <c r="F80" s="51"/>
      <c r="G80" s="51"/>
      <c r="H80" s="220"/>
      <c r="I80" s="123"/>
      <c r="J80" s="98" t="e">
        <f>IF(AND(Q80="",#REF!&gt;0,#REF!&lt;5),K80,)</f>
        <v>#REF!</v>
      </c>
      <c r="K80" s="96" t="str">
        <f>IF(D80="","ZZZ9",IF(AND(#REF!&gt;0,#REF!&lt;5),D80&amp;#REF!,D80&amp;"9"))</f>
        <v>ZZZ9</v>
      </c>
      <c r="L80" s="100">
        <f t="shared" si="0"/>
        <v>999</v>
      </c>
      <c r="M80" s="122">
        <f t="shared" si="1"/>
        <v>999</v>
      </c>
      <c r="N80" s="119"/>
      <c r="O80" s="51"/>
      <c r="P80" s="66">
        <f t="shared" si="2"/>
        <v>999</v>
      </c>
      <c r="Q80" s="51"/>
    </row>
    <row r="81" spans="1:17" s="11" customFormat="1" ht="18.899999999999999" customHeight="1" x14ac:dyDescent="0.25">
      <c r="A81" s="101">
        <v>75</v>
      </c>
      <c r="B81" s="49"/>
      <c r="C81" s="49"/>
      <c r="D81" s="50"/>
      <c r="E81" s="114"/>
      <c r="F81" s="51"/>
      <c r="G81" s="51"/>
      <c r="H81" s="220"/>
      <c r="I81" s="123"/>
      <c r="J81" s="98" t="e">
        <f>IF(AND(Q81="",#REF!&gt;0,#REF!&lt;5),K81,)</f>
        <v>#REF!</v>
      </c>
      <c r="K81" s="96" t="str">
        <f>IF(D81="","ZZZ9",IF(AND(#REF!&gt;0,#REF!&lt;5),D81&amp;#REF!,D81&amp;"9"))</f>
        <v>ZZZ9</v>
      </c>
      <c r="L81" s="100">
        <f t="shared" si="0"/>
        <v>999</v>
      </c>
      <c r="M81" s="122">
        <f t="shared" si="1"/>
        <v>999</v>
      </c>
      <c r="N81" s="119"/>
      <c r="O81" s="51"/>
      <c r="P81" s="66">
        <f t="shared" si="2"/>
        <v>999</v>
      </c>
      <c r="Q81" s="51"/>
    </row>
    <row r="82" spans="1:17" s="11" customFormat="1" ht="18.899999999999999" customHeight="1" x14ac:dyDescent="0.25">
      <c r="A82" s="101">
        <v>76</v>
      </c>
      <c r="B82" s="49"/>
      <c r="C82" s="49"/>
      <c r="D82" s="50"/>
      <c r="E82" s="114"/>
      <c r="F82" s="51"/>
      <c r="G82" s="51"/>
      <c r="H82" s="220"/>
      <c r="I82" s="123"/>
      <c r="J82" s="98" t="e">
        <f>IF(AND(Q82="",#REF!&gt;0,#REF!&lt;5),K82,)</f>
        <v>#REF!</v>
      </c>
      <c r="K82" s="96" t="str">
        <f>IF(D82="","ZZZ9",IF(AND(#REF!&gt;0,#REF!&lt;5),D82&amp;#REF!,D82&amp;"9"))</f>
        <v>ZZZ9</v>
      </c>
      <c r="L82" s="100">
        <f t="shared" si="0"/>
        <v>999</v>
      </c>
      <c r="M82" s="122">
        <f t="shared" si="1"/>
        <v>999</v>
      </c>
      <c r="N82" s="119"/>
      <c r="O82" s="51"/>
      <c r="P82" s="66">
        <f t="shared" si="2"/>
        <v>999</v>
      </c>
      <c r="Q82" s="51"/>
    </row>
    <row r="83" spans="1:17" s="11" customFormat="1" ht="18.899999999999999" customHeight="1" x14ac:dyDescent="0.25">
      <c r="A83" s="101">
        <v>77</v>
      </c>
      <c r="B83" s="49"/>
      <c r="C83" s="49"/>
      <c r="D83" s="50"/>
      <c r="E83" s="114"/>
      <c r="F83" s="51"/>
      <c r="G83" s="51"/>
      <c r="H83" s="220"/>
      <c r="I83" s="123"/>
      <c r="J83" s="98" t="e">
        <f>IF(AND(Q83="",#REF!&gt;0,#REF!&lt;5),K83,)</f>
        <v>#REF!</v>
      </c>
      <c r="K83" s="96" t="str">
        <f>IF(D83="","ZZZ9",IF(AND(#REF!&gt;0,#REF!&lt;5),D83&amp;#REF!,D83&amp;"9"))</f>
        <v>ZZZ9</v>
      </c>
      <c r="L83" s="100">
        <f t="shared" si="0"/>
        <v>999</v>
      </c>
      <c r="M83" s="122">
        <f t="shared" si="1"/>
        <v>999</v>
      </c>
      <c r="N83" s="119"/>
      <c r="O83" s="51"/>
      <c r="P83" s="66">
        <f t="shared" si="2"/>
        <v>999</v>
      </c>
      <c r="Q83" s="51"/>
    </row>
    <row r="84" spans="1:17" s="11" customFormat="1" ht="18.899999999999999" customHeight="1" x14ac:dyDescent="0.25">
      <c r="A84" s="101">
        <v>78</v>
      </c>
      <c r="B84" s="49"/>
      <c r="C84" s="49"/>
      <c r="D84" s="50"/>
      <c r="E84" s="114"/>
      <c r="F84" s="51"/>
      <c r="G84" s="51"/>
      <c r="H84" s="220"/>
      <c r="I84" s="123"/>
      <c r="J84" s="98" t="e">
        <f>IF(AND(Q84="",#REF!&gt;0,#REF!&lt;5),K84,)</f>
        <v>#REF!</v>
      </c>
      <c r="K84" s="96" t="str">
        <f>IF(D84="","ZZZ9",IF(AND(#REF!&gt;0,#REF!&lt;5),D84&amp;#REF!,D84&amp;"9"))</f>
        <v>ZZZ9</v>
      </c>
      <c r="L84" s="100">
        <f t="shared" si="0"/>
        <v>999</v>
      </c>
      <c r="M84" s="122">
        <f t="shared" si="1"/>
        <v>999</v>
      </c>
      <c r="N84" s="119"/>
      <c r="O84" s="51"/>
      <c r="P84" s="66">
        <f t="shared" si="2"/>
        <v>999</v>
      </c>
      <c r="Q84" s="51"/>
    </row>
    <row r="85" spans="1:17" s="11" customFormat="1" ht="18.899999999999999" customHeight="1" x14ac:dyDescent="0.25">
      <c r="A85" s="101">
        <v>79</v>
      </c>
      <c r="B85" s="49"/>
      <c r="C85" s="49"/>
      <c r="D85" s="50"/>
      <c r="E85" s="114"/>
      <c r="F85" s="51"/>
      <c r="G85" s="51"/>
      <c r="H85" s="220"/>
      <c r="I85" s="123"/>
      <c r="J85" s="98" t="e">
        <f>IF(AND(Q85="",#REF!&gt;0,#REF!&lt;5),K85,)</f>
        <v>#REF!</v>
      </c>
      <c r="K85" s="96" t="str">
        <f>IF(D85="","ZZZ9",IF(AND(#REF!&gt;0,#REF!&lt;5),D85&amp;#REF!,D85&amp;"9"))</f>
        <v>ZZZ9</v>
      </c>
      <c r="L85" s="100">
        <f t="shared" si="0"/>
        <v>999</v>
      </c>
      <c r="M85" s="122">
        <f t="shared" si="1"/>
        <v>999</v>
      </c>
      <c r="N85" s="119"/>
      <c r="O85" s="51"/>
      <c r="P85" s="66">
        <f t="shared" si="2"/>
        <v>999</v>
      </c>
      <c r="Q85" s="51"/>
    </row>
    <row r="86" spans="1:17" s="11" customFormat="1" ht="18.899999999999999" customHeight="1" x14ac:dyDescent="0.25">
      <c r="A86" s="101">
        <v>80</v>
      </c>
      <c r="B86" s="49"/>
      <c r="C86" s="49"/>
      <c r="D86" s="50"/>
      <c r="E86" s="114"/>
      <c r="F86" s="51"/>
      <c r="G86" s="51"/>
      <c r="H86" s="220"/>
      <c r="I86" s="123"/>
      <c r="J86" s="98" t="e">
        <f>IF(AND(Q86="",#REF!&gt;0,#REF!&lt;5),K86,)</f>
        <v>#REF!</v>
      </c>
      <c r="K86" s="96" t="str">
        <f>IF(D86="","ZZZ9",IF(AND(#REF!&gt;0,#REF!&lt;5),D86&amp;#REF!,D86&amp;"9"))</f>
        <v>ZZZ9</v>
      </c>
      <c r="L86" s="100">
        <f t="shared" si="0"/>
        <v>999</v>
      </c>
      <c r="M86" s="122">
        <f t="shared" si="1"/>
        <v>999</v>
      </c>
      <c r="N86" s="119"/>
      <c r="O86" s="51"/>
      <c r="P86" s="66">
        <f t="shared" si="2"/>
        <v>999</v>
      </c>
      <c r="Q86" s="51"/>
    </row>
    <row r="87" spans="1:17" s="11" customFormat="1" ht="18.899999999999999" customHeight="1" x14ac:dyDescent="0.25">
      <c r="A87" s="101">
        <v>81</v>
      </c>
      <c r="B87" s="49"/>
      <c r="C87" s="49"/>
      <c r="D87" s="50"/>
      <c r="E87" s="114"/>
      <c r="F87" s="51"/>
      <c r="G87" s="51"/>
      <c r="H87" s="220"/>
      <c r="I87" s="123"/>
      <c r="J87" s="98" t="e">
        <f>IF(AND(Q87="",#REF!&gt;0,#REF!&lt;5),K87,)</f>
        <v>#REF!</v>
      </c>
      <c r="K87" s="96" t="str">
        <f>IF(D87="","ZZZ9",IF(AND(#REF!&gt;0,#REF!&lt;5),D87&amp;#REF!,D87&amp;"9"))</f>
        <v>ZZZ9</v>
      </c>
      <c r="L87" s="100">
        <f t="shared" si="0"/>
        <v>999</v>
      </c>
      <c r="M87" s="122">
        <f t="shared" si="1"/>
        <v>999</v>
      </c>
      <c r="N87" s="119"/>
      <c r="O87" s="51"/>
      <c r="P87" s="66">
        <f t="shared" si="2"/>
        <v>999</v>
      </c>
      <c r="Q87" s="51"/>
    </row>
    <row r="88" spans="1:17" s="11" customFormat="1" ht="18.899999999999999" customHeight="1" x14ac:dyDescent="0.25">
      <c r="A88" s="101">
        <v>82</v>
      </c>
      <c r="B88" s="49"/>
      <c r="C88" s="49"/>
      <c r="D88" s="50"/>
      <c r="E88" s="114"/>
      <c r="F88" s="51"/>
      <c r="G88" s="51"/>
      <c r="H88" s="220"/>
      <c r="I88" s="123"/>
      <c r="J88" s="98" t="e">
        <f>IF(AND(Q88="",#REF!&gt;0,#REF!&lt;5),K88,)</f>
        <v>#REF!</v>
      </c>
      <c r="K88" s="96" t="str">
        <f>IF(D88="","ZZZ9",IF(AND(#REF!&gt;0,#REF!&lt;5),D88&amp;#REF!,D88&amp;"9"))</f>
        <v>ZZZ9</v>
      </c>
      <c r="L88" s="100">
        <f t="shared" si="0"/>
        <v>999</v>
      </c>
      <c r="M88" s="122">
        <f t="shared" si="1"/>
        <v>999</v>
      </c>
      <c r="N88" s="119"/>
      <c r="O88" s="51"/>
      <c r="P88" s="66">
        <f t="shared" si="2"/>
        <v>999</v>
      </c>
      <c r="Q88" s="51"/>
    </row>
    <row r="89" spans="1:17" s="11" customFormat="1" ht="18.899999999999999" customHeight="1" x14ac:dyDescent="0.25">
      <c r="A89" s="101">
        <v>83</v>
      </c>
      <c r="B89" s="49"/>
      <c r="C89" s="49"/>
      <c r="D89" s="50"/>
      <c r="E89" s="114"/>
      <c r="F89" s="51"/>
      <c r="G89" s="51"/>
      <c r="H89" s="220"/>
      <c r="I89" s="123"/>
      <c r="J89" s="98" t="e">
        <f>IF(AND(Q89="",#REF!&gt;0,#REF!&lt;5),K89,)</f>
        <v>#REF!</v>
      </c>
      <c r="K89" s="96" t="str">
        <f>IF(D89="","ZZZ9",IF(AND(#REF!&gt;0,#REF!&lt;5),D89&amp;#REF!,D89&amp;"9"))</f>
        <v>ZZZ9</v>
      </c>
      <c r="L89" s="100">
        <f t="shared" si="0"/>
        <v>999</v>
      </c>
      <c r="M89" s="122">
        <f t="shared" si="1"/>
        <v>999</v>
      </c>
      <c r="N89" s="119"/>
      <c r="O89" s="51"/>
      <c r="P89" s="66">
        <f t="shared" si="2"/>
        <v>999</v>
      </c>
      <c r="Q89" s="51"/>
    </row>
    <row r="90" spans="1:17" s="11" customFormat="1" ht="18.899999999999999" customHeight="1" x14ac:dyDescent="0.25">
      <c r="A90" s="101">
        <v>84</v>
      </c>
      <c r="B90" s="49"/>
      <c r="C90" s="49"/>
      <c r="D90" s="50"/>
      <c r="E90" s="114"/>
      <c r="F90" s="51"/>
      <c r="G90" s="51"/>
      <c r="H90" s="220"/>
      <c r="I90" s="123"/>
      <c r="J90" s="98" t="e">
        <f>IF(AND(Q90="",#REF!&gt;0,#REF!&lt;5),K90,)</f>
        <v>#REF!</v>
      </c>
      <c r="K90" s="96" t="str">
        <f>IF(D90="","ZZZ9",IF(AND(#REF!&gt;0,#REF!&lt;5),D90&amp;#REF!,D90&amp;"9"))</f>
        <v>ZZZ9</v>
      </c>
      <c r="L90" s="100">
        <f t="shared" si="0"/>
        <v>999</v>
      </c>
      <c r="M90" s="122">
        <f t="shared" si="1"/>
        <v>999</v>
      </c>
      <c r="N90" s="119"/>
      <c r="O90" s="51"/>
      <c r="P90" s="66">
        <f t="shared" si="2"/>
        <v>999</v>
      </c>
      <c r="Q90" s="51"/>
    </row>
    <row r="91" spans="1:17" s="11" customFormat="1" ht="18.899999999999999" customHeight="1" x14ac:dyDescent="0.25">
      <c r="A91" s="101">
        <v>85</v>
      </c>
      <c r="B91" s="49"/>
      <c r="C91" s="49"/>
      <c r="D91" s="50"/>
      <c r="E91" s="114"/>
      <c r="F91" s="51"/>
      <c r="G91" s="51"/>
      <c r="H91" s="220"/>
      <c r="I91" s="123"/>
      <c r="J91" s="98" t="e">
        <f>IF(AND(Q91="",#REF!&gt;0,#REF!&lt;5),K91,)</f>
        <v>#REF!</v>
      </c>
      <c r="K91" s="96" t="str">
        <f>IF(D91="","ZZZ9",IF(AND(#REF!&gt;0,#REF!&lt;5),D91&amp;#REF!,D91&amp;"9"))</f>
        <v>ZZZ9</v>
      </c>
      <c r="L91" s="100">
        <f t="shared" si="0"/>
        <v>999</v>
      </c>
      <c r="M91" s="122">
        <f t="shared" si="1"/>
        <v>999</v>
      </c>
      <c r="N91" s="119"/>
      <c r="O91" s="51"/>
      <c r="P91" s="66">
        <f t="shared" si="2"/>
        <v>999</v>
      </c>
      <c r="Q91" s="51"/>
    </row>
    <row r="92" spans="1:17" s="11" customFormat="1" ht="18.899999999999999" customHeight="1" x14ac:dyDescent="0.25">
      <c r="A92" s="101">
        <v>86</v>
      </c>
      <c r="B92" s="49"/>
      <c r="C92" s="49"/>
      <c r="D92" s="50"/>
      <c r="E92" s="114"/>
      <c r="F92" s="51"/>
      <c r="G92" s="51"/>
      <c r="H92" s="220"/>
      <c r="I92" s="123"/>
      <c r="J92" s="98" t="e">
        <f>IF(AND(Q92="",#REF!&gt;0,#REF!&lt;5),K92,)</f>
        <v>#REF!</v>
      </c>
      <c r="K92" s="96" t="str">
        <f>IF(D92="","ZZZ9",IF(AND(#REF!&gt;0,#REF!&lt;5),D92&amp;#REF!,D92&amp;"9"))</f>
        <v>ZZZ9</v>
      </c>
      <c r="L92" s="100">
        <f t="shared" si="0"/>
        <v>999</v>
      </c>
      <c r="M92" s="122">
        <f t="shared" si="1"/>
        <v>999</v>
      </c>
      <c r="N92" s="119"/>
      <c r="O92" s="51"/>
      <c r="P92" s="66">
        <f t="shared" si="2"/>
        <v>999</v>
      </c>
      <c r="Q92" s="51"/>
    </row>
    <row r="93" spans="1:17" s="11" customFormat="1" ht="18.899999999999999" customHeight="1" x14ac:dyDescent="0.25">
      <c r="A93" s="101">
        <v>87</v>
      </c>
      <c r="B93" s="49"/>
      <c r="C93" s="49"/>
      <c r="D93" s="50"/>
      <c r="E93" s="114"/>
      <c r="F93" s="51"/>
      <c r="G93" s="51"/>
      <c r="H93" s="220"/>
      <c r="I93" s="123"/>
      <c r="J93" s="98" t="e">
        <f>IF(AND(Q93="",#REF!&gt;0,#REF!&lt;5),K93,)</f>
        <v>#REF!</v>
      </c>
      <c r="K93" s="96" t="str">
        <f>IF(D93="","ZZZ9",IF(AND(#REF!&gt;0,#REF!&lt;5),D93&amp;#REF!,D93&amp;"9"))</f>
        <v>ZZZ9</v>
      </c>
      <c r="L93" s="100">
        <f t="shared" si="0"/>
        <v>999</v>
      </c>
      <c r="M93" s="122">
        <f t="shared" si="1"/>
        <v>999</v>
      </c>
      <c r="N93" s="119"/>
      <c r="O93" s="51"/>
      <c r="P93" s="66">
        <f t="shared" si="2"/>
        <v>999</v>
      </c>
      <c r="Q93" s="51"/>
    </row>
    <row r="94" spans="1:17" s="11" customFormat="1" ht="18.899999999999999" customHeight="1" x14ac:dyDescent="0.25">
      <c r="A94" s="101">
        <v>88</v>
      </c>
      <c r="B94" s="49"/>
      <c r="C94" s="49"/>
      <c r="D94" s="50"/>
      <c r="E94" s="114"/>
      <c r="F94" s="51"/>
      <c r="G94" s="51"/>
      <c r="H94" s="220"/>
      <c r="I94" s="123"/>
      <c r="J94" s="98" t="e">
        <f>IF(AND(Q94="",#REF!&gt;0,#REF!&lt;5),K94,)</f>
        <v>#REF!</v>
      </c>
      <c r="K94" s="96" t="str">
        <f>IF(D94="","ZZZ9",IF(AND(#REF!&gt;0,#REF!&lt;5),D94&amp;#REF!,D94&amp;"9"))</f>
        <v>ZZZ9</v>
      </c>
      <c r="L94" s="100">
        <f t="shared" si="0"/>
        <v>999</v>
      </c>
      <c r="M94" s="122">
        <f t="shared" si="1"/>
        <v>999</v>
      </c>
      <c r="N94" s="119"/>
      <c r="O94" s="51"/>
      <c r="P94" s="66">
        <f t="shared" si="2"/>
        <v>999</v>
      </c>
      <c r="Q94" s="51"/>
    </row>
    <row r="95" spans="1:17" s="11" customFormat="1" ht="18.899999999999999" customHeight="1" x14ac:dyDescent="0.25">
      <c r="A95" s="101">
        <v>89</v>
      </c>
      <c r="B95" s="49"/>
      <c r="C95" s="49"/>
      <c r="D95" s="50"/>
      <c r="E95" s="114"/>
      <c r="F95" s="51"/>
      <c r="G95" s="51"/>
      <c r="H95" s="220"/>
      <c r="I95" s="123"/>
      <c r="J95" s="98" t="e">
        <f>IF(AND(Q95="",#REF!&gt;0,#REF!&lt;5),K95,)</f>
        <v>#REF!</v>
      </c>
      <c r="K95" s="96" t="str">
        <f>IF(D95="","ZZZ9",IF(AND(#REF!&gt;0,#REF!&lt;5),D95&amp;#REF!,D95&amp;"9"))</f>
        <v>ZZZ9</v>
      </c>
      <c r="L95" s="100">
        <f t="shared" si="0"/>
        <v>999</v>
      </c>
      <c r="M95" s="122">
        <f t="shared" si="1"/>
        <v>999</v>
      </c>
      <c r="N95" s="119"/>
      <c r="O95" s="51"/>
      <c r="P95" s="66">
        <f t="shared" si="2"/>
        <v>999</v>
      </c>
      <c r="Q95" s="51"/>
    </row>
    <row r="96" spans="1:17" s="11" customFormat="1" ht="18.899999999999999" customHeight="1" x14ac:dyDescent="0.25">
      <c r="A96" s="101">
        <v>90</v>
      </c>
      <c r="B96" s="49"/>
      <c r="C96" s="49"/>
      <c r="D96" s="50"/>
      <c r="E96" s="114"/>
      <c r="F96" s="51"/>
      <c r="G96" s="51"/>
      <c r="H96" s="220"/>
      <c r="I96" s="123"/>
      <c r="J96" s="98" t="e">
        <f>IF(AND(Q96="",#REF!&gt;0,#REF!&lt;5),K96,)</f>
        <v>#REF!</v>
      </c>
      <c r="K96" s="96" t="str">
        <f>IF(D96="","ZZZ9",IF(AND(#REF!&gt;0,#REF!&lt;5),D96&amp;#REF!,D96&amp;"9"))</f>
        <v>ZZZ9</v>
      </c>
      <c r="L96" s="100">
        <f t="shared" si="0"/>
        <v>999</v>
      </c>
      <c r="M96" s="122">
        <f t="shared" si="1"/>
        <v>999</v>
      </c>
      <c r="N96" s="119"/>
      <c r="O96" s="51"/>
      <c r="P96" s="66">
        <f t="shared" si="2"/>
        <v>999</v>
      </c>
      <c r="Q96" s="51"/>
    </row>
    <row r="97" spans="1:17" s="11" customFormat="1" ht="18.899999999999999" customHeight="1" x14ac:dyDescent="0.25">
      <c r="A97" s="101">
        <v>91</v>
      </c>
      <c r="B97" s="49"/>
      <c r="C97" s="49"/>
      <c r="D97" s="50"/>
      <c r="E97" s="114"/>
      <c r="F97" s="51"/>
      <c r="G97" s="51"/>
      <c r="H97" s="220"/>
      <c r="I97" s="123"/>
      <c r="J97" s="98" t="e">
        <f>IF(AND(Q97="",#REF!&gt;0,#REF!&lt;5),K97,)</f>
        <v>#REF!</v>
      </c>
      <c r="K97" s="96" t="str">
        <f>IF(D97="","ZZZ9",IF(AND(#REF!&gt;0,#REF!&lt;5),D97&amp;#REF!,D97&amp;"9"))</f>
        <v>ZZZ9</v>
      </c>
      <c r="L97" s="100">
        <f t="shared" si="0"/>
        <v>999</v>
      </c>
      <c r="M97" s="122">
        <f t="shared" si="1"/>
        <v>999</v>
      </c>
      <c r="N97" s="119"/>
      <c r="O97" s="51"/>
      <c r="P97" s="66">
        <f t="shared" si="2"/>
        <v>999</v>
      </c>
      <c r="Q97" s="51"/>
    </row>
    <row r="98" spans="1:17" s="11" customFormat="1" ht="18.899999999999999" customHeight="1" x14ac:dyDescent="0.25">
      <c r="A98" s="101">
        <v>92</v>
      </c>
      <c r="B98" s="49"/>
      <c r="C98" s="49"/>
      <c r="D98" s="50"/>
      <c r="E98" s="114"/>
      <c r="F98" s="51"/>
      <c r="G98" s="51"/>
      <c r="H98" s="220"/>
      <c r="I98" s="123"/>
      <c r="J98" s="98" t="e">
        <f>IF(AND(Q98="",#REF!&gt;0,#REF!&lt;5),K98,)</f>
        <v>#REF!</v>
      </c>
      <c r="K98" s="96" t="str">
        <f>IF(D98="","ZZZ9",IF(AND(#REF!&gt;0,#REF!&lt;5),D98&amp;#REF!,D98&amp;"9"))</f>
        <v>ZZZ9</v>
      </c>
      <c r="L98" s="100">
        <f t="shared" si="0"/>
        <v>999</v>
      </c>
      <c r="M98" s="122">
        <f t="shared" si="1"/>
        <v>999</v>
      </c>
      <c r="N98" s="119"/>
      <c r="O98" s="51"/>
      <c r="P98" s="66">
        <f t="shared" si="2"/>
        <v>999</v>
      </c>
      <c r="Q98" s="51"/>
    </row>
    <row r="99" spans="1:17" s="11" customFormat="1" ht="18.899999999999999" customHeight="1" x14ac:dyDescent="0.25">
      <c r="A99" s="101">
        <v>93</v>
      </c>
      <c r="B99" s="49"/>
      <c r="C99" s="49"/>
      <c r="D99" s="50"/>
      <c r="E99" s="114"/>
      <c r="F99" s="51"/>
      <c r="G99" s="51"/>
      <c r="H99" s="220"/>
      <c r="I99" s="123"/>
      <c r="J99" s="98" t="e">
        <f>IF(AND(Q99="",#REF!&gt;0,#REF!&lt;5),K99,)</f>
        <v>#REF!</v>
      </c>
      <c r="K99" s="96" t="str">
        <f>IF(D99="","ZZZ9",IF(AND(#REF!&gt;0,#REF!&lt;5),D99&amp;#REF!,D99&amp;"9"))</f>
        <v>ZZZ9</v>
      </c>
      <c r="L99" s="100">
        <f t="shared" si="0"/>
        <v>999</v>
      </c>
      <c r="M99" s="122">
        <f t="shared" si="1"/>
        <v>999</v>
      </c>
      <c r="N99" s="119"/>
      <c r="O99" s="51"/>
      <c r="P99" s="66">
        <f t="shared" si="2"/>
        <v>999</v>
      </c>
      <c r="Q99" s="51"/>
    </row>
    <row r="100" spans="1:17" s="11" customFormat="1" ht="18.899999999999999" customHeight="1" x14ac:dyDescent="0.25">
      <c r="A100" s="101">
        <v>94</v>
      </c>
      <c r="B100" s="49"/>
      <c r="C100" s="49"/>
      <c r="D100" s="50"/>
      <c r="E100" s="114"/>
      <c r="F100" s="51"/>
      <c r="G100" s="51"/>
      <c r="H100" s="220"/>
      <c r="I100" s="123"/>
      <c r="J100" s="98" t="e">
        <f>IF(AND(Q100="",#REF!&gt;0,#REF!&lt;5),K100,)</f>
        <v>#REF!</v>
      </c>
      <c r="K100" s="96" t="str">
        <f>IF(D100="","ZZZ9",IF(AND(#REF!&gt;0,#REF!&lt;5),D100&amp;#REF!,D100&amp;"9"))</f>
        <v>ZZZ9</v>
      </c>
      <c r="L100" s="100">
        <f t="shared" si="0"/>
        <v>999</v>
      </c>
      <c r="M100" s="122">
        <f t="shared" si="1"/>
        <v>999</v>
      </c>
      <c r="N100" s="119"/>
      <c r="O100" s="51"/>
      <c r="P100" s="66">
        <f t="shared" si="2"/>
        <v>999</v>
      </c>
      <c r="Q100" s="51"/>
    </row>
    <row r="101" spans="1:17" s="11" customFormat="1" ht="18.899999999999999" customHeight="1" x14ac:dyDescent="0.25">
      <c r="A101" s="101">
        <v>95</v>
      </c>
      <c r="B101" s="49"/>
      <c r="C101" s="49"/>
      <c r="D101" s="50"/>
      <c r="E101" s="114"/>
      <c r="F101" s="51"/>
      <c r="G101" s="51"/>
      <c r="H101" s="220"/>
      <c r="I101" s="123"/>
      <c r="J101" s="98" t="e">
        <f>IF(AND(Q101="",#REF!&gt;0,#REF!&lt;5),K101,)</f>
        <v>#REF!</v>
      </c>
      <c r="K101" s="96" t="str">
        <f>IF(D101="","ZZZ9",IF(AND(#REF!&gt;0,#REF!&lt;5),D101&amp;#REF!,D101&amp;"9"))</f>
        <v>ZZZ9</v>
      </c>
      <c r="L101" s="100">
        <f t="shared" si="0"/>
        <v>999</v>
      </c>
      <c r="M101" s="122">
        <f t="shared" si="1"/>
        <v>999</v>
      </c>
      <c r="N101" s="119"/>
      <c r="O101" s="51"/>
      <c r="P101" s="66">
        <f t="shared" si="2"/>
        <v>999</v>
      </c>
      <c r="Q101" s="51"/>
    </row>
    <row r="102" spans="1:17" s="11" customFormat="1" ht="18.899999999999999" customHeight="1" x14ac:dyDescent="0.25">
      <c r="A102" s="101">
        <v>96</v>
      </c>
      <c r="B102" s="49"/>
      <c r="C102" s="49"/>
      <c r="D102" s="50"/>
      <c r="E102" s="114"/>
      <c r="F102" s="51"/>
      <c r="G102" s="51"/>
      <c r="H102" s="220"/>
      <c r="I102" s="123"/>
      <c r="J102" s="98" t="e">
        <f>IF(AND(Q102="",#REF!&gt;0,#REF!&lt;5),K102,)</f>
        <v>#REF!</v>
      </c>
      <c r="K102" s="96" t="str">
        <f>IF(D102="","ZZZ9",IF(AND(#REF!&gt;0,#REF!&lt;5),D102&amp;#REF!,D102&amp;"9"))</f>
        <v>ZZZ9</v>
      </c>
      <c r="L102" s="100">
        <f t="shared" si="0"/>
        <v>999</v>
      </c>
      <c r="M102" s="122">
        <f t="shared" si="1"/>
        <v>999</v>
      </c>
      <c r="N102" s="119"/>
      <c r="O102" s="51"/>
      <c r="P102" s="66">
        <f t="shared" si="2"/>
        <v>999</v>
      </c>
      <c r="Q102" s="51"/>
    </row>
    <row r="103" spans="1:17" s="11" customFormat="1" ht="18.899999999999999" customHeight="1" x14ac:dyDescent="0.25">
      <c r="A103" s="101">
        <v>97</v>
      </c>
      <c r="B103" s="49"/>
      <c r="C103" s="49"/>
      <c r="D103" s="50"/>
      <c r="E103" s="114"/>
      <c r="F103" s="51"/>
      <c r="G103" s="51"/>
      <c r="H103" s="220"/>
      <c r="I103" s="123"/>
      <c r="J103" s="98" t="e">
        <f>IF(AND(Q103="",#REF!&gt;0,#REF!&lt;5),K103,)</f>
        <v>#REF!</v>
      </c>
      <c r="K103" s="96" t="str">
        <f>IF(D103="","ZZZ9",IF(AND(#REF!&gt;0,#REF!&lt;5),D103&amp;#REF!,D103&amp;"9"))</f>
        <v>ZZZ9</v>
      </c>
      <c r="L103" s="100">
        <f t="shared" si="0"/>
        <v>999</v>
      </c>
      <c r="M103" s="122">
        <f t="shared" si="1"/>
        <v>999</v>
      </c>
      <c r="N103" s="119"/>
      <c r="O103" s="51"/>
      <c r="P103" s="66">
        <f t="shared" si="2"/>
        <v>999</v>
      </c>
      <c r="Q103" s="51"/>
    </row>
    <row r="104" spans="1:17" s="11" customFormat="1" ht="18.899999999999999" customHeight="1" x14ac:dyDescent="0.25">
      <c r="A104" s="101">
        <v>98</v>
      </c>
      <c r="B104" s="49"/>
      <c r="C104" s="49"/>
      <c r="D104" s="50"/>
      <c r="E104" s="114"/>
      <c r="F104" s="51"/>
      <c r="G104" s="51"/>
      <c r="H104" s="220"/>
      <c r="I104" s="123"/>
      <c r="J104" s="98" t="e">
        <f>IF(AND(Q104="",#REF!&gt;0,#REF!&lt;5),K104,)</f>
        <v>#REF!</v>
      </c>
      <c r="K104" s="96" t="str">
        <f>IF(D104="","ZZZ9",IF(AND(#REF!&gt;0,#REF!&lt;5),D104&amp;#REF!,D104&amp;"9"))</f>
        <v>ZZZ9</v>
      </c>
      <c r="L104" s="100">
        <f t="shared" ref="L104:L156" si="3">IF(Q104="",999,Q104)</f>
        <v>999</v>
      </c>
      <c r="M104" s="122">
        <f t="shared" ref="M104:M156" si="4">IF(P104=999,999,1)</f>
        <v>999</v>
      </c>
      <c r="N104" s="119"/>
      <c r="O104" s="51"/>
      <c r="P104" s="66">
        <f t="shared" ref="P104:P156" si="5">IF(N104="DA",1,IF(N104="WC",2,IF(N104="SE",3,IF(N104="Q",4,IF(N104="LL",5,999)))))</f>
        <v>999</v>
      </c>
      <c r="Q104" s="51"/>
    </row>
    <row r="105" spans="1:17" s="11" customFormat="1" ht="18.899999999999999" customHeight="1" x14ac:dyDescent="0.25">
      <c r="A105" s="101">
        <v>99</v>
      </c>
      <c r="B105" s="49"/>
      <c r="C105" s="49"/>
      <c r="D105" s="50"/>
      <c r="E105" s="114"/>
      <c r="F105" s="51"/>
      <c r="G105" s="51"/>
      <c r="H105" s="220"/>
      <c r="I105" s="123"/>
      <c r="J105" s="98" t="e">
        <f>IF(AND(Q105="",#REF!&gt;0,#REF!&lt;5),K105,)</f>
        <v>#REF!</v>
      </c>
      <c r="K105" s="96" t="str">
        <f>IF(D105="","ZZZ9",IF(AND(#REF!&gt;0,#REF!&lt;5),D105&amp;#REF!,D105&amp;"9"))</f>
        <v>ZZZ9</v>
      </c>
      <c r="L105" s="100">
        <f t="shared" si="3"/>
        <v>999</v>
      </c>
      <c r="M105" s="122">
        <f t="shared" si="4"/>
        <v>999</v>
      </c>
      <c r="N105" s="119"/>
      <c r="O105" s="51"/>
      <c r="P105" s="66">
        <f t="shared" si="5"/>
        <v>999</v>
      </c>
      <c r="Q105" s="51"/>
    </row>
    <row r="106" spans="1:17" s="11" customFormat="1" ht="18.899999999999999" customHeight="1" x14ac:dyDescent="0.25">
      <c r="A106" s="101">
        <v>100</v>
      </c>
      <c r="B106" s="49"/>
      <c r="C106" s="49"/>
      <c r="D106" s="50"/>
      <c r="E106" s="114"/>
      <c r="F106" s="51"/>
      <c r="G106" s="51"/>
      <c r="H106" s="220"/>
      <c r="I106" s="123"/>
      <c r="J106" s="98" t="e">
        <f>IF(AND(Q106="",#REF!&gt;0,#REF!&lt;5),K106,)</f>
        <v>#REF!</v>
      </c>
      <c r="K106" s="96" t="str">
        <f>IF(D106="","ZZZ9",IF(AND(#REF!&gt;0,#REF!&lt;5),D106&amp;#REF!,D106&amp;"9"))</f>
        <v>ZZZ9</v>
      </c>
      <c r="L106" s="100">
        <f t="shared" si="3"/>
        <v>999</v>
      </c>
      <c r="M106" s="122">
        <f t="shared" si="4"/>
        <v>999</v>
      </c>
      <c r="N106" s="119"/>
      <c r="O106" s="51"/>
      <c r="P106" s="66">
        <f t="shared" si="5"/>
        <v>999</v>
      </c>
      <c r="Q106" s="51"/>
    </row>
    <row r="107" spans="1:17" s="11" customFormat="1" ht="18.899999999999999" customHeight="1" x14ac:dyDescent="0.25">
      <c r="A107" s="101">
        <v>101</v>
      </c>
      <c r="B107" s="49"/>
      <c r="C107" s="49"/>
      <c r="D107" s="50"/>
      <c r="E107" s="114"/>
      <c r="F107" s="51"/>
      <c r="G107" s="51"/>
      <c r="H107" s="220"/>
      <c r="I107" s="123"/>
      <c r="J107" s="98" t="e">
        <f>IF(AND(Q107="",#REF!&gt;0,#REF!&lt;5),K107,)</f>
        <v>#REF!</v>
      </c>
      <c r="K107" s="96" t="str">
        <f>IF(D107="","ZZZ9",IF(AND(#REF!&gt;0,#REF!&lt;5),D107&amp;#REF!,D107&amp;"9"))</f>
        <v>ZZZ9</v>
      </c>
      <c r="L107" s="100">
        <f t="shared" si="3"/>
        <v>999</v>
      </c>
      <c r="M107" s="122">
        <f t="shared" si="4"/>
        <v>999</v>
      </c>
      <c r="N107" s="119"/>
      <c r="O107" s="51"/>
      <c r="P107" s="66">
        <f t="shared" si="5"/>
        <v>999</v>
      </c>
      <c r="Q107" s="51"/>
    </row>
    <row r="108" spans="1:17" s="11" customFormat="1" ht="18.899999999999999" customHeight="1" x14ac:dyDescent="0.25">
      <c r="A108" s="101">
        <v>102</v>
      </c>
      <c r="B108" s="49"/>
      <c r="C108" s="49"/>
      <c r="D108" s="50"/>
      <c r="E108" s="114"/>
      <c r="F108" s="51"/>
      <c r="G108" s="51"/>
      <c r="H108" s="220"/>
      <c r="I108" s="123"/>
      <c r="J108" s="98" t="e">
        <f>IF(AND(Q108="",#REF!&gt;0,#REF!&lt;5),K108,)</f>
        <v>#REF!</v>
      </c>
      <c r="K108" s="96" t="str">
        <f>IF(D108="","ZZZ9",IF(AND(#REF!&gt;0,#REF!&lt;5),D108&amp;#REF!,D108&amp;"9"))</f>
        <v>ZZZ9</v>
      </c>
      <c r="L108" s="100">
        <f t="shared" si="3"/>
        <v>999</v>
      </c>
      <c r="M108" s="122">
        <f t="shared" si="4"/>
        <v>999</v>
      </c>
      <c r="N108" s="119"/>
      <c r="O108" s="51"/>
      <c r="P108" s="66">
        <f t="shared" si="5"/>
        <v>999</v>
      </c>
      <c r="Q108" s="51"/>
    </row>
    <row r="109" spans="1:17" s="11" customFormat="1" ht="18.899999999999999" customHeight="1" x14ac:dyDescent="0.25">
      <c r="A109" s="101">
        <v>103</v>
      </c>
      <c r="B109" s="49"/>
      <c r="C109" s="49"/>
      <c r="D109" s="50"/>
      <c r="E109" s="114"/>
      <c r="F109" s="51"/>
      <c r="G109" s="51"/>
      <c r="H109" s="220"/>
      <c r="I109" s="123"/>
      <c r="J109" s="98" t="e">
        <f>IF(AND(Q109="",#REF!&gt;0,#REF!&lt;5),K109,)</f>
        <v>#REF!</v>
      </c>
      <c r="K109" s="96" t="str">
        <f>IF(D109="","ZZZ9",IF(AND(#REF!&gt;0,#REF!&lt;5),D109&amp;#REF!,D109&amp;"9"))</f>
        <v>ZZZ9</v>
      </c>
      <c r="L109" s="100">
        <f t="shared" si="3"/>
        <v>999</v>
      </c>
      <c r="M109" s="122">
        <f t="shared" si="4"/>
        <v>999</v>
      </c>
      <c r="N109" s="119"/>
      <c r="O109" s="51"/>
      <c r="P109" s="66">
        <f t="shared" si="5"/>
        <v>999</v>
      </c>
      <c r="Q109" s="51"/>
    </row>
    <row r="110" spans="1:17" s="11" customFormat="1" ht="18.899999999999999" customHeight="1" x14ac:dyDescent="0.25">
      <c r="A110" s="101">
        <v>104</v>
      </c>
      <c r="B110" s="49"/>
      <c r="C110" s="49"/>
      <c r="D110" s="50"/>
      <c r="E110" s="114"/>
      <c r="F110" s="51"/>
      <c r="G110" s="51"/>
      <c r="H110" s="220"/>
      <c r="I110" s="123"/>
      <c r="J110" s="98" t="e">
        <f>IF(AND(Q110="",#REF!&gt;0,#REF!&lt;5),K110,)</f>
        <v>#REF!</v>
      </c>
      <c r="K110" s="96" t="str">
        <f>IF(D110="","ZZZ9",IF(AND(#REF!&gt;0,#REF!&lt;5),D110&amp;#REF!,D110&amp;"9"))</f>
        <v>ZZZ9</v>
      </c>
      <c r="L110" s="100">
        <f t="shared" si="3"/>
        <v>999</v>
      </c>
      <c r="M110" s="122">
        <f t="shared" si="4"/>
        <v>999</v>
      </c>
      <c r="N110" s="119"/>
      <c r="O110" s="51"/>
      <c r="P110" s="66">
        <f t="shared" si="5"/>
        <v>999</v>
      </c>
      <c r="Q110" s="51"/>
    </row>
    <row r="111" spans="1:17" s="11" customFormat="1" ht="18.899999999999999" customHeight="1" x14ac:dyDescent="0.25">
      <c r="A111" s="101">
        <v>105</v>
      </c>
      <c r="B111" s="49"/>
      <c r="C111" s="49"/>
      <c r="D111" s="50"/>
      <c r="E111" s="114"/>
      <c r="F111" s="51"/>
      <c r="G111" s="51"/>
      <c r="H111" s="220"/>
      <c r="I111" s="123"/>
      <c r="J111" s="98" t="e">
        <f>IF(AND(Q111="",#REF!&gt;0,#REF!&lt;5),K111,)</f>
        <v>#REF!</v>
      </c>
      <c r="K111" s="96" t="str">
        <f>IF(D111="","ZZZ9",IF(AND(#REF!&gt;0,#REF!&lt;5),D111&amp;#REF!,D111&amp;"9"))</f>
        <v>ZZZ9</v>
      </c>
      <c r="L111" s="100">
        <f t="shared" si="3"/>
        <v>999</v>
      </c>
      <c r="M111" s="122">
        <f t="shared" si="4"/>
        <v>999</v>
      </c>
      <c r="N111" s="119"/>
      <c r="O111" s="51"/>
      <c r="P111" s="66">
        <f t="shared" si="5"/>
        <v>999</v>
      </c>
      <c r="Q111" s="51"/>
    </row>
    <row r="112" spans="1:17" s="11" customFormat="1" ht="18.899999999999999" customHeight="1" x14ac:dyDescent="0.25">
      <c r="A112" s="101">
        <v>106</v>
      </c>
      <c r="B112" s="49"/>
      <c r="C112" s="49"/>
      <c r="D112" s="50"/>
      <c r="E112" s="114"/>
      <c r="F112" s="51"/>
      <c r="G112" s="51"/>
      <c r="H112" s="220"/>
      <c r="I112" s="123"/>
      <c r="J112" s="98" t="e">
        <f>IF(AND(Q112="",#REF!&gt;0,#REF!&lt;5),K112,)</f>
        <v>#REF!</v>
      </c>
      <c r="K112" s="96" t="str">
        <f>IF(D112="","ZZZ9",IF(AND(#REF!&gt;0,#REF!&lt;5),D112&amp;#REF!,D112&amp;"9"))</f>
        <v>ZZZ9</v>
      </c>
      <c r="L112" s="100">
        <f t="shared" si="3"/>
        <v>999</v>
      </c>
      <c r="M112" s="122">
        <f t="shared" si="4"/>
        <v>999</v>
      </c>
      <c r="N112" s="119"/>
      <c r="O112" s="51"/>
      <c r="P112" s="66">
        <f t="shared" si="5"/>
        <v>999</v>
      </c>
      <c r="Q112" s="51"/>
    </row>
    <row r="113" spans="1:17" s="11" customFormat="1" ht="18.899999999999999" customHeight="1" x14ac:dyDescent="0.25">
      <c r="A113" s="101">
        <v>107</v>
      </c>
      <c r="B113" s="49"/>
      <c r="C113" s="49"/>
      <c r="D113" s="50"/>
      <c r="E113" s="114"/>
      <c r="F113" s="51"/>
      <c r="G113" s="51"/>
      <c r="H113" s="220"/>
      <c r="I113" s="123"/>
      <c r="J113" s="98" t="e">
        <f>IF(AND(Q113="",#REF!&gt;0,#REF!&lt;5),K113,)</f>
        <v>#REF!</v>
      </c>
      <c r="K113" s="96" t="str">
        <f>IF(D113="","ZZZ9",IF(AND(#REF!&gt;0,#REF!&lt;5),D113&amp;#REF!,D113&amp;"9"))</f>
        <v>ZZZ9</v>
      </c>
      <c r="L113" s="100">
        <f t="shared" si="3"/>
        <v>999</v>
      </c>
      <c r="M113" s="122">
        <f t="shared" si="4"/>
        <v>999</v>
      </c>
      <c r="N113" s="119"/>
      <c r="O113" s="51"/>
      <c r="P113" s="66">
        <f t="shared" si="5"/>
        <v>999</v>
      </c>
      <c r="Q113" s="51"/>
    </row>
    <row r="114" spans="1:17" s="11" customFormat="1" ht="18.899999999999999" customHeight="1" x14ac:dyDescent="0.25">
      <c r="A114" s="101">
        <v>108</v>
      </c>
      <c r="B114" s="49"/>
      <c r="C114" s="49"/>
      <c r="D114" s="50"/>
      <c r="E114" s="114"/>
      <c r="F114" s="51"/>
      <c r="G114" s="51"/>
      <c r="H114" s="220"/>
      <c r="I114" s="123"/>
      <c r="J114" s="98" t="e">
        <f>IF(AND(Q114="",#REF!&gt;0,#REF!&lt;5),K114,)</f>
        <v>#REF!</v>
      </c>
      <c r="K114" s="96" t="str">
        <f>IF(D114="","ZZZ9",IF(AND(#REF!&gt;0,#REF!&lt;5),D114&amp;#REF!,D114&amp;"9"))</f>
        <v>ZZZ9</v>
      </c>
      <c r="L114" s="100">
        <f t="shared" si="3"/>
        <v>999</v>
      </c>
      <c r="M114" s="122">
        <f t="shared" si="4"/>
        <v>999</v>
      </c>
      <c r="N114" s="119"/>
      <c r="O114" s="51"/>
      <c r="P114" s="66">
        <f t="shared" si="5"/>
        <v>999</v>
      </c>
      <c r="Q114" s="51"/>
    </row>
    <row r="115" spans="1:17" s="11" customFormat="1" ht="18.899999999999999" customHeight="1" x14ac:dyDescent="0.25">
      <c r="A115" s="101">
        <v>109</v>
      </c>
      <c r="B115" s="49"/>
      <c r="C115" s="49"/>
      <c r="D115" s="50"/>
      <c r="E115" s="114"/>
      <c r="F115" s="51"/>
      <c r="G115" s="51"/>
      <c r="H115" s="220"/>
      <c r="I115" s="123"/>
      <c r="J115" s="98" t="e">
        <f>IF(AND(Q115="",#REF!&gt;0,#REF!&lt;5),K115,)</f>
        <v>#REF!</v>
      </c>
      <c r="K115" s="96" t="str">
        <f>IF(D115="","ZZZ9",IF(AND(#REF!&gt;0,#REF!&lt;5),D115&amp;#REF!,D115&amp;"9"))</f>
        <v>ZZZ9</v>
      </c>
      <c r="L115" s="100">
        <f t="shared" si="3"/>
        <v>999</v>
      </c>
      <c r="M115" s="122">
        <f t="shared" si="4"/>
        <v>999</v>
      </c>
      <c r="N115" s="119"/>
      <c r="O115" s="51"/>
      <c r="P115" s="66">
        <f t="shared" si="5"/>
        <v>999</v>
      </c>
      <c r="Q115" s="51"/>
    </row>
    <row r="116" spans="1:17" s="11" customFormat="1" ht="18.899999999999999" customHeight="1" x14ac:dyDescent="0.25">
      <c r="A116" s="101">
        <v>110</v>
      </c>
      <c r="B116" s="49"/>
      <c r="C116" s="49"/>
      <c r="D116" s="50"/>
      <c r="E116" s="114"/>
      <c r="F116" s="51"/>
      <c r="G116" s="51"/>
      <c r="H116" s="220"/>
      <c r="I116" s="123"/>
      <c r="J116" s="98" t="e">
        <f>IF(AND(Q116="",#REF!&gt;0,#REF!&lt;5),K116,)</f>
        <v>#REF!</v>
      </c>
      <c r="K116" s="96" t="str">
        <f>IF(D116="","ZZZ9",IF(AND(#REF!&gt;0,#REF!&lt;5),D116&amp;#REF!,D116&amp;"9"))</f>
        <v>ZZZ9</v>
      </c>
      <c r="L116" s="100">
        <f t="shared" si="3"/>
        <v>999</v>
      </c>
      <c r="M116" s="122">
        <f t="shared" si="4"/>
        <v>999</v>
      </c>
      <c r="N116" s="119"/>
      <c r="O116" s="51"/>
      <c r="P116" s="66">
        <f t="shared" si="5"/>
        <v>999</v>
      </c>
      <c r="Q116" s="51"/>
    </row>
    <row r="117" spans="1:17" s="11" customFormat="1" ht="18.899999999999999" customHeight="1" x14ac:dyDescent="0.25">
      <c r="A117" s="101">
        <v>111</v>
      </c>
      <c r="B117" s="49"/>
      <c r="C117" s="49"/>
      <c r="D117" s="50"/>
      <c r="E117" s="114"/>
      <c r="F117" s="51"/>
      <c r="G117" s="51"/>
      <c r="H117" s="220"/>
      <c r="I117" s="123"/>
      <c r="J117" s="98" t="e">
        <f>IF(AND(Q117="",#REF!&gt;0,#REF!&lt;5),K117,)</f>
        <v>#REF!</v>
      </c>
      <c r="K117" s="96" t="str">
        <f>IF(D117="","ZZZ9",IF(AND(#REF!&gt;0,#REF!&lt;5),D117&amp;#REF!,D117&amp;"9"))</f>
        <v>ZZZ9</v>
      </c>
      <c r="L117" s="100">
        <f t="shared" si="3"/>
        <v>999</v>
      </c>
      <c r="M117" s="122">
        <f t="shared" si="4"/>
        <v>999</v>
      </c>
      <c r="N117" s="119"/>
      <c r="O117" s="51"/>
      <c r="P117" s="66">
        <f t="shared" si="5"/>
        <v>999</v>
      </c>
      <c r="Q117" s="51"/>
    </row>
    <row r="118" spans="1:17" s="11" customFormat="1" ht="18.899999999999999" customHeight="1" x14ac:dyDescent="0.25">
      <c r="A118" s="101">
        <v>112</v>
      </c>
      <c r="B118" s="49"/>
      <c r="C118" s="49"/>
      <c r="D118" s="50"/>
      <c r="E118" s="114"/>
      <c r="F118" s="51"/>
      <c r="G118" s="51"/>
      <c r="H118" s="220"/>
      <c r="I118" s="123"/>
      <c r="J118" s="98" t="e">
        <f>IF(AND(Q118="",#REF!&gt;0,#REF!&lt;5),K118,)</f>
        <v>#REF!</v>
      </c>
      <c r="K118" s="96" t="str">
        <f>IF(D118="","ZZZ9",IF(AND(#REF!&gt;0,#REF!&lt;5),D118&amp;#REF!,D118&amp;"9"))</f>
        <v>ZZZ9</v>
      </c>
      <c r="L118" s="100">
        <f t="shared" si="3"/>
        <v>999</v>
      </c>
      <c r="M118" s="122">
        <f t="shared" si="4"/>
        <v>999</v>
      </c>
      <c r="N118" s="119"/>
      <c r="O118" s="51"/>
      <c r="P118" s="66">
        <f t="shared" si="5"/>
        <v>999</v>
      </c>
      <c r="Q118" s="51"/>
    </row>
    <row r="119" spans="1:17" s="11" customFormat="1" ht="18.899999999999999" customHeight="1" x14ac:dyDescent="0.25">
      <c r="A119" s="101">
        <v>113</v>
      </c>
      <c r="B119" s="49"/>
      <c r="C119" s="49"/>
      <c r="D119" s="50"/>
      <c r="E119" s="114"/>
      <c r="F119" s="51"/>
      <c r="G119" s="51"/>
      <c r="H119" s="220"/>
      <c r="I119" s="123"/>
      <c r="J119" s="98" t="e">
        <f>IF(AND(Q119="",#REF!&gt;0,#REF!&lt;5),K119,)</f>
        <v>#REF!</v>
      </c>
      <c r="K119" s="96" t="str">
        <f>IF(D119="","ZZZ9",IF(AND(#REF!&gt;0,#REF!&lt;5),D119&amp;#REF!,D119&amp;"9"))</f>
        <v>ZZZ9</v>
      </c>
      <c r="L119" s="100">
        <f t="shared" si="3"/>
        <v>999</v>
      </c>
      <c r="M119" s="122">
        <f t="shared" si="4"/>
        <v>999</v>
      </c>
      <c r="N119" s="119"/>
      <c r="O119" s="51"/>
      <c r="P119" s="66">
        <f t="shared" si="5"/>
        <v>999</v>
      </c>
      <c r="Q119" s="51"/>
    </row>
    <row r="120" spans="1:17" s="11" customFormat="1" ht="18.899999999999999" customHeight="1" x14ac:dyDescent="0.25">
      <c r="A120" s="101">
        <v>114</v>
      </c>
      <c r="B120" s="49"/>
      <c r="C120" s="49"/>
      <c r="D120" s="50"/>
      <c r="E120" s="114"/>
      <c r="F120" s="51"/>
      <c r="G120" s="51"/>
      <c r="H120" s="220"/>
      <c r="I120" s="123"/>
      <c r="J120" s="98" t="e">
        <f>IF(AND(Q120="",#REF!&gt;0,#REF!&lt;5),K120,)</f>
        <v>#REF!</v>
      </c>
      <c r="K120" s="96" t="str">
        <f>IF(D120="","ZZZ9",IF(AND(#REF!&gt;0,#REF!&lt;5),D120&amp;#REF!,D120&amp;"9"))</f>
        <v>ZZZ9</v>
      </c>
      <c r="L120" s="100">
        <f t="shared" si="3"/>
        <v>999</v>
      </c>
      <c r="M120" s="122">
        <f t="shared" si="4"/>
        <v>999</v>
      </c>
      <c r="N120" s="119"/>
      <c r="O120" s="51"/>
      <c r="P120" s="66">
        <f t="shared" si="5"/>
        <v>999</v>
      </c>
      <c r="Q120" s="51"/>
    </row>
    <row r="121" spans="1:17" s="11" customFormat="1" ht="18.899999999999999" customHeight="1" x14ac:dyDescent="0.25">
      <c r="A121" s="101">
        <v>115</v>
      </c>
      <c r="B121" s="49"/>
      <c r="C121" s="49"/>
      <c r="D121" s="50"/>
      <c r="E121" s="114"/>
      <c r="F121" s="51"/>
      <c r="G121" s="51"/>
      <c r="H121" s="220"/>
      <c r="I121" s="123"/>
      <c r="J121" s="98" t="e">
        <f>IF(AND(Q121="",#REF!&gt;0,#REF!&lt;5),K121,)</f>
        <v>#REF!</v>
      </c>
      <c r="K121" s="96" t="str">
        <f>IF(D121="","ZZZ9",IF(AND(#REF!&gt;0,#REF!&lt;5),D121&amp;#REF!,D121&amp;"9"))</f>
        <v>ZZZ9</v>
      </c>
      <c r="L121" s="100">
        <f t="shared" si="3"/>
        <v>999</v>
      </c>
      <c r="M121" s="122">
        <f t="shared" si="4"/>
        <v>999</v>
      </c>
      <c r="N121" s="119"/>
      <c r="O121" s="51"/>
      <c r="P121" s="66">
        <f t="shared" si="5"/>
        <v>999</v>
      </c>
      <c r="Q121" s="51"/>
    </row>
    <row r="122" spans="1:17" s="11" customFormat="1" ht="18.899999999999999" customHeight="1" x14ac:dyDescent="0.25">
      <c r="A122" s="101">
        <v>116</v>
      </c>
      <c r="B122" s="49"/>
      <c r="C122" s="49"/>
      <c r="D122" s="50"/>
      <c r="E122" s="114"/>
      <c r="F122" s="51"/>
      <c r="G122" s="51"/>
      <c r="H122" s="220"/>
      <c r="I122" s="123"/>
      <c r="J122" s="98" t="e">
        <f>IF(AND(Q122="",#REF!&gt;0,#REF!&lt;5),K122,)</f>
        <v>#REF!</v>
      </c>
      <c r="K122" s="96" t="str">
        <f>IF(D122="","ZZZ9",IF(AND(#REF!&gt;0,#REF!&lt;5),D122&amp;#REF!,D122&amp;"9"))</f>
        <v>ZZZ9</v>
      </c>
      <c r="L122" s="100">
        <f t="shared" si="3"/>
        <v>999</v>
      </c>
      <c r="M122" s="122">
        <f t="shared" si="4"/>
        <v>999</v>
      </c>
      <c r="N122" s="119"/>
      <c r="O122" s="51"/>
      <c r="P122" s="66">
        <f t="shared" si="5"/>
        <v>999</v>
      </c>
      <c r="Q122" s="51"/>
    </row>
    <row r="123" spans="1:17" s="11" customFormat="1" ht="18.899999999999999" customHeight="1" x14ac:dyDescent="0.25">
      <c r="A123" s="101">
        <v>117</v>
      </c>
      <c r="B123" s="49"/>
      <c r="C123" s="49"/>
      <c r="D123" s="50"/>
      <c r="E123" s="114"/>
      <c r="F123" s="51"/>
      <c r="G123" s="51"/>
      <c r="H123" s="220"/>
      <c r="I123" s="123"/>
      <c r="J123" s="98" t="e">
        <f>IF(AND(Q123="",#REF!&gt;0,#REF!&lt;5),K123,)</f>
        <v>#REF!</v>
      </c>
      <c r="K123" s="96" t="str">
        <f>IF(D123="","ZZZ9",IF(AND(#REF!&gt;0,#REF!&lt;5),D123&amp;#REF!,D123&amp;"9"))</f>
        <v>ZZZ9</v>
      </c>
      <c r="L123" s="100">
        <f t="shared" si="3"/>
        <v>999</v>
      </c>
      <c r="M123" s="122">
        <f t="shared" si="4"/>
        <v>999</v>
      </c>
      <c r="N123" s="119"/>
      <c r="O123" s="51"/>
      <c r="P123" s="66">
        <f t="shared" si="5"/>
        <v>999</v>
      </c>
      <c r="Q123" s="51"/>
    </row>
    <row r="124" spans="1:17" s="11" customFormat="1" ht="18.899999999999999" customHeight="1" x14ac:dyDescent="0.25">
      <c r="A124" s="101">
        <v>118</v>
      </c>
      <c r="B124" s="49"/>
      <c r="C124" s="49"/>
      <c r="D124" s="50"/>
      <c r="E124" s="114"/>
      <c r="F124" s="51"/>
      <c r="G124" s="51"/>
      <c r="H124" s="220"/>
      <c r="I124" s="123"/>
      <c r="J124" s="98" t="e">
        <f>IF(AND(Q124="",#REF!&gt;0,#REF!&lt;5),K124,)</f>
        <v>#REF!</v>
      </c>
      <c r="K124" s="96" t="str">
        <f>IF(D124="","ZZZ9",IF(AND(#REF!&gt;0,#REF!&lt;5),D124&amp;#REF!,D124&amp;"9"))</f>
        <v>ZZZ9</v>
      </c>
      <c r="L124" s="100">
        <f t="shared" si="3"/>
        <v>999</v>
      </c>
      <c r="M124" s="122">
        <f t="shared" si="4"/>
        <v>999</v>
      </c>
      <c r="N124" s="119"/>
      <c r="O124" s="51"/>
      <c r="P124" s="66">
        <f t="shared" si="5"/>
        <v>999</v>
      </c>
      <c r="Q124" s="51"/>
    </row>
    <row r="125" spans="1:17" s="11" customFormat="1" ht="18.899999999999999" customHeight="1" x14ac:dyDescent="0.25">
      <c r="A125" s="101">
        <v>119</v>
      </c>
      <c r="B125" s="49"/>
      <c r="C125" s="49"/>
      <c r="D125" s="50"/>
      <c r="E125" s="114"/>
      <c r="F125" s="51"/>
      <c r="G125" s="51"/>
      <c r="H125" s="220"/>
      <c r="I125" s="123"/>
      <c r="J125" s="98" t="e">
        <f>IF(AND(Q125="",#REF!&gt;0,#REF!&lt;5),K125,)</f>
        <v>#REF!</v>
      </c>
      <c r="K125" s="96" t="str">
        <f>IF(D125="","ZZZ9",IF(AND(#REF!&gt;0,#REF!&lt;5),D125&amp;#REF!,D125&amp;"9"))</f>
        <v>ZZZ9</v>
      </c>
      <c r="L125" s="100">
        <f t="shared" si="3"/>
        <v>999</v>
      </c>
      <c r="M125" s="122">
        <f t="shared" si="4"/>
        <v>999</v>
      </c>
      <c r="N125" s="119"/>
      <c r="O125" s="51"/>
      <c r="P125" s="66">
        <f t="shared" si="5"/>
        <v>999</v>
      </c>
      <c r="Q125" s="51"/>
    </row>
    <row r="126" spans="1:17" s="11" customFormat="1" ht="18.899999999999999" customHeight="1" x14ac:dyDescent="0.25">
      <c r="A126" s="101">
        <v>120</v>
      </c>
      <c r="B126" s="49"/>
      <c r="C126" s="49"/>
      <c r="D126" s="50"/>
      <c r="E126" s="114"/>
      <c r="F126" s="51"/>
      <c r="G126" s="51"/>
      <c r="H126" s="220"/>
      <c r="I126" s="123"/>
      <c r="J126" s="98" t="e">
        <f>IF(AND(Q126="",#REF!&gt;0,#REF!&lt;5),K126,)</f>
        <v>#REF!</v>
      </c>
      <c r="K126" s="96" t="str">
        <f>IF(D126="","ZZZ9",IF(AND(#REF!&gt;0,#REF!&lt;5),D126&amp;#REF!,D126&amp;"9"))</f>
        <v>ZZZ9</v>
      </c>
      <c r="L126" s="100">
        <f t="shared" si="3"/>
        <v>999</v>
      </c>
      <c r="M126" s="122">
        <f t="shared" si="4"/>
        <v>999</v>
      </c>
      <c r="N126" s="119"/>
      <c r="O126" s="51"/>
      <c r="P126" s="66">
        <f t="shared" si="5"/>
        <v>999</v>
      </c>
      <c r="Q126" s="51"/>
    </row>
    <row r="127" spans="1:17" s="11" customFormat="1" ht="18.899999999999999" customHeight="1" x14ac:dyDescent="0.25">
      <c r="A127" s="101">
        <v>121</v>
      </c>
      <c r="B127" s="49"/>
      <c r="C127" s="49"/>
      <c r="D127" s="50"/>
      <c r="E127" s="114"/>
      <c r="F127" s="51"/>
      <c r="G127" s="51"/>
      <c r="H127" s="220"/>
      <c r="I127" s="123"/>
      <c r="J127" s="98" t="e">
        <f>IF(AND(Q127="",#REF!&gt;0,#REF!&lt;5),K127,)</f>
        <v>#REF!</v>
      </c>
      <c r="K127" s="96" t="str">
        <f>IF(D127="","ZZZ9",IF(AND(#REF!&gt;0,#REF!&lt;5),D127&amp;#REF!,D127&amp;"9"))</f>
        <v>ZZZ9</v>
      </c>
      <c r="L127" s="100">
        <f t="shared" si="3"/>
        <v>999</v>
      </c>
      <c r="M127" s="122">
        <f t="shared" si="4"/>
        <v>999</v>
      </c>
      <c r="N127" s="119"/>
      <c r="O127" s="51"/>
      <c r="P127" s="66">
        <f t="shared" si="5"/>
        <v>999</v>
      </c>
      <c r="Q127" s="51"/>
    </row>
    <row r="128" spans="1:17" s="11" customFormat="1" ht="18.899999999999999" customHeight="1" x14ac:dyDescent="0.25">
      <c r="A128" s="101">
        <v>122</v>
      </c>
      <c r="B128" s="49"/>
      <c r="C128" s="49"/>
      <c r="D128" s="50"/>
      <c r="E128" s="114"/>
      <c r="F128" s="51"/>
      <c r="G128" s="51"/>
      <c r="H128" s="220"/>
      <c r="I128" s="123"/>
      <c r="J128" s="98" t="e">
        <f>IF(AND(Q128="",#REF!&gt;0,#REF!&lt;5),K128,)</f>
        <v>#REF!</v>
      </c>
      <c r="K128" s="96" t="str">
        <f>IF(D128="","ZZZ9",IF(AND(#REF!&gt;0,#REF!&lt;5),D128&amp;#REF!,D128&amp;"9"))</f>
        <v>ZZZ9</v>
      </c>
      <c r="L128" s="100">
        <f t="shared" si="3"/>
        <v>999</v>
      </c>
      <c r="M128" s="122">
        <f t="shared" si="4"/>
        <v>999</v>
      </c>
      <c r="N128" s="119"/>
      <c r="O128" s="51"/>
      <c r="P128" s="66">
        <f t="shared" si="5"/>
        <v>999</v>
      </c>
      <c r="Q128" s="51"/>
    </row>
    <row r="129" spans="1:17" s="11" customFormat="1" ht="18.899999999999999" customHeight="1" x14ac:dyDescent="0.25">
      <c r="A129" s="101">
        <v>123</v>
      </c>
      <c r="B129" s="49"/>
      <c r="C129" s="49"/>
      <c r="D129" s="50"/>
      <c r="E129" s="114"/>
      <c r="F129" s="51"/>
      <c r="G129" s="51"/>
      <c r="H129" s="220"/>
      <c r="I129" s="123"/>
      <c r="J129" s="98" t="e">
        <f>IF(AND(Q129="",#REF!&gt;0,#REF!&lt;5),K129,)</f>
        <v>#REF!</v>
      </c>
      <c r="K129" s="96" t="str">
        <f>IF(D129="","ZZZ9",IF(AND(#REF!&gt;0,#REF!&lt;5),D129&amp;#REF!,D129&amp;"9"))</f>
        <v>ZZZ9</v>
      </c>
      <c r="L129" s="100">
        <f t="shared" si="3"/>
        <v>999</v>
      </c>
      <c r="M129" s="122">
        <f t="shared" si="4"/>
        <v>999</v>
      </c>
      <c r="N129" s="119"/>
      <c r="O129" s="51"/>
      <c r="P129" s="66">
        <f t="shared" si="5"/>
        <v>999</v>
      </c>
      <c r="Q129" s="51"/>
    </row>
    <row r="130" spans="1:17" s="11" customFormat="1" ht="18.899999999999999" customHeight="1" x14ac:dyDescent="0.25">
      <c r="A130" s="101">
        <v>124</v>
      </c>
      <c r="B130" s="49"/>
      <c r="C130" s="49"/>
      <c r="D130" s="50"/>
      <c r="E130" s="114"/>
      <c r="F130" s="51"/>
      <c r="G130" s="51"/>
      <c r="H130" s="220"/>
      <c r="I130" s="123"/>
      <c r="J130" s="98" t="e">
        <f>IF(AND(Q130="",#REF!&gt;0,#REF!&lt;5),K130,)</f>
        <v>#REF!</v>
      </c>
      <c r="K130" s="96" t="str">
        <f>IF(D130="","ZZZ9",IF(AND(#REF!&gt;0,#REF!&lt;5),D130&amp;#REF!,D130&amp;"9"))</f>
        <v>ZZZ9</v>
      </c>
      <c r="L130" s="100">
        <f t="shared" si="3"/>
        <v>999</v>
      </c>
      <c r="M130" s="122">
        <f t="shared" si="4"/>
        <v>999</v>
      </c>
      <c r="N130" s="119"/>
      <c r="O130" s="51"/>
      <c r="P130" s="66">
        <f t="shared" si="5"/>
        <v>999</v>
      </c>
      <c r="Q130" s="51"/>
    </row>
    <row r="131" spans="1:17" s="11" customFormat="1" ht="18.899999999999999" customHeight="1" x14ac:dyDescent="0.25">
      <c r="A131" s="101">
        <v>125</v>
      </c>
      <c r="B131" s="49"/>
      <c r="C131" s="49"/>
      <c r="D131" s="50"/>
      <c r="E131" s="114"/>
      <c r="F131" s="51"/>
      <c r="G131" s="51"/>
      <c r="H131" s="220"/>
      <c r="I131" s="123"/>
      <c r="J131" s="98" t="e">
        <f>IF(AND(Q131="",#REF!&gt;0,#REF!&lt;5),K131,)</f>
        <v>#REF!</v>
      </c>
      <c r="K131" s="96" t="str">
        <f>IF(D131="","ZZZ9",IF(AND(#REF!&gt;0,#REF!&lt;5),D131&amp;#REF!,D131&amp;"9"))</f>
        <v>ZZZ9</v>
      </c>
      <c r="L131" s="100">
        <f t="shared" si="3"/>
        <v>999</v>
      </c>
      <c r="M131" s="122">
        <f t="shared" si="4"/>
        <v>999</v>
      </c>
      <c r="N131" s="119"/>
      <c r="O131" s="51"/>
      <c r="P131" s="66">
        <f t="shared" si="5"/>
        <v>999</v>
      </c>
      <c r="Q131" s="51"/>
    </row>
    <row r="132" spans="1:17" s="11" customFormat="1" ht="18.899999999999999" customHeight="1" x14ac:dyDescent="0.25">
      <c r="A132" s="101">
        <v>126</v>
      </c>
      <c r="B132" s="49"/>
      <c r="C132" s="49"/>
      <c r="D132" s="50"/>
      <c r="E132" s="114"/>
      <c r="F132" s="51"/>
      <c r="G132" s="51"/>
      <c r="H132" s="220"/>
      <c r="I132" s="123"/>
      <c r="J132" s="98" t="e">
        <f>IF(AND(Q132="",#REF!&gt;0,#REF!&lt;5),K132,)</f>
        <v>#REF!</v>
      </c>
      <c r="K132" s="96" t="str">
        <f>IF(D132="","ZZZ9",IF(AND(#REF!&gt;0,#REF!&lt;5),D132&amp;#REF!,D132&amp;"9"))</f>
        <v>ZZZ9</v>
      </c>
      <c r="L132" s="100">
        <f t="shared" si="3"/>
        <v>999</v>
      </c>
      <c r="M132" s="122">
        <f t="shared" si="4"/>
        <v>999</v>
      </c>
      <c r="N132" s="119"/>
      <c r="O132" s="51"/>
      <c r="P132" s="66">
        <f t="shared" si="5"/>
        <v>999</v>
      </c>
      <c r="Q132" s="51"/>
    </row>
    <row r="133" spans="1:17" s="11" customFormat="1" ht="18.899999999999999" customHeight="1" x14ac:dyDescent="0.25">
      <c r="A133" s="101">
        <v>127</v>
      </c>
      <c r="B133" s="49"/>
      <c r="C133" s="49"/>
      <c r="D133" s="50"/>
      <c r="E133" s="114"/>
      <c r="F133" s="51"/>
      <c r="G133" s="51"/>
      <c r="H133" s="220"/>
      <c r="I133" s="123"/>
      <c r="J133" s="98" t="e">
        <f>IF(AND(Q133="",#REF!&gt;0,#REF!&lt;5),K133,)</f>
        <v>#REF!</v>
      </c>
      <c r="K133" s="96" t="str">
        <f>IF(D133="","ZZZ9",IF(AND(#REF!&gt;0,#REF!&lt;5),D133&amp;#REF!,D133&amp;"9"))</f>
        <v>ZZZ9</v>
      </c>
      <c r="L133" s="100">
        <f t="shared" si="3"/>
        <v>999</v>
      </c>
      <c r="M133" s="122">
        <f t="shared" si="4"/>
        <v>999</v>
      </c>
      <c r="N133" s="119"/>
      <c r="O133" s="51"/>
      <c r="P133" s="66">
        <f t="shared" si="5"/>
        <v>999</v>
      </c>
      <c r="Q133" s="51"/>
    </row>
    <row r="134" spans="1:17" s="11" customFormat="1" ht="18.899999999999999" customHeight="1" x14ac:dyDescent="0.25">
      <c r="A134" s="101">
        <v>128</v>
      </c>
      <c r="B134" s="49"/>
      <c r="C134" s="49"/>
      <c r="D134" s="50"/>
      <c r="E134" s="114"/>
      <c r="F134" s="51"/>
      <c r="G134" s="51"/>
      <c r="H134" s="220"/>
      <c r="I134" s="123"/>
      <c r="J134" s="98" t="e">
        <f>IF(AND(Q134="",#REF!&gt;0,#REF!&lt;5),K134,)</f>
        <v>#REF!</v>
      </c>
      <c r="K134" s="96" t="str">
        <f>IF(D134="","ZZZ9",IF(AND(#REF!&gt;0,#REF!&lt;5),D134&amp;#REF!,D134&amp;"9"))</f>
        <v>ZZZ9</v>
      </c>
      <c r="L134" s="100">
        <f t="shared" si="3"/>
        <v>999</v>
      </c>
      <c r="M134" s="122">
        <f t="shared" si="4"/>
        <v>999</v>
      </c>
      <c r="N134" s="119"/>
      <c r="O134" s="123"/>
      <c r="P134" s="124">
        <f t="shared" si="5"/>
        <v>999</v>
      </c>
      <c r="Q134" s="123"/>
    </row>
    <row r="135" spans="1:17" x14ac:dyDescent="0.25">
      <c r="A135" s="101">
        <v>129</v>
      </c>
      <c r="B135" s="49"/>
      <c r="C135" s="49"/>
      <c r="D135" s="50"/>
      <c r="E135" s="114"/>
      <c r="F135" s="51"/>
      <c r="G135" s="51"/>
      <c r="H135" s="220"/>
      <c r="I135" s="123"/>
      <c r="J135" s="98" t="e">
        <f>IF(AND(Q135="",#REF!&gt;0,#REF!&lt;5),K135,)</f>
        <v>#REF!</v>
      </c>
      <c r="K135" s="96" t="str">
        <f>IF(D135="","ZZZ9",IF(AND(#REF!&gt;0,#REF!&lt;5),D135&amp;#REF!,D135&amp;"9"))</f>
        <v>ZZZ9</v>
      </c>
      <c r="L135" s="100">
        <f t="shared" si="3"/>
        <v>999</v>
      </c>
      <c r="M135" s="122">
        <f t="shared" si="4"/>
        <v>999</v>
      </c>
      <c r="N135" s="119"/>
      <c r="O135" s="51"/>
      <c r="P135" s="66">
        <f t="shared" si="5"/>
        <v>999</v>
      </c>
      <c r="Q135" s="51"/>
    </row>
    <row r="136" spans="1:17" x14ac:dyDescent="0.25">
      <c r="A136" s="101">
        <v>130</v>
      </c>
      <c r="B136" s="49"/>
      <c r="C136" s="49"/>
      <c r="D136" s="50"/>
      <c r="E136" s="114"/>
      <c r="F136" s="51"/>
      <c r="G136" s="51"/>
      <c r="H136" s="220"/>
      <c r="I136" s="123"/>
      <c r="J136" s="98" t="e">
        <f>IF(AND(Q136="",#REF!&gt;0,#REF!&lt;5),K136,)</f>
        <v>#REF!</v>
      </c>
      <c r="K136" s="96" t="str">
        <f>IF(D136="","ZZZ9",IF(AND(#REF!&gt;0,#REF!&lt;5),D136&amp;#REF!,D136&amp;"9"))</f>
        <v>ZZZ9</v>
      </c>
      <c r="L136" s="100">
        <f t="shared" si="3"/>
        <v>999</v>
      </c>
      <c r="M136" s="122">
        <f t="shared" si="4"/>
        <v>999</v>
      </c>
      <c r="N136" s="119"/>
      <c r="O136" s="51"/>
      <c r="P136" s="66">
        <f t="shared" si="5"/>
        <v>999</v>
      </c>
      <c r="Q136" s="51"/>
    </row>
    <row r="137" spans="1:17" x14ac:dyDescent="0.25">
      <c r="A137" s="101">
        <v>131</v>
      </c>
      <c r="B137" s="49"/>
      <c r="C137" s="49"/>
      <c r="D137" s="50"/>
      <c r="E137" s="114"/>
      <c r="F137" s="51"/>
      <c r="G137" s="51"/>
      <c r="H137" s="220"/>
      <c r="I137" s="123"/>
      <c r="J137" s="98" t="e">
        <f>IF(AND(Q137="",#REF!&gt;0,#REF!&lt;5),K137,)</f>
        <v>#REF!</v>
      </c>
      <c r="K137" s="96" t="str">
        <f>IF(D137="","ZZZ9",IF(AND(#REF!&gt;0,#REF!&lt;5),D137&amp;#REF!,D137&amp;"9"))</f>
        <v>ZZZ9</v>
      </c>
      <c r="L137" s="100">
        <f t="shared" si="3"/>
        <v>999</v>
      </c>
      <c r="M137" s="122">
        <f t="shared" si="4"/>
        <v>999</v>
      </c>
      <c r="N137" s="119"/>
      <c r="O137" s="51"/>
      <c r="P137" s="66">
        <f t="shared" si="5"/>
        <v>999</v>
      </c>
      <c r="Q137" s="51"/>
    </row>
    <row r="138" spans="1:17" x14ac:dyDescent="0.25">
      <c r="A138" s="101">
        <v>132</v>
      </c>
      <c r="B138" s="49"/>
      <c r="C138" s="49"/>
      <c r="D138" s="50"/>
      <c r="E138" s="114"/>
      <c r="F138" s="51"/>
      <c r="G138" s="51"/>
      <c r="H138" s="220"/>
      <c r="I138" s="123"/>
      <c r="J138" s="98" t="e">
        <f>IF(AND(Q138="",#REF!&gt;0,#REF!&lt;5),K138,)</f>
        <v>#REF!</v>
      </c>
      <c r="K138" s="96" t="str">
        <f>IF(D138="","ZZZ9",IF(AND(#REF!&gt;0,#REF!&lt;5),D138&amp;#REF!,D138&amp;"9"))</f>
        <v>ZZZ9</v>
      </c>
      <c r="L138" s="100">
        <f t="shared" si="3"/>
        <v>999</v>
      </c>
      <c r="M138" s="122">
        <f t="shared" si="4"/>
        <v>999</v>
      </c>
      <c r="N138" s="119"/>
      <c r="O138" s="51"/>
      <c r="P138" s="66">
        <f t="shared" si="5"/>
        <v>999</v>
      </c>
      <c r="Q138" s="51"/>
    </row>
    <row r="139" spans="1:17" x14ac:dyDescent="0.25">
      <c r="A139" s="101">
        <v>133</v>
      </c>
      <c r="B139" s="49"/>
      <c r="C139" s="49"/>
      <c r="D139" s="50"/>
      <c r="E139" s="114"/>
      <c r="F139" s="51"/>
      <c r="G139" s="51"/>
      <c r="H139" s="220"/>
      <c r="I139" s="123"/>
      <c r="J139" s="98" t="e">
        <f>IF(AND(Q139="",#REF!&gt;0,#REF!&lt;5),K139,)</f>
        <v>#REF!</v>
      </c>
      <c r="K139" s="96" t="str">
        <f>IF(D139="","ZZZ9",IF(AND(#REF!&gt;0,#REF!&lt;5),D139&amp;#REF!,D139&amp;"9"))</f>
        <v>ZZZ9</v>
      </c>
      <c r="L139" s="100">
        <f t="shared" si="3"/>
        <v>999</v>
      </c>
      <c r="M139" s="122">
        <f t="shared" si="4"/>
        <v>999</v>
      </c>
      <c r="N139" s="119"/>
      <c r="O139" s="51"/>
      <c r="P139" s="66">
        <f t="shared" si="5"/>
        <v>999</v>
      </c>
      <c r="Q139" s="51"/>
    </row>
    <row r="140" spans="1:17" x14ac:dyDescent="0.25">
      <c r="A140" s="101">
        <v>134</v>
      </c>
      <c r="B140" s="49"/>
      <c r="C140" s="49"/>
      <c r="D140" s="50"/>
      <c r="E140" s="114"/>
      <c r="F140" s="51"/>
      <c r="G140" s="51"/>
      <c r="H140" s="220"/>
      <c r="I140" s="123"/>
      <c r="J140" s="98" t="e">
        <f>IF(AND(Q140="",#REF!&gt;0,#REF!&lt;5),K140,)</f>
        <v>#REF!</v>
      </c>
      <c r="K140" s="96" t="str">
        <f>IF(D140="","ZZZ9",IF(AND(#REF!&gt;0,#REF!&lt;5),D140&amp;#REF!,D140&amp;"9"))</f>
        <v>ZZZ9</v>
      </c>
      <c r="L140" s="100">
        <f t="shared" si="3"/>
        <v>999</v>
      </c>
      <c r="M140" s="122">
        <f t="shared" si="4"/>
        <v>999</v>
      </c>
      <c r="N140" s="119"/>
      <c r="O140" s="51"/>
      <c r="P140" s="66">
        <f t="shared" si="5"/>
        <v>999</v>
      </c>
      <c r="Q140" s="51"/>
    </row>
    <row r="141" spans="1:17" x14ac:dyDescent="0.25">
      <c r="A141" s="101">
        <v>135</v>
      </c>
      <c r="B141" s="49"/>
      <c r="C141" s="49"/>
      <c r="D141" s="50"/>
      <c r="E141" s="114"/>
      <c r="F141" s="51"/>
      <c r="G141" s="51"/>
      <c r="H141" s="220"/>
      <c r="I141" s="123"/>
      <c r="J141" s="98" t="e">
        <f>IF(AND(Q141="",#REF!&gt;0,#REF!&lt;5),K141,)</f>
        <v>#REF!</v>
      </c>
      <c r="K141" s="96" t="str">
        <f>IF(D141="","ZZZ9",IF(AND(#REF!&gt;0,#REF!&lt;5),D141&amp;#REF!,D141&amp;"9"))</f>
        <v>ZZZ9</v>
      </c>
      <c r="L141" s="100">
        <f t="shared" si="3"/>
        <v>999</v>
      </c>
      <c r="M141" s="122">
        <f t="shared" si="4"/>
        <v>999</v>
      </c>
      <c r="N141" s="119"/>
      <c r="O141" s="123"/>
      <c r="P141" s="124">
        <f t="shared" si="5"/>
        <v>999</v>
      </c>
      <c r="Q141" s="123"/>
    </row>
    <row r="142" spans="1:17" x14ac:dyDescent="0.25">
      <c r="A142" s="101">
        <v>136</v>
      </c>
      <c r="B142" s="49"/>
      <c r="C142" s="49"/>
      <c r="D142" s="50"/>
      <c r="E142" s="114"/>
      <c r="F142" s="51"/>
      <c r="G142" s="51"/>
      <c r="H142" s="220"/>
      <c r="I142" s="123"/>
      <c r="J142" s="98" t="e">
        <f>IF(AND(Q142="",#REF!&gt;0,#REF!&lt;5),K142,)</f>
        <v>#REF!</v>
      </c>
      <c r="K142" s="96" t="str">
        <f>IF(D142="","ZZZ9",IF(AND(#REF!&gt;0,#REF!&lt;5),D142&amp;#REF!,D142&amp;"9"))</f>
        <v>ZZZ9</v>
      </c>
      <c r="L142" s="100">
        <f t="shared" si="3"/>
        <v>999</v>
      </c>
      <c r="M142" s="122">
        <f t="shared" si="4"/>
        <v>999</v>
      </c>
      <c r="N142" s="119"/>
      <c r="O142" s="51"/>
      <c r="P142" s="66">
        <f t="shared" si="5"/>
        <v>999</v>
      </c>
      <c r="Q142" s="51"/>
    </row>
    <row r="143" spans="1:17" x14ac:dyDescent="0.25">
      <c r="A143" s="101">
        <v>137</v>
      </c>
      <c r="B143" s="49"/>
      <c r="C143" s="49"/>
      <c r="D143" s="50"/>
      <c r="E143" s="114"/>
      <c r="F143" s="51"/>
      <c r="G143" s="51"/>
      <c r="H143" s="220"/>
      <c r="I143" s="123"/>
      <c r="J143" s="98" t="e">
        <f>IF(AND(Q143="",#REF!&gt;0,#REF!&lt;5),K143,)</f>
        <v>#REF!</v>
      </c>
      <c r="K143" s="96" t="str">
        <f>IF(D143="","ZZZ9",IF(AND(#REF!&gt;0,#REF!&lt;5),D143&amp;#REF!,D143&amp;"9"))</f>
        <v>ZZZ9</v>
      </c>
      <c r="L143" s="100">
        <f t="shared" si="3"/>
        <v>999</v>
      </c>
      <c r="M143" s="122">
        <f t="shared" si="4"/>
        <v>999</v>
      </c>
      <c r="N143" s="119"/>
      <c r="O143" s="51"/>
      <c r="P143" s="66">
        <f t="shared" si="5"/>
        <v>999</v>
      </c>
      <c r="Q143" s="51"/>
    </row>
    <row r="144" spans="1:17" x14ac:dyDescent="0.25">
      <c r="A144" s="101">
        <v>138</v>
      </c>
      <c r="B144" s="49"/>
      <c r="C144" s="49"/>
      <c r="D144" s="50"/>
      <c r="E144" s="114"/>
      <c r="F144" s="51"/>
      <c r="G144" s="51"/>
      <c r="H144" s="220"/>
      <c r="I144" s="123"/>
      <c r="J144" s="98" t="e">
        <f>IF(AND(Q144="",#REF!&gt;0,#REF!&lt;5),K144,)</f>
        <v>#REF!</v>
      </c>
      <c r="K144" s="96" t="str">
        <f>IF(D144="","ZZZ9",IF(AND(#REF!&gt;0,#REF!&lt;5),D144&amp;#REF!,D144&amp;"9"))</f>
        <v>ZZZ9</v>
      </c>
      <c r="L144" s="100">
        <f t="shared" si="3"/>
        <v>999</v>
      </c>
      <c r="M144" s="122">
        <f t="shared" si="4"/>
        <v>999</v>
      </c>
      <c r="N144" s="119"/>
      <c r="O144" s="51"/>
      <c r="P144" s="66">
        <f t="shared" si="5"/>
        <v>999</v>
      </c>
      <c r="Q144" s="51"/>
    </row>
    <row r="145" spans="1:17" x14ac:dyDescent="0.25">
      <c r="A145" s="101">
        <v>139</v>
      </c>
      <c r="B145" s="49"/>
      <c r="C145" s="49"/>
      <c r="D145" s="50"/>
      <c r="E145" s="114"/>
      <c r="F145" s="51"/>
      <c r="G145" s="51"/>
      <c r="H145" s="220"/>
      <c r="I145" s="123"/>
      <c r="J145" s="98" t="e">
        <f>IF(AND(Q145="",#REF!&gt;0,#REF!&lt;5),K145,)</f>
        <v>#REF!</v>
      </c>
      <c r="K145" s="96" t="str">
        <f>IF(D145="","ZZZ9",IF(AND(#REF!&gt;0,#REF!&lt;5),D145&amp;#REF!,D145&amp;"9"))</f>
        <v>ZZZ9</v>
      </c>
      <c r="L145" s="100">
        <f t="shared" si="3"/>
        <v>999</v>
      </c>
      <c r="M145" s="122">
        <f t="shared" si="4"/>
        <v>999</v>
      </c>
      <c r="N145" s="119"/>
      <c r="O145" s="51"/>
      <c r="P145" s="66">
        <f t="shared" si="5"/>
        <v>999</v>
      </c>
      <c r="Q145" s="51"/>
    </row>
    <row r="146" spans="1:17" x14ac:dyDescent="0.25">
      <c r="A146" s="101">
        <v>140</v>
      </c>
      <c r="B146" s="49"/>
      <c r="C146" s="49"/>
      <c r="D146" s="50"/>
      <c r="E146" s="114"/>
      <c r="F146" s="51"/>
      <c r="G146" s="51"/>
      <c r="H146" s="220"/>
      <c r="I146" s="123"/>
      <c r="J146" s="98" t="e">
        <f>IF(AND(Q146="",#REF!&gt;0,#REF!&lt;5),K146,)</f>
        <v>#REF!</v>
      </c>
      <c r="K146" s="96" t="str">
        <f>IF(D146="","ZZZ9",IF(AND(#REF!&gt;0,#REF!&lt;5),D146&amp;#REF!,D146&amp;"9"))</f>
        <v>ZZZ9</v>
      </c>
      <c r="L146" s="100">
        <f t="shared" si="3"/>
        <v>999</v>
      </c>
      <c r="M146" s="122">
        <f t="shared" si="4"/>
        <v>999</v>
      </c>
      <c r="N146" s="119"/>
      <c r="O146" s="51"/>
      <c r="P146" s="66">
        <f t="shared" si="5"/>
        <v>999</v>
      </c>
      <c r="Q146" s="51"/>
    </row>
    <row r="147" spans="1:17" x14ac:dyDescent="0.25">
      <c r="A147" s="101">
        <v>141</v>
      </c>
      <c r="B147" s="49"/>
      <c r="C147" s="49"/>
      <c r="D147" s="50"/>
      <c r="E147" s="114"/>
      <c r="F147" s="51"/>
      <c r="G147" s="51"/>
      <c r="H147" s="220"/>
      <c r="I147" s="123"/>
      <c r="J147" s="98" t="e">
        <f>IF(AND(Q147="",#REF!&gt;0,#REF!&lt;5),K147,)</f>
        <v>#REF!</v>
      </c>
      <c r="K147" s="96" t="str">
        <f>IF(D147="","ZZZ9",IF(AND(#REF!&gt;0,#REF!&lt;5),D147&amp;#REF!,D147&amp;"9"))</f>
        <v>ZZZ9</v>
      </c>
      <c r="L147" s="100">
        <f t="shared" si="3"/>
        <v>999</v>
      </c>
      <c r="M147" s="122">
        <f t="shared" si="4"/>
        <v>999</v>
      </c>
      <c r="N147" s="119"/>
      <c r="O147" s="51"/>
      <c r="P147" s="66">
        <f t="shared" si="5"/>
        <v>999</v>
      </c>
      <c r="Q147" s="51"/>
    </row>
    <row r="148" spans="1:17" x14ac:dyDescent="0.25">
      <c r="A148" s="101">
        <v>142</v>
      </c>
      <c r="B148" s="49"/>
      <c r="C148" s="49"/>
      <c r="D148" s="50"/>
      <c r="E148" s="114"/>
      <c r="F148" s="51"/>
      <c r="G148" s="51"/>
      <c r="H148" s="220"/>
      <c r="I148" s="123"/>
      <c r="J148" s="98" t="e">
        <f>IF(AND(Q148="",#REF!&gt;0,#REF!&lt;5),K148,)</f>
        <v>#REF!</v>
      </c>
      <c r="K148" s="96" t="str">
        <f>IF(D148="","ZZZ9",IF(AND(#REF!&gt;0,#REF!&lt;5),D148&amp;#REF!,D148&amp;"9"))</f>
        <v>ZZZ9</v>
      </c>
      <c r="L148" s="100">
        <f t="shared" si="3"/>
        <v>999</v>
      </c>
      <c r="M148" s="122">
        <f t="shared" si="4"/>
        <v>999</v>
      </c>
      <c r="N148" s="119"/>
      <c r="O148" s="123"/>
      <c r="P148" s="124">
        <f t="shared" si="5"/>
        <v>999</v>
      </c>
      <c r="Q148" s="123"/>
    </row>
    <row r="149" spans="1:17" x14ac:dyDescent="0.25">
      <c r="A149" s="101">
        <v>143</v>
      </c>
      <c r="B149" s="49"/>
      <c r="C149" s="49"/>
      <c r="D149" s="50"/>
      <c r="E149" s="114"/>
      <c r="F149" s="51"/>
      <c r="G149" s="51"/>
      <c r="H149" s="220"/>
      <c r="I149" s="123"/>
      <c r="J149" s="98" t="e">
        <f>IF(AND(Q149="",#REF!&gt;0,#REF!&lt;5),K149,)</f>
        <v>#REF!</v>
      </c>
      <c r="K149" s="96" t="str">
        <f>IF(D149="","ZZZ9",IF(AND(#REF!&gt;0,#REF!&lt;5),D149&amp;#REF!,D149&amp;"9"))</f>
        <v>ZZZ9</v>
      </c>
      <c r="L149" s="100">
        <f t="shared" si="3"/>
        <v>999</v>
      </c>
      <c r="M149" s="122">
        <f t="shared" si="4"/>
        <v>999</v>
      </c>
      <c r="N149" s="119"/>
      <c r="O149" s="51"/>
      <c r="P149" s="66">
        <f t="shared" si="5"/>
        <v>999</v>
      </c>
      <c r="Q149" s="51"/>
    </row>
    <row r="150" spans="1:17" x14ac:dyDescent="0.25">
      <c r="A150" s="101">
        <v>144</v>
      </c>
      <c r="B150" s="49"/>
      <c r="C150" s="49"/>
      <c r="D150" s="50"/>
      <c r="E150" s="114"/>
      <c r="F150" s="51"/>
      <c r="G150" s="51"/>
      <c r="H150" s="220"/>
      <c r="I150" s="123"/>
      <c r="J150" s="98" t="e">
        <f>IF(AND(Q150="",#REF!&gt;0,#REF!&lt;5),K150,)</f>
        <v>#REF!</v>
      </c>
      <c r="K150" s="96" t="str">
        <f>IF(D150="","ZZZ9",IF(AND(#REF!&gt;0,#REF!&lt;5),D150&amp;#REF!,D150&amp;"9"))</f>
        <v>ZZZ9</v>
      </c>
      <c r="L150" s="100">
        <f t="shared" si="3"/>
        <v>999</v>
      </c>
      <c r="M150" s="122">
        <f t="shared" si="4"/>
        <v>999</v>
      </c>
      <c r="N150" s="119"/>
      <c r="O150" s="51"/>
      <c r="P150" s="66">
        <f t="shared" si="5"/>
        <v>999</v>
      </c>
      <c r="Q150" s="51"/>
    </row>
    <row r="151" spans="1:17" x14ac:dyDescent="0.25">
      <c r="A151" s="101">
        <v>145</v>
      </c>
      <c r="B151" s="49"/>
      <c r="C151" s="49"/>
      <c r="D151" s="50"/>
      <c r="E151" s="114"/>
      <c r="F151" s="51"/>
      <c r="G151" s="51"/>
      <c r="H151" s="220"/>
      <c r="I151" s="123"/>
      <c r="J151" s="98" t="e">
        <f>IF(AND(Q151="",#REF!&gt;0,#REF!&lt;5),K151,)</f>
        <v>#REF!</v>
      </c>
      <c r="K151" s="96" t="str">
        <f>IF(D151="","ZZZ9",IF(AND(#REF!&gt;0,#REF!&lt;5),D151&amp;#REF!,D151&amp;"9"))</f>
        <v>ZZZ9</v>
      </c>
      <c r="L151" s="100">
        <f t="shared" si="3"/>
        <v>999</v>
      </c>
      <c r="M151" s="122">
        <f t="shared" si="4"/>
        <v>999</v>
      </c>
      <c r="N151" s="119"/>
      <c r="O151" s="51"/>
      <c r="P151" s="66">
        <f t="shared" si="5"/>
        <v>999</v>
      </c>
      <c r="Q151" s="51"/>
    </row>
    <row r="152" spans="1:17" x14ac:dyDescent="0.25">
      <c r="A152" s="101">
        <v>146</v>
      </c>
      <c r="B152" s="49"/>
      <c r="C152" s="49"/>
      <c r="D152" s="50"/>
      <c r="E152" s="114"/>
      <c r="F152" s="51"/>
      <c r="G152" s="51"/>
      <c r="H152" s="220"/>
      <c r="I152" s="123"/>
      <c r="J152" s="98" t="e">
        <f>IF(AND(Q152="",#REF!&gt;0,#REF!&lt;5),K152,)</f>
        <v>#REF!</v>
      </c>
      <c r="K152" s="96" t="str">
        <f>IF(D152="","ZZZ9",IF(AND(#REF!&gt;0,#REF!&lt;5),D152&amp;#REF!,D152&amp;"9"))</f>
        <v>ZZZ9</v>
      </c>
      <c r="L152" s="100">
        <f t="shared" si="3"/>
        <v>999</v>
      </c>
      <c r="M152" s="122">
        <f t="shared" si="4"/>
        <v>999</v>
      </c>
      <c r="N152" s="119"/>
      <c r="O152" s="51"/>
      <c r="P152" s="66">
        <f t="shared" si="5"/>
        <v>999</v>
      </c>
      <c r="Q152" s="51"/>
    </row>
    <row r="153" spans="1:17" x14ac:dyDescent="0.25">
      <c r="A153" s="101">
        <v>147</v>
      </c>
      <c r="B153" s="49"/>
      <c r="C153" s="49"/>
      <c r="D153" s="50"/>
      <c r="E153" s="114"/>
      <c r="F153" s="51"/>
      <c r="G153" s="51"/>
      <c r="H153" s="220"/>
      <c r="I153" s="123"/>
      <c r="J153" s="98" t="e">
        <f>IF(AND(Q153="",#REF!&gt;0,#REF!&lt;5),K153,)</f>
        <v>#REF!</v>
      </c>
      <c r="K153" s="96" t="str">
        <f>IF(D153="","ZZZ9",IF(AND(#REF!&gt;0,#REF!&lt;5),D153&amp;#REF!,D153&amp;"9"))</f>
        <v>ZZZ9</v>
      </c>
      <c r="L153" s="100">
        <f t="shared" si="3"/>
        <v>999</v>
      </c>
      <c r="M153" s="122">
        <f t="shared" si="4"/>
        <v>999</v>
      </c>
      <c r="N153" s="119"/>
      <c r="O153" s="51"/>
      <c r="P153" s="66">
        <f t="shared" si="5"/>
        <v>999</v>
      </c>
      <c r="Q153" s="51"/>
    </row>
    <row r="154" spans="1:17" x14ac:dyDescent="0.25">
      <c r="A154" s="101">
        <v>148</v>
      </c>
      <c r="B154" s="49"/>
      <c r="C154" s="49"/>
      <c r="D154" s="50"/>
      <c r="E154" s="114"/>
      <c r="F154" s="51"/>
      <c r="G154" s="51"/>
      <c r="H154" s="220"/>
      <c r="I154" s="123"/>
      <c r="J154" s="98" t="e">
        <f>IF(AND(Q154="",#REF!&gt;0,#REF!&lt;5),K154,)</f>
        <v>#REF!</v>
      </c>
      <c r="K154" s="96" t="str">
        <f>IF(D154="","ZZZ9",IF(AND(#REF!&gt;0,#REF!&lt;5),D154&amp;#REF!,D154&amp;"9"))</f>
        <v>ZZZ9</v>
      </c>
      <c r="L154" s="100">
        <f t="shared" si="3"/>
        <v>999</v>
      </c>
      <c r="M154" s="122">
        <f t="shared" si="4"/>
        <v>999</v>
      </c>
      <c r="N154" s="119"/>
      <c r="O154" s="51"/>
      <c r="P154" s="66">
        <f t="shared" si="5"/>
        <v>999</v>
      </c>
      <c r="Q154" s="51"/>
    </row>
    <row r="155" spans="1:17" x14ac:dyDescent="0.25">
      <c r="A155" s="101">
        <v>149</v>
      </c>
      <c r="B155" s="49"/>
      <c r="C155" s="49"/>
      <c r="D155" s="50"/>
      <c r="E155" s="114"/>
      <c r="F155" s="51"/>
      <c r="G155" s="51"/>
      <c r="H155" s="220"/>
      <c r="I155" s="123"/>
      <c r="J155" s="98" t="e">
        <f>IF(AND(Q155="",#REF!&gt;0,#REF!&lt;5),K155,)</f>
        <v>#REF!</v>
      </c>
      <c r="K155" s="96" t="str">
        <f>IF(D155="","ZZZ9",IF(AND(#REF!&gt;0,#REF!&lt;5),D155&amp;#REF!,D155&amp;"9"))</f>
        <v>ZZZ9</v>
      </c>
      <c r="L155" s="100">
        <f t="shared" si="3"/>
        <v>999</v>
      </c>
      <c r="M155" s="122">
        <f t="shared" si="4"/>
        <v>999</v>
      </c>
      <c r="N155" s="119"/>
      <c r="O155" s="51"/>
      <c r="P155" s="66">
        <f t="shared" si="5"/>
        <v>999</v>
      </c>
      <c r="Q155" s="51"/>
    </row>
    <row r="156" spans="1:17" x14ac:dyDescent="0.25">
      <c r="A156" s="101">
        <v>150</v>
      </c>
      <c r="B156" s="49"/>
      <c r="C156" s="49"/>
      <c r="D156" s="50"/>
      <c r="E156" s="114"/>
      <c r="F156" s="51"/>
      <c r="G156" s="51"/>
      <c r="H156" s="220"/>
      <c r="I156" s="123"/>
      <c r="J156" s="98" t="e">
        <f>IF(AND(Q156="",#REF!&gt;0,#REF!&lt;5),K156,)</f>
        <v>#REF!</v>
      </c>
      <c r="K156" s="96" t="str">
        <f>IF(D156="","ZZZ9",IF(AND(#REF!&gt;0,#REF!&lt;5),D156&amp;#REF!,D156&amp;"9"))</f>
        <v>ZZZ9</v>
      </c>
      <c r="L156" s="100">
        <f t="shared" si="3"/>
        <v>999</v>
      </c>
      <c r="M156" s="122">
        <f t="shared" si="4"/>
        <v>999</v>
      </c>
      <c r="N156" s="119"/>
      <c r="O156" s="51"/>
      <c r="P156" s="66">
        <f t="shared" si="5"/>
        <v>999</v>
      </c>
      <c r="Q156" s="51"/>
    </row>
  </sheetData>
  <conditionalFormatting sqref="A7:D156">
    <cfRule type="expression" dxfId="431" priority="14" stopIfTrue="1">
      <formula>$Q7&gt;=1</formula>
    </cfRule>
  </conditionalFormatting>
  <conditionalFormatting sqref="B7:D37">
    <cfRule type="expression" dxfId="430" priority="1" stopIfTrue="1">
      <formula>$Q7&gt;=1</formula>
    </cfRule>
  </conditionalFormatting>
  <conditionalFormatting sqref="E7:E14">
    <cfRule type="expression" dxfId="429" priority="6" stopIfTrue="1">
      <formula>AND(ROUNDDOWN(($A$4-E7)/365.25,0)&lt;=13,G7&lt;&gt;"OK")</formula>
    </cfRule>
    <cfRule type="expression" dxfId="428" priority="7" stopIfTrue="1">
      <formula>AND(ROUNDDOWN(($A$4-E7)/365.25,0)&lt;=14,G7&lt;&gt;"OK")</formula>
    </cfRule>
    <cfRule type="expression" dxfId="427" priority="8" stopIfTrue="1">
      <formula>AND(ROUNDDOWN(($A$4-E7)/365.25,0)&lt;=17,G7&lt;&gt;"OK")</formula>
    </cfRule>
    <cfRule type="expression" dxfId="426" priority="11" stopIfTrue="1">
      <formula>AND(ROUNDDOWN(($A$4-E7)/365.25,0)&lt;=13,G7&lt;&gt;"OK")</formula>
    </cfRule>
    <cfRule type="expression" dxfId="425" priority="12" stopIfTrue="1">
      <formula>AND(ROUNDDOWN(($A$4-E7)/365.25,0)&lt;=14,G7&lt;&gt;"OK")</formula>
    </cfRule>
    <cfRule type="expression" dxfId="424" priority="13" stopIfTrue="1">
      <formula>AND(ROUNDDOWN(($A$4-E7)/365.25,0)&lt;=17,G7&lt;&gt;"OK")</formula>
    </cfRule>
  </conditionalFormatting>
  <conditionalFormatting sqref="E7:E27 E29:E37">
    <cfRule type="expression" dxfId="423" priority="2" stopIfTrue="1">
      <formula>AND(ROUNDDOWN(($A$4-E7)/365.25,0)&lt;=13,G7&lt;&gt;"OK")</formula>
    </cfRule>
    <cfRule type="expression" dxfId="422" priority="3" stopIfTrue="1">
      <formula>AND(ROUNDDOWN(($A$4-E7)/365.25,0)&lt;=14,G7&lt;&gt;"OK")</formula>
    </cfRule>
    <cfRule type="expression" dxfId="421" priority="4" stopIfTrue="1">
      <formula>AND(ROUNDDOWN(($A$4-E7)/365.25,0)&lt;=17,G7&lt;&gt;"OK")</formula>
    </cfRule>
  </conditionalFormatting>
  <conditionalFormatting sqref="E7:E156">
    <cfRule type="expression" dxfId="420" priority="16" stopIfTrue="1">
      <formula>AND(ROUNDDOWN(($A$4-E7)/365.25,0)&lt;=13,G7&lt;&gt;"OK")</formula>
    </cfRule>
    <cfRule type="expression" dxfId="419" priority="17" stopIfTrue="1">
      <formula>AND(ROUNDDOWN(($A$4-E7)/365.25,0)&lt;=14,G7&lt;&gt;"OK")</formula>
    </cfRule>
    <cfRule type="expression" dxfId="418" priority="18" stopIfTrue="1">
      <formula>AND(ROUNDDOWN(($A$4-E7)/365.25,0)&lt;=17,G7&lt;&gt;"OK")</formula>
    </cfRule>
  </conditionalFormatting>
  <conditionalFormatting sqref="J7:J156">
    <cfRule type="cellIs" dxfId="41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0E38-B4D3-45D7-ADA5-92901C112A80}">
  <sheetPr codeName="Sheet24">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4.33203125" style="279" customWidth="1"/>
    <col min="3" max="3" width="12" style="279" customWidth="1"/>
    <col min="4" max="4" width="26" style="355" bestFit="1" customWidth="1"/>
    <col min="5" max="5" width="9.33203125" style="356" customWidth="1"/>
    <col min="6" max="6" width="6.109375" style="357" hidden="1" customWidth="1"/>
    <col min="7" max="7" width="33.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customWidth="1"/>
    <col min="259" max="259" width="12" style="279" customWidth="1"/>
    <col min="260" max="260" width="26" style="279" bestFit="1" customWidth="1"/>
    <col min="261" max="261" width="9.33203125" style="279" customWidth="1"/>
    <col min="262" max="262" width="0" style="279" hidden="1" customWidth="1"/>
    <col min="263" max="263" width="33.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customWidth="1"/>
    <col min="515" max="515" width="12" style="279" customWidth="1"/>
    <col min="516" max="516" width="26" style="279" bestFit="1" customWidth="1"/>
    <col min="517" max="517" width="9.33203125" style="279" customWidth="1"/>
    <col min="518" max="518" width="0" style="279" hidden="1" customWidth="1"/>
    <col min="519" max="519" width="33.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customWidth="1"/>
    <col min="771" max="771" width="12" style="279" customWidth="1"/>
    <col min="772" max="772" width="26" style="279" bestFit="1" customWidth="1"/>
    <col min="773" max="773" width="9.33203125" style="279" customWidth="1"/>
    <col min="774" max="774" width="0" style="279" hidden="1" customWidth="1"/>
    <col min="775" max="775" width="33.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customWidth="1"/>
    <col min="1027" max="1027" width="12" style="279" customWidth="1"/>
    <col min="1028" max="1028" width="26" style="279" bestFit="1" customWidth="1"/>
    <col min="1029" max="1029" width="9.33203125" style="279" customWidth="1"/>
    <col min="1030" max="1030" width="0" style="279" hidden="1" customWidth="1"/>
    <col min="1031" max="1031" width="33.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customWidth="1"/>
    <col min="1283" max="1283" width="12" style="279" customWidth="1"/>
    <col min="1284" max="1284" width="26" style="279" bestFit="1" customWidth="1"/>
    <col min="1285" max="1285" width="9.33203125" style="279" customWidth="1"/>
    <col min="1286" max="1286" width="0" style="279" hidden="1" customWidth="1"/>
    <col min="1287" max="1287" width="33.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customWidth="1"/>
    <col min="1539" max="1539" width="12" style="279" customWidth="1"/>
    <col min="1540" max="1540" width="26" style="279" bestFit="1" customWidth="1"/>
    <col min="1541" max="1541" width="9.33203125" style="279" customWidth="1"/>
    <col min="1542" max="1542" width="0" style="279" hidden="1" customWidth="1"/>
    <col min="1543" max="1543" width="33.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customWidth="1"/>
    <col min="1795" max="1795" width="12" style="279" customWidth="1"/>
    <col min="1796" max="1796" width="26" style="279" bestFit="1" customWidth="1"/>
    <col min="1797" max="1797" width="9.33203125" style="279" customWidth="1"/>
    <col min="1798" max="1798" width="0" style="279" hidden="1" customWidth="1"/>
    <col min="1799" max="1799" width="33.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customWidth="1"/>
    <col min="2051" max="2051" width="12" style="279" customWidth="1"/>
    <col min="2052" max="2052" width="26" style="279" bestFit="1" customWidth="1"/>
    <col min="2053" max="2053" width="9.33203125" style="279" customWidth="1"/>
    <col min="2054" max="2054" width="0" style="279" hidden="1" customWidth="1"/>
    <col min="2055" max="2055" width="33.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customWidth="1"/>
    <col min="2307" max="2307" width="12" style="279" customWidth="1"/>
    <col min="2308" max="2308" width="26" style="279" bestFit="1" customWidth="1"/>
    <col min="2309" max="2309" width="9.33203125" style="279" customWidth="1"/>
    <col min="2310" max="2310" width="0" style="279" hidden="1" customWidth="1"/>
    <col min="2311" max="2311" width="33.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customWidth="1"/>
    <col min="2563" max="2563" width="12" style="279" customWidth="1"/>
    <col min="2564" max="2564" width="26" style="279" bestFit="1" customWidth="1"/>
    <col min="2565" max="2565" width="9.33203125" style="279" customWidth="1"/>
    <col min="2566" max="2566" width="0" style="279" hidden="1" customWidth="1"/>
    <col min="2567" max="2567" width="33.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customWidth="1"/>
    <col min="2819" max="2819" width="12" style="279" customWidth="1"/>
    <col min="2820" max="2820" width="26" style="279" bestFit="1" customWidth="1"/>
    <col min="2821" max="2821" width="9.33203125" style="279" customWidth="1"/>
    <col min="2822" max="2822" width="0" style="279" hidden="1" customWidth="1"/>
    <col min="2823" max="2823" width="33.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customWidth="1"/>
    <col min="3075" max="3075" width="12" style="279" customWidth="1"/>
    <col min="3076" max="3076" width="26" style="279" bestFit="1" customWidth="1"/>
    <col min="3077" max="3077" width="9.33203125" style="279" customWidth="1"/>
    <col min="3078" max="3078" width="0" style="279" hidden="1" customWidth="1"/>
    <col min="3079" max="3079" width="33.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customWidth="1"/>
    <col min="3331" max="3331" width="12" style="279" customWidth="1"/>
    <col min="3332" max="3332" width="26" style="279" bestFit="1" customWidth="1"/>
    <col min="3333" max="3333" width="9.33203125" style="279" customWidth="1"/>
    <col min="3334" max="3334" width="0" style="279" hidden="1" customWidth="1"/>
    <col min="3335" max="3335" width="33.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customWidth="1"/>
    <col min="3587" max="3587" width="12" style="279" customWidth="1"/>
    <col min="3588" max="3588" width="26" style="279" bestFit="1" customWidth="1"/>
    <col min="3589" max="3589" width="9.33203125" style="279" customWidth="1"/>
    <col min="3590" max="3590" width="0" style="279" hidden="1" customWidth="1"/>
    <col min="3591" max="3591" width="33.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customWidth="1"/>
    <col min="3843" max="3843" width="12" style="279" customWidth="1"/>
    <col min="3844" max="3844" width="26" style="279" bestFit="1" customWidth="1"/>
    <col min="3845" max="3845" width="9.33203125" style="279" customWidth="1"/>
    <col min="3846" max="3846" width="0" style="279" hidden="1" customWidth="1"/>
    <col min="3847" max="3847" width="33.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customWidth="1"/>
    <col min="4099" max="4099" width="12" style="279" customWidth="1"/>
    <col min="4100" max="4100" width="26" style="279" bestFit="1" customWidth="1"/>
    <col min="4101" max="4101" width="9.33203125" style="279" customWidth="1"/>
    <col min="4102" max="4102" width="0" style="279" hidden="1" customWidth="1"/>
    <col min="4103" max="4103" width="33.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customWidth="1"/>
    <col min="4355" max="4355" width="12" style="279" customWidth="1"/>
    <col min="4356" max="4356" width="26" style="279" bestFit="1" customWidth="1"/>
    <col min="4357" max="4357" width="9.33203125" style="279" customWidth="1"/>
    <col min="4358" max="4358" width="0" style="279" hidden="1" customWidth="1"/>
    <col min="4359" max="4359" width="33.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customWidth="1"/>
    <col min="4611" max="4611" width="12" style="279" customWidth="1"/>
    <col min="4612" max="4612" width="26" style="279" bestFit="1" customWidth="1"/>
    <col min="4613" max="4613" width="9.33203125" style="279" customWidth="1"/>
    <col min="4614" max="4614" width="0" style="279" hidden="1" customWidth="1"/>
    <col min="4615" max="4615" width="33.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customWidth="1"/>
    <col min="4867" max="4867" width="12" style="279" customWidth="1"/>
    <col min="4868" max="4868" width="26" style="279" bestFit="1" customWidth="1"/>
    <col min="4869" max="4869" width="9.33203125" style="279" customWidth="1"/>
    <col min="4870" max="4870" width="0" style="279" hidden="1" customWidth="1"/>
    <col min="4871" max="4871" width="33.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customWidth="1"/>
    <col min="5123" max="5123" width="12" style="279" customWidth="1"/>
    <col min="5124" max="5124" width="26" style="279" bestFit="1" customWidth="1"/>
    <col min="5125" max="5125" width="9.33203125" style="279" customWidth="1"/>
    <col min="5126" max="5126" width="0" style="279" hidden="1" customWidth="1"/>
    <col min="5127" max="5127" width="33.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customWidth="1"/>
    <col min="5379" max="5379" width="12" style="279" customWidth="1"/>
    <col min="5380" max="5380" width="26" style="279" bestFit="1" customWidth="1"/>
    <col min="5381" max="5381" width="9.33203125" style="279" customWidth="1"/>
    <col min="5382" max="5382" width="0" style="279" hidden="1" customWidth="1"/>
    <col min="5383" max="5383" width="33.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customWidth="1"/>
    <col min="5635" max="5635" width="12" style="279" customWidth="1"/>
    <col min="5636" max="5636" width="26" style="279" bestFit="1" customWidth="1"/>
    <col min="5637" max="5637" width="9.33203125" style="279" customWidth="1"/>
    <col min="5638" max="5638" width="0" style="279" hidden="1" customWidth="1"/>
    <col min="5639" max="5639" width="33.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customWidth="1"/>
    <col min="5891" max="5891" width="12" style="279" customWidth="1"/>
    <col min="5892" max="5892" width="26" style="279" bestFit="1" customWidth="1"/>
    <col min="5893" max="5893" width="9.33203125" style="279" customWidth="1"/>
    <col min="5894" max="5894" width="0" style="279" hidden="1" customWidth="1"/>
    <col min="5895" max="5895" width="33.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customWidth="1"/>
    <col min="6147" max="6147" width="12" style="279" customWidth="1"/>
    <col min="6148" max="6148" width="26" style="279" bestFit="1" customWidth="1"/>
    <col min="6149" max="6149" width="9.33203125" style="279" customWidth="1"/>
    <col min="6150" max="6150" width="0" style="279" hidden="1" customWidth="1"/>
    <col min="6151" max="6151" width="33.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customWidth="1"/>
    <col min="6403" max="6403" width="12" style="279" customWidth="1"/>
    <col min="6404" max="6404" width="26" style="279" bestFit="1" customWidth="1"/>
    <col min="6405" max="6405" width="9.33203125" style="279" customWidth="1"/>
    <col min="6406" max="6406" width="0" style="279" hidden="1" customWidth="1"/>
    <col min="6407" max="6407" width="33.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customWidth="1"/>
    <col min="6659" max="6659" width="12" style="279" customWidth="1"/>
    <col min="6660" max="6660" width="26" style="279" bestFit="1" customWidth="1"/>
    <col min="6661" max="6661" width="9.33203125" style="279" customWidth="1"/>
    <col min="6662" max="6662" width="0" style="279" hidden="1" customWidth="1"/>
    <col min="6663" max="6663" width="33.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customWidth="1"/>
    <col min="6915" max="6915" width="12" style="279" customWidth="1"/>
    <col min="6916" max="6916" width="26" style="279" bestFit="1" customWidth="1"/>
    <col min="6917" max="6917" width="9.33203125" style="279" customWidth="1"/>
    <col min="6918" max="6918" width="0" style="279" hidden="1" customWidth="1"/>
    <col min="6919" max="6919" width="33.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customWidth="1"/>
    <col min="7171" max="7171" width="12" style="279" customWidth="1"/>
    <col min="7172" max="7172" width="26" style="279" bestFit="1" customWidth="1"/>
    <col min="7173" max="7173" width="9.33203125" style="279" customWidth="1"/>
    <col min="7174" max="7174" width="0" style="279" hidden="1" customWidth="1"/>
    <col min="7175" max="7175" width="33.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customWidth="1"/>
    <col min="7427" max="7427" width="12" style="279" customWidth="1"/>
    <col min="7428" max="7428" width="26" style="279" bestFit="1" customWidth="1"/>
    <col min="7429" max="7429" width="9.33203125" style="279" customWidth="1"/>
    <col min="7430" max="7430" width="0" style="279" hidden="1" customWidth="1"/>
    <col min="7431" max="7431" width="33.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customWidth="1"/>
    <col min="7683" max="7683" width="12" style="279" customWidth="1"/>
    <col min="7684" max="7684" width="26" style="279" bestFit="1" customWidth="1"/>
    <col min="7685" max="7685" width="9.33203125" style="279" customWidth="1"/>
    <col min="7686" max="7686" width="0" style="279" hidden="1" customWidth="1"/>
    <col min="7687" max="7687" width="33.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customWidth="1"/>
    <col min="7939" max="7939" width="12" style="279" customWidth="1"/>
    <col min="7940" max="7940" width="26" style="279" bestFit="1" customWidth="1"/>
    <col min="7941" max="7941" width="9.33203125" style="279" customWidth="1"/>
    <col min="7942" max="7942" width="0" style="279" hidden="1" customWidth="1"/>
    <col min="7943" max="7943" width="33.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customWidth="1"/>
    <col min="8195" max="8195" width="12" style="279" customWidth="1"/>
    <col min="8196" max="8196" width="26" style="279" bestFit="1" customWidth="1"/>
    <col min="8197" max="8197" width="9.33203125" style="279" customWidth="1"/>
    <col min="8198" max="8198" width="0" style="279" hidden="1" customWidth="1"/>
    <col min="8199" max="8199" width="33.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customWidth="1"/>
    <col min="8451" max="8451" width="12" style="279" customWidth="1"/>
    <col min="8452" max="8452" width="26" style="279" bestFit="1" customWidth="1"/>
    <col min="8453" max="8453" width="9.33203125" style="279" customWidth="1"/>
    <col min="8454" max="8454" width="0" style="279" hidden="1" customWidth="1"/>
    <col min="8455" max="8455" width="33.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customWidth="1"/>
    <col min="8707" max="8707" width="12" style="279" customWidth="1"/>
    <col min="8708" max="8708" width="26" style="279" bestFit="1" customWidth="1"/>
    <col min="8709" max="8709" width="9.33203125" style="279" customWidth="1"/>
    <col min="8710" max="8710" width="0" style="279" hidden="1" customWidth="1"/>
    <col min="8711" max="8711" width="33.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customWidth="1"/>
    <col min="8963" max="8963" width="12" style="279" customWidth="1"/>
    <col min="8964" max="8964" width="26" style="279" bestFit="1" customWidth="1"/>
    <col min="8965" max="8965" width="9.33203125" style="279" customWidth="1"/>
    <col min="8966" max="8966" width="0" style="279" hidden="1" customWidth="1"/>
    <col min="8967" max="8967" width="33.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customWidth="1"/>
    <col min="9219" max="9219" width="12" style="279" customWidth="1"/>
    <col min="9220" max="9220" width="26" style="279" bestFit="1" customWidth="1"/>
    <col min="9221" max="9221" width="9.33203125" style="279" customWidth="1"/>
    <col min="9222" max="9222" width="0" style="279" hidden="1" customWidth="1"/>
    <col min="9223" max="9223" width="33.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customWidth="1"/>
    <col min="9475" max="9475" width="12" style="279" customWidth="1"/>
    <col min="9476" max="9476" width="26" style="279" bestFit="1" customWidth="1"/>
    <col min="9477" max="9477" width="9.33203125" style="279" customWidth="1"/>
    <col min="9478" max="9478" width="0" style="279" hidden="1" customWidth="1"/>
    <col min="9479" max="9479" width="33.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customWidth="1"/>
    <col min="9731" max="9731" width="12" style="279" customWidth="1"/>
    <col min="9732" max="9732" width="26" style="279" bestFit="1" customWidth="1"/>
    <col min="9733" max="9733" width="9.33203125" style="279" customWidth="1"/>
    <col min="9734" max="9734" width="0" style="279" hidden="1" customWidth="1"/>
    <col min="9735" max="9735" width="33.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customWidth="1"/>
    <col min="9987" max="9987" width="12" style="279" customWidth="1"/>
    <col min="9988" max="9988" width="26" style="279" bestFit="1" customWidth="1"/>
    <col min="9989" max="9989" width="9.33203125" style="279" customWidth="1"/>
    <col min="9990" max="9990" width="0" style="279" hidden="1" customWidth="1"/>
    <col min="9991" max="9991" width="33.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customWidth="1"/>
    <col min="10243" max="10243" width="12" style="279" customWidth="1"/>
    <col min="10244" max="10244" width="26" style="279" bestFit="1" customWidth="1"/>
    <col min="10245" max="10245" width="9.33203125" style="279" customWidth="1"/>
    <col min="10246" max="10246" width="0" style="279" hidden="1" customWidth="1"/>
    <col min="10247" max="10247" width="33.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customWidth="1"/>
    <col min="10499" max="10499" width="12" style="279" customWidth="1"/>
    <col min="10500" max="10500" width="26" style="279" bestFit="1" customWidth="1"/>
    <col min="10501" max="10501" width="9.33203125" style="279" customWidth="1"/>
    <col min="10502" max="10502" width="0" style="279" hidden="1" customWidth="1"/>
    <col min="10503" max="10503" width="33.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customWidth="1"/>
    <col min="10755" max="10755" width="12" style="279" customWidth="1"/>
    <col min="10756" max="10756" width="26" style="279" bestFit="1" customWidth="1"/>
    <col min="10757" max="10757" width="9.33203125" style="279" customWidth="1"/>
    <col min="10758" max="10758" width="0" style="279" hidden="1" customWidth="1"/>
    <col min="10759" max="10759" width="33.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customWidth="1"/>
    <col min="11011" max="11011" width="12" style="279" customWidth="1"/>
    <col min="11012" max="11012" width="26" style="279" bestFit="1" customWidth="1"/>
    <col min="11013" max="11013" width="9.33203125" style="279" customWidth="1"/>
    <col min="11014" max="11014" width="0" style="279" hidden="1" customWidth="1"/>
    <col min="11015" max="11015" width="33.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customWidth="1"/>
    <col min="11267" max="11267" width="12" style="279" customWidth="1"/>
    <col min="11268" max="11268" width="26" style="279" bestFit="1" customWidth="1"/>
    <col min="11269" max="11269" width="9.33203125" style="279" customWidth="1"/>
    <col min="11270" max="11270" width="0" style="279" hidden="1" customWidth="1"/>
    <col min="11271" max="11271" width="33.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customWidth="1"/>
    <col min="11523" max="11523" width="12" style="279" customWidth="1"/>
    <col min="11524" max="11524" width="26" style="279" bestFit="1" customWidth="1"/>
    <col min="11525" max="11525" width="9.33203125" style="279" customWidth="1"/>
    <col min="11526" max="11526" width="0" style="279" hidden="1" customWidth="1"/>
    <col min="11527" max="11527" width="33.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customWidth="1"/>
    <col min="11779" max="11779" width="12" style="279" customWidth="1"/>
    <col min="11780" max="11780" width="26" style="279" bestFit="1" customWidth="1"/>
    <col min="11781" max="11781" width="9.33203125" style="279" customWidth="1"/>
    <col min="11782" max="11782" width="0" style="279" hidden="1" customWidth="1"/>
    <col min="11783" max="11783" width="33.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customWidth="1"/>
    <col min="12035" max="12035" width="12" style="279" customWidth="1"/>
    <col min="12036" max="12036" width="26" style="279" bestFit="1" customWidth="1"/>
    <col min="12037" max="12037" width="9.33203125" style="279" customWidth="1"/>
    <col min="12038" max="12038" width="0" style="279" hidden="1" customWidth="1"/>
    <col min="12039" max="12039" width="33.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customWidth="1"/>
    <col min="12291" max="12291" width="12" style="279" customWidth="1"/>
    <col min="12292" max="12292" width="26" style="279" bestFit="1" customWidth="1"/>
    <col min="12293" max="12293" width="9.33203125" style="279" customWidth="1"/>
    <col min="12294" max="12294" width="0" style="279" hidden="1" customWidth="1"/>
    <col min="12295" max="12295" width="33.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customWidth="1"/>
    <col min="12547" max="12547" width="12" style="279" customWidth="1"/>
    <col min="12548" max="12548" width="26" style="279" bestFit="1" customWidth="1"/>
    <col min="12549" max="12549" width="9.33203125" style="279" customWidth="1"/>
    <col min="12550" max="12550" width="0" style="279" hidden="1" customWidth="1"/>
    <col min="12551" max="12551" width="33.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customWidth="1"/>
    <col min="12803" max="12803" width="12" style="279" customWidth="1"/>
    <col min="12804" max="12804" width="26" style="279" bestFit="1" customWidth="1"/>
    <col min="12805" max="12805" width="9.33203125" style="279" customWidth="1"/>
    <col min="12806" max="12806" width="0" style="279" hidden="1" customWidth="1"/>
    <col min="12807" max="12807" width="33.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customWidth="1"/>
    <col min="13059" max="13059" width="12" style="279" customWidth="1"/>
    <col min="13060" max="13060" width="26" style="279" bestFit="1" customWidth="1"/>
    <col min="13061" max="13061" width="9.33203125" style="279" customWidth="1"/>
    <col min="13062" max="13062" width="0" style="279" hidden="1" customWidth="1"/>
    <col min="13063" max="13063" width="33.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customWidth="1"/>
    <col min="13315" max="13315" width="12" style="279" customWidth="1"/>
    <col min="13316" max="13316" width="26" style="279" bestFit="1" customWidth="1"/>
    <col min="13317" max="13317" width="9.33203125" style="279" customWidth="1"/>
    <col min="13318" max="13318" width="0" style="279" hidden="1" customWidth="1"/>
    <col min="13319" max="13319" width="33.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customWidth="1"/>
    <col min="13571" max="13571" width="12" style="279" customWidth="1"/>
    <col min="13572" max="13572" width="26" style="279" bestFit="1" customWidth="1"/>
    <col min="13573" max="13573" width="9.33203125" style="279" customWidth="1"/>
    <col min="13574" max="13574" width="0" style="279" hidden="1" customWidth="1"/>
    <col min="13575" max="13575" width="33.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customWidth="1"/>
    <col min="13827" max="13827" width="12" style="279" customWidth="1"/>
    <col min="13828" max="13828" width="26" style="279" bestFit="1" customWidth="1"/>
    <col min="13829" max="13829" width="9.33203125" style="279" customWidth="1"/>
    <col min="13830" max="13830" width="0" style="279" hidden="1" customWidth="1"/>
    <col min="13831" max="13831" width="33.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customWidth="1"/>
    <col min="14083" max="14083" width="12" style="279" customWidth="1"/>
    <col min="14084" max="14084" width="26" style="279" bestFit="1" customWidth="1"/>
    <col min="14085" max="14085" width="9.33203125" style="279" customWidth="1"/>
    <col min="14086" max="14086" width="0" style="279" hidden="1" customWidth="1"/>
    <col min="14087" max="14087" width="33.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customWidth="1"/>
    <col min="14339" max="14339" width="12" style="279" customWidth="1"/>
    <col min="14340" max="14340" width="26" style="279" bestFit="1" customWidth="1"/>
    <col min="14341" max="14341" width="9.33203125" style="279" customWidth="1"/>
    <col min="14342" max="14342" width="0" style="279" hidden="1" customWidth="1"/>
    <col min="14343" max="14343" width="33.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customWidth="1"/>
    <col min="14595" max="14595" width="12" style="279" customWidth="1"/>
    <col min="14596" max="14596" width="26" style="279" bestFit="1" customWidth="1"/>
    <col min="14597" max="14597" width="9.33203125" style="279" customWidth="1"/>
    <col min="14598" max="14598" width="0" style="279" hidden="1" customWidth="1"/>
    <col min="14599" max="14599" width="33.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customWidth="1"/>
    <col min="14851" max="14851" width="12" style="279" customWidth="1"/>
    <col min="14852" max="14852" width="26" style="279" bestFit="1" customWidth="1"/>
    <col min="14853" max="14853" width="9.33203125" style="279" customWidth="1"/>
    <col min="14854" max="14854" width="0" style="279" hidden="1" customWidth="1"/>
    <col min="14855" max="14855" width="33.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customWidth="1"/>
    <col min="15107" max="15107" width="12" style="279" customWidth="1"/>
    <col min="15108" max="15108" width="26" style="279" bestFit="1" customWidth="1"/>
    <col min="15109" max="15109" width="9.33203125" style="279" customWidth="1"/>
    <col min="15110" max="15110" width="0" style="279" hidden="1" customWidth="1"/>
    <col min="15111" max="15111" width="33.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customWidth="1"/>
    <col min="15363" max="15363" width="12" style="279" customWidth="1"/>
    <col min="15364" max="15364" width="26" style="279" bestFit="1" customWidth="1"/>
    <col min="15365" max="15365" width="9.33203125" style="279" customWidth="1"/>
    <col min="15366" max="15366" width="0" style="279" hidden="1" customWidth="1"/>
    <col min="15367" max="15367" width="33.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customWidth="1"/>
    <col min="15619" max="15619" width="12" style="279" customWidth="1"/>
    <col min="15620" max="15620" width="26" style="279" bestFit="1" customWidth="1"/>
    <col min="15621" max="15621" width="9.33203125" style="279" customWidth="1"/>
    <col min="15622" max="15622" width="0" style="279" hidden="1" customWidth="1"/>
    <col min="15623" max="15623" width="33.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customWidth="1"/>
    <col min="15875" max="15875" width="12" style="279" customWidth="1"/>
    <col min="15876" max="15876" width="26" style="279" bestFit="1" customWidth="1"/>
    <col min="15877" max="15877" width="9.33203125" style="279" customWidth="1"/>
    <col min="15878" max="15878" width="0" style="279" hidden="1" customWidth="1"/>
    <col min="15879" max="15879" width="33.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customWidth="1"/>
    <col min="16131" max="16131" width="12" style="279" customWidth="1"/>
    <col min="16132" max="16132" width="26" style="279" bestFit="1" customWidth="1"/>
    <col min="16133" max="16133" width="9.33203125" style="279" customWidth="1"/>
    <col min="16134" max="16134" width="0" style="279" hidden="1" customWidth="1"/>
    <col min="16135" max="16135" width="33.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671" t="s">
        <v>546</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547</v>
      </c>
      <c r="C7" s="346" t="s">
        <v>548</v>
      </c>
      <c r="D7" s="326" t="s">
        <v>549</v>
      </c>
      <c r="E7" s="329" t="s">
        <v>550</v>
      </c>
      <c r="F7" s="330"/>
      <c r="G7" s="331"/>
      <c r="H7" s="332"/>
      <c r="I7" s="332"/>
      <c r="J7" s="333"/>
      <c r="K7" s="334"/>
      <c r="L7" s="335"/>
      <c r="M7" s="334"/>
      <c r="N7" s="336"/>
      <c r="O7" s="332"/>
      <c r="P7" s="337"/>
      <c r="Q7" s="338"/>
    </row>
    <row r="8" spans="1:17" s="339" customFormat="1" ht="18.899999999999999" customHeight="1" x14ac:dyDescent="0.25">
      <c r="A8" s="325">
        <v>2</v>
      </c>
      <c r="B8" s="346" t="s">
        <v>551</v>
      </c>
      <c r="C8" s="346" t="s">
        <v>552</v>
      </c>
      <c r="D8" s="340" t="s">
        <v>515</v>
      </c>
      <c r="E8" s="329" t="s">
        <v>553</v>
      </c>
      <c r="F8" s="342"/>
      <c r="G8" s="343"/>
      <c r="H8" s="332"/>
      <c r="I8" s="332"/>
      <c r="J8" s="333"/>
      <c r="K8" s="334"/>
      <c r="L8" s="335"/>
      <c r="M8" s="334"/>
      <c r="N8" s="336"/>
      <c r="O8" s="332"/>
      <c r="P8" s="337"/>
      <c r="Q8" s="338"/>
    </row>
    <row r="9" spans="1:17" s="339" customFormat="1" ht="18.899999999999999" customHeight="1" x14ac:dyDescent="0.25">
      <c r="A9" s="325">
        <v>3</v>
      </c>
      <c r="B9" s="346"/>
      <c r="C9" s="346"/>
      <c r="D9" s="676"/>
      <c r="E9" s="329"/>
      <c r="F9" s="342"/>
      <c r="G9" s="343"/>
      <c r="H9" s="332"/>
      <c r="I9" s="332"/>
      <c r="J9" s="333"/>
      <c r="K9" s="334"/>
      <c r="L9" s="335"/>
      <c r="M9" s="334"/>
      <c r="N9" s="336"/>
      <c r="O9" s="332"/>
      <c r="P9" s="344"/>
      <c r="Q9" s="345"/>
    </row>
    <row r="10" spans="1:17" s="339" customFormat="1" ht="18.899999999999999" customHeight="1" x14ac:dyDescent="0.25">
      <c r="A10" s="325">
        <v>4</v>
      </c>
      <c r="B10" s="346"/>
      <c r="C10" s="346"/>
      <c r="D10" s="332"/>
      <c r="E10" s="329"/>
      <c r="F10" s="342"/>
      <c r="G10" s="343"/>
      <c r="H10" s="332"/>
      <c r="I10" s="332"/>
      <c r="J10" s="333"/>
      <c r="K10" s="334"/>
      <c r="L10" s="335"/>
      <c r="M10" s="334"/>
      <c r="N10" s="336"/>
      <c r="O10" s="332"/>
      <c r="P10" s="347"/>
      <c r="Q10" s="348"/>
    </row>
    <row r="11" spans="1:17" s="339" customFormat="1" ht="18.899999999999999" customHeight="1" x14ac:dyDescent="0.25">
      <c r="A11" s="325">
        <v>5</v>
      </c>
      <c r="B11" s="346"/>
      <c r="C11" s="346"/>
      <c r="D11" s="332"/>
      <c r="E11" s="329"/>
      <c r="F11" s="342"/>
      <c r="G11" s="343"/>
      <c r="H11" s="332"/>
      <c r="I11" s="332"/>
      <c r="J11" s="333"/>
      <c r="K11" s="334"/>
      <c r="L11" s="335"/>
      <c r="M11" s="334"/>
      <c r="N11" s="336"/>
      <c r="O11" s="332"/>
      <c r="P11" s="347"/>
      <c r="Q11" s="348"/>
    </row>
    <row r="12" spans="1:17" s="339" customFormat="1" ht="18.899999999999999" customHeight="1" x14ac:dyDescent="0.25">
      <c r="A12" s="325">
        <v>6</v>
      </c>
      <c r="B12" s="346"/>
      <c r="C12" s="346"/>
      <c r="D12" s="332"/>
      <c r="E12" s="329"/>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108" priority="16" stopIfTrue="1">
      <formula>AND(ROUNDDOWN(($A$4-E7)/365.25,0)&lt;=13,G7&lt;&gt;"OK")</formula>
    </cfRule>
    <cfRule type="expression" dxfId="107" priority="17" stopIfTrue="1">
      <formula>AND(ROUNDDOWN(($A$4-E7)/365.25,0)&lt;=14,G7&lt;&gt;"OK")</formula>
    </cfRule>
    <cfRule type="expression" dxfId="106" priority="18" stopIfTrue="1">
      <formula>AND(ROUNDDOWN(($A$4-E7)/365.25,0)&lt;=17,G7&lt;&gt;"OK")</formula>
    </cfRule>
  </conditionalFormatting>
  <conditionalFormatting sqref="J7:J156">
    <cfRule type="cellIs" dxfId="105" priority="15" stopIfTrue="1" operator="equal">
      <formula>"Z"</formula>
    </cfRule>
  </conditionalFormatting>
  <conditionalFormatting sqref="A7:D156">
    <cfRule type="expression" dxfId="104" priority="14" stopIfTrue="1">
      <formula>$Q7&gt;=1</formula>
    </cfRule>
  </conditionalFormatting>
  <conditionalFormatting sqref="E7:E14">
    <cfRule type="expression" dxfId="103" priority="11" stopIfTrue="1">
      <formula>AND(ROUNDDOWN(($A$4-E7)/365.25,0)&lt;=13,G7&lt;&gt;"OK")</formula>
    </cfRule>
    <cfRule type="expression" dxfId="102" priority="12" stopIfTrue="1">
      <formula>AND(ROUNDDOWN(($A$4-E7)/365.25,0)&lt;=14,G7&lt;&gt;"OK")</formula>
    </cfRule>
    <cfRule type="expression" dxfId="101" priority="13" stopIfTrue="1">
      <formula>AND(ROUNDDOWN(($A$4-E7)/365.25,0)&lt;=17,G7&lt;&gt;"OK")</formula>
    </cfRule>
  </conditionalFormatting>
  <conditionalFormatting sqref="J7:J14">
    <cfRule type="cellIs" dxfId="100" priority="10" stopIfTrue="1" operator="equal">
      <formula>"Z"</formula>
    </cfRule>
  </conditionalFormatting>
  <conditionalFormatting sqref="B7:D14">
    <cfRule type="expression" dxfId="99" priority="9" stopIfTrue="1">
      <formula>$Q7&gt;=1</formula>
    </cfRule>
  </conditionalFormatting>
  <conditionalFormatting sqref="E7:E14">
    <cfRule type="expression" dxfId="98" priority="6" stopIfTrue="1">
      <formula>AND(ROUNDDOWN(($A$4-E7)/365.25,0)&lt;=13,G7&lt;&gt;"OK")</formula>
    </cfRule>
    <cfRule type="expression" dxfId="97" priority="7" stopIfTrue="1">
      <formula>AND(ROUNDDOWN(($A$4-E7)/365.25,0)&lt;=14,G7&lt;&gt;"OK")</formula>
    </cfRule>
    <cfRule type="expression" dxfId="96" priority="8" stopIfTrue="1">
      <formula>AND(ROUNDDOWN(($A$4-E7)/365.25,0)&lt;=17,G7&lt;&gt;"OK")</formula>
    </cfRule>
  </conditionalFormatting>
  <conditionalFormatting sqref="B7:D14">
    <cfRule type="expression" dxfId="95" priority="5" stopIfTrue="1">
      <formula>$Q7&gt;=1</formula>
    </cfRule>
  </conditionalFormatting>
  <conditionalFormatting sqref="E7:E27 E29:E37">
    <cfRule type="expression" dxfId="94" priority="2" stopIfTrue="1">
      <formula>AND(ROUNDDOWN(($A$4-E7)/365.25,0)&lt;=13,G7&lt;&gt;"OK")</formula>
    </cfRule>
    <cfRule type="expression" dxfId="93" priority="3" stopIfTrue="1">
      <formula>AND(ROUNDDOWN(($A$4-E7)/365.25,0)&lt;=14,G7&lt;&gt;"OK")</formula>
    </cfRule>
    <cfRule type="expression" dxfId="92" priority="4" stopIfTrue="1">
      <formula>AND(ROUNDDOWN(($A$4-E7)/365.25,0)&lt;=17,G7&lt;&gt;"OK")</formula>
    </cfRule>
  </conditionalFormatting>
  <conditionalFormatting sqref="B7:D37">
    <cfRule type="expression" dxfId="91"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6497"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090C-CC17-4BA4-A53D-3A0E7D6E41B6}">
  <sheetPr codeName="Sheet18">
    <tabColor indexed="42"/>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44140625" bestFit="1" customWidth="1"/>
    <col min="3" max="3" width="12.44140625" customWidth="1"/>
    <col min="4" max="4" width="25.5546875" style="34" bestFit="1" customWidth="1"/>
    <col min="5" max="5" width="12.109375" style="230" customWidth="1"/>
    <col min="6" max="6" width="6.109375" style="47" hidden="1" customWidth="1"/>
    <col min="7" max="7" width="31.4414062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7" ht="24.6" x14ac:dyDescent="0.4">
      <c r="A1" s="258" t="str">
        <f>Altalanos!$A$6</f>
        <v>Somogy Vármegyei Tenisz DO A kategória</v>
      </c>
      <c r="B1" s="42"/>
      <c r="C1" s="42"/>
      <c r="D1" s="93"/>
      <c r="E1" s="111" t="s">
        <v>44</v>
      </c>
      <c r="F1" s="58"/>
      <c r="G1" s="102"/>
      <c r="H1" s="43"/>
      <c r="I1" s="43"/>
      <c r="J1" s="103"/>
      <c r="K1" s="103"/>
      <c r="L1" s="103"/>
      <c r="M1" s="103"/>
      <c r="N1" s="103"/>
      <c r="O1" s="103"/>
      <c r="P1" s="103"/>
      <c r="Q1" s="104"/>
    </row>
    <row r="2" spans="1:17" ht="13.8" thickBot="1" x14ac:dyDescent="0.3">
      <c r="B2" s="44" t="s">
        <v>43</v>
      </c>
      <c r="C2" s="241" t="str">
        <f>Altalanos!$D$8</f>
        <v>A-VII.kcs.-U18-L</v>
      </c>
      <c r="D2" s="58"/>
      <c r="E2" s="111" t="s">
        <v>29</v>
      </c>
      <c r="F2" s="48"/>
      <c r="G2" s="48"/>
      <c r="H2" s="223"/>
      <c r="I2" s="223"/>
      <c r="J2" s="43"/>
      <c r="K2" s="43"/>
      <c r="L2" s="43"/>
      <c r="M2" s="43"/>
      <c r="N2" s="52"/>
      <c r="O2" s="38"/>
      <c r="P2" s="38"/>
      <c r="Q2" s="52"/>
    </row>
    <row r="3" spans="1:17" s="2" customFormat="1" ht="13.8" thickBot="1" x14ac:dyDescent="0.3">
      <c r="A3" s="217" t="s">
        <v>42</v>
      </c>
      <c r="B3" s="221"/>
      <c r="C3" s="221"/>
      <c r="D3" s="221"/>
      <c r="E3" s="221"/>
      <c r="F3" s="221"/>
      <c r="G3" s="221"/>
      <c r="H3" s="221"/>
      <c r="I3" s="222"/>
      <c r="J3" s="53"/>
      <c r="K3" s="59"/>
      <c r="L3" s="59"/>
      <c r="M3" s="59"/>
      <c r="N3" s="128" t="s">
        <v>28</v>
      </c>
      <c r="O3" s="54"/>
      <c r="P3" s="60"/>
      <c r="Q3" s="112"/>
    </row>
    <row r="4" spans="1:17" s="2" customFormat="1" x14ac:dyDescent="0.25">
      <c r="A4" s="36" t="s">
        <v>21</v>
      </c>
      <c r="B4" s="36"/>
      <c r="C4" s="35" t="s">
        <v>19</v>
      </c>
      <c r="D4" s="36" t="s">
        <v>24</v>
      </c>
      <c r="E4" s="39"/>
      <c r="G4" s="61"/>
      <c r="H4" s="232" t="s">
        <v>25</v>
      </c>
      <c r="I4" s="227"/>
      <c r="J4" s="62"/>
      <c r="K4" s="63"/>
      <c r="L4" s="63"/>
      <c r="M4" s="63"/>
      <c r="N4" s="62"/>
      <c r="O4" s="113"/>
      <c r="P4" s="113"/>
      <c r="Q4" s="64"/>
    </row>
    <row r="5" spans="1:17" s="2" customFormat="1" ht="13.8" thickBot="1" x14ac:dyDescent="0.3">
      <c r="A5" s="105">
        <f>Altalanos!$A$10</f>
        <v>46135</v>
      </c>
      <c r="B5" s="105"/>
      <c r="C5" s="45" t="str">
        <f>Altalanos!$C$10</f>
        <v>Balatonboglár</v>
      </c>
      <c r="D5" s="46" t="str">
        <f>Altalanos!$D$10</f>
        <v xml:space="preserve">  </v>
      </c>
      <c r="E5" s="46"/>
      <c r="F5" s="46"/>
      <c r="G5" s="46"/>
      <c r="H5" s="125" t="str">
        <f>Altalanos!$E$10</f>
        <v>Nagyistók-Nádasi Judit</v>
      </c>
      <c r="I5" s="233"/>
      <c r="J5" s="65"/>
      <c r="K5" s="40"/>
      <c r="L5" s="40"/>
      <c r="M5" s="40"/>
      <c r="N5" s="65"/>
      <c r="O5" s="46"/>
      <c r="P5" s="46"/>
      <c r="Q5" s="235"/>
    </row>
    <row r="6" spans="1:17" ht="30" customHeight="1" thickBot="1" x14ac:dyDescent="0.3">
      <c r="A6" s="95" t="s">
        <v>30</v>
      </c>
      <c r="B6" s="55" t="s">
        <v>22</v>
      </c>
      <c r="C6" s="55" t="s">
        <v>23</v>
      </c>
      <c r="D6" s="55" t="s">
        <v>26</v>
      </c>
      <c r="E6" s="56" t="s">
        <v>27</v>
      </c>
      <c r="F6" s="56" t="s">
        <v>31</v>
      </c>
      <c r="G6" s="56" t="s">
        <v>83</v>
      </c>
      <c r="H6" s="224" t="s">
        <v>32</v>
      </c>
      <c r="I6" s="225"/>
      <c r="J6" s="97" t="s">
        <v>14</v>
      </c>
      <c r="K6" s="57" t="s">
        <v>12</v>
      </c>
      <c r="L6" s="99" t="s">
        <v>0</v>
      </c>
      <c r="M6" s="74" t="s">
        <v>13</v>
      </c>
      <c r="N6" s="118" t="s">
        <v>40</v>
      </c>
      <c r="O6" s="109" t="s">
        <v>33</v>
      </c>
      <c r="P6" s="110" t="s">
        <v>1</v>
      </c>
      <c r="Q6" s="56" t="s">
        <v>34</v>
      </c>
    </row>
    <row r="7" spans="1:17" s="11" customFormat="1" ht="18.899999999999999" customHeight="1" thickBot="1" x14ac:dyDescent="0.3">
      <c r="A7" s="101">
        <v>1</v>
      </c>
      <c r="B7" s="244" t="s">
        <v>109</v>
      </c>
      <c r="C7" s="253" t="s">
        <v>96</v>
      </c>
      <c r="D7" s="250" t="s">
        <v>105</v>
      </c>
      <c r="E7" s="255" t="s">
        <v>112</v>
      </c>
      <c r="F7" s="218"/>
      <c r="G7" s="219" t="s">
        <v>114</v>
      </c>
      <c r="H7" s="50">
        <v>145</v>
      </c>
      <c r="I7" s="50"/>
      <c r="J7" s="98"/>
      <c r="K7" s="96"/>
      <c r="L7" s="100"/>
      <c r="M7" s="96"/>
      <c r="N7" s="94"/>
      <c r="O7" s="50"/>
      <c r="P7" s="66"/>
      <c r="Q7" s="51"/>
    </row>
    <row r="8" spans="1:17" s="11" customFormat="1" ht="18.899999999999999" customHeight="1" x14ac:dyDescent="0.25">
      <c r="A8" s="101">
        <v>2</v>
      </c>
      <c r="B8" s="246" t="s">
        <v>110</v>
      </c>
      <c r="C8" s="254" t="s">
        <v>111</v>
      </c>
      <c r="D8" s="251" t="s">
        <v>106</v>
      </c>
      <c r="E8" s="255" t="s">
        <v>116</v>
      </c>
      <c r="F8" s="220"/>
      <c r="G8" s="219" t="s">
        <v>114</v>
      </c>
      <c r="H8" s="50">
        <v>52</v>
      </c>
      <c r="I8" s="50"/>
      <c r="J8" s="98"/>
      <c r="K8" s="96"/>
      <c r="L8" s="100"/>
      <c r="M8" s="96"/>
      <c r="N8" s="94"/>
      <c r="O8" s="50"/>
      <c r="P8" s="66"/>
      <c r="Q8" s="51"/>
    </row>
    <row r="9" spans="1:17" s="11" customFormat="1" ht="18.899999999999999" customHeight="1" x14ac:dyDescent="0.25">
      <c r="A9" s="101">
        <v>3</v>
      </c>
      <c r="B9" s="49"/>
      <c r="C9" s="49"/>
      <c r="D9" s="50"/>
      <c r="E9" s="114"/>
      <c r="F9" s="220"/>
      <c r="G9" s="123"/>
      <c r="H9" s="50"/>
      <c r="I9" s="50"/>
      <c r="J9" s="98"/>
      <c r="K9" s="96"/>
      <c r="L9" s="100"/>
      <c r="M9" s="96"/>
      <c r="N9" s="94"/>
      <c r="O9" s="50"/>
      <c r="P9" s="229"/>
      <c r="Q9" s="119"/>
    </row>
    <row r="10" spans="1:17" s="11" customFormat="1" ht="18.899999999999999" customHeight="1" x14ac:dyDescent="0.25">
      <c r="A10" s="101">
        <v>4</v>
      </c>
      <c r="B10" s="49"/>
      <c r="C10" s="49"/>
      <c r="D10" s="50"/>
      <c r="E10" s="114"/>
      <c r="F10" s="220"/>
      <c r="G10" s="123"/>
      <c r="H10" s="50"/>
      <c r="I10" s="50"/>
      <c r="J10" s="98"/>
      <c r="K10" s="96"/>
      <c r="L10" s="100"/>
      <c r="M10" s="96"/>
      <c r="N10" s="94"/>
      <c r="O10" s="50"/>
      <c r="P10" s="228"/>
      <c r="Q10" s="226"/>
    </row>
    <row r="11" spans="1:17" s="11" customFormat="1" ht="18.899999999999999" customHeight="1" x14ac:dyDescent="0.25">
      <c r="A11" s="101">
        <v>5</v>
      </c>
      <c r="B11" s="49"/>
      <c r="C11" s="49"/>
      <c r="D11" s="50"/>
      <c r="E11" s="114"/>
      <c r="F11" s="220"/>
      <c r="G11" s="123"/>
      <c r="H11" s="50"/>
      <c r="I11" s="50"/>
      <c r="J11" s="98"/>
      <c r="K11" s="96"/>
      <c r="L11" s="100"/>
      <c r="M11" s="96"/>
      <c r="N11" s="94"/>
      <c r="O11" s="50"/>
      <c r="P11" s="228"/>
      <c r="Q11" s="226"/>
    </row>
    <row r="12" spans="1:17" s="11" customFormat="1" ht="18.899999999999999" customHeight="1" x14ac:dyDescent="0.25">
      <c r="A12" s="101">
        <v>6</v>
      </c>
      <c r="B12" s="49"/>
      <c r="C12" s="49"/>
      <c r="D12" s="50"/>
      <c r="E12" s="114"/>
      <c r="F12" s="220"/>
      <c r="G12" s="123"/>
      <c r="H12" s="50"/>
      <c r="I12" s="50"/>
      <c r="J12" s="98"/>
      <c r="K12" s="96"/>
      <c r="L12" s="100"/>
      <c r="M12" s="96"/>
      <c r="N12" s="94"/>
      <c r="O12" s="50"/>
      <c r="P12" s="228"/>
      <c r="Q12" s="226"/>
    </row>
    <row r="13" spans="1:17" s="11" customFormat="1" ht="18.899999999999999" customHeight="1" x14ac:dyDescent="0.25">
      <c r="A13" s="101">
        <v>7</v>
      </c>
      <c r="B13" s="49"/>
      <c r="C13" s="49"/>
      <c r="D13" s="50"/>
      <c r="E13" s="114"/>
      <c r="F13" s="220"/>
      <c r="G13" s="123"/>
      <c r="H13" s="50"/>
      <c r="I13" s="50"/>
      <c r="J13" s="98"/>
      <c r="K13" s="96"/>
      <c r="L13" s="100"/>
      <c r="M13" s="96"/>
      <c r="N13" s="94"/>
      <c r="O13" s="50"/>
      <c r="P13" s="228"/>
      <c r="Q13" s="226"/>
    </row>
    <row r="14" spans="1:17" s="11" customFormat="1" ht="18.899999999999999" customHeight="1" x14ac:dyDescent="0.25">
      <c r="A14" s="101">
        <v>8</v>
      </c>
      <c r="B14" s="49"/>
      <c r="C14" s="49"/>
      <c r="D14" s="50"/>
      <c r="E14" s="114"/>
      <c r="F14" s="220"/>
      <c r="G14" s="123"/>
      <c r="H14" s="50"/>
      <c r="I14" s="50"/>
      <c r="J14" s="98"/>
      <c r="K14" s="96"/>
      <c r="L14" s="100"/>
      <c r="M14" s="96"/>
      <c r="N14" s="94"/>
      <c r="O14" s="50"/>
      <c r="P14" s="228"/>
      <c r="Q14" s="226"/>
    </row>
    <row r="15" spans="1:17" s="11" customFormat="1" ht="18.899999999999999" customHeight="1" x14ac:dyDescent="0.25">
      <c r="A15" s="101">
        <v>9</v>
      </c>
      <c r="B15" s="49"/>
      <c r="C15" s="49"/>
      <c r="D15" s="50"/>
      <c r="E15" s="114"/>
      <c r="F15" s="51"/>
      <c r="G15" s="51"/>
      <c r="H15" s="50"/>
      <c r="I15" s="50"/>
      <c r="J15" s="98"/>
      <c r="K15" s="96"/>
      <c r="L15" s="100"/>
      <c r="M15" s="122"/>
      <c r="N15" s="94"/>
      <c r="O15" s="50"/>
      <c r="P15" s="51"/>
      <c r="Q15" s="51"/>
    </row>
    <row r="16" spans="1:17" s="11" customFormat="1" ht="18.899999999999999" customHeight="1" x14ac:dyDescent="0.25">
      <c r="A16" s="101">
        <v>10</v>
      </c>
      <c r="B16" s="238"/>
      <c r="C16" s="49"/>
      <c r="D16" s="50"/>
      <c r="E16" s="114"/>
      <c r="F16" s="51"/>
      <c r="G16" s="51"/>
      <c r="H16" s="50"/>
      <c r="I16" s="50"/>
      <c r="J16" s="98"/>
      <c r="K16" s="96"/>
      <c r="L16" s="100"/>
      <c r="M16" s="122"/>
      <c r="N16" s="94"/>
      <c r="O16" s="50"/>
      <c r="P16" s="66"/>
      <c r="Q16" s="51"/>
    </row>
    <row r="17" spans="1:17" s="11" customFormat="1" ht="18.899999999999999" customHeight="1" x14ac:dyDescent="0.25">
      <c r="A17" s="101">
        <v>11</v>
      </c>
      <c r="B17" s="49"/>
      <c r="C17" s="49"/>
      <c r="D17" s="50"/>
      <c r="E17" s="114"/>
      <c r="F17" s="51"/>
      <c r="G17" s="51"/>
      <c r="H17" s="50"/>
      <c r="I17" s="50"/>
      <c r="J17" s="98"/>
      <c r="K17" s="96"/>
      <c r="L17" s="100"/>
      <c r="M17" s="122"/>
      <c r="N17" s="94"/>
      <c r="O17" s="50"/>
      <c r="P17" s="66"/>
      <c r="Q17" s="51"/>
    </row>
    <row r="18" spans="1:17" s="11" customFormat="1" ht="18.899999999999999" customHeight="1" x14ac:dyDescent="0.25">
      <c r="A18" s="101">
        <v>12</v>
      </c>
      <c r="B18" s="49"/>
      <c r="C18" s="49"/>
      <c r="D18" s="50"/>
      <c r="E18" s="114"/>
      <c r="F18" s="51"/>
      <c r="G18" s="51"/>
      <c r="H18" s="50"/>
      <c r="I18" s="50"/>
      <c r="J18" s="98"/>
      <c r="K18" s="96"/>
      <c r="L18" s="100"/>
      <c r="M18" s="122"/>
      <c r="N18" s="94"/>
      <c r="O18" s="50"/>
      <c r="P18" s="66"/>
      <c r="Q18" s="51"/>
    </row>
    <row r="19" spans="1:17" s="11" customFormat="1" ht="18.899999999999999" customHeight="1" x14ac:dyDescent="0.25">
      <c r="A19" s="101">
        <v>13</v>
      </c>
      <c r="B19" s="49"/>
      <c r="C19" s="49"/>
      <c r="D19" s="50"/>
      <c r="E19" s="114"/>
      <c r="F19" s="51"/>
      <c r="G19" s="51"/>
      <c r="H19" s="50"/>
      <c r="I19" s="50"/>
      <c r="J19" s="98"/>
      <c r="K19" s="96"/>
      <c r="L19" s="100"/>
      <c r="M19" s="122"/>
      <c r="N19" s="94"/>
      <c r="O19" s="50"/>
      <c r="P19" s="66"/>
      <c r="Q19" s="51"/>
    </row>
    <row r="20" spans="1:17" s="11" customFormat="1" ht="18.899999999999999" customHeight="1" x14ac:dyDescent="0.25">
      <c r="A20" s="101">
        <v>14</v>
      </c>
      <c r="B20" s="49"/>
      <c r="C20" s="49"/>
      <c r="D20" s="50"/>
      <c r="E20" s="114"/>
      <c r="F20" s="51"/>
      <c r="G20" s="51"/>
      <c r="H20" s="50"/>
      <c r="I20" s="50"/>
      <c r="J20" s="98"/>
      <c r="K20" s="96"/>
      <c r="L20" s="100"/>
      <c r="M20" s="122"/>
      <c r="N20" s="94"/>
      <c r="O20" s="50"/>
      <c r="P20" s="66"/>
      <c r="Q20" s="51"/>
    </row>
    <row r="21" spans="1:17" s="11" customFormat="1" ht="18.899999999999999" customHeight="1" x14ac:dyDescent="0.25">
      <c r="A21" s="101">
        <v>15</v>
      </c>
      <c r="B21" s="49"/>
      <c r="C21" s="49"/>
      <c r="D21" s="50"/>
      <c r="E21" s="114"/>
      <c r="F21" s="51"/>
      <c r="G21" s="51"/>
      <c r="H21" s="50"/>
      <c r="I21" s="50"/>
      <c r="J21" s="98"/>
      <c r="K21" s="96"/>
      <c r="L21" s="100"/>
      <c r="M21" s="122"/>
      <c r="N21" s="94"/>
      <c r="O21" s="50"/>
      <c r="P21" s="66"/>
      <c r="Q21" s="51"/>
    </row>
    <row r="22" spans="1:17" s="11" customFormat="1" ht="18.899999999999999" customHeight="1" x14ac:dyDescent="0.25">
      <c r="A22" s="101">
        <v>16</v>
      </c>
      <c r="B22" s="49"/>
      <c r="C22" s="49"/>
      <c r="D22" s="50"/>
      <c r="E22" s="114"/>
      <c r="F22" s="51"/>
      <c r="G22" s="51"/>
      <c r="H22" s="50"/>
      <c r="I22" s="50"/>
      <c r="J22" s="98"/>
      <c r="K22" s="96"/>
      <c r="L22" s="100"/>
      <c r="M22" s="122"/>
      <c r="N22" s="94"/>
      <c r="O22" s="50"/>
      <c r="P22" s="66"/>
      <c r="Q22" s="51"/>
    </row>
    <row r="23" spans="1:17" s="11" customFormat="1" ht="18.899999999999999" customHeight="1" x14ac:dyDescent="0.25">
      <c r="A23" s="101">
        <v>17</v>
      </c>
      <c r="B23" s="49"/>
      <c r="C23" s="49"/>
      <c r="D23" s="50"/>
      <c r="E23" s="114"/>
      <c r="F23" s="51"/>
      <c r="G23" s="51"/>
      <c r="H23" s="50"/>
      <c r="I23" s="50"/>
      <c r="J23" s="98"/>
      <c r="K23" s="96"/>
      <c r="L23" s="100"/>
      <c r="M23" s="122"/>
      <c r="N23" s="94"/>
      <c r="O23" s="50"/>
      <c r="P23" s="66"/>
      <c r="Q23" s="51"/>
    </row>
    <row r="24" spans="1:17" s="11" customFormat="1" ht="18.899999999999999" customHeight="1" x14ac:dyDescent="0.25">
      <c r="A24" s="101">
        <v>18</v>
      </c>
      <c r="B24" s="49"/>
      <c r="C24" s="49"/>
      <c r="D24" s="50"/>
      <c r="E24" s="114"/>
      <c r="F24" s="51"/>
      <c r="G24" s="51"/>
      <c r="H24" s="50"/>
      <c r="I24" s="50"/>
      <c r="J24" s="98"/>
      <c r="K24" s="96"/>
      <c r="L24" s="100"/>
      <c r="M24" s="122"/>
      <c r="N24" s="94"/>
      <c r="O24" s="50"/>
      <c r="P24" s="66"/>
      <c r="Q24" s="51"/>
    </row>
    <row r="25" spans="1:17" s="11" customFormat="1" ht="18.899999999999999" customHeight="1" x14ac:dyDescent="0.25">
      <c r="A25" s="101">
        <v>19</v>
      </c>
      <c r="B25" s="49"/>
      <c r="C25" s="49"/>
      <c r="D25" s="50"/>
      <c r="E25" s="114"/>
      <c r="F25" s="51"/>
      <c r="G25" s="51"/>
      <c r="H25" s="50"/>
      <c r="I25" s="50"/>
      <c r="J25" s="98"/>
      <c r="K25" s="96"/>
      <c r="L25" s="100"/>
      <c r="M25" s="122"/>
      <c r="N25" s="94"/>
      <c r="O25" s="50"/>
      <c r="P25" s="66"/>
      <c r="Q25" s="51"/>
    </row>
    <row r="26" spans="1:17" s="11" customFormat="1" ht="18.899999999999999" customHeight="1" x14ac:dyDescent="0.25">
      <c r="A26" s="101">
        <v>20</v>
      </c>
      <c r="B26" s="49"/>
      <c r="C26" s="49"/>
      <c r="D26" s="50"/>
      <c r="E26" s="114"/>
      <c r="F26" s="51"/>
      <c r="G26" s="51"/>
      <c r="H26" s="50"/>
      <c r="I26" s="50"/>
      <c r="J26" s="98"/>
      <c r="K26" s="96"/>
      <c r="L26" s="100"/>
      <c r="M26" s="122"/>
      <c r="N26" s="94"/>
      <c r="O26" s="50"/>
      <c r="P26" s="66"/>
      <c r="Q26" s="51"/>
    </row>
    <row r="27" spans="1:17" s="11" customFormat="1" ht="18.899999999999999" customHeight="1" x14ac:dyDescent="0.25">
      <c r="A27" s="101">
        <v>21</v>
      </c>
      <c r="B27" s="49"/>
      <c r="C27" s="49"/>
      <c r="D27" s="50"/>
      <c r="E27" s="114"/>
      <c r="F27" s="51"/>
      <c r="G27" s="51"/>
      <c r="H27" s="50"/>
      <c r="I27" s="50"/>
      <c r="J27" s="98"/>
      <c r="K27" s="96"/>
      <c r="L27" s="100"/>
      <c r="M27" s="122"/>
      <c r="N27" s="94"/>
      <c r="O27" s="50"/>
      <c r="P27" s="66"/>
      <c r="Q27" s="51"/>
    </row>
    <row r="28" spans="1:17" s="11" customFormat="1" ht="18.899999999999999" customHeight="1" x14ac:dyDescent="0.25">
      <c r="A28" s="101">
        <v>22</v>
      </c>
      <c r="B28" s="49"/>
      <c r="C28" s="49"/>
      <c r="D28" s="50"/>
      <c r="E28" s="239"/>
      <c r="F28" s="234"/>
      <c r="G28" s="119"/>
      <c r="H28" s="50"/>
      <c r="I28" s="50"/>
      <c r="J28" s="98"/>
      <c r="K28" s="96"/>
      <c r="L28" s="100"/>
      <c r="M28" s="122"/>
      <c r="N28" s="94"/>
      <c r="O28" s="50"/>
      <c r="P28" s="66"/>
      <c r="Q28" s="51"/>
    </row>
    <row r="29" spans="1:17" s="11" customFormat="1" ht="18.899999999999999" customHeight="1" x14ac:dyDescent="0.25">
      <c r="A29" s="101">
        <v>23</v>
      </c>
      <c r="B29" s="49"/>
      <c r="C29" s="49"/>
      <c r="D29" s="50"/>
      <c r="E29" s="240"/>
      <c r="F29" s="51"/>
      <c r="G29" s="51"/>
      <c r="H29" s="50"/>
      <c r="I29" s="50"/>
      <c r="J29" s="98"/>
      <c r="K29" s="96"/>
      <c r="L29" s="100"/>
      <c r="M29" s="122"/>
      <c r="N29" s="94"/>
      <c r="O29" s="50"/>
      <c r="P29" s="66"/>
      <c r="Q29" s="51"/>
    </row>
    <row r="30" spans="1:17" s="11" customFormat="1" ht="18.899999999999999" customHeight="1" x14ac:dyDescent="0.25">
      <c r="A30" s="101">
        <v>24</v>
      </c>
      <c r="B30" s="49"/>
      <c r="C30" s="49"/>
      <c r="D30" s="50"/>
      <c r="E30" s="114"/>
      <c r="F30" s="51"/>
      <c r="G30" s="51"/>
      <c r="H30" s="50"/>
      <c r="I30" s="50"/>
      <c r="J30" s="98"/>
      <c r="K30" s="96"/>
      <c r="L30" s="100"/>
      <c r="M30" s="122"/>
      <c r="N30" s="94"/>
      <c r="O30" s="50"/>
      <c r="P30" s="66"/>
      <c r="Q30" s="51"/>
    </row>
    <row r="31" spans="1:17" s="11" customFormat="1" ht="18.899999999999999" customHeight="1" x14ac:dyDescent="0.25">
      <c r="A31" s="101">
        <v>25</v>
      </c>
      <c r="B31" s="49"/>
      <c r="C31" s="49"/>
      <c r="D31" s="50"/>
      <c r="E31" s="114"/>
      <c r="F31" s="51"/>
      <c r="G31" s="51"/>
      <c r="H31" s="50"/>
      <c r="I31" s="50"/>
      <c r="J31" s="98"/>
      <c r="K31" s="96"/>
      <c r="L31" s="100"/>
      <c r="M31" s="122"/>
      <c r="N31" s="94"/>
      <c r="O31" s="50"/>
      <c r="P31" s="66"/>
      <c r="Q31" s="51"/>
    </row>
    <row r="32" spans="1:17" s="11" customFormat="1" ht="18.899999999999999" customHeight="1" x14ac:dyDescent="0.25">
      <c r="A32" s="101">
        <v>26</v>
      </c>
      <c r="B32" s="49"/>
      <c r="C32" s="49"/>
      <c r="D32" s="50"/>
      <c r="E32" s="231"/>
      <c r="F32" s="51"/>
      <c r="G32" s="51"/>
      <c r="H32" s="50"/>
      <c r="I32" s="50"/>
      <c r="J32" s="98"/>
      <c r="K32" s="96"/>
      <c r="L32" s="100"/>
      <c r="M32" s="122"/>
      <c r="N32" s="94"/>
      <c r="O32" s="50"/>
      <c r="P32" s="66"/>
      <c r="Q32" s="51"/>
    </row>
    <row r="33" spans="1:17" s="11" customFormat="1" ht="18.899999999999999" customHeight="1" x14ac:dyDescent="0.25">
      <c r="A33" s="101">
        <v>27</v>
      </c>
      <c r="B33" s="49"/>
      <c r="C33" s="49"/>
      <c r="D33" s="50"/>
      <c r="E33" s="114"/>
      <c r="F33" s="51"/>
      <c r="G33" s="51"/>
      <c r="H33" s="50"/>
      <c r="I33" s="50"/>
      <c r="J33" s="98"/>
      <c r="K33" s="96"/>
      <c r="L33" s="100"/>
      <c r="M33" s="122"/>
      <c r="N33" s="94"/>
      <c r="O33" s="50"/>
      <c r="P33" s="66"/>
      <c r="Q33" s="51"/>
    </row>
    <row r="34" spans="1:17" s="11" customFormat="1" ht="18.899999999999999" customHeight="1" x14ac:dyDescent="0.25">
      <c r="A34" s="101">
        <v>28</v>
      </c>
      <c r="B34" s="49"/>
      <c r="C34" s="49"/>
      <c r="D34" s="50"/>
      <c r="E34" s="114"/>
      <c r="F34" s="51"/>
      <c r="G34" s="51"/>
      <c r="H34" s="50"/>
      <c r="I34" s="50"/>
      <c r="J34" s="98"/>
      <c r="K34" s="96"/>
      <c r="L34" s="100"/>
      <c r="M34" s="122"/>
      <c r="N34" s="94"/>
      <c r="O34" s="50"/>
      <c r="P34" s="66"/>
      <c r="Q34" s="51"/>
    </row>
    <row r="35" spans="1:17" s="11" customFormat="1" ht="18.899999999999999" customHeight="1" x14ac:dyDescent="0.25">
      <c r="A35" s="101">
        <v>29</v>
      </c>
      <c r="B35" s="49"/>
      <c r="C35" s="49"/>
      <c r="D35" s="50"/>
      <c r="E35" s="114"/>
      <c r="F35" s="51"/>
      <c r="G35" s="51"/>
      <c r="H35" s="50"/>
      <c r="I35" s="50"/>
      <c r="J35" s="98"/>
      <c r="K35" s="96"/>
      <c r="L35" s="100"/>
      <c r="M35" s="122"/>
      <c r="N35" s="94"/>
      <c r="O35" s="50"/>
      <c r="P35" s="66"/>
      <c r="Q35" s="51"/>
    </row>
    <row r="36" spans="1:17" s="11" customFormat="1" ht="18.899999999999999" customHeight="1" x14ac:dyDescent="0.25">
      <c r="A36" s="101">
        <v>30</v>
      </c>
      <c r="B36" s="49"/>
      <c r="C36" s="49"/>
      <c r="D36" s="50"/>
      <c r="E36" s="114"/>
      <c r="F36" s="51"/>
      <c r="G36" s="51"/>
      <c r="H36" s="50"/>
      <c r="I36" s="50"/>
      <c r="J36" s="98"/>
      <c r="K36" s="96"/>
      <c r="L36" s="100"/>
      <c r="M36" s="122"/>
      <c r="N36" s="94"/>
      <c r="O36" s="50"/>
      <c r="P36" s="66"/>
      <c r="Q36" s="51"/>
    </row>
    <row r="37" spans="1:17" s="11" customFormat="1" ht="18.899999999999999" customHeight="1" x14ac:dyDescent="0.25">
      <c r="A37" s="101">
        <v>31</v>
      </c>
      <c r="B37" s="49"/>
      <c r="C37" s="49"/>
      <c r="D37" s="50"/>
      <c r="E37" s="114"/>
      <c r="F37" s="51"/>
      <c r="G37" s="51"/>
      <c r="H37" s="50"/>
      <c r="I37" s="50"/>
      <c r="J37" s="98"/>
      <c r="K37" s="96"/>
      <c r="L37" s="100"/>
      <c r="M37" s="122"/>
      <c r="N37" s="94"/>
      <c r="O37" s="50"/>
      <c r="P37" s="66"/>
      <c r="Q37" s="51"/>
    </row>
    <row r="38" spans="1:17" s="11" customFormat="1" ht="18.899999999999999" customHeight="1" x14ac:dyDescent="0.25">
      <c r="A38" s="101">
        <v>32</v>
      </c>
      <c r="B38" s="49"/>
      <c r="C38" s="49"/>
      <c r="D38" s="50"/>
      <c r="E38" s="114"/>
      <c r="F38" s="51"/>
      <c r="G38" s="51"/>
      <c r="H38" s="220"/>
      <c r="I38" s="123"/>
      <c r="J38" s="98"/>
      <c r="K38" s="96"/>
      <c r="L38" s="100"/>
      <c r="M38" s="122"/>
      <c r="N38" s="94"/>
      <c r="O38" s="51"/>
      <c r="P38" s="66"/>
      <c r="Q38" s="51"/>
    </row>
    <row r="39" spans="1:17" s="11" customFormat="1" ht="18.899999999999999" customHeight="1" x14ac:dyDescent="0.25">
      <c r="A39" s="101">
        <v>33</v>
      </c>
      <c r="B39" s="49"/>
      <c r="C39" s="49"/>
      <c r="D39" s="50"/>
      <c r="E39" s="114"/>
      <c r="F39" s="51"/>
      <c r="G39" s="51"/>
      <c r="H39" s="220"/>
      <c r="I39" s="123"/>
      <c r="J39" s="98"/>
      <c r="K39" s="96"/>
      <c r="L39" s="100"/>
      <c r="M39" s="122"/>
      <c r="N39" s="119"/>
      <c r="O39" s="51"/>
      <c r="P39" s="66"/>
      <c r="Q39" s="51"/>
    </row>
    <row r="40" spans="1:17" s="11" customFormat="1" ht="18.899999999999999" customHeight="1" x14ac:dyDescent="0.25">
      <c r="A40" s="101">
        <v>34</v>
      </c>
      <c r="B40" s="49"/>
      <c r="C40" s="49"/>
      <c r="D40" s="50"/>
      <c r="E40" s="114"/>
      <c r="F40" s="51"/>
      <c r="G40" s="51"/>
      <c r="H40" s="220"/>
      <c r="I40" s="123"/>
      <c r="J40" s="98" t="e">
        <f>IF(AND(Q40="",#REF!&gt;0,#REF!&lt;5),K40,)</f>
        <v>#REF!</v>
      </c>
      <c r="K40" s="96" t="str">
        <f>IF(D40="","ZZZ9",IF(AND(#REF!&gt;0,#REF!&lt;5),D40&amp;#REF!,D40&amp;"9"))</f>
        <v>ZZZ9</v>
      </c>
      <c r="L40" s="100">
        <f t="shared" ref="L40:L103" si="0">IF(Q40="",999,Q40)</f>
        <v>999</v>
      </c>
      <c r="M40" s="122">
        <f t="shared" ref="M40:M103" si="1">IF(P40=999,999,1)</f>
        <v>999</v>
      </c>
      <c r="N40" s="119"/>
      <c r="O40" s="51"/>
      <c r="P40" s="66">
        <f t="shared" ref="P40:P103" si="2">IF(N40="DA",1,IF(N40="WC",2,IF(N40="SE",3,IF(N40="Q",4,IF(N40="LL",5,999)))))</f>
        <v>999</v>
      </c>
      <c r="Q40" s="51"/>
    </row>
    <row r="41" spans="1:17" s="11" customFormat="1" ht="18.899999999999999" customHeight="1" x14ac:dyDescent="0.25">
      <c r="A41" s="101">
        <v>35</v>
      </c>
      <c r="B41" s="49"/>
      <c r="C41" s="49"/>
      <c r="D41" s="50"/>
      <c r="E41" s="114"/>
      <c r="F41" s="51"/>
      <c r="G41" s="51"/>
      <c r="H41" s="220"/>
      <c r="I41" s="123"/>
      <c r="J41" s="98" t="e">
        <f>IF(AND(Q41="",#REF!&gt;0,#REF!&lt;5),K41,)</f>
        <v>#REF!</v>
      </c>
      <c r="K41" s="96" t="str">
        <f>IF(D41="","ZZZ9",IF(AND(#REF!&gt;0,#REF!&lt;5),D41&amp;#REF!,D41&amp;"9"))</f>
        <v>ZZZ9</v>
      </c>
      <c r="L41" s="100">
        <f t="shared" si="0"/>
        <v>999</v>
      </c>
      <c r="M41" s="122">
        <f t="shared" si="1"/>
        <v>999</v>
      </c>
      <c r="N41" s="119"/>
      <c r="O41" s="51"/>
      <c r="P41" s="66">
        <f t="shared" si="2"/>
        <v>999</v>
      </c>
      <c r="Q41" s="51"/>
    </row>
    <row r="42" spans="1:17" s="11" customFormat="1" ht="18.899999999999999" customHeight="1" x14ac:dyDescent="0.25">
      <c r="A42" s="101">
        <v>36</v>
      </c>
      <c r="B42" s="49"/>
      <c r="C42" s="49"/>
      <c r="D42" s="50"/>
      <c r="E42" s="114"/>
      <c r="F42" s="51"/>
      <c r="G42" s="51"/>
      <c r="H42" s="220"/>
      <c r="I42" s="123"/>
      <c r="J42" s="98" t="e">
        <f>IF(AND(Q42="",#REF!&gt;0,#REF!&lt;5),K42,)</f>
        <v>#REF!</v>
      </c>
      <c r="K42" s="96" t="str">
        <f>IF(D42="","ZZZ9",IF(AND(#REF!&gt;0,#REF!&lt;5),D42&amp;#REF!,D42&amp;"9"))</f>
        <v>ZZZ9</v>
      </c>
      <c r="L42" s="100">
        <f t="shared" si="0"/>
        <v>999</v>
      </c>
      <c r="M42" s="122">
        <f t="shared" si="1"/>
        <v>999</v>
      </c>
      <c r="N42" s="119"/>
      <c r="O42" s="51"/>
      <c r="P42" s="66">
        <f t="shared" si="2"/>
        <v>999</v>
      </c>
      <c r="Q42" s="51"/>
    </row>
    <row r="43" spans="1:17" s="11" customFormat="1" ht="18.899999999999999" customHeight="1" x14ac:dyDescent="0.25">
      <c r="A43" s="101">
        <v>37</v>
      </c>
      <c r="B43" s="49"/>
      <c r="C43" s="49"/>
      <c r="D43" s="50"/>
      <c r="E43" s="114"/>
      <c r="F43" s="51"/>
      <c r="G43" s="51"/>
      <c r="H43" s="220"/>
      <c r="I43" s="123"/>
      <c r="J43" s="98" t="e">
        <f>IF(AND(Q43="",#REF!&gt;0,#REF!&lt;5),K43,)</f>
        <v>#REF!</v>
      </c>
      <c r="K43" s="96" t="str">
        <f>IF(D43="","ZZZ9",IF(AND(#REF!&gt;0,#REF!&lt;5),D43&amp;#REF!,D43&amp;"9"))</f>
        <v>ZZZ9</v>
      </c>
      <c r="L43" s="100">
        <f t="shared" si="0"/>
        <v>999</v>
      </c>
      <c r="M43" s="122">
        <f t="shared" si="1"/>
        <v>999</v>
      </c>
      <c r="N43" s="119"/>
      <c r="O43" s="51"/>
      <c r="P43" s="66">
        <f t="shared" si="2"/>
        <v>999</v>
      </c>
      <c r="Q43" s="51"/>
    </row>
    <row r="44" spans="1:17" s="11" customFormat="1" ht="18.899999999999999" customHeight="1" x14ac:dyDescent="0.25">
      <c r="A44" s="101">
        <v>38</v>
      </c>
      <c r="B44" s="49"/>
      <c r="C44" s="49"/>
      <c r="D44" s="50"/>
      <c r="E44" s="114"/>
      <c r="F44" s="51"/>
      <c r="G44" s="51"/>
      <c r="H44" s="220"/>
      <c r="I44" s="123"/>
      <c r="J44" s="98" t="e">
        <f>IF(AND(Q44="",#REF!&gt;0,#REF!&lt;5),K44,)</f>
        <v>#REF!</v>
      </c>
      <c r="K44" s="96" t="str">
        <f>IF(D44="","ZZZ9",IF(AND(#REF!&gt;0,#REF!&lt;5),D44&amp;#REF!,D44&amp;"9"))</f>
        <v>ZZZ9</v>
      </c>
      <c r="L44" s="100">
        <f t="shared" si="0"/>
        <v>999</v>
      </c>
      <c r="M44" s="122">
        <f t="shared" si="1"/>
        <v>999</v>
      </c>
      <c r="N44" s="119"/>
      <c r="O44" s="51"/>
      <c r="P44" s="66">
        <f t="shared" si="2"/>
        <v>999</v>
      </c>
      <c r="Q44" s="51"/>
    </row>
    <row r="45" spans="1:17" s="11" customFormat="1" ht="18.899999999999999" customHeight="1" x14ac:dyDescent="0.25">
      <c r="A45" s="101">
        <v>39</v>
      </c>
      <c r="B45" s="49"/>
      <c r="C45" s="49"/>
      <c r="D45" s="50"/>
      <c r="E45" s="114"/>
      <c r="F45" s="51"/>
      <c r="G45" s="51"/>
      <c r="H45" s="220"/>
      <c r="I45" s="123"/>
      <c r="J45" s="98" t="e">
        <f>IF(AND(Q45="",#REF!&gt;0,#REF!&lt;5),K45,)</f>
        <v>#REF!</v>
      </c>
      <c r="K45" s="96" t="str">
        <f>IF(D45="","ZZZ9",IF(AND(#REF!&gt;0,#REF!&lt;5),D45&amp;#REF!,D45&amp;"9"))</f>
        <v>ZZZ9</v>
      </c>
      <c r="L45" s="100">
        <f t="shared" si="0"/>
        <v>999</v>
      </c>
      <c r="M45" s="122">
        <f t="shared" si="1"/>
        <v>999</v>
      </c>
      <c r="N45" s="119"/>
      <c r="O45" s="51"/>
      <c r="P45" s="66">
        <f t="shared" si="2"/>
        <v>999</v>
      </c>
      <c r="Q45" s="51"/>
    </row>
    <row r="46" spans="1:17" s="11" customFormat="1" ht="18.899999999999999" customHeight="1" x14ac:dyDescent="0.25">
      <c r="A46" s="101">
        <v>40</v>
      </c>
      <c r="B46" s="49"/>
      <c r="C46" s="49"/>
      <c r="D46" s="50"/>
      <c r="E46" s="114"/>
      <c r="F46" s="51"/>
      <c r="G46" s="51"/>
      <c r="H46" s="220"/>
      <c r="I46" s="123"/>
      <c r="J46" s="98" t="e">
        <f>IF(AND(Q46="",#REF!&gt;0,#REF!&lt;5),K46,)</f>
        <v>#REF!</v>
      </c>
      <c r="K46" s="96" t="str">
        <f>IF(D46="","ZZZ9",IF(AND(#REF!&gt;0,#REF!&lt;5),D46&amp;#REF!,D46&amp;"9"))</f>
        <v>ZZZ9</v>
      </c>
      <c r="L46" s="100">
        <f t="shared" si="0"/>
        <v>999</v>
      </c>
      <c r="M46" s="122">
        <f t="shared" si="1"/>
        <v>999</v>
      </c>
      <c r="N46" s="119"/>
      <c r="O46" s="51"/>
      <c r="P46" s="66">
        <f t="shared" si="2"/>
        <v>999</v>
      </c>
      <c r="Q46" s="51"/>
    </row>
    <row r="47" spans="1:17" s="11" customFormat="1" ht="18.899999999999999" customHeight="1" x14ac:dyDescent="0.25">
      <c r="A47" s="101">
        <v>41</v>
      </c>
      <c r="B47" s="49"/>
      <c r="C47" s="49"/>
      <c r="D47" s="50"/>
      <c r="E47" s="114"/>
      <c r="F47" s="51"/>
      <c r="G47" s="51"/>
      <c r="H47" s="220"/>
      <c r="I47" s="123"/>
      <c r="J47" s="98" t="e">
        <f>IF(AND(Q47="",#REF!&gt;0,#REF!&lt;5),K47,)</f>
        <v>#REF!</v>
      </c>
      <c r="K47" s="96" t="str">
        <f>IF(D47="","ZZZ9",IF(AND(#REF!&gt;0,#REF!&lt;5),D47&amp;#REF!,D47&amp;"9"))</f>
        <v>ZZZ9</v>
      </c>
      <c r="L47" s="100">
        <f t="shared" si="0"/>
        <v>999</v>
      </c>
      <c r="M47" s="122">
        <f t="shared" si="1"/>
        <v>999</v>
      </c>
      <c r="N47" s="119"/>
      <c r="O47" s="51"/>
      <c r="P47" s="66">
        <f t="shared" si="2"/>
        <v>999</v>
      </c>
      <c r="Q47" s="51"/>
    </row>
    <row r="48" spans="1:17" s="11" customFormat="1" ht="18.899999999999999" customHeight="1" x14ac:dyDescent="0.25">
      <c r="A48" s="101">
        <v>42</v>
      </c>
      <c r="B48" s="49"/>
      <c r="C48" s="49"/>
      <c r="D48" s="50"/>
      <c r="E48" s="114"/>
      <c r="F48" s="51"/>
      <c r="G48" s="51"/>
      <c r="H48" s="220"/>
      <c r="I48" s="123"/>
      <c r="J48" s="98" t="e">
        <f>IF(AND(Q48="",#REF!&gt;0,#REF!&lt;5),K48,)</f>
        <v>#REF!</v>
      </c>
      <c r="K48" s="96" t="str">
        <f>IF(D48="","ZZZ9",IF(AND(#REF!&gt;0,#REF!&lt;5),D48&amp;#REF!,D48&amp;"9"))</f>
        <v>ZZZ9</v>
      </c>
      <c r="L48" s="100">
        <f t="shared" si="0"/>
        <v>999</v>
      </c>
      <c r="M48" s="122">
        <f t="shared" si="1"/>
        <v>999</v>
      </c>
      <c r="N48" s="119"/>
      <c r="O48" s="51"/>
      <c r="P48" s="66">
        <f t="shared" si="2"/>
        <v>999</v>
      </c>
      <c r="Q48" s="51"/>
    </row>
    <row r="49" spans="1:17" s="11" customFormat="1" ht="18.899999999999999" customHeight="1" x14ac:dyDescent="0.25">
      <c r="A49" s="101">
        <v>43</v>
      </c>
      <c r="B49" s="49"/>
      <c r="C49" s="49"/>
      <c r="D49" s="50"/>
      <c r="E49" s="114"/>
      <c r="F49" s="51"/>
      <c r="G49" s="51"/>
      <c r="H49" s="220"/>
      <c r="I49" s="123"/>
      <c r="J49" s="98" t="e">
        <f>IF(AND(Q49="",#REF!&gt;0,#REF!&lt;5),K49,)</f>
        <v>#REF!</v>
      </c>
      <c r="K49" s="96" t="str">
        <f>IF(D49="","ZZZ9",IF(AND(#REF!&gt;0,#REF!&lt;5),D49&amp;#REF!,D49&amp;"9"))</f>
        <v>ZZZ9</v>
      </c>
      <c r="L49" s="100">
        <f t="shared" si="0"/>
        <v>999</v>
      </c>
      <c r="M49" s="122">
        <f t="shared" si="1"/>
        <v>999</v>
      </c>
      <c r="N49" s="119"/>
      <c r="O49" s="51"/>
      <c r="P49" s="66">
        <f t="shared" si="2"/>
        <v>999</v>
      </c>
      <c r="Q49" s="51"/>
    </row>
    <row r="50" spans="1:17" s="11" customFormat="1" ht="18.899999999999999" customHeight="1" x14ac:dyDescent="0.25">
      <c r="A50" s="101">
        <v>44</v>
      </c>
      <c r="B50" s="49"/>
      <c r="C50" s="49"/>
      <c r="D50" s="50"/>
      <c r="E50" s="114"/>
      <c r="F50" s="51"/>
      <c r="G50" s="51"/>
      <c r="H50" s="220"/>
      <c r="I50" s="123"/>
      <c r="J50" s="98" t="e">
        <f>IF(AND(Q50="",#REF!&gt;0,#REF!&lt;5),K50,)</f>
        <v>#REF!</v>
      </c>
      <c r="K50" s="96" t="str">
        <f>IF(D50="","ZZZ9",IF(AND(#REF!&gt;0,#REF!&lt;5),D50&amp;#REF!,D50&amp;"9"))</f>
        <v>ZZZ9</v>
      </c>
      <c r="L50" s="100">
        <f t="shared" si="0"/>
        <v>999</v>
      </c>
      <c r="M50" s="122">
        <f t="shared" si="1"/>
        <v>999</v>
      </c>
      <c r="N50" s="119"/>
      <c r="O50" s="51"/>
      <c r="P50" s="66">
        <f t="shared" si="2"/>
        <v>999</v>
      </c>
      <c r="Q50" s="51"/>
    </row>
    <row r="51" spans="1:17" s="11" customFormat="1" ht="18.899999999999999" customHeight="1" x14ac:dyDescent="0.25">
      <c r="A51" s="101">
        <v>45</v>
      </c>
      <c r="B51" s="49"/>
      <c r="C51" s="49"/>
      <c r="D51" s="50"/>
      <c r="E51" s="114"/>
      <c r="F51" s="51"/>
      <c r="G51" s="51"/>
      <c r="H51" s="220"/>
      <c r="I51" s="123"/>
      <c r="J51" s="98" t="e">
        <f>IF(AND(Q51="",#REF!&gt;0,#REF!&lt;5),K51,)</f>
        <v>#REF!</v>
      </c>
      <c r="K51" s="96" t="str">
        <f>IF(D51="","ZZZ9",IF(AND(#REF!&gt;0,#REF!&lt;5),D51&amp;#REF!,D51&amp;"9"))</f>
        <v>ZZZ9</v>
      </c>
      <c r="L51" s="100">
        <f t="shared" si="0"/>
        <v>999</v>
      </c>
      <c r="M51" s="122">
        <f t="shared" si="1"/>
        <v>999</v>
      </c>
      <c r="N51" s="119"/>
      <c r="O51" s="51"/>
      <c r="P51" s="66">
        <f t="shared" si="2"/>
        <v>999</v>
      </c>
      <c r="Q51" s="51"/>
    </row>
    <row r="52" spans="1:17" s="11" customFormat="1" ht="18.899999999999999" customHeight="1" x14ac:dyDescent="0.25">
      <c r="A52" s="101">
        <v>46</v>
      </c>
      <c r="B52" s="49"/>
      <c r="C52" s="49"/>
      <c r="D52" s="50"/>
      <c r="E52" s="114"/>
      <c r="F52" s="51"/>
      <c r="G52" s="51"/>
      <c r="H52" s="220"/>
      <c r="I52" s="123"/>
      <c r="J52" s="98" t="e">
        <f>IF(AND(Q52="",#REF!&gt;0,#REF!&lt;5),K52,)</f>
        <v>#REF!</v>
      </c>
      <c r="K52" s="96" t="str">
        <f>IF(D52="","ZZZ9",IF(AND(#REF!&gt;0,#REF!&lt;5),D52&amp;#REF!,D52&amp;"9"))</f>
        <v>ZZZ9</v>
      </c>
      <c r="L52" s="100">
        <f t="shared" si="0"/>
        <v>999</v>
      </c>
      <c r="M52" s="122">
        <f t="shared" si="1"/>
        <v>999</v>
      </c>
      <c r="N52" s="119"/>
      <c r="O52" s="51"/>
      <c r="P52" s="66">
        <f t="shared" si="2"/>
        <v>999</v>
      </c>
      <c r="Q52" s="51"/>
    </row>
    <row r="53" spans="1:17" s="11" customFormat="1" ht="18.899999999999999" customHeight="1" x14ac:dyDescent="0.25">
      <c r="A53" s="101">
        <v>47</v>
      </c>
      <c r="B53" s="49"/>
      <c r="C53" s="49"/>
      <c r="D53" s="50"/>
      <c r="E53" s="114"/>
      <c r="F53" s="51"/>
      <c r="G53" s="51"/>
      <c r="H53" s="220"/>
      <c r="I53" s="123"/>
      <c r="J53" s="98" t="e">
        <f>IF(AND(Q53="",#REF!&gt;0,#REF!&lt;5),K53,)</f>
        <v>#REF!</v>
      </c>
      <c r="K53" s="96" t="str">
        <f>IF(D53="","ZZZ9",IF(AND(#REF!&gt;0,#REF!&lt;5),D53&amp;#REF!,D53&amp;"9"))</f>
        <v>ZZZ9</v>
      </c>
      <c r="L53" s="100">
        <f t="shared" si="0"/>
        <v>999</v>
      </c>
      <c r="M53" s="122">
        <f t="shared" si="1"/>
        <v>999</v>
      </c>
      <c r="N53" s="119"/>
      <c r="O53" s="51"/>
      <c r="P53" s="66">
        <f t="shared" si="2"/>
        <v>999</v>
      </c>
      <c r="Q53" s="51"/>
    </row>
    <row r="54" spans="1:17" s="11" customFormat="1" ht="18.899999999999999" customHeight="1" x14ac:dyDescent="0.25">
      <c r="A54" s="101">
        <v>48</v>
      </c>
      <c r="B54" s="49"/>
      <c r="C54" s="49"/>
      <c r="D54" s="50"/>
      <c r="E54" s="114"/>
      <c r="F54" s="51"/>
      <c r="G54" s="51"/>
      <c r="H54" s="220"/>
      <c r="I54" s="123"/>
      <c r="J54" s="98" t="e">
        <f>IF(AND(Q54="",#REF!&gt;0,#REF!&lt;5),K54,)</f>
        <v>#REF!</v>
      </c>
      <c r="K54" s="96" t="str">
        <f>IF(D54="","ZZZ9",IF(AND(#REF!&gt;0,#REF!&lt;5),D54&amp;#REF!,D54&amp;"9"))</f>
        <v>ZZZ9</v>
      </c>
      <c r="L54" s="100">
        <f t="shared" si="0"/>
        <v>999</v>
      </c>
      <c r="M54" s="122">
        <f t="shared" si="1"/>
        <v>999</v>
      </c>
      <c r="N54" s="119"/>
      <c r="O54" s="51"/>
      <c r="P54" s="66">
        <f t="shared" si="2"/>
        <v>999</v>
      </c>
      <c r="Q54" s="51"/>
    </row>
    <row r="55" spans="1:17" s="11" customFormat="1" ht="18.899999999999999" customHeight="1" x14ac:dyDescent="0.25">
      <c r="A55" s="101">
        <v>49</v>
      </c>
      <c r="B55" s="49"/>
      <c r="C55" s="49"/>
      <c r="D55" s="50"/>
      <c r="E55" s="114"/>
      <c r="F55" s="51"/>
      <c r="G55" s="51"/>
      <c r="H55" s="220"/>
      <c r="I55" s="123"/>
      <c r="J55" s="98" t="e">
        <f>IF(AND(Q55="",#REF!&gt;0,#REF!&lt;5),K55,)</f>
        <v>#REF!</v>
      </c>
      <c r="K55" s="96" t="str">
        <f>IF(D55="","ZZZ9",IF(AND(#REF!&gt;0,#REF!&lt;5),D55&amp;#REF!,D55&amp;"9"))</f>
        <v>ZZZ9</v>
      </c>
      <c r="L55" s="100">
        <f t="shared" si="0"/>
        <v>999</v>
      </c>
      <c r="M55" s="122">
        <f t="shared" si="1"/>
        <v>999</v>
      </c>
      <c r="N55" s="119"/>
      <c r="O55" s="51"/>
      <c r="P55" s="66">
        <f t="shared" si="2"/>
        <v>999</v>
      </c>
      <c r="Q55" s="51"/>
    </row>
    <row r="56" spans="1:17" s="11" customFormat="1" ht="18.899999999999999" customHeight="1" x14ac:dyDescent="0.25">
      <c r="A56" s="101">
        <v>50</v>
      </c>
      <c r="B56" s="49"/>
      <c r="C56" s="49"/>
      <c r="D56" s="50"/>
      <c r="E56" s="114"/>
      <c r="F56" s="51"/>
      <c r="G56" s="51"/>
      <c r="H56" s="220"/>
      <c r="I56" s="123"/>
      <c r="J56" s="98" t="e">
        <f>IF(AND(Q56="",#REF!&gt;0,#REF!&lt;5),K56,)</f>
        <v>#REF!</v>
      </c>
      <c r="K56" s="96" t="str">
        <f>IF(D56="","ZZZ9",IF(AND(#REF!&gt;0,#REF!&lt;5),D56&amp;#REF!,D56&amp;"9"))</f>
        <v>ZZZ9</v>
      </c>
      <c r="L56" s="100">
        <f t="shared" si="0"/>
        <v>999</v>
      </c>
      <c r="M56" s="122">
        <f t="shared" si="1"/>
        <v>999</v>
      </c>
      <c r="N56" s="119"/>
      <c r="O56" s="51"/>
      <c r="P56" s="66">
        <f t="shared" si="2"/>
        <v>999</v>
      </c>
      <c r="Q56" s="51"/>
    </row>
    <row r="57" spans="1:17" s="11" customFormat="1" ht="18.899999999999999" customHeight="1" x14ac:dyDescent="0.25">
      <c r="A57" s="101">
        <v>51</v>
      </c>
      <c r="B57" s="49"/>
      <c r="C57" s="49"/>
      <c r="D57" s="50"/>
      <c r="E57" s="114"/>
      <c r="F57" s="51"/>
      <c r="G57" s="51"/>
      <c r="H57" s="220"/>
      <c r="I57" s="123"/>
      <c r="J57" s="98" t="e">
        <f>IF(AND(Q57="",#REF!&gt;0,#REF!&lt;5),K57,)</f>
        <v>#REF!</v>
      </c>
      <c r="K57" s="96" t="str">
        <f>IF(D57="","ZZZ9",IF(AND(#REF!&gt;0,#REF!&lt;5),D57&amp;#REF!,D57&amp;"9"))</f>
        <v>ZZZ9</v>
      </c>
      <c r="L57" s="100">
        <f t="shared" si="0"/>
        <v>999</v>
      </c>
      <c r="M57" s="122">
        <f t="shared" si="1"/>
        <v>999</v>
      </c>
      <c r="N57" s="119"/>
      <c r="O57" s="51"/>
      <c r="P57" s="66">
        <f t="shared" si="2"/>
        <v>999</v>
      </c>
      <c r="Q57" s="51"/>
    </row>
    <row r="58" spans="1:17" s="11" customFormat="1" ht="18.899999999999999" customHeight="1" x14ac:dyDescent="0.25">
      <c r="A58" s="101">
        <v>52</v>
      </c>
      <c r="B58" s="49"/>
      <c r="C58" s="49"/>
      <c r="D58" s="50"/>
      <c r="E58" s="114"/>
      <c r="F58" s="51"/>
      <c r="G58" s="51"/>
      <c r="H58" s="220"/>
      <c r="I58" s="123"/>
      <c r="J58" s="98" t="e">
        <f>IF(AND(Q58="",#REF!&gt;0,#REF!&lt;5),K58,)</f>
        <v>#REF!</v>
      </c>
      <c r="K58" s="96" t="str">
        <f>IF(D58="","ZZZ9",IF(AND(#REF!&gt;0,#REF!&lt;5),D58&amp;#REF!,D58&amp;"9"))</f>
        <v>ZZZ9</v>
      </c>
      <c r="L58" s="100">
        <f t="shared" si="0"/>
        <v>999</v>
      </c>
      <c r="M58" s="122">
        <f t="shared" si="1"/>
        <v>999</v>
      </c>
      <c r="N58" s="119"/>
      <c r="O58" s="51"/>
      <c r="P58" s="66">
        <f t="shared" si="2"/>
        <v>999</v>
      </c>
      <c r="Q58" s="51"/>
    </row>
    <row r="59" spans="1:17" s="11" customFormat="1" ht="18.899999999999999" customHeight="1" x14ac:dyDescent="0.25">
      <c r="A59" s="101">
        <v>53</v>
      </c>
      <c r="B59" s="49"/>
      <c r="C59" s="49"/>
      <c r="D59" s="50"/>
      <c r="E59" s="114"/>
      <c r="F59" s="51"/>
      <c r="G59" s="51"/>
      <c r="H59" s="220"/>
      <c r="I59" s="123"/>
      <c r="J59" s="98" t="e">
        <f>IF(AND(Q59="",#REF!&gt;0,#REF!&lt;5),K59,)</f>
        <v>#REF!</v>
      </c>
      <c r="K59" s="96" t="str">
        <f>IF(D59="","ZZZ9",IF(AND(#REF!&gt;0,#REF!&lt;5),D59&amp;#REF!,D59&amp;"9"))</f>
        <v>ZZZ9</v>
      </c>
      <c r="L59" s="100">
        <f t="shared" si="0"/>
        <v>999</v>
      </c>
      <c r="M59" s="122">
        <f t="shared" si="1"/>
        <v>999</v>
      </c>
      <c r="N59" s="119"/>
      <c r="O59" s="51"/>
      <c r="P59" s="66">
        <f t="shared" si="2"/>
        <v>999</v>
      </c>
      <c r="Q59" s="51"/>
    </row>
    <row r="60" spans="1:17" s="11" customFormat="1" ht="18.899999999999999" customHeight="1" x14ac:dyDescent="0.25">
      <c r="A60" s="101">
        <v>54</v>
      </c>
      <c r="B60" s="49"/>
      <c r="C60" s="49"/>
      <c r="D60" s="50"/>
      <c r="E60" s="114"/>
      <c r="F60" s="51"/>
      <c r="G60" s="51"/>
      <c r="H60" s="220"/>
      <c r="I60" s="123"/>
      <c r="J60" s="98" t="e">
        <f>IF(AND(Q60="",#REF!&gt;0,#REF!&lt;5),K60,)</f>
        <v>#REF!</v>
      </c>
      <c r="K60" s="96" t="str">
        <f>IF(D60="","ZZZ9",IF(AND(#REF!&gt;0,#REF!&lt;5),D60&amp;#REF!,D60&amp;"9"))</f>
        <v>ZZZ9</v>
      </c>
      <c r="L60" s="100">
        <f t="shared" si="0"/>
        <v>999</v>
      </c>
      <c r="M60" s="122">
        <f t="shared" si="1"/>
        <v>999</v>
      </c>
      <c r="N60" s="119"/>
      <c r="O60" s="51"/>
      <c r="P60" s="66">
        <f t="shared" si="2"/>
        <v>999</v>
      </c>
      <c r="Q60" s="51"/>
    </row>
    <row r="61" spans="1:17" s="11" customFormat="1" ht="18.899999999999999" customHeight="1" x14ac:dyDescent="0.25">
      <c r="A61" s="101">
        <v>55</v>
      </c>
      <c r="B61" s="49"/>
      <c r="C61" s="49"/>
      <c r="D61" s="50"/>
      <c r="E61" s="114"/>
      <c r="F61" s="51"/>
      <c r="G61" s="51"/>
      <c r="H61" s="220"/>
      <c r="I61" s="123"/>
      <c r="J61" s="98" t="e">
        <f>IF(AND(Q61="",#REF!&gt;0,#REF!&lt;5),K61,)</f>
        <v>#REF!</v>
      </c>
      <c r="K61" s="96" t="str">
        <f>IF(D61="","ZZZ9",IF(AND(#REF!&gt;0,#REF!&lt;5),D61&amp;#REF!,D61&amp;"9"))</f>
        <v>ZZZ9</v>
      </c>
      <c r="L61" s="100">
        <f t="shared" si="0"/>
        <v>999</v>
      </c>
      <c r="M61" s="122">
        <f t="shared" si="1"/>
        <v>999</v>
      </c>
      <c r="N61" s="119"/>
      <c r="O61" s="51"/>
      <c r="P61" s="66">
        <f t="shared" si="2"/>
        <v>999</v>
      </c>
      <c r="Q61" s="51"/>
    </row>
    <row r="62" spans="1:17" s="11" customFormat="1" ht="18.899999999999999" customHeight="1" x14ac:dyDescent="0.25">
      <c r="A62" s="101">
        <v>56</v>
      </c>
      <c r="B62" s="49"/>
      <c r="C62" s="49"/>
      <c r="D62" s="50"/>
      <c r="E62" s="114"/>
      <c r="F62" s="51"/>
      <c r="G62" s="51"/>
      <c r="H62" s="220"/>
      <c r="I62" s="123"/>
      <c r="J62" s="98" t="e">
        <f>IF(AND(Q62="",#REF!&gt;0,#REF!&lt;5),K62,)</f>
        <v>#REF!</v>
      </c>
      <c r="K62" s="96" t="str">
        <f>IF(D62="","ZZZ9",IF(AND(#REF!&gt;0,#REF!&lt;5),D62&amp;#REF!,D62&amp;"9"))</f>
        <v>ZZZ9</v>
      </c>
      <c r="L62" s="100">
        <f t="shared" si="0"/>
        <v>999</v>
      </c>
      <c r="M62" s="122">
        <f t="shared" si="1"/>
        <v>999</v>
      </c>
      <c r="N62" s="119"/>
      <c r="O62" s="51"/>
      <c r="P62" s="66">
        <f t="shared" si="2"/>
        <v>999</v>
      </c>
      <c r="Q62" s="51"/>
    </row>
    <row r="63" spans="1:17" s="11" customFormat="1" ht="18.899999999999999" customHeight="1" x14ac:dyDescent="0.25">
      <c r="A63" s="101">
        <v>57</v>
      </c>
      <c r="B63" s="49"/>
      <c r="C63" s="49"/>
      <c r="D63" s="50"/>
      <c r="E63" s="114"/>
      <c r="F63" s="51"/>
      <c r="G63" s="51"/>
      <c r="H63" s="220"/>
      <c r="I63" s="123"/>
      <c r="J63" s="98" t="e">
        <f>IF(AND(Q63="",#REF!&gt;0,#REF!&lt;5),K63,)</f>
        <v>#REF!</v>
      </c>
      <c r="K63" s="96" t="str">
        <f>IF(D63="","ZZZ9",IF(AND(#REF!&gt;0,#REF!&lt;5),D63&amp;#REF!,D63&amp;"9"))</f>
        <v>ZZZ9</v>
      </c>
      <c r="L63" s="100">
        <f t="shared" si="0"/>
        <v>999</v>
      </c>
      <c r="M63" s="122">
        <f t="shared" si="1"/>
        <v>999</v>
      </c>
      <c r="N63" s="119"/>
      <c r="O63" s="51"/>
      <c r="P63" s="66">
        <f t="shared" si="2"/>
        <v>999</v>
      </c>
      <c r="Q63" s="51"/>
    </row>
    <row r="64" spans="1:17" s="11" customFormat="1" ht="18.899999999999999" customHeight="1" x14ac:dyDescent="0.25">
      <c r="A64" s="101">
        <v>58</v>
      </c>
      <c r="B64" s="49"/>
      <c r="C64" s="49"/>
      <c r="D64" s="50"/>
      <c r="E64" s="114"/>
      <c r="F64" s="51"/>
      <c r="G64" s="51"/>
      <c r="H64" s="220"/>
      <c r="I64" s="123"/>
      <c r="J64" s="98" t="e">
        <f>IF(AND(Q64="",#REF!&gt;0,#REF!&lt;5),K64,)</f>
        <v>#REF!</v>
      </c>
      <c r="K64" s="96" t="str">
        <f>IF(D64="","ZZZ9",IF(AND(#REF!&gt;0,#REF!&lt;5),D64&amp;#REF!,D64&amp;"9"))</f>
        <v>ZZZ9</v>
      </c>
      <c r="L64" s="100">
        <f t="shared" si="0"/>
        <v>999</v>
      </c>
      <c r="M64" s="122">
        <f t="shared" si="1"/>
        <v>999</v>
      </c>
      <c r="N64" s="119"/>
      <c r="O64" s="51"/>
      <c r="P64" s="66">
        <f t="shared" si="2"/>
        <v>999</v>
      </c>
      <c r="Q64" s="51"/>
    </row>
    <row r="65" spans="1:17" s="11" customFormat="1" ht="18.899999999999999" customHeight="1" x14ac:dyDescent="0.25">
      <c r="A65" s="101">
        <v>59</v>
      </c>
      <c r="B65" s="49"/>
      <c r="C65" s="49"/>
      <c r="D65" s="50"/>
      <c r="E65" s="114"/>
      <c r="F65" s="51"/>
      <c r="G65" s="51"/>
      <c r="H65" s="220"/>
      <c r="I65" s="123"/>
      <c r="J65" s="98" t="e">
        <f>IF(AND(Q65="",#REF!&gt;0,#REF!&lt;5),K65,)</f>
        <v>#REF!</v>
      </c>
      <c r="K65" s="96" t="str">
        <f>IF(D65="","ZZZ9",IF(AND(#REF!&gt;0,#REF!&lt;5),D65&amp;#REF!,D65&amp;"9"))</f>
        <v>ZZZ9</v>
      </c>
      <c r="L65" s="100">
        <f t="shared" si="0"/>
        <v>999</v>
      </c>
      <c r="M65" s="122">
        <f t="shared" si="1"/>
        <v>999</v>
      </c>
      <c r="N65" s="119"/>
      <c r="O65" s="51"/>
      <c r="P65" s="66">
        <f t="shared" si="2"/>
        <v>999</v>
      </c>
      <c r="Q65" s="51"/>
    </row>
    <row r="66" spans="1:17" s="11" customFormat="1" ht="18.899999999999999" customHeight="1" x14ac:dyDescent="0.25">
      <c r="A66" s="101">
        <v>60</v>
      </c>
      <c r="B66" s="49"/>
      <c r="C66" s="49"/>
      <c r="D66" s="50"/>
      <c r="E66" s="114"/>
      <c r="F66" s="51"/>
      <c r="G66" s="51"/>
      <c r="H66" s="220"/>
      <c r="I66" s="123"/>
      <c r="J66" s="98" t="e">
        <f>IF(AND(Q66="",#REF!&gt;0,#REF!&lt;5),K66,)</f>
        <v>#REF!</v>
      </c>
      <c r="K66" s="96" t="str">
        <f>IF(D66="","ZZZ9",IF(AND(#REF!&gt;0,#REF!&lt;5),D66&amp;#REF!,D66&amp;"9"))</f>
        <v>ZZZ9</v>
      </c>
      <c r="L66" s="100">
        <f t="shared" si="0"/>
        <v>999</v>
      </c>
      <c r="M66" s="122">
        <f t="shared" si="1"/>
        <v>999</v>
      </c>
      <c r="N66" s="119"/>
      <c r="O66" s="51"/>
      <c r="P66" s="66">
        <f t="shared" si="2"/>
        <v>999</v>
      </c>
      <c r="Q66" s="51"/>
    </row>
    <row r="67" spans="1:17" s="11" customFormat="1" ht="18.899999999999999" customHeight="1" x14ac:dyDescent="0.25">
      <c r="A67" s="101">
        <v>61</v>
      </c>
      <c r="B67" s="49"/>
      <c r="C67" s="49"/>
      <c r="D67" s="50"/>
      <c r="E67" s="114"/>
      <c r="F67" s="51"/>
      <c r="G67" s="51"/>
      <c r="H67" s="220"/>
      <c r="I67" s="123"/>
      <c r="J67" s="98" t="e">
        <f>IF(AND(Q67="",#REF!&gt;0,#REF!&lt;5),K67,)</f>
        <v>#REF!</v>
      </c>
      <c r="K67" s="96" t="str">
        <f>IF(D67="","ZZZ9",IF(AND(#REF!&gt;0,#REF!&lt;5),D67&amp;#REF!,D67&amp;"9"))</f>
        <v>ZZZ9</v>
      </c>
      <c r="L67" s="100">
        <f t="shared" si="0"/>
        <v>999</v>
      </c>
      <c r="M67" s="122">
        <f t="shared" si="1"/>
        <v>999</v>
      </c>
      <c r="N67" s="119"/>
      <c r="O67" s="51"/>
      <c r="P67" s="66">
        <f t="shared" si="2"/>
        <v>999</v>
      </c>
      <c r="Q67" s="51"/>
    </row>
    <row r="68" spans="1:17" s="11" customFormat="1" ht="18.899999999999999" customHeight="1" x14ac:dyDescent="0.25">
      <c r="A68" s="101">
        <v>62</v>
      </c>
      <c r="B68" s="49"/>
      <c r="C68" s="49"/>
      <c r="D68" s="50"/>
      <c r="E68" s="114"/>
      <c r="F68" s="51"/>
      <c r="G68" s="51"/>
      <c r="H68" s="220"/>
      <c r="I68" s="123"/>
      <c r="J68" s="98" t="e">
        <f>IF(AND(Q68="",#REF!&gt;0,#REF!&lt;5),K68,)</f>
        <v>#REF!</v>
      </c>
      <c r="K68" s="96" t="str">
        <f>IF(D68="","ZZZ9",IF(AND(#REF!&gt;0,#REF!&lt;5),D68&amp;#REF!,D68&amp;"9"))</f>
        <v>ZZZ9</v>
      </c>
      <c r="L68" s="100">
        <f t="shared" si="0"/>
        <v>999</v>
      </c>
      <c r="M68" s="122">
        <f t="shared" si="1"/>
        <v>999</v>
      </c>
      <c r="N68" s="119"/>
      <c r="O68" s="51"/>
      <c r="P68" s="66">
        <f t="shared" si="2"/>
        <v>999</v>
      </c>
      <c r="Q68" s="51"/>
    </row>
    <row r="69" spans="1:17" s="11" customFormat="1" ht="18.899999999999999" customHeight="1" x14ac:dyDescent="0.25">
      <c r="A69" s="101">
        <v>63</v>
      </c>
      <c r="B69" s="49"/>
      <c r="C69" s="49"/>
      <c r="D69" s="50"/>
      <c r="E69" s="114"/>
      <c r="F69" s="51"/>
      <c r="G69" s="51"/>
      <c r="H69" s="220"/>
      <c r="I69" s="123"/>
      <c r="J69" s="98" t="e">
        <f>IF(AND(Q69="",#REF!&gt;0,#REF!&lt;5),K69,)</f>
        <v>#REF!</v>
      </c>
      <c r="K69" s="96" t="str">
        <f>IF(D69="","ZZZ9",IF(AND(#REF!&gt;0,#REF!&lt;5),D69&amp;#REF!,D69&amp;"9"))</f>
        <v>ZZZ9</v>
      </c>
      <c r="L69" s="100">
        <f t="shared" si="0"/>
        <v>999</v>
      </c>
      <c r="M69" s="122">
        <f t="shared" si="1"/>
        <v>999</v>
      </c>
      <c r="N69" s="119"/>
      <c r="O69" s="51"/>
      <c r="P69" s="66">
        <f t="shared" si="2"/>
        <v>999</v>
      </c>
      <c r="Q69" s="51"/>
    </row>
    <row r="70" spans="1:17" s="11" customFormat="1" ht="18.899999999999999" customHeight="1" x14ac:dyDescent="0.25">
      <c r="A70" s="101">
        <v>64</v>
      </c>
      <c r="B70" s="49"/>
      <c r="C70" s="49"/>
      <c r="D70" s="50"/>
      <c r="E70" s="114"/>
      <c r="F70" s="51"/>
      <c r="G70" s="51"/>
      <c r="H70" s="220"/>
      <c r="I70" s="123"/>
      <c r="J70" s="98" t="e">
        <f>IF(AND(Q70="",#REF!&gt;0,#REF!&lt;5),K70,)</f>
        <v>#REF!</v>
      </c>
      <c r="K70" s="96" t="str">
        <f>IF(D70="","ZZZ9",IF(AND(#REF!&gt;0,#REF!&lt;5),D70&amp;#REF!,D70&amp;"9"))</f>
        <v>ZZZ9</v>
      </c>
      <c r="L70" s="100">
        <f t="shared" si="0"/>
        <v>999</v>
      </c>
      <c r="M70" s="122">
        <f t="shared" si="1"/>
        <v>999</v>
      </c>
      <c r="N70" s="119"/>
      <c r="O70" s="51"/>
      <c r="P70" s="66">
        <f t="shared" si="2"/>
        <v>999</v>
      </c>
      <c r="Q70" s="51"/>
    </row>
    <row r="71" spans="1:17" s="11" customFormat="1" ht="18.899999999999999" customHeight="1" x14ac:dyDescent="0.25">
      <c r="A71" s="101">
        <v>65</v>
      </c>
      <c r="B71" s="49"/>
      <c r="C71" s="49"/>
      <c r="D71" s="50"/>
      <c r="E71" s="114"/>
      <c r="F71" s="51"/>
      <c r="G71" s="51"/>
      <c r="H71" s="220"/>
      <c r="I71" s="123"/>
      <c r="J71" s="98" t="e">
        <f>IF(AND(Q71="",#REF!&gt;0,#REF!&lt;5),K71,)</f>
        <v>#REF!</v>
      </c>
      <c r="K71" s="96" t="str">
        <f>IF(D71="","ZZZ9",IF(AND(#REF!&gt;0,#REF!&lt;5),D71&amp;#REF!,D71&amp;"9"))</f>
        <v>ZZZ9</v>
      </c>
      <c r="L71" s="100">
        <f t="shared" si="0"/>
        <v>999</v>
      </c>
      <c r="M71" s="122">
        <f t="shared" si="1"/>
        <v>999</v>
      </c>
      <c r="N71" s="119"/>
      <c r="O71" s="51"/>
      <c r="P71" s="66">
        <f t="shared" si="2"/>
        <v>999</v>
      </c>
      <c r="Q71" s="51"/>
    </row>
    <row r="72" spans="1:17" s="11" customFormat="1" ht="18.899999999999999" customHeight="1" x14ac:dyDescent="0.25">
      <c r="A72" s="101">
        <v>66</v>
      </c>
      <c r="B72" s="49"/>
      <c r="C72" s="49"/>
      <c r="D72" s="50"/>
      <c r="E72" s="114"/>
      <c r="F72" s="51"/>
      <c r="G72" s="51"/>
      <c r="H72" s="220"/>
      <c r="I72" s="123"/>
      <c r="J72" s="98" t="e">
        <f>IF(AND(Q72="",#REF!&gt;0,#REF!&lt;5),K72,)</f>
        <v>#REF!</v>
      </c>
      <c r="K72" s="96" t="str">
        <f>IF(D72="","ZZZ9",IF(AND(#REF!&gt;0,#REF!&lt;5),D72&amp;#REF!,D72&amp;"9"))</f>
        <v>ZZZ9</v>
      </c>
      <c r="L72" s="100">
        <f t="shared" si="0"/>
        <v>999</v>
      </c>
      <c r="M72" s="122">
        <f t="shared" si="1"/>
        <v>999</v>
      </c>
      <c r="N72" s="119"/>
      <c r="O72" s="51"/>
      <c r="P72" s="66">
        <f t="shared" si="2"/>
        <v>999</v>
      </c>
      <c r="Q72" s="51"/>
    </row>
    <row r="73" spans="1:17" s="11" customFormat="1" ht="18.899999999999999" customHeight="1" x14ac:dyDescent="0.25">
      <c r="A73" s="101">
        <v>67</v>
      </c>
      <c r="B73" s="49"/>
      <c r="C73" s="49"/>
      <c r="D73" s="50"/>
      <c r="E73" s="114"/>
      <c r="F73" s="51"/>
      <c r="G73" s="51"/>
      <c r="H73" s="220"/>
      <c r="I73" s="123"/>
      <c r="J73" s="98" t="e">
        <f>IF(AND(Q73="",#REF!&gt;0,#REF!&lt;5),K73,)</f>
        <v>#REF!</v>
      </c>
      <c r="K73" s="96" t="str">
        <f>IF(D73="","ZZZ9",IF(AND(#REF!&gt;0,#REF!&lt;5),D73&amp;#REF!,D73&amp;"9"))</f>
        <v>ZZZ9</v>
      </c>
      <c r="L73" s="100">
        <f t="shared" si="0"/>
        <v>999</v>
      </c>
      <c r="M73" s="122">
        <f t="shared" si="1"/>
        <v>999</v>
      </c>
      <c r="N73" s="119"/>
      <c r="O73" s="51"/>
      <c r="P73" s="66">
        <f t="shared" si="2"/>
        <v>999</v>
      </c>
      <c r="Q73" s="51"/>
    </row>
    <row r="74" spans="1:17" s="11" customFormat="1" ht="18.899999999999999" customHeight="1" x14ac:dyDescent="0.25">
      <c r="A74" s="101">
        <v>68</v>
      </c>
      <c r="B74" s="49"/>
      <c r="C74" s="49"/>
      <c r="D74" s="50"/>
      <c r="E74" s="114"/>
      <c r="F74" s="51"/>
      <c r="G74" s="51"/>
      <c r="H74" s="220"/>
      <c r="I74" s="123"/>
      <c r="J74" s="98" t="e">
        <f>IF(AND(Q74="",#REF!&gt;0,#REF!&lt;5),K74,)</f>
        <v>#REF!</v>
      </c>
      <c r="K74" s="96" t="str">
        <f>IF(D74="","ZZZ9",IF(AND(#REF!&gt;0,#REF!&lt;5),D74&amp;#REF!,D74&amp;"9"))</f>
        <v>ZZZ9</v>
      </c>
      <c r="L74" s="100">
        <f t="shared" si="0"/>
        <v>999</v>
      </c>
      <c r="M74" s="122">
        <f t="shared" si="1"/>
        <v>999</v>
      </c>
      <c r="N74" s="119"/>
      <c r="O74" s="51"/>
      <c r="P74" s="66">
        <f t="shared" si="2"/>
        <v>999</v>
      </c>
      <c r="Q74" s="51"/>
    </row>
    <row r="75" spans="1:17" s="11" customFormat="1" ht="18.899999999999999" customHeight="1" x14ac:dyDescent="0.25">
      <c r="A75" s="101">
        <v>69</v>
      </c>
      <c r="B75" s="49"/>
      <c r="C75" s="49"/>
      <c r="D75" s="50"/>
      <c r="E75" s="114"/>
      <c r="F75" s="51"/>
      <c r="G75" s="51"/>
      <c r="H75" s="220"/>
      <c r="I75" s="123"/>
      <c r="J75" s="98" t="e">
        <f>IF(AND(Q75="",#REF!&gt;0,#REF!&lt;5),K75,)</f>
        <v>#REF!</v>
      </c>
      <c r="K75" s="96" t="str">
        <f>IF(D75="","ZZZ9",IF(AND(#REF!&gt;0,#REF!&lt;5),D75&amp;#REF!,D75&amp;"9"))</f>
        <v>ZZZ9</v>
      </c>
      <c r="L75" s="100">
        <f t="shared" si="0"/>
        <v>999</v>
      </c>
      <c r="M75" s="122">
        <f t="shared" si="1"/>
        <v>999</v>
      </c>
      <c r="N75" s="119"/>
      <c r="O75" s="51"/>
      <c r="P75" s="66">
        <f t="shared" si="2"/>
        <v>999</v>
      </c>
      <c r="Q75" s="51"/>
    </row>
    <row r="76" spans="1:17" s="11" customFormat="1" ht="18.899999999999999" customHeight="1" x14ac:dyDescent="0.25">
      <c r="A76" s="101">
        <v>70</v>
      </c>
      <c r="B76" s="49"/>
      <c r="C76" s="49"/>
      <c r="D76" s="50"/>
      <c r="E76" s="114"/>
      <c r="F76" s="51"/>
      <c r="G76" s="51"/>
      <c r="H76" s="220"/>
      <c r="I76" s="123"/>
      <c r="J76" s="98" t="e">
        <f>IF(AND(Q76="",#REF!&gt;0,#REF!&lt;5),K76,)</f>
        <v>#REF!</v>
      </c>
      <c r="K76" s="96" t="str">
        <f>IF(D76="","ZZZ9",IF(AND(#REF!&gt;0,#REF!&lt;5),D76&amp;#REF!,D76&amp;"9"))</f>
        <v>ZZZ9</v>
      </c>
      <c r="L76" s="100">
        <f t="shared" si="0"/>
        <v>999</v>
      </c>
      <c r="M76" s="122">
        <f t="shared" si="1"/>
        <v>999</v>
      </c>
      <c r="N76" s="119"/>
      <c r="O76" s="51"/>
      <c r="P76" s="66">
        <f t="shared" si="2"/>
        <v>999</v>
      </c>
      <c r="Q76" s="51"/>
    </row>
    <row r="77" spans="1:17" s="11" customFormat="1" ht="18.899999999999999" customHeight="1" x14ac:dyDescent="0.25">
      <c r="A77" s="101">
        <v>71</v>
      </c>
      <c r="B77" s="49"/>
      <c r="C77" s="49"/>
      <c r="D77" s="50"/>
      <c r="E77" s="114"/>
      <c r="F77" s="51"/>
      <c r="G77" s="51"/>
      <c r="H77" s="220"/>
      <c r="I77" s="123"/>
      <c r="J77" s="98" t="e">
        <f>IF(AND(Q77="",#REF!&gt;0,#REF!&lt;5),K77,)</f>
        <v>#REF!</v>
      </c>
      <c r="K77" s="96" t="str">
        <f>IF(D77="","ZZZ9",IF(AND(#REF!&gt;0,#REF!&lt;5),D77&amp;#REF!,D77&amp;"9"))</f>
        <v>ZZZ9</v>
      </c>
      <c r="L77" s="100">
        <f t="shared" si="0"/>
        <v>999</v>
      </c>
      <c r="M77" s="122">
        <f t="shared" si="1"/>
        <v>999</v>
      </c>
      <c r="N77" s="119"/>
      <c r="O77" s="51"/>
      <c r="P77" s="66">
        <f t="shared" si="2"/>
        <v>999</v>
      </c>
      <c r="Q77" s="51"/>
    </row>
    <row r="78" spans="1:17" s="11" customFormat="1" ht="18.899999999999999" customHeight="1" x14ac:dyDescent="0.25">
      <c r="A78" s="101">
        <v>72</v>
      </c>
      <c r="B78" s="49"/>
      <c r="C78" s="49"/>
      <c r="D78" s="50"/>
      <c r="E78" s="114"/>
      <c r="F78" s="51"/>
      <c r="G78" s="51"/>
      <c r="H78" s="220"/>
      <c r="I78" s="123"/>
      <c r="J78" s="98" t="e">
        <f>IF(AND(Q78="",#REF!&gt;0,#REF!&lt;5),K78,)</f>
        <v>#REF!</v>
      </c>
      <c r="K78" s="96" t="str">
        <f>IF(D78="","ZZZ9",IF(AND(#REF!&gt;0,#REF!&lt;5),D78&amp;#REF!,D78&amp;"9"))</f>
        <v>ZZZ9</v>
      </c>
      <c r="L78" s="100">
        <f t="shared" si="0"/>
        <v>999</v>
      </c>
      <c r="M78" s="122">
        <f t="shared" si="1"/>
        <v>999</v>
      </c>
      <c r="N78" s="119"/>
      <c r="O78" s="51"/>
      <c r="P78" s="66">
        <f t="shared" si="2"/>
        <v>999</v>
      </c>
      <c r="Q78" s="51"/>
    </row>
    <row r="79" spans="1:17" s="11" customFormat="1" ht="18.899999999999999" customHeight="1" x14ac:dyDescent="0.25">
      <c r="A79" s="101">
        <v>73</v>
      </c>
      <c r="B79" s="49"/>
      <c r="C79" s="49"/>
      <c r="D79" s="50"/>
      <c r="E79" s="114"/>
      <c r="F79" s="51"/>
      <c r="G79" s="51"/>
      <c r="H79" s="220"/>
      <c r="I79" s="123"/>
      <c r="J79" s="98" t="e">
        <f>IF(AND(Q79="",#REF!&gt;0,#REF!&lt;5),K79,)</f>
        <v>#REF!</v>
      </c>
      <c r="K79" s="96" t="str">
        <f>IF(D79="","ZZZ9",IF(AND(#REF!&gt;0,#REF!&lt;5),D79&amp;#REF!,D79&amp;"9"))</f>
        <v>ZZZ9</v>
      </c>
      <c r="L79" s="100">
        <f t="shared" si="0"/>
        <v>999</v>
      </c>
      <c r="M79" s="122">
        <f t="shared" si="1"/>
        <v>999</v>
      </c>
      <c r="N79" s="119"/>
      <c r="O79" s="51"/>
      <c r="P79" s="66">
        <f t="shared" si="2"/>
        <v>999</v>
      </c>
      <c r="Q79" s="51"/>
    </row>
    <row r="80" spans="1:17" s="11" customFormat="1" ht="18.899999999999999" customHeight="1" x14ac:dyDescent="0.25">
      <c r="A80" s="101">
        <v>74</v>
      </c>
      <c r="B80" s="49"/>
      <c r="C80" s="49"/>
      <c r="D80" s="50"/>
      <c r="E80" s="114"/>
      <c r="F80" s="51"/>
      <c r="G80" s="51"/>
      <c r="H80" s="220"/>
      <c r="I80" s="123"/>
      <c r="J80" s="98" t="e">
        <f>IF(AND(Q80="",#REF!&gt;0,#REF!&lt;5),K80,)</f>
        <v>#REF!</v>
      </c>
      <c r="K80" s="96" t="str">
        <f>IF(D80="","ZZZ9",IF(AND(#REF!&gt;0,#REF!&lt;5),D80&amp;#REF!,D80&amp;"9"))</f>
        <v>ZZZ9</v>
      </c>
      <c r="L80" s="100">
        <f t="shared" si="0"/>
        <v>999</v>
      </c>
      <c r="M80" s="122">
        <f t="shared" si="1"/>
        <v>999</v>
      </c>
      <c r="N80" s="119"/>
      <c r="O80" s="51"/>
      <c r="P80" s="66">
        <f t="shared" si="2"/>
        <v>999</v>
      </c>
      <c r="Q80" s="51"/>
    </row>
    <row r="81" spans="1:17" s="11" customFormat="1" ht="18.899999999999999" customHeight="1" x14ac:dyDescent="0.25">
      <c r="A81" s="101">
        <v>75</v>
      </c>
      <c r="B81" s="49"/>
      <c r="C81" s="49"/>
      <c r="D81" s="50"/>
      <c r="E81" s="114"/>
      <c r="F81" s="51"/>
      <c r="G81" s="51"/>
      <c r="H81" s="220"/>
      <c r="I81" s="123"/>
      <c r="J81" s="98" t="e">
        <f>IF(AND(Q81="",#REF!&gt;0,#REF!&lt;5),K81,)</f>
        <v>#REF!</v>
      </c>
      <c r="K81" s="96" t="str">
        <f>IF(D81="","ZZZ9",IF(AND(#REF!&gt;0,#REF!&lt;5),D81&amp;#REF!,D81&amp;"9"))</f>
        <v>ZZZ9</v>
      </c>
      <c r="L81" s="100">
        <f t="shared" si="0"/>
        <v>999</v>
      </c>
      <c r="M81" s="122">
        <f t="shared" si="1"/>
        <v>999</v>
      </c>
      <c r="N81" s="119"/>
      <c r="O81" s="51"/>
      <c r="P81" s="66">
        <f t="shared" si="2"/>
        <v>999</v>
      </c>
      <c r="Q81" s="51"/>
    </row>
    <row r="82" spans="1:17" s="11" customFormat="1" ht="18.899999999999999" customHeight="1" x14ac:dyDescent="0.25">
      <c r="A82" s="101">
        <v>76</v>
      </c>
      <c r="B82" s="49"/>
      <c r="C82" s="49"/>
      <c r="D82" s="50"/>
      <c r="E82" s="114"/>
      <c r="F82" s="51"/>
      <c r="G82" s="51"/>
      <c r="H82" s="220"/>
      <c r="I82" s="123"/>
      <c r="J82" s="98" t="e">
        <f>IF(AND(Q82="",#REF!&gt;0,#REF!&lt;5),K82,)</f>
        <v>#REF!</v>
      </c>
      <c r="K82" s="96" t="str">
        <f>IF(D82="","ZZZ9",IF(AND(#REF!&gt;0,#REF!&lt;5),D82&amp;#REF!,D82&amp;"9"))</f>
        <v>ZZZ9</v>
      </c>
      <c r="L82" s="100">
        <f t="shared" si="0"/>
        <v>999</v>
      </c>
      <c r="M82" s="122">
        <f t="shared" si="1"/>
        <v>999</v>
      </c>
      <c r="N82" s="119"/>
      <c r="O82" s="51"/>
      <c r="P82" s="66">
        <f t="shared" si="2"/>
        <v>999</v>
      </c>
      <c r="Q82" s="51"/>
    </row>
    <row r="83" spans="1:17" s="11" customFormat="1" ht="18.899999999999999" customHeight="1" x14ac:dyDescent="0.25">
      <c r="A83" s="101">
        <v>77</v>
      </c>
      <c r="B83" s="49"/>
      <c r="C83" s="49"/>
      <c r="D83" s="50"/>
      <c r="E83" s="114"/>
      <c r="F83" s="51"/>
      <c r="G83" s="51"/>
      <c r="H83" s="220"/>
      <c r="I83" s="123"/>
      <c r="J83" s="98" t="e">
        <f>IF(AND(Q83="",#REF!&gt;0,#REF!&lt;5),K83,)</f>
        <v>#REF!</v>
      </c>
      <c r="K83" s="96" t="str">
        <f>IF(D83="","ZZZ9",IF(AND(#REF!&gt;0,#REF!&lt;5),D83&amp;#REF!,D83&amp;"9"))</f>
        <v>ZZZ9</v>
      </c>
      <c r="L83" s="100">
        <f t="shared" si="0"/>
        <v>999</v>
      </c>
      <c r="M83" s="122">
        <f t="shared" si="1"/>
        <v>999</v>
      </c>
      <c r="N83" s="119"/>
      <c r="O83" s="51"/>
      <c r="P83" s="66">
        <f t="shared" si="2"/>
        <v>999</v>
      </c>
      <c r="Q83" s="51"/>
    </row>
    <row r="84" spans="1:17" s="11" customFormat="1" ht="18.899999999999999" customHeight="1" x14ac:dyDescent="0.25">
      <c r="A84" s="101">
        <v>78</v>
      </c>
      <c r="B84" s="49"/>
      <c r="C84" s="49"/>
      <c r="D84" s="50"/>
      <c r="E84" s="114"/>
      <c r="F84" s="51"/>
      <c r="G84" s="51"/>
      <c r="H84" s="220"/>
      <c r="I84" s="123"/>
      <c r="J84" s="98" t="e">
        <f>IF(AND(Q84="",#REF!&gt;0,#REF!&lt;5),K84,)</f>
        <v>#REF!</v>
      </c>
      <c r="K84" s="96" t="str">
        <f>IF(D84="","ZZZ9",IF(AND(#REF!&gt;0,#REF!&lt;5),D84&amp;#REF!,D84&amp;"9"))</f>
        <v>ZZZ9</v>
      </c>
      <c r="L84" s="100">
        <f t="shared" si="0"/>
        <v>999</v>
      </c>
      <c r="M84" s="122">
        <f t="shared" si="1"/>
        <v>999</v>
      </c>
      <c r="N84" s="119"/>
      <c r="O84" s="51"/>
      <c r="P84" s="66">
        <f t="shared" si="2"/>
        <v>999</v>
      </c>
      <c r="Q84" s="51"/>
    </row>
    <row r="85" spans="1:17" s="11" customFormat="1" ht="18.899999999999999" customHeight="1" x14ac:dyDescent="0.25">
      <c r="A85" s="101">
        <v>79</v>
      </c>
      <c r="B85" s="49"/>
      <c r="C85" s="49"/>
      <c r="D85" s="50"/>
      <c r="E85" s="114"/>
      <c r="F85" s="51"/>
      <c r="G85" s="51"/>
      <c r="H85" s="220"/>
      <c r="I85" s="123"/>
      <c r="J85" s="98" t="e">
        <f>IF(AND(Q85="",#REF!&gt;0,#REF!&lt;5),K85,)</f>
        <v>#REF!</v>
      </c>
      <c r="K85" s="96" t="str">
        <f>IF(D85="","ZZZ9",IF(AND(#REF!&gt;0,#REF!&lt;5),D85&amp;#REF!,D85&amp;"9"))</f>
        <v>ZZZ9</v>
      </c>
      <c r="L85" s="100">
        <f t="shared" si="0"/>
        <v>999</v>
      </c>
      <c r="M85" s="122">
        <f t="shared" si="1"/>
        <v>999</v>
      </c>
      <c r="N85" s="119"/>
      <c r="O85" s="51"/>
      <c r="P85" s="66">
        <f t="shared" si="2"/>
        <v>999</v>
      </c>
      <c r="Q85" s="51"/>
    </row>
    <row r="86" spans="1:17" s="11" customFormat="1" ht="18.899999999999999" customHeight="1" x14ac:dyDescent="0.25">
      <c r="A86" s="101">
        <v>80</v>
      </c>
      <c r="B86" s="49"/>
      <c r="C86" s="49"/>
      <c r="D86" s="50"/>
      <c r="E86" s="114"/>
      <c r="F86" s="51"/>
      <c r="G86" s="51"/>
      <c r="H86" s="220"/>
      <c r="I86" s="123"/>
      <c r="J86" s="98" t="e">
        <f>IF(AND(Q86="",#REF!&gt;0,#REF!&lt;5),K86,)</f>
        <v>#REF!</v>
      </c>
      <c r="K86" s="96" t="str">
        <f>IF(D86="","ZZZ9",IF(AND(#REF!&gt;0,#REF!&lt;5),D86&amp;#REF!,D86&amp;"9"))</f>
        <v>ZZZ9</v>
      </c>
      <c r="L86" s="100">
        <f t="shared" si="0"/>
        <v>999</v>
      </c>
      <c r="M86" s="122">
        <f t="shared" si="1"/>
        <v>999</v>
      </c>
      <c r="N86" s="119"/>
      <c r="O86" s="51"/>
      <c r="P86" s="66">
        <f t="shared" si="2"/>
        <v>999</v>
      </c>
      <c r="Q86" s="51"/>
    </row>
    <row r="87" spans="1:17" s="11" customFormat="1" ht="18.899999999999999" customHeight="1" x14ac:dyDescent="0.25">
      <c r="A87" s="101">
        <v>81</v>
      </c>
      <c r="B87" s="49"/>
      <c r="C87" s="49"/>
      <c r="D87" s="50"/>
      <c r="E87" s="114"/>
      <c r="F87" s="51"/>
      <c r="G87" s="51"/>
      <c r="H87" s="220"/>
      <c r="I87" s="123"/>
      <c r="J87" s="98" t="e">
        <f>IF(AND(Q87="",#REF!&gt;0,#REF!&lt;5),K87,)</f>
        <v>#REF!</v>
      </c>
      <c r="K87" s="96" t="str">
        <f>IF(D87="","ZZZ9",IF(AND(#REF!&gt;0,#REF!&lt;5),D87&amp;#REF!,D87&amp;"9"))</f>
        <v>ZZZ9</v>
      </c>
      <c r="L87" s="100">
        <f t="shared" si="0"/>
        <v>999</v>
      </c>
      <c r="M87" s="122">
        <f t="shared" si="1"/>
        <v>999</v>
      </c>
      <c r="N87" s="119"/>
      <c r="O87" s="51"/>
      <c r="P87" s="66">
        <f t="shared" si="2"/>
        <v>999</v>
      </c>
      <c r="Q87" s="51"/>
    </row>
    <row r="88" spans="1:17" s="11" customFormat="1" ht="18.899999999999999" customHeight="1" x14ac:dyDescent="0.25">
      <c r="A88" s="101">
        <v>82</v>
      </c>
      <c r="B88" s="49"/>
      <c r="C88" s="49"/>
      <c r="D88" s="50"/>
      <c r="E88" s="114"/>
      <c r="F88" s="51"/>
      <c r="G88" s="51"/>
      <c r="H88" s="220"/>
      <c r="I88" s="123"/>
      <c r="J88" s="98" t="e">
        <f>IF(AND(Q88="",#REF!&gt;0,#REF!&lt;5),K88,)</f>
        <v>#REF!</v>
      </c>
      <c r="K88" s="96" t="str">
        <f>IF(D88="","ZZZ9",IF(AND(#REF!&gt;0,#REF!&lt;5),D88&amp;#REF!,D88&amp;"9"))</f>
        <v>ZZZ9</v>
      </c>
      <c r="L88" s="100">
        <f t="shared" si="0"/>
        <v>999</v>
      </c>
      <c r="M88" s="122">
        <f t="shared" si="1"/>
        <v>999</v>
      </c>
      <c r="N88" s="119"/>
      <c r="O88" s="51"/>
      <c r="P88" s="66">
        <f t="shared" si="2"/>
        <v>999</v>
      </c>
      <c r="Q88" s="51"/>
    </row>
    <row r="89" spans="1:17" s="11" customFormat="1" ht="18.899999999999999" customHeight="1" x14ac:dyDescent="0.25">
      <c r="A89" s="101">
        <v>83</v>
      </c>
      <c r="B89" s="49"/>
      <c r="C89" s="49"/>
      <c r="D89" s="50"/>
      <c r="E89" s="114"/>
      <c r="F89" s="51"/>
      <c r="G89" s="51"/>
      <c r="H89" s="220"/>
      <c r="I89" s="123"/>
      <c r="J89" s="98" t="e">
        <f>IF(AND(Q89="",#REF!&gt;0,#REF!&lt;5),K89,)</f>
        <v>#REF!</v>
      </c>
      <c r="K89" s="96" t="str">
        <f>IF(D89="","ZZZ9",IF(AND(#REF!&gt;0,#REF!&lt;5),D89&amp;#REF!,D89&amp;"9"))</f>
        <v>ZZZ9</v>
      </c>
      <c r="L89" s="100">
        <f t="shared" si="0"/>
        <v>999</v>
      </c>
      <c r="M89" s="122">
        <f t="shared" si="1"/>
        <v>999</v>
      </c>
      <c r="N89" s="119"/>
      <c r="O89" s="51"/>
      <c r="P89" s="66">
        <f t="shared" si="2"/>
        <v>999</v>
      </c>
      <c r="Q89" s="51"/>
    </row>
    <row r="90" spans="1:17" s="11" customFormat="1" ht="18.899999999999999" customHeight="1" x14ac:dyDescent="0.25">
      <c r="A90" s="101">
        <v>84</v>
      </c>
      <c r="B90" s="49"/>
      <c r="C90" s="49"/>
      <c r="D90" s="50"/>
      <c r="E90" s="114"/>
      <c r="F90" s="51"/>
      <c r="G90" s="51"/>
      <c r="H90" s="220"/>
      <c r="I90" s="123"/>
      <c r="J90" s="98" t="e">
        <f>IF(AND(Q90="",#REF!&gt;0,#REF!&lt;5),K90,)</f>
        <v>#REF!</v>
      </c>
      <c r="K90" s="96" t="str">
        <f>IF(D90="","ZZZ9",IF(AND(#REF!&gt;0,#REF!&lt;5),D90&amp;#REF!,D90&amp;"9"))</f>
        <v>ZZZ9</v>
      </c>
      <c r="L90" s="100">
        <f t="shared" si="0"/>
        <v>999</v>
      </c>
      <c r="M90" s="122">
        <f t="shared" si="1"/>
        <v>999</v>
      </c>
      <c r="N90" s="119"/>
      <c r="O90" s="51"/>
      <c r="P90" s="66">
        <f t="shared" si="2"/>
        <v>999</v>
      </c>
      <c r="Q90" s="51"/>
    </row>
    <row r="91" spans="1:17" s="11" customFormat="1" ht="18.899999999999999" customHeight="1" x14ac:dyDescent="0.25">
      <c r="A91" s="101">
        <v>85</v>
      </c>
      <c r="B91" s="49"/>
      <c r="C91" s="49"/>
      <c r="D91" s="50"/>
      <c r="E91" s="114"/>
      <c r="F91" s="51"/>
      <c r="G91" s="51"/>
      <c r="H91" s="220"/>
      <c r="I91" s="123"/>
      <c r="J91" s="98" t="e">
        <f>IF(AND(Q91="",#REF!&gt;0,#REF!&lt;5),K91,)</f>
        <v>#REF!</v>
      </c>
      <c r="K91" s="96" t="str">
        <f>IF(D91="","ZZZ9",IF(AND(#REF!&gt;0,#REF!&lt;5),D91&amp;#REF!,D91&amp;"9"))</f>
        <v>ZZZ9</v>
      </c>
      <c r="L91" s="100">
        <f t="shared" si="0"/>
        <v>999</v>
      </c>
      <c r="M91" s="122">
        <f t="shared" si="1"/>
        <v>999</v>
      </c>
      <c r="N91" s="119"/>
      <c r="O91" s="51"/>
      <c r="P91" s="66">
        <f t="shared" si="2"/>
        <v>999</v>
      </c>
      <c r="Q91" s="51"/>
    </row>
    <row r="92" spans="1:17" s="11" customFormat="1" ht="18.899999999999999" customHeight="1" x14ac:dyDescent="0.25">
      <c r="A92" s="101">
        <v>86</v>
      </c>
      <c r="B92" s="49"/>
      <c r="C92" s="49"/>
      <c r="D92" s="50"/>
      <c r="E92" s="114"/>
      <c r="F92" s="51"/>
      <c r="G92" s="51"/>
      <c r="H92" s="220"/>
      <c r="I92" s="123"/>
      <c r="J92" s="98" t="e">
        <f>IF(AND(Q92="",#REF!&gt;0,#REF!&lt;5),K92,)</f>
        <v>#REF!</v>
      </c>
      <c r="K92" s="96" t="str">
        <f>IF(D92="","ZZZ9",IF(AND(#REF!&gt;0,#REF!&lt;5),D92&amp;#REF!,D92&amp;"9"))</f>
        <v>ZZZ9</v>
      </c>
      <c r="L92" s="100">
        <f t="shared" si="0"/>
        <v>999</v>
      </c>
      <c r="M92" s="122">
        <f t="shared" si="1"/>
        <v>999</v>
      </c>
      <c r="N92" s="119"/>
      <c r="O92" s="51"/>
      <c r="P92" s="66">
        <f t="shared" si="2"/>
        <v>999</v>
      </c>
      <c r="Q92" s="51"/>
    </row>
    <row r="93" spans="1:17" s="11" customFormat="1" ht="18.899999999999999" customHeight="1" x14ac:dyDescent="0.25">
      <c r="A93" s="101">
        <v>87</v>
      </c>
      <c r="B93" s="49"/>
      <c r="C93" s="49"/>
      <c r="D93" s="50"/>
      <c r="E93" s="114"/>
      <c r="F93" s="51"/>
      <c r="G93" s="51"/>
      <c r="H93" s="220"/>
      <c r="I93" s="123"/>
      <c r="J93" s="98" t="e">
        <f>IF(AND(Q93="",#REF!&gt;0,#REF!&lt;5),K93,)</f>
        <v>#REF!</v>
      </c>
      <c r="K93" s="96" t="str">
        <f>IF(D93="","ZZZ9",IF(AND(#REF!&gt;0,#REF!&lt;5),D93&amp;#REF!,D93&amp;"9"))</f>
        <v>ZZZ9</v>
      </c>
      <c r="L93" s="100">
        <f t="shared" si="0"/>
        <v>999</v>
      </c>
      <c r="M93" s="122">
        <f t="shared" si="1"/>
        <v>999</v>
      </c>
      <c r="N93" s="119"/>
      <c r="O93" s="51"/>
      <c r="P93" s="66">
        <f t="shared" si="2"/>
        <v>999</v>
      </c>
      <c r="Q93" s="51"/>
    </row>
    <row r="94" spans="1:17" s="11" customFormat="1" ht="18.899999999999999" customHeight="1" x14ac:dyDescent="0.25">
      <c r="A94" s="101">
        <v>88</v>
      </c>
      <c r="B94" s="49"/>
      <c r="C94" s="49"/>
      <c r="D94" s="50"/>
      <c r="E94" s="114"/>
      <c r="F94" s="51"/>
      <c r="G94" s="51"/>
      <c r="H94" s="220"/>
      <c r="I94" s="123"/>
      <c r="J94" s="98" t="e">
        <f>IF(AND(Q94="",#REF!&gt;0,#REF!&lt;5),K94,)</f>
        <v>#REF!</v>
      </c>
      <c r="K94" s="96" t="str">
        <f>IF(D94="","ZZZ9",IF(AND(#REF!&gt;0,#REF!&lt;5),D94&amp;#REF!,D94&amp;"9"))</f>
        <v>ZZZ9</v>
      </c>
      <c r="L94" s="100">
        <f t="shared" si="0"/>
        <v>999</v>
      </c>
      <c r="M94" s="122">
        <f t="shared" si="1"/>
        <v>999</v>
      </c>
      <c r="N94" s="119"/>
      <c r="O94" s="51"/>
      <c r="P94" s="66">
        <f t="shared" si="2"/>
        <v>999</v>
      </c>
      <c r="Q94" s="51"/>
    </row>
    <row r="95" spans="1:17" s="11" customFormat="1" ht="18.899999999999999" customHeight="1" x14ac:dyDescent="0.25">
      <c r="A95" s="101">
        <v>89</v>
      </c>
      <c r="B95" s="49"/>
      <c r="C95" s="49"/>
      <c r="D95" s="50"/>
      <c r="E95" s="114"/>
      <c r="F95" s="51"/>
      <c r="G95" s="51"/>
      <c r="H95" s="220"/>
      <c r="I95" s="123"/>
      <c r="J95" s="98" t="e">
        <f>IF(AND(Q95="",#REF!&gt;0,#REF!&lt;5),K95,)</f>
        <v>#REF!</v>
      </c>
      <c r="K95" s="96" t="str">
        <f>IF(D95="","ZZZ9",IF(AND(#REF!&gt;0,#REF!&lt;5),D95&amp;#REF!,D95&amp;"9"))</f>
        <v>ZZZ9</v>
      </c>
      <c r="L95" s="100">
        <f t="shared" si="0"/>
        <v>999</v>
      </c>
      <c r="M95" s="122">
        <f t="shared" si="1"/>
        <v>999</v>
      </c>
      <c r="N95" s="119"/>
      <c r="O95" s="51"/>
      <c r="P95" s="66">
        <f t="shared" si="2"/>
        <v>999</v>
      </c>
      <c r="Q95" s="51"/>
    </row>
    <row r="96" spans="1:17" s="11" customFormat="1" ht="18.899999999999999" customHeight="1" x14ac:dyDescent="0.25">
      <c r="A96" s="101">
        <v>90</v>
      </c>
      <c r="B96" s="49"/>
      <c r="C96" s="49"/>
      <c r="D96" s="50"/>
      <c r="E96" s="114"/>
      <c r="F96" s="51"/>
      <c r="G96" s="51"/>
      <c r="H96" s="220"/>
      <c r="I96" s="123"/>
      <c r="J96" s="98" t="e">
        <f>IF(AND(Q96="",#REF!&gt;0,#REF!&lt;5),K96,)</f>
        <v>#REF!</v>
      </c>
      <c r="K96" s="96" t="str">
        <f>IF(D96="","ZZZ9",IF(AND(#REF!&gt;0,#REF!&lt;5),D96&amp;#REF!,D96&amp;"9"))</f>
        <v>ZZZ9</v>
      </c>
      <c r="L96" s="100">
        <f t="shared" si="0"/>
        <v>999</v>
      </c>
      <c r="M96" s="122">
        <f t="shared" si="1"/>
        <v>999</v>
      </c>
      <c r="N96" s="119"/>
      <c r="O96" s="51"/>
      <c r="P96" s="66">
        <f t="shared" si="2"/>
        <v>999</v>
      </c>
      <c r="Q96" s="51"/>
    </row>
    <row r="97" spans="1:17" s="11" customFormat="1" ht="18.899999999999999" customHeight="1" x14ac:dyDescent="0.25">
      <c r="A97" s="101">
        <v>91</v>
      </c>
      <c r="B97" s="49"/>
      <c r="C97" s="49"/>
      <c r="D97" s="50"/>
      <c r="E97" s="114"/>
      <c r="F97" s="51"/>
      <c r="G97" s="51"/>
      <c r="H97" s="220"/>
      <c r="I97" s="123"/>
      <c r="J97" s="98" t="e">
        <f>IF(AND(Q97="",#REF!&gt;0,#REF!&lt;5),K97,)</f>
        <v>#REF!</v>
      </c>
      <c r="K97" s="96" t="str">
        <f>IF(D97="","ZZZ9",IF(AND(#REF!&gt;0,#REF!&lt;5),D97&amp;#REF!,D97&amp;"9"))</f>
        <v>ZZZ9</v>
      </c>
      <c r="L97" s="100">
        <f t="shared" si="0"/>
        <v>999</v>
      </c>
      <c r="M97" s="122">
        <f t="shared" si="1"/>
        <v>999</v>
      </c>
      <c r="N97" s="119"/>
      <c r="O97" s="51"/>
      <c r="P97" s="66">
        <f t="shared" si="2"/>
        <v>999</v>
      </c>
      <c r="Q97" s="51"/>
    </row>
    <row r="98" spans="1:17" s="11" customFormat="1" ht="18.899999999999999" customHeight="1" x14ac:dyDescent="0.25">
      <c r="A98" s="101">
        <v>92</v>
      </c>
      <c r="B98" s="49"/>
      <c r="C98" s="49"/>
      <c r="D98" s="50"/>
      <c r="E98" s="114"/>
      <c r="F98" s="51"/>
      <c r="G98" s="51"/>
      <c r="H98" s="220"/>
      <c r="I98" s="123"/>
      <c r="J98" s="98" t="e">
        <f>IF(AND(Q98="",#REF!&gt;0,#REF!&lt;5),K98,)</f>
        <v>#REF!</v>
      </c>
      <c r="K98" s="96" t="str">
        <f>IF(D98="","ZZZ9",IF(AND(#REF!&gt;0,#REF!&lt;5),D98&amp;#REF!,D98&amp;"9"))</f>
        <v>ZZZ9</v>
      </c>
      <c r="L98" s="100">
        <f t="shared" si="0"/>
        <v>999</v>
      </c>
      <c r="M98" s="122">
        <f t="shared" si="1"/>
        <v>999</v>
      </c>
      <c r="N98" s="119"/>
      <c r="O98" s="51"/>
      <c r="P98" s="66">
        <f t="shared" si="2"/>
        <v>999</v>
      </c>
      <c r="Q98" s="51"/>
    </row>
    <row r="99" spans="1:17" s="11" customFormat="1" ht="18.899999999999999" customHeight="1" x14ac:dyDescent="0.25">
      <c r="A99" s="101">
        <v>93</v>
      </c>
      <c r="B99" s="49"/>
      <c r="C99" s="49"/>
      <c r="D99" s="50"/>
      <c r="E99" s="114"/>
      <c r="F99" s="51"/>
      <c r="G99" s="51"/>
      <c r="H99" s="220"/>
      <c r="I99" s="123"/>
      <c r="J99" s="98" t="e">
        <f>IF(AND(Q99="",#REF!&gt;0,#REF!&lt;5),K99,)</f>
        <v>#REF!</v>
      </c>
      <c r="K99" s="96" t="str">
        <f>IF(D99="","ZZZ9",IF(AND(#REF!&gt;0,#REF!&lt;5),D99&amp;#REF!,D99&amp;"9"))</f>
        <v>ZZZ9</v>
      </c>
      <c r="L99" s="100">
        <f t="shared" si="0"/>
        <v>999</v>
      </c>
      <c r="M99" s="122">
        <f t="shared" si="1"/>
        <v>999</v>
      </c>
      <c r="N99" s="119"/>
      <c r="O99" s="51"/>
      <c r="P99" s="66">
        <f t="shared" si="2"/>
        <v>999</v>
      </c>
      <c r="Q99" s="51"/>
    </row>
    <row r="100" spans="1:17" s="11" customFormat="1" ht="18.899999999999999" customHeight="1" x14ac:dyDescent="0.25">
      <c r="A100" s="101">
        <v>94</v>
      </c>
      <c r="B100" s="49"/>
      <c r="C100" s="49"/>
      <c r="D100" s="50"/>
      <c r="E100" s="114"/>
      <c r="F100" s="51"/>
      <c r="G100" s="51"/>
      <c r="H100" s="220"/>
      <c r="I100" s="123"/>
      <c r="J100" s="98" t="e">
        <f>IF(AND(Q100="",#REF!&gt;0,#REF!&lt;5),K100,)</f>
        <v>#REF!</v>
      </c>
      <c r="K100" s="96" t="str">
        <f>IF(D100="","ZZZ9",IF(AND(#REF!&gt;0,#REF!&lt;5),D100&amp;#REF!,D100&amp;"9"))</f>
        <v>ZZZ9</v>
      </c>
      <c r="L100" s="100">
        <f t="shared" si="0"/>
        <v>999</v>
      </c>
      <c r="M100" s="122">
        <f t="shared" si="1"/>
        <v>999</v>
      </c>
      <c r="N100" s="119"/>
      <c r="O100" s="51"/>
      <c r="P100" s="66">
        <f t="shared" si="2"/>
        <v>999</v>
      </c>
      <c r="Q100" s="51"/>
    </row>
    <row r="101" spans="1:17" s="11" customFormat="1" ht="18.899999999999999" customHeight="1" x14ac:dyDescent="0.25">
      <c r="A101" s="101">
        <v>95</v>
      </c>
      <c r="B101" s="49"/>
      <c r="C101" s="49"/>
      <c r="D101" s="50"/>
      <c r="E101" s="114"/>
      <c r="F101" s="51"/>
      <c r="G101" s="51"/>
      <c r="H101" s="220"/>
      <c r="I101" s="123"/>
      <c r="J101" s="98" t="e">
        <f>IF(AND(Q101="",#REF!&gt;0,#REF!&lt;5),K101,)</f>
        <v>#REF!</v>
      </c>
      <c r="K101" s="96" t="str">
        <f>IF(D101="","ZZZ9",IF(AND(#REF!&gt;0,#REF!&lt;5),D101&amp;#REF!,D101&amp;"9"))</f>
        <v>ZZZ9</v>
      </c>
      <c r="L101" s="100">
        <f t="shared" si="0"/>
        <v>999</v>
      </c>
      <c r="M101" s="122">
        <f t="shared" si="1"/>
        <v>999</v>
      </c>
      <c r="N101" s="119"/>
      <c r="O101" s="51"/>
      <c r="P101" s="66">
        <f t="shared" si="2"/>
        <v>999</v>
      </c>
      <c r="Q101" s="51"/>
    </row>
    <row r="102" spans="1:17" s="11" customFormat="1" ht="18.899999999999999" customHeight="1" x14ac:dyDescent="0.25">
      <c r="A102" s="101">
        <v>96</v>
      </c>
      <c r="B102" s="49"/>
      <c r="C102" s="49"/>
      <c r="D102" s="50"/>
      <c r="E102" s="114"/>
      <c r="F102" s="51"/>
      <c r="G102" s="51"/>
      <c r="H102" s="220"/>
      <c r="I102" s="123"/>
      <c r="J102" s="98" t="e">
        <f>IF(AND(Q102="",#REF!&gt;0,#REF!&lt;5),K102,)</f>
        <v>#REF!</v>
      </c>
      <c r="K102" s="96" t="str">
        <f>IF(D102="","ZZZ9",IF(AND(#REF!&gt;0,#REF!&lt;5),D102&amp;#REF!,D102&amp;"9"))</f>
        <v>ZZZ9</v>
      </c>
      <c r="L102" s="100">
        <f t="shared" si="0"/>
        <v>999</v>
      </c>
      <c r="M102" s="122">
        <f t="shared" si="1"/>
        <v>999</v>
      </c>
      <c r="N102" s="119"/>
      <c r="O102" s="51"/>
      <c r="P102" s="66">
        <f t="shared" si="2"/>
        <v>999</v>
      </c>
      <c r="Q102" s="51"/>
    </row>
    <row r="103" spans="1:17" s="11" customFormat="1" ht="18.899999999999999" customHeight="1" x14ac:dyDescent="0.25">
      <c r="A103" s="101">
        <v>97</v>
      </c>
      <c r="B103" s="49"/>
      <c r="C103" s="49"/>
      <c r="D103" s="50"/>
      <c r="E103" s="114"/>
      <c r="F103" s="51"/>
      <c r="G103" s="51"/>
      <c r="H103" s="220"/>
      <c r="I103" s="123"/>
      <c r="J103" s="98" t="e">
        <f>IF(AND(Q103="",#REF!&gt;0,#REF!&lt;5),K103,)</f>
        <v>#REF!</v>
      </c>
      <c r="K103" s="96" t="str">
        <f>IF(D103="","ZZZ9",IF(AND(#REF!&gt;0,#REF!&lt;5),D103&amp;#REF!,D103&amp;"9"))</f>
        <v>ZZZ9</v>
      </c>
      <c r="L103" s="100">
        <f t="shared" si="0"/>
        <v>999</v>
      </c>
      <c r="M103" s="122">
        <f t="shared" si="1"/>
        <v>999</v>
      </c>
      <c r="N103" s="119"/>
      <c r="O103" s="51"/>
      <c r="P103" s="66">
        <f t="shared" si="2"/>
        <v>999</v>
      </c>
      <c r="Q103" s="51"/>
    </row>
    <row r="104" spans="1:17" s="11" customFormat="1" ht="18.899999999999999" customHeight="1" x14ac:dyDescent="0.25">
      <c r="A104" s="101">
        <v>98</v>
      </c>
      <c r="B104" s="49"/>
      <c r="C104" s="49"/>
      <c r="D104" s="50"/>
      <c r="E104" s="114"/>
      <c r="F104" s="51"/>
      <c r="G104" s="51"/>
      <c r="H104" s="220"/>
      <c r="I104" s="123"/>
      <c r="J104" s="98" t="e">
        <f>IF(AND(Q104="",#REF!&gt;0,#REF!&lt;5),K104,)</f>
        <v>#REF!</v>
      </c>
      <c r="K104" s="96" t="str">
        <f>IF(D104="","ZZZ9",IF(AND(#REF!&gt;0,#REF!&lt;5),D104&amp;#REF!,D104&amp;"9"))</f>
        <v>ZZZ9</v>
      </c>
      <c r="L104" s="100">
        <f t="shared" ref="L104:L156" si="3">IF(Q104="",999,Q104)</f>
        <v>999</v>
      </c>
      <c r="M104" s="122">
        <f t="shared" ref="M104:M156" si="4">IF(P104=999,999,1)</f>
        <v>999</v>
      </c>
      <c r="N104" s="119"/>
      <c r="O104" s="51"/>
      <c r="P104" s="66">
        <f t="shared" ref="P104:P156" si="5">IF(N104="DA",1,IF(N104="WC",2,IF(N104="SE",3,IF(N104="Q",4,IF(N104="LL",5,999)))))</f>
        <v>999</v>
      </c>
      <c r="Q104" s="51"/>
    </row>
    <row r="105" spans="1:17" s="11" customFormat="1" ht="18.899999999999999" customHeight="1" x14ac:dyDescent="0.25">
      <c r="A105" s="101">
        <v>99</v>
      </c>
      <c r="B105" s="49"/>
      <c r="C105" s="49"/>
      <c r="D105" s="50"/>
      <c r="E105" s="114"/>
      <c r="F105" s="51"/>
      <c r="G105" s="51"/>
      <c r="H105" s="220"/>
      <c r="I105" s="123"/>
      <c r="J105" s="98" t="e">
        <f>IF(AND(Q105="",#REF!&gt;0,#REF!&lt;5),K105,)</f>
        <v>#REF!</v>
      </c>
      <c r="K105" s="96" t="str">
        <f>IF(D105="","ZZZ9",IF(AND(#REF!&gt;0,#REF!&lt;5),D105&amp;#REF!,D105&amp;"9"))</f>
        <v>ZZZ9</v>
      </c>
      <c r="L105" s="100">
        <f t="shared" si="3"/>
        <v>999</v>
      </c>
      <c r="M105" s="122">
        <f t="shared" si="4"/>
        <v>999</v>
      </c>
      <c r="N105" s="119"/>
      <c r="O105" s="51"/>
      <c r="P105" s="66">
        <f t="shared" si="5"/>
        <v>999</v>
      </c>
      <c r="Q105" s="51"/>
    </row>
    <row r="106" spans="1:17" s="11" customFormat="1" ht="18.899999999999999" customHeight="1" x14ac:dyDescent="0.25">
      <c r="A106" s="101">
        <v>100</v>
      </c>
      <c r="B106" s="49"/>
      <c r="C106" s="49"/>
      <c r="D106" s="50"/>
      <c r="E106" s="114"/>
      <c r="F106" s="51"/>
      <c r="G106" s="51"/>
      <c r="H106" s="220"/>
      <c r="I106" s="123"/>
      <c r="J106" s="98" t="e">
        <f>IF(AND(Q106="",#REF!&gt;0,#REF!&lt;5),K106,)</f>
        <v>#REF!</v>
      </c>
      <c r="K106" s="96" t="str">
        <f>IF(D106="","ZZZ9",IF(AND(#REF!&gt;0,#REF!&lt;5),D106&amp;#REF!,D106&amp;"9"))</f>
        <v>ZZZ9</v>
      </c>
      <c r="L106" s="100">
        <f t="shared" si="3"/>
        <v>999</v>
      </c>
      <c r="M106" s="122">
        <f t="shared" si="4"/>
        <v>999</v>
      </c>
      <c r="N106" s="119"/>
      <c r="O106" s="51"/>
      <c r="P106" s="66">
        <f t="shared" si="5"/>
        <v>999</v>
      </c>
      <c r="Q106" s="51"/>
    </row>
    <row r="107" spans="1:17" s="11" customFormat="1" ht="18.899999999999999" customHeight="1" x14ac:dyDescent="0.25">
      <c r="A107" s="101">
        <v>101</v>
      </c>
      <c r="B107" s="49"/>
      <c r="C107" s="49"/>
      <c r="D107" s="50"/>
      <c r="E107" s="114"/>
      <c r="F107" s="51"/>
      <c r="G107" s="51"/>
      <c r="H107" s="220"/>
      <c r="I107" s="123"/>
      <c r="J107" s="98" t="e">
        <f>IF(AND(Q107="",#REF!&gt;0,#REF!&lt;5),K107,)</f>
        <v>#REF!</v>
      </c>
      <c r="K107" s="96" t="str">
        <f>IF(D107="","ZZZ9",IF(AND(#REF!&gt;0,#REF!&lt;5),D107&amp;#REF!,D107&amp;"9"))</f>
        <v>ZZZ9</v>
      </c>
      <c r="L107" s="100">
        <f t="shared" si="3"/>
        <v>999</v>
      </c>
      <c r="M107" s="122">
        <f t="shared" si="4"/>
        <v>999</v>
      </c>
      <c r="N107" s="119"/>
      <c r="O107" s="51"/>
      <c r="P107" s="66">
        <f t="shared" si="5"/>
        <v>999</v>
      </c>
      <c r="Q107" s="51"/>
    </row>
    <row r="108" spans="1:17" s="11" customFormat="1" ht="18.899999999999999" customHeight="1" x14ac:dyDescent="0.25">
      <c r="A108" s="101">
        <v>102</v>
      </c>
      <c r="B108" s="49"/>
      <c r="C108" s="49"/>
      <c r="D108" s="50"/>
      <c r="E108" s="114"/>
      <c r="F108" s="51"/>
      <c r="G108" s="51"/>
      <c r="H108" s="220"/>
      <c r="I108" s="123"/>
      <c r="J108" s="98" t="e">
        <f>IF(AND(Q108="",#REF!&gt;0,#REF!&lt;5),K108,)</f>
        <v>#REF!</v>
      </c>
      <c r="K108" s="96" t="str">
        <f>IF(D108="","ZZZ9",IF(AND(#REF!&gt;0,#REF!&lt;5),D108&amp;#REF!,D108&amp;"9"))</f>
        <v>ZZZ9</v>
      </c>
      <c r="L108" s="100">
        <f t="shared" si="3"/>
        <v>999</v>
      </c>
      <c r="M108" s="122">
        <f t="shared" si="4"/>
        <v>999</v>
      </c>
      <c r="N108" s="119"/>
      <c r="O108" s="51"/>
      <c r="P108" s="66">
        <f t="shared" si="5"/>
        <v>999</v>
      </c>
      <c r="Q108" s="51"/>
    </row>
    <row r="109" spans="1:17" s="11" customFormat="1" ht="18.899999999999999" customHeight="1" x14ac:dyDescent="0.25">
      <c r="A109" s="101">
        <v>103</v>
      </c>
      <c r="B109" s="49"/>
      <c r="C109" s="49"/>
      <c r="D109" s="50"/>
      <c r="E109" s="114"/>
      <c r="F109" s="51"/>
      <c r="G109" s="51"/>
      <c r="H109" s="220"/>
      <c r="I109" s="123"/>
      <c r="J109" s="98" t="e">
        <f>IF(AND(Q109="",#REF!&gt;0,#REF!&lt;5),K109,)</f>
        <v>#REF!</v>
      </c>
      <c r="K109" s="96" t="str">
        <f>IF(D109="","ZZZ9",IF(AND(#REF!&gt;0,#REF!&lt;5),D109&amp;#REF!,D109&amp;"9"))</f>
        <v>ZZZ9</v>
      </c>
      <c r="L109" s="100">
        <f t="shared" si="3"/>
        <v>999</v>
      </c>
      <c r="M109" s="122">
        <f t="shared" si="4"/>
        <v>999</v>
      </c>
      <c r="N109" s="119"/>
      <c r="O109" s="51"/>
      <c r="P109" s="66">
        <f t="shared" si="5"/>
        <v>999</v>
      </c>
      <c r="Q109" s="51"/>
    </row>
    <row r="110" spans="1:17" s="11" customFormat="1" ht="18.899999999999999" customHeight="1" x14ac:dyDescent="0.25">
      <c r="A110" s="101">
        <v>104</v>
      </c>
      <c r="B110" s="49"/>
      <c r="C110" s="49"/>
      <c r="D110" s="50"/>
      <c r="E110" s="114"/>
      <c r="F110" s="51"/>
      <c r="G110" s="51"/>
      <c r="H110" s="220"/>
      <c r="I110" s="123"/>
      <c r="J110" s="98" t="e">
        <f>IF(AND(Q110="",#REF!&gt;0,#REF!&lt;5),K110,)</f>
        <v>#REF!</v>
      </c>
      <c r="K110" s="96" t="str">
        <f>IF(D110="","ZZZ9",IF(AND(#REF!&gt;0,#REF!&lt;5),D110&amp;#REF!,D110&amp;"9"))</f>
        <v>ZZZ9</v>
      </c>
      <c r="L110" s="100">
        <f t="shared" si="3"/>
        <v>999</v>
      </c>
      <c r="M110" s="122">
        <f t="shared" si="4"/>
        <v>999</v>
      </c>
      <c r="N110" s="119"/>
      <c r="O110" s="51"/>
      <c r="P110" s="66">
        <f t="shared" si="5"/>
        <v>999</v>
      </c>
      <c r="Q110" s="51"/>
    </row>
    <row r="111" spans="1:17" s="11" customFormat="1" ht="18.899999999999999" customHeight="1" x14ac:dyDescent="0.25">
      <c r="A111" s="101">
        <v>105</v>
      </c>
      <c r="B111" s="49"/>
      <c r="C111" s="49"/>
      <c r="D111" s="50"/>
      <c r="E111" s="114"/>
      <c r="F111" s="51"/>
      <c r="G111" s="51"/>
      <c r="H111" s="220"/>
      <c r="I111" s="123"/>
      <c r="J111" s="98" t="e">
        <f>IF(AND(Q111="",#REF!&gt;0,#REF!&lt;5),K111,)</f>
        <v>#REF!</v>
      </c>
      <c r="K111" s="96" t="str">
        <f>IF(D111="","ZZZ9",IF(AND(#REF!&gt;0,#REF!&lt;5),D111&amp;#REF!,D111&amp;"9"))</f>
        <v>ZZZ9</v>
      </c>
      <c r="L111" s="100">
        <f t="shared" si="3"/>
        <v>999</v>
      </c>
      <c r="M111" s="122">
        <f t="shared" si="4"/>
        <v>999</v>
      </c>
      <c r="N111" s="119"/>
      <c r="O111" s="51"/>
      <c r="P111" s="66">
        <f t="shared" si="5"/>
        <v>999</v>
      </c>
      <c r="Q111" s="51"/>
    </row>
    <row r="112" spans="1:17" s="11" customFormat="1" ht="18.899999999999999" customHeight="1" x14ac:dyDescent="0.25">
      <c r="A112" s="101">
        <v>106</v>
      </c>
      <c r="B112" s="49"/>
      <c r="C112" s="49"/>
      <c r="D112" s="50"/>
      <c r="E112" s="114"/>
      <c r="F112" s="51"/>
      <c r="G112" s="51"/>
      <c r="H112" s="220"/>
      <c r="I112" s="123"/>
      <c r="J112" s="98" t="e">
        <f>IF(AND(Q112="",#REF!&gt;0,#REF!&lt;5),K112,)</f>
        <v>#REF!</v>
      </c>
      <c r="K112" s="96" t="str">
        <f>IF(D112="","ZZZ9",IF(AND(#REF!&gt;0,#REF!&lt;5),D112&amp;#REF!,D112&amp;"9"))</f>
        <v>ZZZ9</v>
      </c>
      <c r="L112" s="100">
        <f t="shared" si="3"/>
        <v>999</v>
      </c>
      <c r="M112" s="122">
        <f t="shared" si="4"/>
        <v>999</v>
      </c>
      <c r="N112" s="119"/>
      <c r="O112" s="51"/>
      <c r="P112" s="66">
        <f t="shared" si="5"/>
        <v>999</v>
      </c>
      <c r="Q112" s="51"/>
    </row>
    <row r="113" spans="1:17" s="11" customFormat="1" ht="18.899999999999999" customHeight="1" x14ac:dyDescent="0.25">
      <c r="A113" s="101">
        <v>107</v>
      </c>
      <c r="B113" s="49"/>
      <c r="C113" s="49"/>
      <c r="D113" s="50"/>
      <c r="E113" s="114"/>
      <c r="F113" s="51"/>
      <c r="G113" s="51"/>
      <c r="H113" s="220"/>
      <c r="I113" s="123"/>
      <c r="J113" s="98" t="e">
        <f>IF(AND(Q113="",#REF!&gt;0,#REF!&lt;5),K113,)</f>
        <v>#REF!</v>
      </c>
      <c r="K113" s="96" t="str">
        <f>IF(D113="","ZZZ9",IF(AND(#REF!&gt;0,#REF!&lt;5),D113&amp;#REF!,D113&amp;"9"))</f>
        <v>ZZZ9</v>
      </c>
      <c r="L113" s="100">
        <f t="shared" si="3"/>
        <v>999</v>
      </c>
      <c r="M113" s="122">
        <f t="shared" si="4"/>
        <v>999</v>
      </c>
      <c r="N113" s="119"/>
      <c r="O113" s="51"/>
      <c r="P113" s="66">
        <f t="shared" si="5"/>
        <v>999</v>
      </c>
      <c r="Q113" s="51"/>
    </row>
    <row r="114" spans="1:17" s="11" customFormat="1" ht="18.899999999999999" customHeight="1" x14ac:dyDescent="0.25">
      <c r="A114" s="101">
        <v>108</v>
      </c>
      <c r="B114" s="49"/>
      <c r="C114" s="49"/>
      <c r="D114" s="50"/>
      <c r="E114" s="114"/>
      <c r="F114" s="51"/>
      <c r="G114" s="51"/>
      <c r="H114" s="220"/>
      <c r="I114" s="123"/>
      <c r="J114" s="98" t="e">
        <f>IF(AND(Q114="",#REF!&gt;0,#REF!&lt;5),K114,)</f>
        <v>#REF!</v>
      </c>
      <c r="K114" s="96" t="str">
        <f>IF(D114="","ZZZ9",IF(AND(#REF!&gt;0,#REF!&lt;5),D114&amp;#REF!,D114&amp;"9"))</f>
        <v>ZZZ9</v>
      </c>
      <c r="L114" s="100">
        <f t="shared" si="3"/>
        <v>999</v>
      </c>
      <c r="M114" s="122">
        <f t="shared" si="4"/>
        <v>999</v>
      </c>
      <c r="N114" s="119"/>
      <c r="O114" s="51"/>
      <c r="P114" s="66">
        <f t="shared" si="5"/>
        <v>999</v>
      </c>
      <c r="Q114" s="51"/>
    </row>
    <row r="115" spans="1:17" s="11" customFormat="1" ht="18.899999999999999" customHeight="1" x14ac:dyDescent="0.25">
      <c r="A115" s="101">
        <v>109</v>
      </c>
      <c r="B115" s="49"/>
      <c r="C115" s="49"/>
      <c r="D115" s="50"/>
      <c r="E115" s="114"/>
      <c r="F115" s="51"/>
      <c r="G115" s="51"/>
      <c r="H115" s="220"/>
      <c r="I115" s="123"/>
      <c r="J115" s="98" t="e">
        <f>IF(AND(Q115="",#REF!&gt;0,#REF!&lt;5),K115,)</f>
        <v>#REF!</v>
      </c>
      <c r="K115" s="96" t="str">
        <f>IF(D115="","ZZZ9",IF(AND(#REF!&gt;0,#REF!&lt;5),D115&amp;#REF!,D115&amp;"9"))</f>
        <v>ZZZ9</v>
      </c>
      <c r="L115" s="100">
        <f t="shared" si="3"/>
        <v>999</v>
      </c>
      <c r="M115" s="122">
        <f t="shared" si="4"/>
        <v>999</v>
      </c>
      <c r="N115" s="119"/>
      <c r="O115" s="51"/>
      <c r="P115" s="66">
        <f t="shared" si="5"/>
        <v>999</v>
      </c>
      <c r="Q115" s="51"/>
    </row>
    <row r="116" spans="1:17" s="11" customFormat="1" ht="18.899999999999999" customHeight="1" x14ac:dyDescent="0.25">
      <c r="A116" s="101">
        <v>110</v>
      </c>
      <c r="B116" s="49"/>
      <c r="C116" s="49"/>
      <c r="D116" s="50"/>
      <c r="E116" s="114"/>
      <c r="F116" s="51"/>
      <c r="G116" s="51"/>
      <c r="H116" s="220"/>
      <c r="I116" s="123"/>
      <c r="J116" s="98" t="e">
        <f>IF(AND(Q116="",#REF!&gt;0,#REF!&lt;5),K116,)</f>
        <v>#REF!</v>
      </c>
      <c r="K116" s="96" t="str">
        <f>IF(D116="","ZZZ9",IF(AND(#REF!&gt;0,#REF!&lt;5),D116&amp;#REF!,D116&amp;"9"))</f>
        <v>ZZZ9</v>
      </c>
      <c r="L116" s="100">
        <f t="shared" si="3"/>
        <v>999</v>
      </c>
      <c r="M116" s="122">
        <f t="shared" si="4"/>
        <v>999</v>
      </c>
      <c r="N116" s="119"/>
      <c r="O116" s="51"/>
      <c r="P116" s="66">
        <f t="shared" si="5"/>
        <v>999</v>
      </c>
      <c r="Q116" s="51"/>
    </row>
    <row r="117" spans="1:17" s="11" customFormat="1" ht="18.899999999999999" customHeight="1" x14ac:dyDescent="0.25">
      <c r="A117" s="101">
        <v>111</v>
      </c>
      <c r="B117" s="49"/>
      <c r="C117" s="49"/>
      <c r="D117" s="50"/>
      <c r="E117" s="114"/>
      <c r="F117" s="51"/>
      <c r="G117" s="51"/>
      <c r="H117" s="220"/>
      <c r="I117" s="123"/>
      <c r="J117" s="98" t="e">
        <f>IF(AND(Q117="",#REF!&gt;0,#REF!&lt;5),K117,)</f>
        <v>#REF!</v>
      </c>
      <c r="K117" s="96" t="str">
        <f>IF(D117="","ZZZ9",IF(AND(#REF!&gt;0,#REF!&lt;5),D117&amp;#REF!,D117&amp;"9"))</f>
        <v>ZZZ9</v>
      </c>
      <c r="L117" s="100">
        <f t="shared" si="3"/>
        <v>999</v>
      </c>
      <c r="M117" s="122">
        <f t="shared" si="4"/>
        <v>999</v>
      </c>
      <c r="N117" s="119"/>
      <c r="O117" s="51"/>
      <c r="P117" s="66">
        <f t="shared" si="5"/>
        <v>999</v>
      </c>
      <c r="Q117" s="51"/>
    </row>
    <row r="118" spans="1:17" s="11" customFormat="1" ht="18.899999999999999" customHeight="1" x14ac:dyDescent="0.25">
      <c r="A118" s="101">
        <v>112</v>
      </c>
      <c r="B118" s="49"/>
      <c r="C118" s="49"/>
      <c r="D118" s="50"/>
      <c r="E118" s="114"/>
      <c r="F118" s="51"/>
      <c r="G118" s="51"/>
      <c r="H118" s="220"/>
      <c r="I118" s="123"/>
      <c r="J118" s="98" t="e">
        <f>IF(AND(Q118="",#REF!&gt;0,#REF!&lt;5),K118,)</f>
        <v>#REF!</v>
      </c>
      <c r="K118" s="96" t="str">
        <f>IF(D118="","ZZZ9",IF(AND(#REF!&gt;0,#REF!&lt;5),D118&amp;#REF!,D118&amp;"9"))</f>
        <v>ZZZ9</v>
      </c>
      <c r="L118" s="100">
        <f t="shared" si="3"/>
        <v>999</v>
      </c>
      <c r="M118" s="122">
        <f t="shared" si="4"/>
        <v>999</v>
      </c>
      <c r="N118" s="119"/>
      <c r="O118" s="51"/>
      <c r="P118" s="66">
        <f t="shared" si="5"/>
        <v>999</v>
      </c>
      <c r="Q118" s="51"/>
    </row>
    <row r="119" spans="1:17" s="11" customFormat="1" ht="18.899999999999999" customHeight="1" x14ac:dyDescent="0.25">
      <c r="A119" s="101">
        <v>113</v>
      </c>
      <c r="B119" s="49"/>
      <c r="C119" s="49"/>
      <c r="D119" s="50"/>
      <c r="E119" s="114"/>
      <c r="F119" s="51"/>
      <c r="G119" s="51"/>
      <c r="H119" s="220"/>
      <c r="I119" s="123"/>
      <c r="J119" s="98" t="e">
        <f>IF(AND(Q119="",#REF!&gt;0,#REF!&lt;5),K119,)</f>
        <v>#REF!</v>
      </c>
      <c r="K119" s="96" t="str">
        <f>IF(D119="","ZZZ9",IF(AND(#REF!&gt;0,#REF!&lt;5),D119&amp;#REF!,D119&amp;"9"))</f>
        <v>ZZZ9</v>
      </c>
      <c r="L119" s="100">
        <f t="shared" si="3"/>
        <v>999</v>
      </c>
      <c r="M119" s="122">
        <f t="shared" si="4"/>
        <v>999</v>
      </c>
      <c r="N119" s="119"/>
      <c r="O119" s="51"/>
      <c r="P119" s="66">
        <f t="shared" si="5"/>
        <v>999</v>
      </c>
      <c r="Q119" s="51"/>
    </row>
    <row r="120" spans="1:17" s="11" customFormat="1" ht="18.899999999999999" customHeight="1" x14ac:dyDescent="0.25">
      <c r="A120" s="101">
        <v>114</v>
      </c>
      <c r="B120" s="49"/>
      <c r="C120" s="49"/>
      <c r="D120" s="50"/>
      <c r="E120" s="114"/>
      <c r="F120" s="51"/>
      <c r="G120" s="51"/>
      <c r="H120" s="220"/>
      <c r="I120" s="123"/>
      <c r="J120" s="98" t="e">
        <f>IF(AND(Q120="",#REF!&gt;0,#REF!&lt;5),K120,)</f>
        <v>#REF!</v>
      </c>
      <c r="K120" s="96" t="str">
        <f>IF(D120="","ZZZ9",IF(AND(#REF!&gt;0,#REF!&lt;5),D120&amp;#REF!,D120&amp;"9"))</f>
        <v>ZZZ9</v>
      </c>
      <c r="L120" s="100">
        <f t="shared" si="3"/>
        <v>999</v>
      </c>
      <c r="M120" s="122">
        <f t="shared" si="4"/>
        <v>999</v>
      </c>
      <c r="N120" s="119"/>
      <c r="O120" s="51"/>
      <c r="P120" s="66">
        <f t="shared" si="5"/>
        <v>999</v>
      </c>
      <c r="Q120" s="51"/>
    </row>
    <row r="121" spans="1:17" s="11" customFormat="1" ht="18.899999999999999" customHeight="1" x14ac:dyDescent="0.25">
      <c r="A121" s="101">
        <v>115</v>
      </c>
      <c r="B121" s="49"/>
      <c r="C121" s="49"/>
      <c r="D121" s="50"/>
      <c r="E121" s="114"/>
      <c r="F121" s="51"/>
      <c r="G121" s="51"/>
      <c r="H121" s="220"/>
      <c r="I121" s="123"/>
      <c r="J121" s="98" t="e">
        <f>IF(AND(Q121="",#REF!&gt;0,#REF!&lt;5),K121,)</f>
        <v>#REF!</v>
      </c>
      <c r="K121" s="96" t="str">
        <f>IF(D121="","ZZZ9",IF(AND(#REF!&gt;0,#REF!&lt;5),D121&amp;#REF!,D121&amp;"9"))</f>
        <v>ZZZ9</v>
      </c>
      <c r="L121" s="100">
        <f t="shared" si="3"/>
        <v>999</v>
      </c>
      <c r="M121" s="122">
        <f t="shared" si="4"/>
        <v>999</v>
      </c>
      <c r="N121" s="119"/>
      <c r="O121" s="51"/>
      <c r="P121" s="66">
        <f t="shared" si="5"/>
        <v>999</v>
      </c>
      <c r="Q121" s="51"/>
    </row>
    <row r="122" spans="1:17" s="11" customFormat="1" ht="18.899999999999999" customHeight="1" x14ac:dyDescent="0.25">
      <c r="A122" s="101">
        <v>116</v>
      </c>
      <c r="B122" s="49"/>
      <c r="C122" s="49"/>
      <c r="D122" s="50"/>
      <c r="E122" s="114"/>
      <c r="F122" s="51"/>
      <c r="G122" s="51"/>
      <c r="H122" s="220"/>
      <c r="I122" s="123"/>
      <c r="J122" s="98" t="e">
        <f>IF(AND(Q122="",#REF!&gt;0,#REF!&lt;5),K122,)</f>
        <v>#REF!</v>
      </c>
      <c r="K122" s="96" t="str">
        <f>IF(D122="","ZZZ9",IF(AND(#REF!&gt;0,#REF!&lt;5),D122&amp;#REF!,D122&amp;"9"))</f>
        <v>ZZZ9</v>
      </c>
      <c r="L122" s="100">
        <f t="shared" si="3"/>
        <v>999</v>
      </c>
      <c r="M122" s="122">
        <f t="shared" si="4"/>
        <v>999</v>
      </c>
      <c r="N122" s="119"/>
      <c r="O122" s="51"/>
      <c r="P122" s="66">
        <f t="shared" si="5"/>
        <v>999</v>
      </c>
      <c r="Q122" s="51"/>
    </row>
    <row r="123" spans="1:17" s="11" customFormat="1" ht="18.899999999999999" customHeight="1" x14ac:dyDescent="0.25">
      <c r="A123" s="101">
        <v>117</v>
      </c>
      <c r="B123" s="49"/>
      <c r="C123" s="49"/>
      <c r="D123" s="50"/>
      <c r="E123" s="114"/>
      <c r="F123" s="51"/>
      <c r="G123" s="51"/>
      <c r="H123" s="220"/>
      <c r="I123" s="123"/>
      <c r="J123" s="98" t="e">
        <f>IF(AND(Q123="",#REF!&gt;0,#REF!&lt;5),K123,)</f>
        <v>#REF!</v>
      </c>
      <c r="K123" s="96" t="str">
        <f>IF(D123="","ZZZ9",IF(AND(#REF!&gt;0,#REF!&lt;5),D123&amp;#REF!,D123&amp;"9"))</f>
        <v>ZZZ9</v>
      </c>
      <c r="L123" s="100">
        <f t="shared" si="3"/>
        <v>999</v>
      </c>
      <c r="M123" s="122">
        <f t="shared" si="4"/>
        <v>999</v>
      </c>
      <c r="N123" s="119"/>
      <c r="O123" s="51"/>
      <c r="P123" s="66">
        <f t="shared" si="5"/>
        <v>999</v>
      </c>
      <c r="Q123" s="51"/>
    </row>
    <row r="124" spans="1:17" s="11" customFormat="1" ht="18.899999999999999" customHeight="1" x14ac:dyDescent="0.25">
      <c r="A124" s="101">
        <v>118</v>
      </c>
      <c r="B124" s="49"/>
      <c r="C124" s="49"/>
      <c r="D124" s="50"/>
      <c r="E124" s="114"/>
      <c r="F124" s="51"/>
      <c r="G124" s="51"/>
      <c r="H124" s="220"/>
      <c r="I124" s="123"/>
      <c r="J124" s="98" t="e">
        <f>IF(AND(Q124="",#REF!&gt;0,#REF!&lt;5),K124,)</f>
        <v>#REF!</v>
      </c>
      <c r="K124" s="96" t="str">
        <f>IF(D124="","ZZZ9",IF(AND(#REF!&gt;0,#REF!&lt;5),D124&amp;#REF!,D124&amp;"9"))</f>
        <v>ZZZ9</v>
      </c>
      <c r="L124" s="100">
        <f t="shared" si="3"/>
        <v>999</v>
      </c>
      <c r="M124" s="122">
        <f t="shared" si="4"/>
        <v>999</v>
      </c>
      <c r="N124" s="119"/>
      <c r="O124" s="51"/>
      <c r="P124" s="66">
        <f t="shared" si="5"/>
        <v>999</v>
      </c>
      <c r="Q124" s="51"/>
    </row>
    <row r="125" spans="1:17" s="11" customFormat="1" ht="18.899999999999999" customHeight="1" x14ac:dyDescent="0.25">
      <c r="A125" s="101">
        <v>119</v>
      </c>
      <c r="B125" s="49"/>
      <c r="C125" s="49"/>
      <c r="D125" s="50"/>
      <c r="E125" s="114"/>
      <c r="F125" s="51"/>
      <c r="G125" s="51"/>
      <c r="H125" s="220"/>
      <c r="I125" s="123"/>
      <c r="J125" s="98" t="e">
        <f>IF(AND(Q125="",#REF!&gt;0,#REF!&lt;5),K125,)</f>
        <v>#REF!</v>
      </c>
      <c r="K125" s="96" t="str">
        <f>IF(D125="","ZZZ9",IF(AND(#REF!&gt;0,#REF!&lt;5),D125&amp;#REF!,D125&amp;"9"))</f>
        <v>ZZZ9</v>
      </c>
      <c r="L125" s="100">
        <f t="shared" si="3"/>
        <v>999</v>
      </c>
      <c r="M125" s="122">
        <f t="shared" si="4"/>
        <v>999</v>
      </c>
      <c r="N125" s="119"/>
      <c r="O125" s="51"/>
      <c r="P125" s="66">
        <f t="shared" si="5"/>
        <v>999</v>
      </c>
      <c r="Q125" s="51"/>
    </row>
    <row r="126" spans="1:17" s="11" customFormat="1" ht="18.899999999999999" customHeight="1" x14ac:dyDescent="0.25">
      <c r="A126" s="101">
        <v>120</v>
      </c>
      <c r="B126" s="49"/>
      <c r="C126" s="49"/>
      <c r="D126" s="50"/>
      <c r="E126" s="114"/>
      <c r="F126" s="51"/>
      <c r="G126" s="51"/>
      <c r="H126" s="220"/>
      <c r="I126" s="123"/>
      <c r="J126" s="98" t="e">
        <f>IF(AND(Q126="",#REF!&gt;0,#REF!&lt;5),K126,)</f>
        <v>#REF!</v>
      </c>
      <c r="K126" s="96" t="str">
        <f>IF(D126="","ZZZ9",IF(AND(#REF!&gt;0,#REF!&lt;5),D126&amp;#REF!,D126&amp;"9"))</f>
        <v>ZZZ9</v>
      </c>
      <c r="L126" s="100">
        <f t="shared" si="3"/>
        <v>999</v>
      </c>
      <c r="M126" s="122">
        <f t="shared" si="4"/>
        <v>999</v>
      </c>
      <c r="N126" s="119"/>
      <c r="O126" s="51"/>
      <c r="P126" s="66">
        <f t="shared" si="5"/>
        <v>999</v>
      </c>
      <c r="Q126" s="51"/>
    </row>
    <row r="127" spans="1:17" s="11" customFormat="1" ht="18.899999999999999" customHeight="1" x14ac:dyDescent="0.25">
      <c r="A127" s="101">
        <v>121</v>
      </c>
      <c r="B127" s="49"/>
      <c r="C127" s="49"/>
      <c r="D127" s="50"/>
      <c r="E127" s="114"/>
      <c r="F127" s="51"/>
      <c r="G127" s="51"/>
      <c r="H127" s="220"/>
      <c r="I127" s="123"/>
      <c r="J127" s="98" t="e">
        <f>IF(AND(Q127="",#REF!&gt;0,#REF!&lt;5),K127,)</f>
        <v>#REF!</v>
      </c>
      <c r="K127" s="96" t="str">
        <f>IF(D127="","ZZZ9",IF(AND(#REF!&gt;0,#REF!&lt;5),D127&amp;#REF!,D127&amp;"9"))</f>
        <v>ZZZ9</v>
      </c>
      <c r="L127" s="100">
        <f t="shared" si="3"/>
        <v>999</v>
      </c>
      <c r="M127" s="122">
        <f t="shared" si="4"/>
        <v>999</v>
      </c>
      <c r="N127" s="119"/>
      <c r="O127" s="51"/>
      <c r="P127" s="66">
        <f t="shared" si="5"/>
        <v>999</v>
      </c>
      <c r="Q127" s="51"/>
    </row>
    <row r="128" spans="1:17" s="11" customFormat="1" ht="18.899999999999999" customHeight="1" x14ac:dyDescent="0.25">
      <c r="A128" s="101">
        <v>122</v>
      </c>
      <c r="B128" s="49"/>
      <c r="C128" s="49"/>
      <c r="D128" s="50"/>
      <c r="E128" s="114"/>
      <c r="F128" s="51"/>
      <c r="G128" s="51"/>
      <c r="H128" s="220"/>
      <c r="I128" s="123"/>
      <c r="J128" s="98" t="e">
        <f>IF(AND(Q128="",#REF!&gt;0,#REF!&lt;5),K128,)</f>
        <v>#REF!</v>
      </c>
      <c r="K128" s="96" t="str">
        <f>IF(D128="","ZZZ9",IF(AND(#REF!&gt;0,#REF!&lt;5),D128&amp;#REF!,D128&amp;"9"))</f>
        <v>ZZZ9</v>
      </c>
      <c r="L128" s="100">
        <f t="shared" si="3"/>
        <v>999</v>
      </c>
      <c r="M128" s="122">
        <f t="shared" si="4"/>
        <v>999</v>
      </c>
      <c r="N128" s="119"/>
      <c r="O128" s="51"/>
      <c r="P128" s="66">
        <f t="shared" si="5"/>
        <v>999</v>
      </c>
      <c r="Q128" s="51"/>
    </row>
    <row r="129" spans="1:17" s="11" customFormat="1" ht="18.899999999999999" customHeight="1" x14ac:dyDescent="0.25">
      <c r="A129" s="101">
        <v>123</v>
      </c>
      <c r="B129" s="49"/>
      <c r="C129" s="49"/>
      <c r="D129" s="50"/>
      <c r="E129" s="114"/>
      <c r="F129" s="51"/>
      <c r="G129" s="51"/>
      <c r="H129" s="220"/>
      <c r="I129" s="123"/>
      <c r="J129" s="98" t="e">
        <f>IF(AND(Q129="",#REF!&gt;0,#REF!&lt;5),K129,)</f>
        <v>#REF!</v>
      </c>
      <c r="K129" s="96" t="str">
        <f>IF(D129="","ZZZ9",IF(AND(#REF!&gt;0,#REF!&lt;5),D129&amp;#REF!,D129&amp;"9"))</f>
        <v>ZZZ9</v>
      </c>
      <c r="L129" s="100">
        <f t="shared" si="3"/>
        <v>999</v>
      </c>
      <c r="M129" s="122">
        <f t="shared" si="4"/>
        <v>999</v>
      </c>
      <c r="N129" s="119"/>
      <c r="O129" s="51"/>
      <c r="P129" s="66">
        <f t="shared" si="5"/>
        <v>999</v>
      </c>
      <c r="Q129" s="51"/>
    </row>
    <row r="130" spans="1:17" s="11" customFormat="1" ht="18.899999999999999" customHeight="1" x14ac:dyDescent="0.25">
      <c r="A130" s="101">
        <v>124</v>
      </c>
      <c r="B130" s="49"/>
      <c r="C130" s="49"/>
      <c r="D130" s="50"/>
      <c r="E130" s="114"/>
      <c r="F130" s="51"/>
      <c r="G130" s="51"/>
      <c r="H130" s="220"/>
      <c r="I130" s="123"/>
      <c r="J130" s="98" t="e">
        <f>IF(AND(Q130="",#REF!&gt;0,#REF!&lt;5),K130,)</f>
        <v>#REF!</v>
      </c>
      <c r="K130" s="96" t="str">
        <f>IF(D130="","ZZZ9",IF(AND(#REF!&gt;0,#REF!&lt;5),D130&amp;#REF!,D130&amp;"9"))</f>
        <v>ZZZ9</v>
      </c>
      <c r="L130" s="100">
        <f t="shared" si="3"/>
        <v>999</v>
      </c>
      <c r="M130" s="122">
        <f t="shared" si="4"/>
        <v>999</v>
      </c>
      <c r="N130" s="119"/>
      <c r="O130" s="51"/>
      <c r="P130" s="66">
        <f t="shared" si="5"/>
        <v>999</v>
      </c>
      <c r="Q130" s="51"/>
    </row>
    <row r="131" spans="1:17" s="11" customFormat="1" ht="18.899999999999999" customHeight="1" x14ac:dyDescent="0.25">
      <c r="A131" s="101">
        <v>125</v>
      </c>
      <c r="B131" s="49"/>
      <c r="C131" s="49"/>
      <c r="D131" s="50"/>
      <c r="E131" s="114"/>
      <c r="F131" s="51"/>
      <c r="G131" s="51"/>
      <c r="H131" s="220"/>
      <c r="I131" s="123"/>
      <c r="J131" s="98" t="e">
        <f>IF(AND(Q131="",#REF!&gt;0,#REF!&lt;5),K131,)</f>
        <v>#REF!</v>
      </c>
      <c r="K131" s="96" t="str">
        <f>IF(D131="","ZZZ9",IF(AND(#REF!&gt;0,#REF!&lt;5),D131&amp;#REF!,D131&amp;"9"))</f>
        <v>ZZZ9</v>
      </c>
      <c r="L131" s="100">
        <f t="shared" si="3"/>
        <v>999</v>
      </c>
      <c r="M131" s="122">
        <f t="shared" si="4"/>
        <v>999</v>
      </c>
      <c r="N131" s="119"/>
      <c r="O131" s="51"/>
      <c r="P131" s="66">
        <f t="shared" si="5"/>
        <v>999</v>
      </c>
      <c r="Q131" s="51"/>
    </row>
    <row r="132" spans="1:17" s="11" customFormat="1" ht="18.899999999999999" customHeight="1" x14ac:dyDescent="0.25">
      <c r="A132" s="101">
        <v>126</v>
      </c>
      <c r="B132" s="49"/>
      <c r="C132" s="49"/>
      <c r="D132" s="50"/>
      <c r="E132" s="114"/>
      <c r="F132" s="51"/>
      <c r="G132" s="51"/>
      <c r="H132" s="220"/>
      <c r="I132" s="123"/>
      <c r="J132" s="98" t="e">
        <f>IF(AND(Q132="",#REF!&gt;0,#REF!&lt;5),K132,)</f>
        <v>#REF!</v>
      </c>
      <c r="K132" s="96" t="str">
        <f>IF(D132="","ZZZ9",IF(AND(#REF!&gt;0,#REF!&lt;5),D132&amp;#REF!,D132&amp;"9"))</f>
        <v>ZZZ9</v>
      </c>
      <c r="L132" s="100">
        <f t="shared" si="3"/>
        <v>999</v>
      </c>
      <c r="M132" s="122">
        <f t="shared" si="4"/>
        <v>999</v>
      </c>
      <c r="N132" s="119"/>
      <c r="O132" s="51"/>
      <c r="P132" s="66">
        <f t="shared" si="5"/>
        <v>999</v>
      </c>
      <c r="Q132" s="51"/>
    </row>
    <row r="133" spans="1:17" s="11" customFormat="1" ht="18.899999999999999" customHeight="1" x14ac:dyDescent="0.25">
      <c r="A133" s="101">
        <v>127</v>
      </c>
      <c r="B133" s="49"/>
      <c r="C133" s="49"/>
      <c r="D133" s="50"/>
      <c r="E133" s="114"/>
      <c r="F133" s="51"/>
      <c r="G133" s="51"/>
      <c r="H133" s="220"/>
      <c r="I133" s="123"/>
      <c r="J133" s="98" t="e">
        <f>IF(AND(Q133="",#REF!&gt;0,#REF!&lt;5),K133,)</f>
        <v>#REF!</v>
      </c>
      <c r="K133" s="96" t="str">
        <f>IF(D133="","ZZZ9",IF(AND(#REF!&gt;0,#REF!&lt;5),D133&amp;#REF!,D133&amp;"9"))</f>
        <v>ZZZ9</v>
      </c>
      <c r="L133" s="100">
        <f t="shared" si="3"/>
        <v>999</v>
      </c>
      <c r="M133" s="122">
        <f t="shared" si="4"/>
        <v>999</v>
      </c>
      <c r="N133" s="119"/>
      <c r="O133" s="51"/>
      <c r="P133" s="66">
        <f t="shared" si="5"/>
        <v>999</v>
      </c>
      <c r="Q133" s="51"/>
    </row>
    <row r="134" spans="1:17" s="11" customFormat="1" ht="18.899999999999999" customHeight="1" x14ac:dyDescent="0.25">
      <c r="A134" s="101">
        <v>128</v>
      </c>
      <c r="B134" s="49"/>
      <c r="C134" s="49"/>
      <c r="D134" s="50"/>
      <c r="E134" s="114"/>
      <c r="F134" s="51"/>
      <c r="G134" s="51"/>
      <c r="H134" s="220"/>
      <c r="I134" s="123"/>
      <c r="J134" s="98" t="e">
        <f>IF(AND(Q134="",#REF!&gt;0,#REF!&lt;5),K134,)</f>
        <v>#REF!</v>
      </c>
      <c r="K134" s="96" t="str">
        <f>IF(D134="","ZZZ9",IF(AND(#REF!&gt;0,#REF!&lt;5),D134&amp;#REF!,D134&amp;"9"))</f>
        <v>ZZZ9</v>
      </c>
      <c r="L134" s="100">
        <f t="shared" si="3"/>
        <v>999</v>
      </c>
      <c r="M134" s="122">
        <f t="shared" si="4"/>
        <v>999</v>
      </c>
      <c r="N134" s="119"/>
      <c r="O134" s="123"/>
      <c r="P134" s="124">
        <f t="shared" si="5"/>
        <v>999</v>
      </c>
      <c r="Q134" s="123"/>
    </row>
    <row r="135" spans="1:17" x14ac:dyDescent="0.25">
      <c r="A135" s="101">
        <v>129</v>
      </c>
      <c r="B135" s="49"/>
      <c r="C135" s="49"/>
      <c r="D135" s="50"/>
      <c r="E135" s="114"/>
      <c r="F135" s="51"/>
      <c r="G135" s="51"/>
      <c r="H135" s="220"/>
      <c r="I135" s="123"/>
      <c r="J135" s="98" t="e">
        <f>IF(AND(Q135="",#REF!&gt;0,#REF!&lt;5),K135,)</f>
        <v>#REF!</v>
      </c>
      <c r="K135" s="96" t="str">
        <f>IF(D135="","ZZZ9",IF(AND(#REF!&gt;0,#REF!&lt;5),D135&amp;#REF!,D135&amp;"9"))</f>
        <v>ZZZ9</v>
      </c>
      <c r="L135" s="100">
        <f t="shared" si="3"/>
        <v>999</v>
      </c>
      <c r="M135" s="122">
        <f t="shared" si="4"/>
        <v>999</v>
      </c>
      <c r="N135" s="119"/>
      <c r="O135" s="51"/>
      <c r="P135" s="66">
        <f t="shared" si="5"/>
        <v>999</v>
      </c>
      <c r="Q135" s="51"/>
    </row>
    <row r="136" spans="1:17" x14ac:dyDescent="0.25">
      <c r="A136" s="101">
        <v>130</v>
      </c>
      <c r="B136" s="49"/>
      <c r="C136" s="49"/>
      <c r="D136" s="50"/>
      <c r="E136" s="114"/>
      <c r="F136" s="51"/>
      <c r="G136" s="51"/>
      <c r="H136" s="220"/>
      <c r="I136" s="123"/>
      <c r="J136" s="98" t="e">
        <f>IF(AND(Q136="",#REF!&gt;0,#REF!&lt;5),K136,)</f>
        <v>#REF!</v>
      </c>
      <c r="K136" s="96" t="str">
        <f>IF(D136="","ZZZ9",IF(AND(#REF!&gt;0,#REF!&lt;5),D136&amp;#REF!,D136&amp;"9"))</f>
        <v>ZZZ9</v>
      </c>
      <c r="L136" s="100">
        <f t="shared" si="3"/>
        <v>999</v>
      </c>
      <c r="M136" s="122">
        <f t="shared" si="4"/>
        <v>999</v>
      </c>
      <c r="N136" s="119"/>
      <c r="O136" s="51"/>
      <c r="P136" s="66">
        <f t="shared" si="5"/>
        <v>999</v>
      </c>
      <c r="Q136" s="51"/>
    </row>
    <row r="137" spans="1:17" x14ac:dyDescent="0.25">
      <c r="A137" s="101">
        <v>131</v>
      </c>
      <c r="B137" s="49"/>
      <c r="C137" s="49"/>
      <c r="D137" s="50"/>
      <c r="E137" s="114"/>
      <c r="F137" s="51"/>
      <c r="G137" s="51"/>
      <c r="H137" s="220"/>
      <c r="I137" s="123"/>
      <c r="J137" s="98" t="e">
        <f>IF(AND(Q137="",#REF!&gt;0,#REF!&lt;5),K137,)</f>
        <v>#REF!</v>
      </c>
      <c r="K137" s="96" t="str">
        <f>IF(D137="","ZZZ9",IF(AND(#REF!&gt;0,#REF!&lt;5),D137&amp;#REF!,D137&amp;"9"))</f>
        <v>ZZZ9</v>
      </c>
      <c r="L137" s="100">
        <f t="shared" si="3"/>
        <v>999</v>
      </c>
      <c r="M137" s="122">
        <f t="shared" si="4"/>
        <v>999</v>
      </c>
      <c r="N137" s="119"/>
      <c r="O137" s="51"/>
      <c r="P137" s="66">
        <f t="shared" si="5"/>
        <v>999</v>
      </c>
      <c r="Q137" s="51"/>
    </row>
    <row r="138" spans="1:17" x14ac:dyDescent="0.25">
      <c r="A138" s="101">
        <v>132</v>
      </c>
      <c r="B138" s="49"/>
      <c r="C138" s="49"/>
      <c r="D138" s="50"/>
      <c r="E138" s="114"/>
      <c r="F138" s="51"/>
      <c r="G138" s="51"/>
      <c r="H138" s="220"/>
      <c r="I138" s="123"/>
      <c r="J138" s="98" t="e">
        <f>IF(AND(Q138="",#REF!&gt;0,#REF!&lt;5),K138,)</f>
        <v>#REF!</v>
      </c>
      <c r="K138" s="96" t="str">
        <f>IF(D138="","ZZZ9",IF(AND(#REF!&gt;0,#REF!&lt;5),D138&amp;#REF!,D138&amp;"9"))</f>
        <v>ZZZ9</v>
      </c>
      <c r="L138" s="100">
        <f t="shared" si="3"/>
        <v>999</v>
      </c>
      <c r="M138" s="122">
        <f t="shared" si="4"/>
        <v>999</v>
      </c>
      <c r="N138" s="119"/>
      <c r="O138" s="51"/>
      <c r="P138" s="66">
        <f t="shared" si="5"/>
        <v>999</v>
      </c>
      <c r="Q138" s="51"/>
    </row>
    <row r="139" spans="1:17" x14ac:dyDescent="0.25">
      <c r="A139" s="101">
        <v>133</v>
      </c>
      <c r="B139" s="49"/>
      <c r="C139" s="49"/>
      <c r="D139" s="50"/>
      <c r="E139" s="114"/>
      <c r="F139" s="51"/>
      <c r="G139" s="51"/>
      <c r="H139" s="220"/>
      <c r="I139" s="123"/>
      <c r="J139" s="98" t="e">
        <f>IF(AND(Q139="",#REF!&gt;0,#REF!&lt;5),K139,)</f>
        <v>#REF!</v>
      </c>
      <c r="K139" s="96" t="str">
        <f>IF(D139="","ZZZ9",IF(AND(#REF!&gt;0,#REF!&lt;5),D139&amp;#REF!,D139&amp;"9"))</f>
        <v>ZZZ9</v>
      </c>
      <c r="L139" s="100">
        <f t="shared" si="3"/>
        <v>999</v>
      </c>
      <c r="M139" s="122">
        <f t="shared" si="4"/>
        <v>999</v>
      </c>
      <c r="N139" s="119"/>
      <c r="O139" s="51"/>
      <c r="P139" s="66">
        <f t="shared" si="5"/>
        <v>999</v>
      </c>
      <c r="Q139" s="51"/>
    </row>
    <row r="140" spans="1:17" x14ac:dyDescent="0.25">
      <c r="A140" s="101">
        <v>134</v>
      </c>
      <c r="B140" s="49"/>
      <c r="C140" s="49"/>
      <c r="D140" s="50"/>
      <c r="E140" s="114"/>
      <c r="F140" s="51"/>
      <c r="G140" s="51"/>
      <c r="H140" s="220"/>
      <c r="I140" s="123"/>
      <c r="J140" s="98" t="e">
        <f>IF(AND(Q140="",#REF!&gt;0,#REF!&lt;5),K140,)</f>
        <v>#REF!</v>
      </c>
      <c r="K140" s="96" t="str">
        <f>IF(D140="","ZZZ9",IF(AND(#REF!&gt;0,#REF!&lt;5),D140&amp;#REF!,D140&amp;"9"))</f>
        <v>ZZZ9</v>
      </c>
      <c r="L140" s="100">
        <f t="shared" si="3"/>
        <v>999</v>
      </c>
      <c r="M140" s="122">
        <f t="shared" si="4"/>
        <v>999</v>
      </c>
      <c r="N140" s="119"/>
      <c r="O140" s="51"/>
      <c r="P140" s="66">
        <f t="shared" si="5"/>
        <v>999</v>
      </c>
      <c r="Q140" s="51"/>
    </row>
    <row r="141" spans="1:17" x14ac:dyDescent="0.25">
      <c r="A141" s="101">
        <v>135</v>
      </c>
      <c r="B141" s="49"/>
      <c r="C141" s="49"/>
      <c r="D141" s="50"/>
      <c r="E141" s="114"/>
      <c r="F141" s="51"/>
      <c r="G141" s="51"/>
      <c r="H141" s="220"/>
      <c r="I141" s="123"/>
      <c r="J141" s="98" t="e">
        <f>IF(AND(Q141="",#REF!&gt;0,#REF!&lt;5),K141,)</f>
        <v>#REF!</v>
      </c>
      <c r="K141" s="96" t="str">
        <f>IF(D141="","ZZZ9",IF(AND(#REF!&gt;0,#REF!&lt;5),D141&amp;#REF!,D141&amp;"9"))</f>
        <v>ZZZ9</v>
      </c>
      <c r="L141" s="100">
        <f t="shared" si="3"/>
        <v>999</v>
      </c>
      <c r="M141" s="122">
        <f t="shared" si="4"/>
        <v>999</v>
      </c>
      <c r="N141" s="119"/>
      <c r="O141" s="123"/>
      <c r="P141" s="124">
        <f t="shared" si="5"/>
        <v>999</v>
      </c>
      <c r="Q141" s="123"/>
    </row>
    <row r="142" spans="1:17" x14ac:dyDescent="0.25">
      <c r="A142" s="101">
        <v>136</v>
      </c>
      <c r="B142" s="49"/>
      <c r="C142" s="49"/>
      <c r="D142" s="50"/>
      <c r="E142" s="114"/>
      <c r="F142" s="51"/>
      <c r="G142" s="51"/>
      <c r="H142" s="220"/>
      <c r="I142" s="123"/>
      <c r="J142" s="98" t="e">
        <f>IF(AND(Q142="",#REF!&gt;0,#REF!&lt;5),K142,)</f>
        <v>#REF!</v>
      </c>
      <c r="K142" s="96" t="str">
        <f>IF(D142="","ZZZ9",IF(AND(#REF!&gt;0,#REF!&lt;5),D142&amp;#REF!,D142&amp;"9"))</f>
        <v>ZZZ9</v>
      </c>
      <c r="L142" s="100">
        <f t="shared" si="3"/>
        <v>999</v>
      </c>
      <c r="M142" s="122">
        <f t="shared" si="4"/>
        <v>999</v>
      </c>
      <c r="N142" s="119"/>
      <c r="O142" s="51"/>
      <c r="P142" s="66">
        <f t="shared" si="5"/>
        <v>999</v>
      </c>
      <c r="Q142" s="51"/>
    </row>
    <row r="143" spans="1:17" x14ac:dyDescent="0.25">
      <c r="A143" s="101">
        <v>137</v>
      </c>
      <c r="B143" s="49"/>
      <c r="C143" s="49"/>
      <c r="D143" s="50"/>
      <c r="E143" s="114"/>
      <c r="F143" s="51"/>
      <c r="G143" s="51"/>
      <c r="H143" s="220"/>
      <c r="I143" s="123"/>
      <c r="J143" s="98" t="e">
        <f>IF(AND(Q143="",#REF!&gt;0,#REF!&lt;5),K143,)</f>
        <v>#REF!</v>
      </c>
      <c r="K143" s="96" t="str">
        <f>IF(D143="","ZZZ9",IF(AND(#REF!&gt;0,#REF!&lt;5),D143&amp;#REF!,D143&amp;"9"))</f>
        <v>ZZZ9</v>
      </c>
      <c r="L143" s="100">
        <f t="shared" si="3"/>
        <v>999</v>
      </c>
      <c r="M143" s="122">
        <f t="shared" si="4"/>
        <v>999</v>
      </c>
      <c r="N143" s="119"/>
      <c r="O143" s="51"/>
      <c r="P143" s="66">
        <f t="shared" si="5"/>
        <v>999</v>
      </c>
      <c r="Q143" s="51"/>
    </row>
    <row r="144" spans="1:17" x14ac:dyDescent="0.25">
      <c r="A144" s="101">
        <v>138</v>
      </c>
      <c r="B144" s="49"/>
      <c r="C144" s="49"/>
      <c r="D144" s="50"/>
      <c r="E144" s="114"/>
      <c r="F144" s="51"/>
      <c r="G144" s="51"/>
      <c r="H144" s="220"/>
      <c r="I144" s="123"/>
      <c r="J144" s="98" t="e">
        <f>IF(AND(Q144="",#REF!&gt;0,#REF!&lt;5),K144,)</f>
        <v>#REF!</v>
      </c>
      <c r="K144" s="96" t="str">
        <f>IF(D144="","ZZZ9",IF(AND(#REF!&gt;0,#REF!&lt;5),D144&amp;#REF!,D144&amp;"9"))</f>
        <v>ZZZ9</v>
      </c>
      <c r="L144" s="100">
        <f t="shared" si="3"/>
        <v>999</v>
      </c>
      <c r="M144" s="122">
        <f t="shared" si="4"/>
        <v>999</v>
      </c>
      <c r="N144" s="119"/>
      <c r="O144" s="51"/>
      <c r="P144" s="66">
        <f t="shared" si="5"/>
        <v>999</v>
      </c>
      <c r="Q144" s="51"/>
    </row>
    <row r="145" spans="1:17" x14ac:dyDescent="0.25">
      <c r="A145" s="101">
        <v>139</v>
      </c>
      <c r="B145" s="49"/>
      <c r="C145" s="49"/>
      <c r="D145" s="50"/>
      <c r="E145" s="114"/>
      <c r="F145" s="51"/>
      <c r="G145" s="51"/>
      <c r="H145" s="220"/>
      <c r="I145" s="123"/>
      <c r="J145" s="98" t="e">
        <f>IF(AND(Q145="",#REF!&gt;0,#REF!&lt;5),K145,)</f>
        <v>#REF!</v>
      </c>
      <c r="K145" s="96" t="str">
        <f>IF(D145="","ZZZ9",IF(AND(#REF!&gt;0,#REF!&lt;5),D145&amp;#REF!,D145&amp;"9"))</f>
        <v>ZZZ9</v>
      </c>
      <c r="L145" s="100">
        <f t="shared" si="3"/>
        <v>999</v>
      </c>
      <c r="M145" s="122">
        <f t="shared" si="4"/>
        <v>999</v>
      </c>
      <c r="N145" s="119"/>
      <c r="O145" s="51"/>
      <c r="P145" s="66">
        <f t="shared" si="5"/>
        <v>999</v>
      </c>
      <c r="Q145" s="51"/>
    </row>
    <row r="146" spans="1:17" x14ac:dyDescent="0.25">
      <c r="A146" s="101">
        <v>140</v>
      </c>
      <c r="B146" s="49"/>
      <c r="C146" s="49"/>
      <c r="D146" s="50"/>
      <c r="E146" s="114"/>
      <c r="F146" s="51"/>
      <c r="G146" s="51"/>
      <c r="H146" s="220"/>
      <c r="I146" s="123"/>
      <c r="J146" s="98" t="e">
        <f>IF(AND(Q146="",#REF!&gt;0,#REF!&lt;5),K146,)</f>
        <v>#REF!</v>
      </c>
      <c r="K146" s="96" t="str">
        <f>IF(D146="","ZZZ9",IF(AND(#REF!&gt;0,#REF!&lt;5),D146&amp;#REF!,D146&amp;"9"))</f>
        <v>ZZZ9</v>
      </c>
      <c r="L146" s="100">
        <f t="shared" si="3"/>
        <v>999</v>
      </c>
      <c r="M146" s="122">
        <f t="shared" si="4"/>
        <v>999</v>
      </c>
      <c r="N146" s="119"/>
      <c r="O146" s="51"/>
      <c r="P146" s="66">
        <f t="shared" si="5"/>
        <v>999</v>
      </c>
      <c r="Q146" s="51"/>
    </row>
    <row r="147" spans="1:17" x14ac:dyDescent="0.25">
      <c r="A147" s="101">
        <v>141</v>
      </c>
      <c r="B147" s="49"/>
      <c r="C147" s="49"/>
      <c r="D147" s="50"/>
      <c r="E147" s="114"/>
      <c r="F147" s="51"/>
      <c r="G147" s="51"/>
      <c r="H147" s="220"/>
      <c r="I147" s="123"/>
      <c r="J147" s="98" t="e">
        <f>IF(AND(Q147="",#REF!&gt;0,#REF!&lt;5),K147,)</f>
        <v>#REF!</v>
      </c>
      <c r="K147" s="96" t="str">
        <f>IF(D147="","ZZZ9",IF(AND(#REF!&gt;0,#REF!&lt;5),D147&amp;#REF!,D147&amp;"9"))</f>
        <v>ZZZ9</v>
      </c>
      <c r="L147" s="100">
        <f t="shared" si="3"/>
        <v>999</v>
      </c>
      <c r="M147" s="122">
        <f t="shared" si="4"/>
        <v>999</v>
      </c>
      <c r="N147" s="119"/>
      <c r="O147" s="51"/>
      <c r="P147" s="66">
        <f t="shared" si="5"/>
        <v>999</v>
      </c>
      <c r="Q147" s="51"/>
    </row>
    <row r="148" spans="1:17" x14ac:dyDescent="0.25">
      <c r="A148" s="101">
        <v>142</v>
      </c>
      <c r="B148" s="49"/>
      <c r="C148" s="49"/>
      <c r="D148" s="50"/>
      <c r="E148" s="114"/>
      <c r="F148" s="51"/>
      <c r="G148" s="51"/>
      <c r="H148" s="220"/>
      <c r="I148" s="123"/>
      <c r="J148" s="98" t="e">
        <f>IF(AND(Q148="",#REF!&gt;0,#REF!&lt;5),K148,)</f>
        <v>#REF!</v>
      </c>
      <c r="K148" s="96" t="str">
        <f>IF(D148="","ZZZ9",IF(AND(#REF!&gt;0,#REF!&lt;5),D148&amp;#REF!,D148&amp;"9"))</f>
        <v>ZZZ9</v>
      </c>
      <c r="L148" s="100">
        <f t="shared" si="3"/>
        <v>999</v>
      </c>
      <c r="M148" s="122">
        <f t="shared" si="4"/>
        <v>999</v>
      </c>
      <c r="N148" s="119"/>
      <c r="O148" s="123"/>
      <c r="P148" s="124">
        <f t="shared" si="5"/>
        <v>999</v>
      </c>
      <c r="Q148" s="123"/>
    </row>
    <row r="149" spans="1:17" x14ac:dyDescent="0.25">
      <c r="A149" s="101">
        <v>143</v>
      </c>
      <c r="B149" s="49"/>
      <c r="C149" s="49"/>
      <c r="D149" s="50"/>
      <c r="E149" s="114"/>
      <c r="F149" s="51"/>
      <c r="G149" s="51"/>
      <c r="H149" s="220"/>
      <c r="I149" s="123"/>
      <c r="J149" s="98" t="e">
        <f>IF(AND(Q149="",#REF!&gt;0,#REF!&lt;5),K149,)</f>
        <v>#REF!</v>
      </c>
      <c r="K149" s="96" t="str">
        <f>IF(D149="","ZZZ9",IF(AND(#REF!&gt;0,#REF!&lt;5),D149&amp;#REF!,D149&amp;"9"))</f>
        <v>ZZZ9</v>
      </c>
      <c r="L149" s="100">
        <f t="shared" si="3"/>
        <v>999</v>
      </c>
      <c r="M149" s="122">
        <f t="shared" si="4"/>
        <v>999</v>
      </c>
      <c r="N149" s="119"/>
      <c r="O149" s="51"/>
      <c r="P149" s="66">
        <f t="shared" si="5"/>
        <v>999</v>
      </c>
      <c r="Q149" s="51"/>
    </row>
    <row r="150" spans="1:17" x14ac:dyDescent="0.25">
      <c r="A150" s="101">
        <v>144</v>
      </c>
      <c r="B150" s="49"/>
      <c r="C150" s="49"/>
      <c r="D150" s="50"/>
      <c r="E150" s="114"/>
      <c r="F150" s="51"/>
      <c r="G150" s="51"/>
      <c r="H150" s="220"/>
      <c r="I150" s="123"/>
      <c r="J150" s="98" t="e">
        <f>IF(AND(Q150="",#REF!&gt;0,#REF!&lt;5),K150,)</f>
        <v>#REF!</v>
      </c>
      <c r="K150" s="96" t="str">
        <f>IF(D150="","ZZZ9",IF(AND(#REF!&gt;0,#REF!&lt;5),D150&amp;#REF!,D150&amp;"9"))</f>
        <v>ZZZ9</v>
      </c>
      <c r="L150" s="100">
        <f t="shared" si="3"/>
        <v>999</v>
      </c>
      <c r="M150" s="122">
        <f t="shared" si="4"/>
        <v>999</v>
      </c>
      <c r="N150" s="119"/>
      <c r="O150" s="51"/>
      <c r="P150" s="66">
        <f t="shared" si="5"/>
        <v>999</v>
      </c>
      <c r="Q150" s="51"/>
    </row>
    <row r="151" spans="1:17" x14ac:dyDescent="0.25">
      <c r="A151" s="101">
        <v>145</v>
      </c>
      <c r="B151" s="49"/>
      <c r="C151" s="49"/>
      <c r="D151" s="50"/>
      <c r="E151" s="114"/>
      <c r="F151" s="51"/>
      <c r="G151" s="51"/>
      <c r="H151" s="220"/>
      <c r="I151" s="123"/>
      <c r="J151" s="98" t="e">
        <f>IF(AND(Q151="",#REF!&gt;0,#REF!&lt;5),K151,)</f>
        <v>#REF!</v>
      </c>
      <c r="K151" s="96" t="str">
        <f>IF(D151="","ZZZ9",IF(AND(#REF!&gt;0,#REF!&lt;5),D151&amp;#REF!,D151&amp;"9"))</f>
        <v>ZZZ9</v>
      </c>
      <c r="L151" s="100">
        <f t="shared" si="3"/>
        <v>999</v>
      </c>
      <c r="M151" s="122">
        <f t="shared" si="4"/>
        <v>999</v>
      </c>
      <c r="N151" s="119"/>
      <c r="O151" s="51"/>
      <c r="P151" s="66">
        <f t="shared" si="5"/>
        <v>999</v>
      </c>
      <c r="Q151" s="51"/>
    </row>
    <row r="152" spans="1:17" x14ac:dyDescent="0.25">
      <c r="A152" s="101">
        <v>146</v>
      </c>
      <c r="B152" s="49"/>
      <c r="C152" s="49"/>
      <c r="D152" s="50"/>
      <c r="E152" s="114"/>
      <c r="F152" s="51"/>
      <c r="G152" s="51"/>
      <c r="H152" s="220"/>
      <c r="I152" s="123"/>
      <c r="J152" s="98" t="e">
        <f>IF(AND(Q152="",#REF!&gt;0,#REF!&lt;5),K152,)</f>
        <v>#REF!</v>
      </c>
      <c r="K152" s="96" t="str">
        <f>IF(D152="","ZZZ9",IF(AND(#REF!&gt;0,#REF!&lt;5),D152&amp;#REF!,D152&amp;"9"))</f>
        <v>ZZZ9</v>
      </c>
      <c r="L152" s="100">
        <f t="shared" si="3"/>
        <v>999</v>
      </c>
      <c r="M152" s="122">
        <f t="shared" si="4"/>
        <v>999</v>
      </c>
      <c r="N152" s="119"/>
      <c r="O152" s="51"/>
      <c r="P152" s="66">
        <f t="shared" si="5"/>
        <v>999</v>
      </c>
      <c r="Q152" s="51"/>
    </row>
    <row r="153" spans="1:17" x14ac:dyDescent="0.25">
      <c r="A153" s="101">
        <v>147</v>
      </c>
      <c r="B153" s="49"/>
      <c r="C153" s="49"/>
      <c r="D153" s="50"/>
      <c r="E153" s="114"/>
      <c r="F153" s="51"/>
      <c r="G153" s="51"/>
      <c r="H153" s="220"/>
      <c r="I153" s="123"/>
      <c r="J153" s="98" t="e">
        <f>IF(AND(Q153="",#REF!&gt;0,#REF!&lt;5),K153,)</f>
        <v>#REF!</v>
      </c>
      <c r="K153" s="96" t="str">
        <f>IF(D153="","ZZZ9",IF(AND(#REF!&gt;0,#REF!&lt;5),D153&amp;#REF!,D153&amp;"9"))</f>
        <v>ZZZ9</v>
      </c>
      <c r="L153" s="100">
        <f t="shared" si="3"/>
        <v>999</v>
      </c>
      <c r="M153" s="122">
        <f t="shared" si="4"/>
        <v>999</v>
      </c>
      <c r="N153" s="119"/>
      <c r="O153" s="51"/>
      <c r="P153" s="66">
        <f t="shared" si="5"/>
        <v>999</v>
      </c>
      <c r="Q153" s="51"/>
    </row>
    <row r="154" spans="1:17" x14ac:dyDescent="0.25">
      <c r="A154" s="101">
        <v>148</v>
      </c>
      <c r="B154" s="49"/>
      <c r="C154" s="49"/>
      <c r="D154" s="50"/>
      <c r="E154" s="114"/>
      <c r="F154" s="51"/>
      <c r="G154" s="51"/>
      <c r="H154" s="220"/>
      <c r="I154" s="123"/>
      <c r="J154" s="98" t="e">
        <f>IF(AND(Q154="",#REF!&gt;0,#REF!&lt;5),K154,)</f>
        <v>#REF!</v>
      </c>
      <c r="K154" s="96" t="str">
        <f>IF(D154="","ZZZ9",IF(AND(#REF!&gt;0,#REF!&lt;5),D154&amp;#REF!,D154&amp;"9"))</f>
        <v>ZZZ9</v>
      </c>
      <c r="L154" s="100">
        <f t="shared" si="3"/>
        <v>999</v>
      </c>
      <c r="M154" s="122">
        <f t="shared" si="4"/>
        <v>999</v>
      </c>
      <c r="N154" s="119"/>
      <c r="O154" s="51"/>
      <c r="P154" s="66">
        <f t="shared" si="5"/>
        <v>999</v>
      </c>
      <c r="Q154" s="51"/>
    </row>
    <row r="155" spans="1:17" x14ac:dyDescent="0.25">
      <c r="A155" s="101">
        <v>149</v>
      </c>
      <c r="B155" s="49"/>
      <c r="C155" s="49"/>
      <c r="D155" s="50"/>
      <c r="E155" s="114"/>
      <c r="F155" s="51"/>
      <c r="G155" s="51"/>
      <c r="H155" s="220"/>
      <c r="I155" s="123"/>
      <c r="J155" s="98" t="e">
        <f>IF(AND(Q155="",#REF!&gt;0,#REF!&lt;5),K155,)</f>
        <v>#REF!</v>
      </c>
      <c r="K155" s="96" t="str">
        <f>IF(D155="","ZZZ9",IF(AND(#REF!&gt;0,#REF!&lt;5),D155&amp;#REF!,D155&amp;"9"))</f>
        <v>ZZZ9</v>
      </c>
      <c r="L155" s="100">
        <f t="shared" si="3"/>
        <v>999</v>
      </c>
      <c r="M155" s="122">
        <f t="shared" si="4"/>
        <v>999</v>
      </c>
      <c r="N155" s="119"/>
      <c r="O155" s="51"/>
      <c r="P155" s="66">
        <f t="shared" si="5"/>
        <v>999</v>
      </c>
      <c r="Q155" s="51"/>
    </row>
    <row r="156" spans="1:17" x14ac:dyDescent="0.25">
      <c r="A156" s="101">
        <v>150</v>
      </c>
      <c r="B156" s="49"/>
      <c r="C156" s="49"/>
      <c r="D156" s="50"/>
      <c r="E156" s="114"/>
      <c r="F156" s="51"/>
      <c r="G156" s="51"/>
      <c r="H156" s="220"/>
      <c r="I156" s="123"/>
      <c r="J156" s="98" t="e">
        <f>IF(AND(Q156="",#REF!&gt;0,#REF!&lt;5),K156,)</f>
        <v>#REF!</v>
      </c>
      <c r="K156" s="96" t="str">
        <f>IF(D156="","ZZZ9",IF(AND(#REF!&gt;0,#REF!&lt;5),D156&amp;#REF!,D156&amp;"9"))</f>
        <v>ZZZ9</v>
      </c>
      <c r="L156" s="100">
        <f t="shared" si="3"/>
        <v>999</v>
      </c>
      <c r="M156" s="122">
        <f t="shared" si="4"/>
        <v>999</v>
      </c>
      <c r="N156" s="119"/>
      <c r="O156" s="51"/>
      <c r="P156" s="66">
        <f t="shared" si="5"/>
        <v>999</v>
      </c>
      <c r="Q156" s="51"/>
    </row>
  </sheetData>
  <conditionalFormatting sqref="A7:D156">
    <cfRule type="expression" dxfId="414" priority="1" stopIfTrue="1">
      <formula>$Q7&gt;=1</formula>
    </cfRule>
  </conditionalFormatting>
  <conditionalFormatting sqref="B9:D37">
    <cfRule type="expression" dxfId="413" priority="5" stopIfTrue="1">
      <formula>$Q9&gt;=1</formula>
    </cfRule>
  </conditionalFormatting>
  <conditionalFormatting sqref="E7:E14">
    <cfRule type="expression" dxfId="412" priority="10" stopIfTrue="1">
      <formula>AND(ROUNDDOWN(($A$4-E7)/365.25,0)&lt;=13,G7&lt;&gt;"OK")</formula>
    </cfRule>
    <cfRule type="expression" dxfId="411" priority="11" stopIfTrue="1">
      <formula>AND(ROUNDDOWN(($A$4-E7)/365.25,0)&lt;=14,G7&lt;&gt;"OK")</formula>
    </cfRule>
    <cfRule type="expression" dxfId="410" priority="12" stopIfTrue="1">
      <formula>AND(ROUNDDOWN(($A$4-E7)/365.25,0)&lt;=17,G7&lt;&gt;"OK")</formula>
    </cfRule>
    <cfRule type="expression" dxfId="409" priority="15" stopIfTrue="1">
      <formula>AND(ROUNDDOWN(($A$4-E7)/365.25,0)&lt;=13,G7&lt;&gt;"OK")</formula>
    </cfRule>
    <cfRule type="expression" dxfId="408" priority="16" stopIfTrue="1">
      <formula>AND(ROUNDDOWN(($A$4-E7)/365.25,0)&lt;=14,G7&lt;&gt;"OK")</formula>
    </cfRule>
    <cfRule type="expression" dxfId="407" priority="17" stopIfTrue="1">
      <formula>AND(ROUNDDOWN(($A$4-E7)/365.25,0)&lt;=17,G7&lt;&gt;"OK")</formula>
    </cfRule>
  </conditionalFormatting>
  <conditionalFormatting sqref="E7:E27 E29:E37">
    <cfRule type="expression" dxfId="406" priority="6" stopIfTrue="1">
      <formula>AND(ROUNDDOWN(($A$4-E7)/365.25,0)&lt;=13,G7&lt;&gt;"OK")</formula>
    </cfRule>
    <cfRule type="expression" dxfId="405" priority="7" stopIfTrue="1">
      <formula>AND(ROUNDDOWN(($A$4-E7)/365.25,0)&lt;=14,G7&lt;&gt;"OK")</formula>
    </cfRule>
    <cfRule type="expression" dxfId="404" priority="8" stopIfTrue="1">
      <formula>AND(ROUNDDOWN(($A$4-E7)/365.25,0)&lt;=17,G7&lt;&gt;"OK")</formula>
    </cfRule>
  </conditionalFormatting>
  <conditionalFormatting sqref="E7:E156">
    <cfRule type="expression" dxfId="403" priority="20" stopIfTrue="1">
      <formula>AND(ROUNDDOWN(($A$4-E7)/365.25,0)&lt;=13,G7&lt;&gt;"OK")</formula>
    </cfRule>
    <cfRule type="expression" dxfId="402" priority="21" stopIfTrue="1">
      <formula>AND(ROUNDDOWN(($A$4-E7)/365.25,0)&lt;=14,G7&lt;&gt;"OK")</formula>
    </cfRule>
    <cfRule type="expression" dxfId="401" priority="22" stopIfTrue="1">
      <formula>AND(ROUNDDOWN(($A$4-E7)/365.25,0)&lt;=17,G7&lt;&gt;"OK")</formula>
    </cfRule>
  </conditionalFormatting>
  <conditionalFormatting sqref="J7:J156">
    <cfRule type="cellIs" dxfId="400"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8D6C-52C1-45DF-BB21-869F110CF2F4}">
  <sheetPr codeName="Sheet17">
    <tabColor indexed="42"/>
  </sheetPr>
  <dimension ref="A1:Q156"/>
  <sheetViews>
    <sheetView showGridLines="0" showZeros="0" workbookViewId="0">
      <pane ySplit="6" topLeftCell="A7" activePane="bottomLeft" state="frozen"/>
      <selection activeCell="F3" sqref="F3"/>
      <selection pane="bottomLeft"/>
    </sheetView>
  </sheetViews>
  <sheetFormatPr defaultRowHeight="13.2" x14ac:dyDescent="0.25"/>
  <cols>
    <col min="1" max="1" width="3.88671875" customWidth="1"/>
    <col min="2" max="2" width="13.5546875" customWidth="1"/>
    <col min="3" max="3" width="14" customWidth="1"/>
    <col min="4" max="4" width="25.5546875" style="34" bestFit="1" customWidth="1"/>
    <col min="5" max="5" width="12.109375" style="230" customWidth="1"/>
    <col min="6" max="6" width="6.109375" style="47" hidden="1" customWidth="1"/>
    <col min="7" max="7" width="29.8867187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7" ht="24.6" x14ac:dyDescent="0.4">
      <c r="A1" s="258" t="str">
        <f>Altalanos!$A$6</f>
        <v>Somogy Vármegyei Tenisz DO A kategória</v>
      </c>
      <c r="B1" s="42"/>
      <c r="C1" s="42"/>
      <c r="D1" s="93"/>
      <c r="E1" s="111" t="s">
        <v>44</v>
      </c>
      <c r="F1" s="58"/>
      <c r="G1" s="102"/>
      <c r="H1" s="43"/>
      <c r="I1" s="43"/>
      <c r="J1" s="103"/>
      <c r="K1" s="103"/>
      <c r="L1" s="103"/>
      <c r="M1" s="103"/>
      <c r="N1" s="103"/>
      <c r="O1" s="103"/>
      <c r="P1" s="103"/>
      <c r="Q1" s="104"/>
    </row>
    <row r="2" spans="1:17" ht="13.8" thickBot="1" x14ac:dyDescent="0.3">
      <c r="B2" s="44" t="s">
        <v>43</v>
      </c>
      <c r="C2" s="241" t="str">
        <f>Altalanos!$C$8</f>
        <v>A-VIII.kcs.-U18+-L</v>
      </c>
      <c r="D2" s="58"/>
      <c r="E2" s="111" t="s">
        <v>29</v>
      </c>
      <c r="F2" s="48"/>
      <c r="G2" s="48"/>
      <c r="H2" s="223"/>
      <c r="I2" s="223"/>
      <c r="J2" s="43"/>
      <c r="K2" s="43"/>
      <c r="L2" s="43"/>
      <c r="M2" s="43"/>
      <c r="N2" s="52"/>
      <c r="O2" s="38"/>
      <c r="P2" s="38"/>
      <c r="Q2" s="52"/>
    </row>
    <row r="3" spans="1:17" s="2" customFormat="1" ht="13.8" thickBot="1" x14ac:dyDescent="0.3">
      <c r="A3" s="217" t="s">
        <v>42</v>
      </c>
      <c r="B3" s="221"/>
      <c r="C3" s="221"/>
      <c r="D3" s="221"/>
      <c r="E3" s="221"/>
      <c r="F3" s="221"/>
      <c r="G3" s="221"/>
      <c r="H3" s="221"/>
      <c r="I3" s="222"/>
      <c r="J3" s="53"/>
      <c r="K3" s="59"/>
      <c r="L3" s="59"/>
      <c r="M3" s="59"/>
      <c r="N3" s="128" t="s">
        <v>28</v>
      </c>
      <c r="O3" s="54"/>
      <c r="P3" s="60"/>
      <c r="Q3" s="112"/>
    </row>
    <row r="4" spans="1:17" s="2" customFormat="1" x14ac:dyDescent="0.25">
      <c r="A4" s="36" t="s">
        <v>21</v>
      </c>
      <c r="B4" s="36"/>
      <c r="C4" s="35" t="s">
        <v>19</v>
      </c>
      <c r="D4" s="36" t="s">
        <v>24</v>
      </c>
      <c r="E4" s="39"/>
      <c r="G4" s="61"/>
      <c r="H4" s="232" t="s">
        <v>25</v>
      </c>
      <c r="I4" s="227"/>
      <c r="J4" s="62"/>
      <c r="K4" s="63"/>
      <c r="L4" s="63"/>
      <c r="M4" s="63"/>
      <c r="N4" s="62"/>
      <c r="O4" s="113"/>
      <c r="P4" s="113"/>
      <c r="Q4" s="64"/>
    </row>
    <row r="5" spans="1:17" s="2" customFormat="1" ht="13.8" thickBot="1" x14ac:dyDescent="0.3">
      <c r="A5" s="105">
        <f>Altalanos!$A$10</f>
        <v>46135</v>
      </c>
      <c r="B5" s="105"/>
      <c r="C5" s="45" t="str">
        <f>Altalanos!$C$10</f>
        <v>Balatonboglár</v>
      </c>
      <c r="D5" s="46" t="str">
        <f>Altalanos!$D$10</f>
        <v xml:space="preserve">  </v>
      </c>
      <c r="E5" s="46"/>
      <c r="F5" s="46"/>
      <c r="G5" s="46"/>
      <c r="H5" s="125" t="str">
        <f>Altalanos!$E$10</f>
        <v>Nagyistók-Nádasi Judit</v>
      </c>
      <c r="I5" s="233"/>
      <c r="J5" s="65"/>
      <c r="K5" s="40"/>
      <c r="L5" s="40"/>
      <c r="M5" s="40"/>
      <c r="N5" s="65"/>
      <c r="O5" s="46"/>
      <c r="P5" s="46"/>
      <c r="Q5" s="235"/>
    </row>
    <row r="6" spans="1:17" ht="30" customHeight="1" thickBot="1" x14ac:dyDescent="0.3">
      <c r="A6" s="95" t="s">
        <v>30</v>
      </c>
      <c r="B6" s="55" t="s">
        <v>22</v>
      </c>
      <c r="C6" s="252" t="s">
        <v>23</v>
      </c>
      <c r="D6" s="55" t="s">
        <v>26</v>
      </c>
      <c r="E6" s="56" t="s">
        <v>27</v>
      </c>
      <c r="F6" s="56" t="s">
        <v>31</v>
      </c>
      <c r="G6" s="56" t="s">
        <v>83</v>
      </c>
      <c r="H6" s="224" t="s">
        <v>32</v>
      </c>
      <c r="I6" s="225"/>
      <c r="J6" s="97" t="s">
        <v>14</v>
      </c>
      <c r="K6" s="57" t="s">
        <v>12</v>
      </c>
      <c r="L6" s="99" t="s">
        <v>0</v>
      </c>
      <c r="M6" s="74" t="s">
        <v>13</v>
      </c>
      <c r="N6" s="118" t="s">
        <v>40</v>
      </c>
      <c r="O6" s="109" t="s">
        <v>33</v>
      </c>
      <c r="P6" s="110" t="s">
        <v>1</v>
      </c>
      <c r="Q6" s="56" t="s">
        <v>34</v>
      </c>
    </row>
    <row r="7" spans="1:17" s="11" customFormat="1" ht="18.899999999999999" customHeight="1" x14ac:dyDescent="0.25">
      <c r="A7" s="101">
        <v>1</v>
      </c>
      <c r="B7" s="244" t="s">
        <v>101</v>
      </c>
      <c r="C7" s="253" t="s">
        <v>102</v>
      </c>
      <c r="D7" s="250" t="s">
        <v>105</v>
      </c>
      <c r="E7" s="256" t="s">
        <v>107</v>
      </c>
      <c r="F7" s="218"/>
      <c r="G7" s="219"/>
      <c r="H7" s="50">
        <v>145</v>
      </c>
      <c r="I7" s="50"/>
      <c r="J7" s="98"/>
      <c r="K7" s="96"/>
      <c r="L7" s="100"/>
      <c r="M7" s="96"/>
      <c r="N7" s="94"/>
      <c r="O7" s="50"/>
      <c r="P7" s="66"/>
      <c r="Q7" s="51"/>
    </row>
    <row r="8" spans="1:17" s="11" customFormat="1" ht="18.899999999999999" customHeight="1" x14ac:dyDescent="0.25">
      <c r="A8" s="101">
        <v>2</v>
      </c>
      <c r="B8" s="246" t="s">
        <v>103</v>
      </c>
      <c r="C8" s="254" t="s">
        <v>104</v>
      </c>
      <c r="D8" s="251" t="s">
        <v>106</v>
      </c>
      <c r="E8" s="257" t="s">
        <v>115</v>
      </c>
      <c r="F8" s="220"/>
      <c r="G8" s="123"/>
      <c r="H8" s="50">
        <v>125</v>
      </c>
      <c r="I8" s="50"/>
      <c r="J8" s="98"/>
      <c r="K8" s="96"/>
      <c r="L8" s="100"/>
      <c r="M8" s="96"/>
      <c r="N8" s="94"/>
      <c r="O8" s="50"/>
      <c r="P8" s="66"/>
      <c r="Q8" s="51"/>
    </row>
    <row r="9" spans="1:17" s="11" customFormat="1" ht="18.899999999999999" customHeight="1" x14ac:dyDescent="0.25">
      <c r="A9" s="101">
        <v>3</v>
      </c>
      <c r="B9" s="49"/>
      <c r="C9" s="49"/>
      <c r="D9" s="50"/>
      <c r="E9" s="114"/>
      <c r="F9" s="220"/>
      <c r="G9" s="123"/>
      <c r="H9" s="50"/>
      <c r="I9" s="50"/>
      <c r="J9" s="98"/>
      <c r="K9" s="96"/>
      <c r="L9" s="100"/>
      <c r="M9" s="96"/>
      <c r="N9" s="94"/>
      <c r="O9" s="50"/>
      <c r="P9" s="229"/>
      <c r="Q9" s="119"/>
    </row>
    <row r="10" spans="1:17" s="11" customFormat="1" ht="18.899999999999999" customHeight="1" x14ac:dyDescent="0.25">
      <c r="A10" s="101">
        <v>4</v>
      </c>
      <c r="B10" s="49"/>
      <c r="C10" s="49"/>
      <c r="D10" s="50"/>
      <c r="E10" s="114"/>
      <c r="F10" s="220"/>
      <c r="G10" s="123"/>
      <c r="H10" s="50"/>
      <c r="I10" s="50"/>
      <c r="J10" s="98"/>
      <c r="K10" s="96"/>
      <c r="L10" s="100"/>
      <c r="M10" s="96"/>
      <c r="N10" s="94"/>
      <c r="O10" s="50"/>
      <c r="P10" s="228"/>
      <c r="Q10" s="226"/>
    </row>
    <row r="11" spans="1:17" s="11" customFormat="1" ht="18.899999999999999" customHeight="1" x14ac:dyDescent="0.25">
      <c r="A11" s="101">
        <v>5</v>
      </c>
      <c r="B11" s="49"/>
      <c r="C11" s="49"/>
      <c r="D11" s="50"/>
      <c r="E11" s="114"/>
      <c r="F11" s="220"/>
      <c r="G11" s="123"/>
      <c r="H11" s="50"/>
      <c r="I11" s="50"/>
      <c r="J11" s="98"/>
      <c r="K11" s="96"/>
      <c r="L11" s="100"/>
      <c r="M11" s="96"/>
      <c r="N11" s="94"/>
      <c r="O11" s="50"/>
      <c r="P11" s="228"/>
      <c r="Q11" s="226"/>
    </row>
    <row r="12" spans="1:17" s="11" customFormat="1" ht="18.899999999999999" customHeight="1" x14ac:dyDescent="0.25">
      <c r="A12" s="101">
        <v>6</v>
      </c>
      <c r="B12" s="49"/>
      <c r="C12" s="49"/>
      <c r="D12" s="50"/>
      <c r="E12" s="114"/>
      <c r="F12" s="220"/>
      <c r="G12" s="123"/>
      <c r="H12" s="50"/>
      <c r="I12" s="50"/>
      <c r="J12" s="98"/>
      <c r="K12" s="96"/>
      <c r="L12" s="100"/>
      <c r="M12" s="96"/>
      <c r="N12" s="94"/>
      <c r="O12" s="50"/>
      <c r="P12" s="228"/>
      <c r="Q12" s="226"/>
    </row>
    <row r="13" spans="1:17" s="11" customFormat="1" ht="18.899999999999999" customHeight="1" x14ac:dyDescent="0.25">
      <c r="A13" s="101">
        <v>7</v>
      </c>
      <c r="B13" s="49"/>
      <c r="C13" s="49"/>
      <c r="D13" s="50"/>
      <c r="E13" s="114"/>
      <c r="F13" s="220"/>
      <c r="G13" s="123"/>
      <c r="H13" s="50"/>
      <c r="I13" s="50"/>
      <c r="J13" s="98"/>
      <c r="K13" s="96"/>
      <c r="L13" s="100"/>
      <c r="M13" s="96"/>
      <c r="N13" s="94"/>
      <c r="O13" s="50"/>
      <c r="P13" s="228"/>
      <c r="Q13" s="226"/>
    </row>
    <row r="14" spans="1:17" s="11" customFormat="1" ht="18.899999999999999" customHeight="1" x14ac:dyDescent="0.25">
      <c r="A14" s="101">
        <v>8</v>
      </c>
      <c r="B14" s="49"/>
      <c r="C14" s="49"/>
      <c r="D14" s="50"/>
      <c r="E14" s="114"/>
      <c r="F14" s="220"/>
      <c r="G14" s="123"/>
      <c r="H14" s="50"/>
      <c r="I14" s="50"/>
      <c r="J14" s="98"/>
      <c r="K14" s="96"/>
      <c r="L14" s="100"/>
      <c r="M14" s="96"/>
      <c r="N14" s="94"/>
      <c r="O14" s="50"/>
      <c r="P14" s="228"/>
      <c r="Q14" s="226"/>
    </row>
    <row r="15" spans="1:17" s="11" customFormat="1" ht="18.899999999999999" customHeight="1" x14ac:dyDescent="0.25">
      <c r="A15" s="101">
        <v>9</v>
      </c>
      <c r="B15" s="49"/>
      <c r="C15" s="49"/>
      <c r="D15" s="50"/>
      <c r="E15" s="114"/>
      <c r="F15" s="51"/>
      <c r="G15" s="51"/>
      <c r="H15" s="50"/>
      <c r="I15" s="50"/>
      <c r="J15" s="98"/>
      <c r="K15" s="96"/>
      <c r="L15" s="100"/>
      <c r="M15" s="122"/>
      <c r="N15" s="94"/>
      <c r="O15" s="50"/>
      <c r="P15" s="51"/>
      <c r="Q15" s="51"/>
    </row>
    <row r="16" spans="1:17" s="11" customFormat="1" ht="18.899999999999999" customHeight="1" x14ac:dyDescent="0.25">
      <c r="A16" s="101">
        <v>10</v>
      </c>
      <c r="B16" s="238"/>
      <c r="C16" s="49"/>
      <c r="D16" s="50"/>
      <c r="E16" s="114"/>
      <c r="F16" s="51"/>
      <c r="G16" s="51"/>
      <c r="H16" s="50"/>
      <c r="I16" s="50"/>
      <c r="J16" s="98"/>
      <c r="K16" s="96"/>
      <c r="L16" s="100"/>
      <c r="M16" s="122"/>
      <c r="N16" s="94"/>
      <c r="O16" s="50"/>
      <c r="P16" s="66"/>
      <c r="Q16" s="51"/>
    </row>
    <row r="17" spans="1:17" s="11" customFormat="1" ht="18.899999999999999" customHeight="1" x14ac:dyDescent="0.25">
      <c r="A17" s="101">
        <v>11</v>
      </c>
      <c r="B17" s="49"/>
      <c r="C17" s="49"/>
      <c r="D17" s="50"/>
      <c r="E17" s="114"/>
      <c r="F17" s="51"/>
      <c r="G17" s="51"/>
      <c r="H17" s="50"/>
      <c r="I17" s="50"/>
      <c r="J17" s="98"/>
      <c r="K17" s="96"/>
      <c r="L17" s="100"/>
      <c r="M17" s="122"/>
      <c r="N17" s="94"/>
      <c r="O17" s="50"/>
      <c r="P17" s="66"/>
      <c r="Q17" s="51"/>
    </row>
    <row r="18" spans="1:17" s="11" customFormat="1" ht="18.899999999999999" customHeight="1" x14ac:dyDescent="0.25">
      <c r="A18" s="101">
        <v>12</v>
      </c>
      <c r="B18" s="49"/>
      <c r="C18" s="49"/>
      <c r="D18" s="50"/>
      <c r="E18" s="114"/>
      <c r="F18" s="51"/>
      <c r="G18" s="51"/>
      <c r="H18" s="50"/>
      <c r="I18" s="50"/>
      <c r="J18" s="98"/>
      <c r="K18" s="96"/>
      <c r="L18" s="100"/>
      <c r="M18" s="122"/>
      <c r="N18" s="94"/>
      <c r="O18" s="50"/>
      <c r="P18" s="66"/>
      <c r="Q18" s="51"/>
    </row>
    <row r="19" spans="1:17" s="11" customFormat="1" ht="18.899999999999999" customHeight="1" x14ac:dyDescent="0.25">
      <c r="A19" s="101">
        <v>13</v>
      </c>
      <c r="B19" s="49"/>
      <c r="C19" s="49"/>
      <c r="D19" s="50"/>
      <c r="E19" s="114"/>
      <c r="F19" s="51"/>
      <c r="G19" s="51"/>
      <c r="H19" s="50"/>
      <c r="I19" s="50"/>
      <c r="J19" s="98"/>
      <c r="K19" s="96"/>
      <c r="L19" s="100"/>
      <c r="M19" s="122"/>
      <c r="N19" s="94"/>
      <c r="O19" s="50"/>
      <c r="P19" s="66"/>
      <c r="Q19" s="51"/>
    </row>
    <row r="20" spans="1:17" s="11" customFormat="1" ht="18.899999999999999" customHeight="1" x14ac:dyDescent="0.25">
      <c r="A20" s="101">
        <v>14</v>
      </c>
      <c r="B20" s="49"/>
      <c r="C20" s="49"/>
      <c r="D20" s="50"/>
      <c r="E20" s="114"/>
      <c r="F20" s="51"/>
      <c r="G20" s="51"/>
      <c r="H20" s="50"/>
      <c r="I20" s="50"/>
      <c r="J20" s="98"/>
      <c r="K20" s="96"/>
      <c r="L20" s="100"/>
      <c r="M20" s="122"/>
      <c r="N20" s="94"/>
      <c r="O20" s="50"/>
      <c r="P20" s="66"/>
      <c r="Q20" s="51"/>
    </row>
    <row r="21" spans="1:17" s="11" customFormat="1" ht="18.899999999999999" customHeight="1" x14ac:dyDescent="0.25">
      <c r="A21" s="101">
        <v>15</v>
      </c>
      <c r="B21" s="49"/>
      <c r="C21" s="49"/>
      <c r="D21" s="50"/>
      <c r="E21" s="114"/>
      <c r="F21" s="51"/>
      <c r="G21" s="51"/>
      <c r="H21" s="50"/>
      <c r="I21" s="50"/>
      <c r="J21" s="98"/>
      <c r="K21" s="96"/>
      <c r="L21" s="100"/>
      <c r="M21" s="122"/>
      <c r="N21" s="94"/>
      <c r="O21" s="50"/>
      <c r="P21" s="66"/>
      <c r="Q21" s="51"/>
    </row>
    <row r="22" spans="1:17" s="11" customFormat="1" ht="18.899999999999999" customHeight="1" x14ac:dyDescent="0.25">
      <c r="A22" s="101">
        <v>16</v>
      </c>
      <c r="B22" s="49"/>
      <c r="C22" s="49"/>
      <c r="D22" s="50"/>
      <c r="E22" s="114"/>
      <c r="F22" s="51"/>
      <c r="G22" s="51"/>
      <c r="H22" s="50"/>
      <c r="I22" s="50"/>
      <c r="J22" s="98"/>
      <c r="K22" s="96"/>
      <c r="L22" s="100"/>
      <c r="M22" s="122"/>
      <c r="N22" s="94"/>
      <c r="O22" s="50"/>
      <c r="P22" s="66"/>
      <c r="Q22" s="51"/>
    </row>
    <row r="23" spans="1:17" s="11" customFormat="1" ht="18.899999999999999" customHeight="1" x14ac:dyDescent="0.25">
      <c r="A23" s="101">
        <v>17</v>
      </c>
      <c r="B23" s="49"/>
      <c r="C23" s="49"/>
      <c r="D23" s="50"/>
      <c r="E23" s="114"/>
      <c r="F23" s="51"/>
      <c r="G23" s="51"/>
      <c r="H23" s="50"/>
      <c r="I23" s="50"/>
      <c r="J23" s="98"/>
      <c r="K23" s="96"/>
      <c r="L23" s="100"/>
      <c r="M23" s="122"/>
      <c r="N23" s="94"/>
      <c r="O23" s="50"/>
      <c r="P23" s="66"/>
      <c r="Q23" s="51"/>
    </row>
    <row r="24" spans="1:17" s="11" customFormat="1" ht="18.899999999999999" customHeight="1" x14ac:dyDescent="0.25">
      <c r="A24" s="101">
        <v>18</v>
      </c>
      <c r="B24" s="49"/>
      <c r="C24" s="49"/>
      <c r="D24" s="50"/>
      <c r="E24" s="114"/>
      <c r="F24" s="51"/>
      <c r="G24" s="51"/>
      <c r="H24" s="50"/>
      <c r="I24" s="50"/>
      <c r="J24" s="98"/>
      <c r="K24" s="96"/>
      <c r="L24" s="100"/>
      <c r="M24" s="122"/>
      <c r="N24" s="94"/>
      <c r="O24" s="50"/>
      <c r="P24" s="66"/>
      <c r="Q24" s="51"/>
    </row>
    <row r="25" spans="1:17" s="11" customFormat="1" ht="18.899999999999999" customHeight="1" x14ac:dyDescent="0.25">
      <c r="A25" s="101">
        <v>19</v>
      </c>
      <c r="B25" s="49"/>
      <c r="C25" s="49"/>
      <c r="D25" s="50"/>
      <c r="E25" s="114"/>
      <c r="F25" s="51"/>
      <c r="G25" s="51"/>
      <c r="H25" s="50"/>
      <c r="I25" s="50"/>
      <c r="J25" s="98"/>
      <c r="K25" s="96"/>
      <c r="L25" s="100"/>
      <c r="M25" s="122"/>
      <c r="N25" s="94"/>
      <c r="O25" s="50"/>
      <c r="P25" s="66"/>
      <c r="Q25" s="51"/>
    </row>
    <row r="26" spans="1:17" s="11" customFormat="1" ht="18.899999999999999" customHeight="1" x14ac:dyDescent="0.25">
      <c r="A26" s="101">
        <v>20</v>
      </c>
      <c r="B26" s="49"/>
      <c r="C26" s="49"/>
      <c r="D26" s="50"/>
      <c r="E26" s="114"/>
      <c r="F26" s="51"/>
      <c r="G26" s="51"/>
      <c r="H26" s="50"/>
      <c r="I26" s="50"/>
      <c r="J26" s="98"/>
      <c r="K26" s="96"/>
      <c r="L26" s="100"/>
      <c r="M26" s="122"/>
      <c r="N26" s="94"/>
      <c r="O26" s="50"/>
      <c r="P26" s="66"/>
      <c r="Q26" s="51"/>
    </row>
    <row r="27" spans="1:17" s="11" customFormat="1" ht="18.899999999999999" customHeight="1" x14ac:dyDescent="0.25">
      <c r="A27" s="101">
        <v>21</v>
      </c>
      <c r="B27" s="49"/>
      <c r="C27" s="49"/>
      <c r="D27" s="50"/>
      <c r="E27" s="114"/>
      <c r="F27" s="51"/>
      <c r="G27" s="51"/>
      <c r="H27" s="50"/>
      <c r="I27" s="50"/>
      <c r="J27" s="98"/>
      <c r="K27" s="96"/>
      <c r="L27" s="100"/>
      <c r="M27" s="122"/>
      <c r="N27" s="94"/>
      <c r="O27" s="50"/>
      <c r="P27" s="66"/>
      <c r="Q27" s="51"/>
    </row>
    <row r="28" spans="1:17" s="11" customFormat="1" ht="18.899999999999999" customHeight="1" x14ac:dyDescent="0.25">
      <c r="A28" s="101">
        <v>22</v>
      </c>
      <c r="B28" s="49"/>
      <c r="C28" s="49"/>
      <c r="D28" s="50"/>
      <c r="E28" s="239"/>
      <c r="F28" s="234"/>
      <c r="G28" s="119"/>
      <c r="H28" s="50"/>
      <c r="I28" s="50"/>
      <c r="J28" s="98"/>
      <c r="K28" s="96"/>
      <c r="L28" s="100"/>
      <c r="M28" s="122"/>
      <c r="N28" s="94"/>
      <c r="O28" s="50"/>
      <c r="P28" s="66"/>
      <c r="Q28" s="51"/>
    </row>
    <row r="29" spans="1:17" s="11" customFormat="1" ht="18.899999999999999" customHeight="1" x14ac:dyDescent="0.25">
      <c r="A29" s="101">
        <v>23</v>
      </c>
      <c r="B29" s="49"/>
      <c r="C29" s="49"/>
      <c r="D29" s="50"/>
      <c r="E29" s="240"/>
      <c r="F29" s="51"/>
      <c r="G29" s="51"/>
      <c r="H29" s="50"/>
      <c r="I29" s="50"/>
      <c r="J29" s="98"/>
      <c r="K29" s="96"/>
      <c r="L29" s="100"/>
      <c r="M29" s="122"/>
      <c r="N29" s="94"/>
      <c r="O29" s="50"/>
      <c r="P29" s="66"/>
      <c r="Q29" s="51"/>
    </row>
    <row r="30" spans="1:17" s="11" customFormat="1" ht="18.899999999999999" customHeight="1" x14ac:dyDescent="0.25">
      <c r="A30" s="101">
        <v>24</v>
      </c>
      <c r="B30" s="49"/>
      <c r="C30" s="49"/>
      <c r="D30" s="50"/>
      <c r="E30" s="114"/>
      <c r="F30" s="51"/>
      <c r="G30" s="51"/>
      <c r="H30" s="50"/>
      <c r="I30" s="50"/>
      <c r="J30" s="98"/>
      <c r="K30" s="96"/>
      <c r="L30" s="100"/>
      <c r="M30" s="122"/>
      <c r="N30" s="94"/>
      <c r="O30" s="50"/>
      <c r="P30" s="66"/>
      <c r="Q30" s="51"/>
    </row>
    <row r="31" spans="1:17" s="11" customFormat="1" ht="18.899999999999999" customHeight="1" x14ac:dyDescent="0.25">
      <c r="A31" s="101">
        <v>25</v>
      </c>
      <c r="B31" s="49"/>
      <c r="C31" s="49"/>
      <c r="D31" s="50"/>
      <c r="E31" s="114"/>
      <c r="F31" s="51"/>
      <c r="G31" s="51"/>
      <c r="H31" s="50"/>
      <c r="I31" s="50"/>
      <c r="J31" s="98"/>
      <c r="K31" s="96"/>
      <c r="L31" s="100"/>
      <c r="M31" s="122"/>
      <c r="N31" s="94"/>
      <c r="O31" s="50"/>
      <c r="P31" s="66"/>
      <c r="Q31" s="51"/>
    </row>
    <row r="32" spans="1:17" s="11" customFormat="1" ht="18.899999999999999" customHeight="1" x14ac:dyDescent="0.25">
      <c r="A32" s="101">
        <v>26</v>
      </c>
      <c r="B32" s="49"/>
      <c r="C32" s="49"/>
      <c r="D32" s="50"/>
      <c r="E32" s="231"/>
      <c r="F32" s="51"/>
      <c r="G32" s="51"/>
      <c r="H32" s="50"/>
      <c r="I32" s="50"/>
      <c r="J32" s="98"/>
      <c r="K32" s="96"/>
      <c r="L32" s="100"/>
      <c r="M32" s="122"/>
      <c r="N32" s="94"/>
      <c r="O32" s="50"/>
      <c r="P32" s="66"/>
      <c r="Q32" s="51"/>
    </row>
    <row r="33" spans="1:17" s="11" customFormat="1" ht="18.899999999999999" customHeight="1" x14ac:dyDescent="0.25">
      <c r="A33" s="101">
        <v>27</v>
      </c>
      <c r="B33" s="49"/>
      <c r="C33" s="49"/>
      <c r="D33" s="50"/>
      <c r="E33" s="114"/>
      <c r="F33" s="51"/>
      <c r="G33" s="51"/>
      <c r="H33" s="50"/>
      <c r="I33" s="50"/>
      <c r="J33" s="98"/>
      <c r="K33" s="96"/>
      <c r="L33" s="100"/>
      <c r="M33" s="122"/>
      <c r="N33" s="94"/>
      <c r="O33" s="50"/>
      <c r="P33" s="66"/>
      <c r="Q33" s="51"/>
    </row>
    <row r="34" spans="1:17" s="11" customFormat="1" ht="18.899999999999999" customHeight="1" x14ac:dyDescent="0.25">
      <c r="A34" s="101">
        <v>28</v>
      </c>
      <c r="B34" s="49"/>
      <c r="C34" s="49"/>
      <c r="D34" s="50"/>
      <c r="E34" s="114"/>
      <c r="F34" s="51"/>
      <c r="G34" s="51"/>
      <c r="H34" s="50"/>
      <c r="I34" s="50"/>
      <c r="J34" s="98"/>
      <c r="K34" s="96"/>
      <c r="L34" s="100"/>
      <c r="M34" s="122"/>
      <c r="N34" s="94"/>
      <c r="O34" s="50"/>
      <c r="P34" s="66"/>
      <c r="Q34" s="51"/>
    </row>
    <row r="35" spans="1:17" s="11" customFormat="1" ht="18.899999999999999" customHeight="1" x14ac:dyDescent="0.25">
      <c r="A35" s="101">
        <v>29</v>
      </c>
      <c r="B35" s="49"/>
      <c r="C35" s="49"/>
      <c r="D35" s="50"/>
      <c r="E35" s="114"/>
      <c r="F35" s="51"/>
      <c r="G35" s="51"/>
      <c r="H35" s="50"/>
      <c r="I35" s="50"/>
      <c r="J35" s="98"/>
      <c r="K35" s="96"/>
      <c r="L35" s="100"/>
      <c r="M35" s="122"/>
      <c r="N35" s="94"/>
      <c r="O35" s="50"/>
      <c r="P35" s="66"/>
      <c r="Q35" s="51"/>
    </row>
    <row r="36" spans="1:17" s="11" customFormat="1" ht="18.899999999999999" customHeight="1" x14ac:dyDescent="0.25">
      <c r="A36" s="101">
        <v>30</v>
      </c>
      <c r="B36" s="49"/>
      <c r="C36" s="49"/>
      <c r="D36" s="50"/>
      <c r="E36" s="114"/>
      <c r="F36" s="51"/>
      <c r="G36" s="51"/>
      <c r="H36" s="50"/>
      <c r="I36" s="50"/>
      <c r="J36" s="98"/>
      <c r="K36" s="96"/>
      <c r="L36" s="100"/>
      <c r="M36" s="122"/>
      <c r="N36" s="94"/>
      <c r="O36" s="50"/>
      <c r="P36" s="66"/>
      <c r="Q36" s="51"/>
    </row>
    <row r="37" spans="1:17" s="11" customFormat="1" ht="18.899999999999999" customHeight="1" x14ac:dyDescent="0.25">
      <c r="A37" s="101">
        <v>31</v>
      </c>
      <c r="B37" s="49"/>
      <c r="C37" s="49"/>
      <c r="D37" s="50"/>
      <c r="E37" s="114"/>
      <c r="F37" s="51"/>
      <c r="G37" s="51"/>
      <c r="H37" s="50"/>
      <c r="I37" s="50"/>
      <c r="J37" s="98"/>
      <c r="K37" s="96"/>
      <c r="L37" s="100"/>
      <c r="M37" s="122"/>
      <c r="N37" s="94"/>
      <c r="O37" s="50"/>
      <c r="P37" s="66"/>
      <c r="Q37" s="51"/>
    </row>
    <row r="38" spans="1:17" s="11" customFormat="1" ht="18.899999999999999" customHeight="1" x14ac:dyDescent="0.25">
      <c r="A38" s="101">
        <v>32</v>
      </c>
      <c r="B38" s="49"/>
      <c r="C38" s="49"/>
      <c r="D38" s="50"/>
      <c r="E38" s="114"/>
      <c r="F38" s="51"/>
      <c r="G38" s="51"/>
      <c r="H38" s="220"/>
      <c r="I38" s="123"/>
      <c r="J38" s="98"/>
      <c r="K38" s="96"/>
      <c r="L38" s="100"/>
      <c r="M38" s="122"/>
      <c r="N38" s="94"/>
      <c r="O38" s="51"/>
      <c r="P38" s="66"/>
      <c r="Q38" s="51"/>
    </row>
    <row r="39" spans="1:17" s="11" customFormat="1" ht="18.899999999999999" customHeight="1" x14ac:dyDescent="0.25">
      <c r="A39" s="101">
        <v>33</v>
      </c>
      <c r="B39" s="49"/>
      <c r="C39" s="49"/>
      <c r="D39" s="50"/>
      <c r="E39" s="114"/>
      <c r="F39" s="51"/>
      <c r="G39" s="51"/>
      <c r="H39" s="220"/>
      <c r="I39" s="123"/>
      <c r="J39" s="98"/>
      <c r="K39" s="96"/>
      <c r="L39" s="100"/>
      <c r="M39" s="122"/>
      <c r="N39" s="119"/>
      <c r="O39" s="51"/>
      <c r="P39" s="66"/>
      <c r="Q39" s="51"/>
    </row>
    <row r="40" spans="1:17" s="11" customFormat="1" ht="18.899999999999999" customHeight="1" x14ac:dyDescent="0.25">
      <c r="A40" s="101">
        <v>34</v>
      </c>
      <c r="B40" s="49"/>
      <c r="C40" s="49"/>
      <c r="D40" s="50"/>
      <c r="E40" s="114"/>
      <c r="F40" s="51"/>
      <c r="G40" s="51"/>
      <c r="H40" s="220"/>
      <c r="I40" s="123"/>
      <c r="J40" s="98" t="e">
        <f>IF(AND(Q40="",#REF!&gt;0,#REF!&lt;5),K40,)</f>
        <v>#REF!</v>
      </c>
      <c r="K40" s="96" t="str">
        <f>IF(D40="","ZZZ9",IF(AND(#REF!&gt;0,#REF!&lt;5),D40&amp;#REF!,D40&amp;"9"))</f>
        <v>ZZZ9</v>
      </c>
      <c r="L40" s="100">
        <f t="shared" ref="L40:L103" si="0">IF(Q40="",999,Q40)</f>
        <v>999</v>
      </c>
      <c r="M40" s="122">
        <f t="shared" ref="M40:M103" si="1">IF(P40=999,999,1)</f>
        <v>999</v>
      </c>
      <c r="N40" s="119"/>
      <c r="O40" s="51"/>
      <c r="P40" s="66">
        <f t="shared" ref="P40:P103" si="2">IF(N40="DA",1,IF(N40="WC",2,IF(N40="SE",3,IF(N40="Q",4,IF(N40="LL",5,999)))))</f>
        <v>999</v>
      </c>
      <c r="Q40" s="51"/>
    </row>
    <row r="41" spans="1:17" s="11" customFormat="1" ht="18.899999999999999" customHeight="1" x14ac:dyDescent="0.25">
      <c r="A41" s="101">
        <v>35</v>
      </c>
      <c r="B41" s="49"/>
      <c r="C41" s="49"/>
      <c r="D41" s="50"/>
      <c r="E41" s="114"/>
      <c r="F41" s="51"/>
      <c r="G41" s="51"/>
      <c r="H41" s="220"/>
      <c r="I41" s="123"/>
      <c r="J41" s="98" t="e">
        <f>IF(AND(Q41="",#REF!&gt;0,#REF!&lt;5),K41,)</f>
        <v>#REF!</v>
      </c>
      <c r="K41" s="96" t="str">
        <f>IF(D41="","ZZZ9",IF(AND(#REF!&gt;0,#REF!&lt;5),D41&amp;#REF!,D41&amp;"9"))</f>
        <v>ZZZ9</v>
      </c>
      <c r="L41" s="100">
        <f t="shared" si="0"/>
        <v>999</v>
      </c>
      <c r="M41" s="122">
        <f t="shared" si="1"/>
        <v>999</v>
      </c>
      <c r="N41" s="119"/>
      <c r="O41" s="51"/>
      <c r="P41" s="66">
        <f t="shared" si="2"/>
        <v>999</v>
      </c>
      <c r="Q41" s="51"/>
    </row>
    <row r="42" spans="1:17" s="11" customFormat="1" ht="18.899999999999999" customHeight="1" x14ac:dyDescent="0.25">
      <c r="A42" s="101">
        <v>36</v>
      </c>
      <c r="B42" s="49"/>
      <c r="C42" s="49"/>
      <c r="D42" s="50"/>
      <c r="E42" s="114"/>
      <c r="F42" s="51"/>
      <c r="G42" s="51"/>
      <c r="H42" s="220"/>
      <c r="I42" s="123"/>
      <c r="J42" s="98" t="e">
        <f>IF(AND(Q42="",#REF!&gt;0,#REF!&lt;5),K42,)</f>
        <v>#REF!</v>
      </c>
      <c r="K42" s="96" t="str">
        <f>IF(D42="","ZZZ9",IF(AND(#REF!&gt;0,#REF!&lt;5),D42&amp;#REF!,D42&amp;"9"))</f>
        <v>ZZZ9</v>
      </c>
      <c r="L42" s="100">
        <f t="shared" si="0"/>
        <v>999</v>
      </c>
      <c r="M42" s="122">
        <f t="shared" si="1"/>
        <v>999</v>
      </c>
      <c r="N42" s="119"/>
      <c r="O42" s="51"/>
      <c r="P42" s="66">
        <f t="shared" si="2"/>
        <v>999</v>
      </c>
      <c r="Q42" s="51"/>
    </row>
    <row r="43" spans="1:17" s="11" customFormat="1" ht="18.899999999999999" customHeight="1" x14ac:dyDescent="0.25">
      <c r="A43" s="101">
        <v>37</v>
      </c>
      <c r="B43" s="49"/>
      <c r="C43" s="49"/>
      <c r="D43" s="50"/>
      <c r="E43" s="114"/>
      <c r="F43" s="51"/>
      <c r="G43" s="51"/>
      <c r="H43" s="220"/>
      <c r="I43" s="123"/>
      <c r="J43" s="98" t="e">
        <f>IF(AND(Q43="",#REF!&gt;0,#REF!&lt;5),K43,)</f>
        <v>#REF!</v>
      </c>
      <c r="K43" s="96" t="str">
        <f>IF(D43="","ZZZ9",IF(AND(#REF!&gt;0,#REF!&lt;5),D43&amp;#REF!,D43&amp;"9"))</f>
        <v>ZZZ9</v>
      </c>
      <c r="L43" s="100">
        <f t="shared" si="0"/>
        <v>999</v>
      </c>
      <c r="M43" s="122">
        <f t="shared" si="1"/>
        <v>999</v>
      </c>
      <c r="N43" s="119"/>
      <c r="O43" s="51"/>
      <c r="P43" s="66">
        <f t="shared" si="2"/>
        <v>999</v>
      </c>
      <c r="Q43" s="51"/>
    </row>
    <row r="44" spans="1:17" s="11" customFormat="1" ht="18.899999999999999" customHeight="1" x14ac:dyDescent="0.25">
      <c r="A44" s="101">
        <v>38</v>
      </c>
      <c r="B44" s="49"/>
      <c r="C44" s="49"/>
      <c r="D44" s="50"/>
      <c r="E44" s="114"/>
      <c r="F44" s="51"/>
      <c r="G44" s="51"/>
      <c r="H44" s="220"/>
      <c r="I44" s="123"/>
      <c r="J44" s="98" t="e">
        <f>IF(AND(Q44="",#REF!&gt;0,#REF!&lt;5),K44,)</f>
        <v>#REF!</v>
      </c>
      <c r="K44" s="96" t="str">
        <f>IF(D44="","ZZZ9",IF(AND(#REF!&gt;0,#REF!&lt;5),D44&amp;#REF!,D44&amp;"9"))</f>
        <v>ZZZ9</v>
      </c>
      <c r="L44" s="100">
        <f t="shared" si="0"/>
        <v>999</v>
      </c>
      <c r="M44" s="122">
        <f t="shared" si="1"/>
        <v>999</v>
      </c>
      <c r="N44" s="119"/>
      <c r="O44" s="51"/>
      <c r="P44" s="66">
        <f t="shared" si="2"/>
        <v>999</v>
      </c>
      <c r="Q44" s="51"/>
    </row>
    <row r="45" spans="1:17" s="11" customFormat="1" ht="18.899999999999999" customHeight="1" x14ac:dyDescent="0.25">
      <c r="A45" s="101">
        <v>39</v>
      </c>
      <c r="B45" s="49"/>
      <c r="C45" s="49"/>
      <c r="D45" s="50"/>
      <c r="E45" s="114"/>
      <c r="F45" s="51"/>
      <c r="G45" s="51"/>
      <c r="H45" s="220"/>
      <c r="I45" s="123"/>
      <c r="J45" s="98" t="e">
        <f>IF(AND(Q45="",#REF!&gt;0,#REF!&lt;5),K45,)</f>
        <v>#REF!</v>
      </c>
      <c r="K45" s="96" t="str">
        <f>IF(D45="","ZZZ9",IF(AND(#REF!&gt;0,#REF!&lt;5),D45&amp;#REF!,D45&amp;"9"))</f>
        <v>ZZZ9</v>
      </c>
      <c r="L45" s="100">
        <f t="shared" si="0"/>
        <v>999</v>
      </c>
      <c r="M45" s="122">
        <f t="shared" si="1"/>
        <v>999</v>
      </c>
      <c r="N45" s="119"/>
      <c r="O45" s="51"/>
      <c r="P45" s="66">
        <f t="shared" si="2"/>
        <v>999</v>
      </c>
      <c r="Q45" s="51"/>
    </row>
    <row r="46" spans="1:17" s="11" customFormat="1" ht="18.899999999999999" customHeight="1" x14ac:dyDescent="0.25">
      <c r="A46" s="101">
        <v>40</v>
      </c>
      <c r="B46" s="49"/>
      <c r="C46" s="49"/>
      <c r="D46" s="50"/>
      <c r="E46" s="114"/>
      <c r="F46" s="51"/>
      <c r="G46" s="51"/>
      <c r="H46" s="220"/>
      <c r="I46" s="123"/>
      <c r="J46" s="98" t="e">
        <f>IF(AND(Q46="",#REF!&gt;0,#REF!&lt;5),K46,)</f>
        <v>#REF!</v>
      </c>
      <c r="K46" s="96" t="str">
        <f>IF(D46="","ZZZ9",IF(AND(#REF!&gt;0,#REF!&lt;5),D46&amp;#REF!,D46&amp;"9"))</f>
        <v>ZZZ9</v>
      </c>
      <c r="L46" s="100">
        <f t="shared" si="0"/>
        <v>999</v>
      </c>
      <c r="M46" s="122">
        <f t="shared" si="1"/>
        <v>999</v>
      </c>
      <c r="N46" s="119"/>
      <c r="O46" s="51"/>
      <c r="P46" s="66">
        <f t="shared" si="2"/>
        <v>999</v>
      </c>
      <c r="Q46" s="51"/>
    </row>
    <row r="47" spans="1:17" s="11" customFormat="1" ht="18.899999999999999" customHeight="1" x14ac:dyDescent="0.25">
      <c r="A47" s="101">
        <v>41</v>
      </c>
      <c r="B47" s="49"/>
      <c r="C47" s="49"/>
      <c r="D47" s="50"/>
      <c r="E47" s="114"/>
      <c r="F47" s="51"/>
      <c r="G47" s="51"/>
      <c r="H47" s="220"/>
      <c r="I47" s="123"/>
      <c r="J47" s="98" t="e">
        <f>IF(AND(Q47="",#REF!&gt;0,#REF!&lt;5),K47,)</f>
        <v>#REF!</v>
      </c>
      <c r="K47" s="96" t="str">
        <f>IF(D47="","ZZZ9",IF(AND(#REF!&gt;0,#REF!&lt;5),D47&amp;#REF!,D47&amp;"9"))</f>
        <v>ZZZ9</v>
      </c>
      <c r="L47" s="100">
        <f t="shared" si="0"/>
        <v>999</v>
      </c>
      <c r="M47" s="122">
        <f t="shared" si="1"/>
        <v>999</v>
      </c>
      <c r="N47" s="119"/>
      <c r="O47" s="51"/>
      <c r="P47" s="66">
        <f t="shared" si="2"/>
        <v>999</v>
      </c>
      <c r="Q47" s="51"/>
    </row>
    <row r="48" spans="1:17" s="11" customFormat="1" ht="18.899999999999999" customHeight="1" x14ac:dyDescent="0.25">
      <c r="A48" s="101">
        <v>42</v>
      </c>
      <c r="B48" s="49"/>
      <c r="C48" s="49"/>
      <c r="D48" s="50"/>
      <c r="E48" s="114"/>
      <c r="F48" s="51"/>
      <c r="G48" s="51"/>
      <c r="H48" s="220"/>
      <c r="I48" s="123"/>
      <c r="J48" s="98" t="e">
        <f>IF(AND(Q48="",#REF!&gt;0,#REF!&lt;5),K48,)</f>
        <v>#REF!</v>
      </c>
      <c r="K48" s="96" t="str">
        <f>IF(D48="","ZZZ9",IF(AND(#REF!&gt;0,#REF!&lt;5),D48&amp;#REF!,D48&amp;"9"))</f>
        <v>ZZZ9</v>
      </c>
      <c r="L48" s="100">
        <f t="shared" si="0"/>
        <v>999</v>
      </c>
      <c r="M48" s="122">
        <f t="shared" si="1"/>
        <v>999</v>
      </c>
      <c r="N48" s="119"/>
      <c r="O48" s="51"/>
      <c r="P48" s="66">
        <f t="shared" si="2"/>
        <v>999</v>
      </c>
      <c r="Q48" s="51"/>
    </row>
    <row r="49" spans="1:17" s="11" customFormat="1" ht="18.899999999999999" customHeight="1" x14ac:dyDescent="0.25">
      <c r="A49" s="101">
        <v>43</v>
      </c>
      <c r="B49" s="49"/>
      <c r="C49" s="49"/>
      <c r="D49" s="50"/>
      <c r="E49" s="114"/>
      <c r="F49" s="51"/>
      <c r="G49" s="51"/>
      <c r="H49" s="220"/>
      <c r="I49" s="123"/>
      <c r="J49" s="98" t="e">
        <f>IF(AND(Q49="",#REF!&gt;0,#REF!&lt;5),K49,)</f>
        <v>#REF!</v>
      </c>
      <c r="K49" s="96" t="str">
        <f>IF(D49="","ZZZ9",IF(AND(#REF!&gt;0,#REF!&lt;5),D49&amp;#REF!,D49&amp;"9"))</f>
        <v>ZZZ9</v>
      </c>
      <c r="L49" s="100">
        <f t="shared" si="0"/>
        <v>999</v>
      </c>
      <c r="M49" s="122">
        <f t="shared" si="1"/>
        <v>999</v>
      </c>
      <c r="N49" s="119"/>
      <c r="O49" s="51"/>
      <c r="P49" s="66">
        <f t="shared" si="2"/>
        <v>999</v>
      </c>
      <c r="Q49" s="51"/>
    </row>
    <row r="50" spans="1:17" s="11" customFormat="1" ht="18.899999999999999" customHeight="1" x14ac:dyDescent="0.25">
      <c r="A50" s="101">
        <v>44</v>
      </c>
      <c r="B50" s="49"/>
      <c r="C50" s="49"/>
      <c r="D50" s="50"/>
      <c r="E50" s="114"/>
      <c r="F50" s="51"/>
      <c r="G50" s="51"/>
      <c r="H50" s="220"/>
      <c r="I50" s="123"/>
      <c r="J50" s="98" t="e">
        <f>IF(AND(Q50="",#REF!&gt;0,#REF!&lt;5),K50,)</f>
        <v>#REF!</v>
      </c>
      <c r="K50" s="96" t="str">
        <f>IF(D50="","ZZZ9",IF(AND(#REF!&gt;0,#REF!&lt;5),D50&amp;#REF!,D50&amp;"9"))</f>
        <v>ZZZ9</v>
      </c>
      <c r="L50" s="100">
        <f t="shared" si="0"/>
        <v>999</v>
      </c>
      <c r="M50" s="122">
        <f t="shared" si="1"/>
        <v>999</v>
      </c>
      <c r="N50" s="119"/>
      <c r="O50" s="51"/>
      <c r="P50" s="66">
        <f t="shared" si="2"/>
        <v>999</v>
      </c>
      <c r="Q50" s="51"/>
    </row>
    <row r="51" spans="1:17" s="11" customFormat="1" ht="18.899999999999999" customHeight="1" x14ac:dyDescent="0.25">
      <c r="A51" s="101">
        <v>45</v>
      </c>
      <c r="B51" s="49"/>
      <c r="C51" s="49"/>
      <c r="D51" s="50"/>
      <c r="E51" s="114"/>
      <c r="F51" s="51"/>
      <c r="G51" s="51"/>
      <c r="H51" s="220"/>
      <c r="I51" s="123"/>
      <c r="J51" s="98" t="e">
        <f>IF(AND(Q51="",#REF!&gt;0,#REF!&lt;5),K51,)</f>
        <v>#REF!</v>
      </c>
      <c r="K51" s="96" t="str">
        <f>IF(D51="","ZZZ9",IF(AND(#REF!&gt;0,#REF!&lt;5),D51&amp;#REF!,D51&amp;"9"))</f>
        <v>ZZZ9</v>
      </c>
      <c r="L51" s="100">
        <f t="shared" si="0"/>
        <v>999</v>
      </c>
      <c r="M51" s="122">
        <f t="shared" si="1"/>
        <v>999</v>
      </c>
      <c r="N51" s="119"/>
      <c r="O51" s="51"/>
      <c r="P51" s="66">
        <f t="shared" si="2"/>
        <v>999</v>
      </c>
      <c r="Q51" s="51"/>
    </row>
    <row r="52" spans="1:17" s="11" customFormat="1" ht="18.899999999999999" customHeight="1" x14ac:dyDescent="0.25">
      <c r="A52" s="101">
        <v>46</v>
      </c>
      <c r="B52" s="49"/>
      <c r="C52" s="49"/>
      <c r="D52" s="50"/>
      <c r="E52" s="114"/>
      <c r="F52" s="51"/>
      <c r="G52" s="51"/>
      <c r="H52" s="220"/>
      <c r="I52" s="123"/>
      <c r="J52" s="98" t="e">
        <f>IF(AND(Q52="",#REF!&gt;0,#REF!&lt;5),K52,)</f>
        <v>#REF!</v>
      </c>
      <c r="K52" s="96" t="str">
        <f>IF(D52="","ZZZ9",IF(AND(#REF!&gt;0,#REF!&lt;5),D52&amp;#REF!,D52&amp;"9"))</f>
        <v>ZZZ9</v>
      </c>
      <c r="L52" s="100">
        <f t="shared" si="0"/>
        <v>999</v>
      </c>
      <c r="M52" s="122">
        <f t="shared" si="1"/>
        <v>999</v>
      </c>
      <c r="N52" s="119"/>
      <c r="O52" s="51"/>
      <c r="P52" s="66">
        <f t="shared" si="2"/>
        <v>999</v>
      </c>
      <c r="Q52" s="51"/>
    </row>
    <row r="53" spans="1:17" s="11" customFormat="1" ht="18.899999999999999" customHeight="1" x14ac:dyDescent="0.25">
      <c r="A53" s="101">
        <v>47</v>
      </c>
      <c r="B53" s="49"/>
      <c r="C53" s="49"/>
      <c r="D53" s="50"/>
      <c r="E53" s="114"/>
      <c r="F53" s="51"/>
      <c r="G53" s="51"/>
      <c r="H53" s="220"/>
      <c r="I53" s="123"/>
      <c r="J53" s="98" t="e">
        <f>IF(AND(Q53="",#REF!&gt;0,#REF!&lt;5),K53,)</f>
        <v>#REF!</v>
      </c>
      <c r="K53" s="96" t="str">
        <f>IF(D53="","ZZZ9",IF(AND(#REF!&gt;0,#REF!&lt;5),D53&amp;#REF!,D53&amp;"9"))</f>
        <v>ZZZ9</v>
      </c>
      <c r="L53" s="100">
        <f t="shared" si="0"/>
        <v>999</v>
      </c>
      <c r="M53" s="122">
        <f t="shared" si="1"/>
        <v>999</v>
      </c>
      <c r="N53" s="119"/>
      <c r="O53" s="51"/>
      <c r="P53" s="66">
        <f t="shared" si="2"/>
        <v>999</v>
      </c>
      <c r="Q53" s="51"/>
    </row>
    <row r="54" spans="1:17" s="11" customFormat="1" ht="18.899999999999999" customHeight="1" x14ac:dyDescent="0.25">
      <c r="A54" s="101">
        <v>48</v>
      </c>
      <c r="B54" s="49"/>
      <c r="C54" s="49"/>
      <c r="D54" s="50"/>
      <c r="E54" s="114"/>
      <c r="F54" s="51"/>
      <c r="G54" s="51"/>
      <c r="H54" s="220"/>
      <c r="I54" s="123"/>
      <c r="J54" s="98" t="e">
        <f>IF(AND(Q54="",#REF!&gt;0,#REF!&lt;5),K54,)</f>
        <v>#REF!</v>
      </c>
      <c r="K54" s="96" t="str">
        <f>IF(D54="","ZZZ9",IF(AND(#REF!&gt;0,#REF!&lt;5),D54&amp;#REF!,D54&amp;"9"))</f>
        <v>ZZZ9</v>
      </c>
      <c r="L54" s="100">
        <f t="shared" si="0"/>
        <v>999</v>
      </c>
      <c r="M54" s="122">
        <f t="shared" si="1"/>
        <v>999</v>
      </c>
      <c r="N54" s="119"/>
      <c r="O54" s="51"/>
      <c r="P54" s="66">
        <f t="shared" si="2"/>
        <v>999</v>
      </c>
      <c r="Q54" s="51"/>
    </row>
    <row r="55" spans="1:17" s="11" customFormat="1" ht="18.899999999999999" customHeight="1" x14ac:dyDescent="0.25">
      <c r="A55" s="101">
        <v>49</v>
      </c>
      <c r="B55" s="49"/>
      <c r="C55" s="49"/>
      <c r="D55" s="50"/>
      <c r="E55" s="114"/>
      <c r="F55" s="51"/>
      <c r="G55" s="51"/>
      <c r="H55" s="220"/>
      <c r="I55" s="123"/>
      <c r="J55" s="98" t="e">
        <f>IF(AND(Q55="",#REF!&gt;0,#REF!&lt;5),K55,)</f>
        <v>#REF!</v>
      </c>
      <c r="K55" s="96" t="str">
        <f>IF(D55="","ZZZ9",IF(AND(#REF!&gt;0,#REF!&lt;5),D55&amp;#REF!,D55&amp;"9"))</f>
        <v>ZZZ9</v>
      </c>
      <c r="L55" s="100">
        <f t="shared" si="0"/>
        <v>999</v>
      </c>
      <c r="M55" s="122">
        <f t="shared" si="1"/>
        <v>999</v>
      </c>
      <c r="N55" s="119"/>
      <c r="O55" s="51"/>
      <c r="P55" s="66">
        <f t="shared" si="2"/>
        <v>999</v>
      </c>
      <c r="Q55" s="51"/>
    </row>
    <row r="56" spans="1:17" s="11" customFormat="1" ht="18.899999999999999" customHeight="1" x14ac:dyDescent="0.25">
      <c r="A56" s="101">
        <v>50</v>
      </c>
      <c r="B56" s="49"/>
      <c r="C56" s="49"/>
      <c r="D56" s="50"/>
      <c r="E56" s="114"/>
      <c r="F56" s="51"/>
      <c r="G56" s="51"/>
      <c r="H56" s="220"/>
      <c r="I56" s="123"/>
      <c r="J56" s="98" t="e">
        <f>IF(AND(Q56="",#REF!&gt;0,#REF!&lt;5),K56,)</f>
        <v>#REF!</v>
      </c>
      <c r="K56" s="96" t="str">
        <f>IF(D56="","ZZZ9",IF(AND(#REF!&gt;0,#REF!&lt;5),D56&amp;#REF!,D56&amp;"9"))</f>
        <v>ZZZ9</v>
      </c>
      <c r="L56" s="100">
        <f t="shared" si="0"/>
        <v>999</v>
      </c>
      <c r="M56" s="122">
        <f t="shared" si="1"/>
        <v>999</v>
      </c>
      <c r="N56" s="119"/>
      <c r="O56" s="51"/>
      <c r="P56" s="66">
        <f t="shared" si="2"/>
        <v>999</v>
      </c>
      <c r="Q56" s="51"/>
    </row>
    <row r="57" spans="1:17" s="11" customFormat="1" ht="18.899999999999999" customHeight="1" x14ac:dyDescent="0.25">
      <c r="A57" s="101">
        <v>51</v>
      </c>
      <c r="B57" s="49"/>
      <c r="C57" s="49"/>
      <c r="D57" s="50"/>
      <c r="E57" s="114"/>
      <c r="F57" s="51"/>
      <c r="G57" s="51"/>
      <c r="H57" s="220"/>
      <c r="I57" s="123"/>
      <c r="J57" s="98" t="e">
        <f>IF(AND(Q57="",#REF!&gt;0,#REF!&lt;5),K57,)</f>
        <v>#REF!</v>
      </c>
      <c r="K57" s="96" t="str">
        <f>IF(D57="","ZZZ9",IF(AND(#REF!&gt;0,#REF!&lt;5),D57&amp;#REF!,D57&amp;"9"))</f>
        <v>ZZZ9</v>
      </c>
      <c r="L57" s="100">
        <f t="shared" si="0"/>
        <v>999</v>
      </c>
      <c r="M57" s="122">
        <f t="shared" si="1"/>
        <v>999</v>
      </c>
      <c r="N57" s="119"/>
      <c r="O57" s="51"/>
      <c r="P57" s="66">
        <f t="shared" si="2"/>
        <v>999</v>
      </c>
      <c r="Q57" s="51"/>
    </row>
    <row r="58" spans="1:17" s="11" customFormat="1" ht="18.899999999999999" customHeight="1" x14ac:dyDescent="0.25">
      <c r="A58" s="101">
        <v>52</v>
      </c>
      <c r="B58" s="49"/>
      <c r="C58" s="49"/>
      <c r="D58" s="50"/>
      <c r="E58" s="114"/>
      <c r="F58" s="51"/>
      <c r="G58" s="51"/>
      <c r="H58" s="220"/>
      <c r="I58" s="123"/>
      <c r="J58" s="98" t="e">
        <f>IF(AND(Q58="",#REF!&gt;0,#REF!&lt;5),K58,)</f>
        <v>#REF!</v>
      </c>
      <c r="K58" s="96" t="str">
        <f>IF(D58="","ZZZ9",IF(AND(#REF!&gt;0,#REF!&lt;5),D58&amp;#REF!,D58&amp;"9"))</f>
        <v>ZZZ9</v>
      </c>
      <c r="L58" s="100">
        <f t="shared" si="0"/>
        <v>999</v>
      </c>
      <c r="M58" s="122">
        <f t="shared" si="1"/>
        <v>999</v>
      </c>
      <c r="N58" s="119"/>
      <c r="O58" s="51"/>
      <c r="P58" s="66">
        <f t="shared" si="2"/>
        <v>999</v>
      </c>
      <c r="Q58" s="51"/>
    </row>
    <row r="59" spans="1:17" s="11" customFormat="1" ht="18.899999999999999" customHeight="1" x14ac:dyDescent="0.25">
      <c r="A59" s="101">
        <v>53</v>
      </c>
      <c r="B59" s="49"/>
      <c r="C59" s="49"/>
      <c r="D59" s="50"/>
      <c r="E59" s="114"/>
      <c r="F59" s="51"/>
      <c r="G59" s="51"/>
      <c r="H59" s="220"/>
      <c r="I59" s="123"/>
      <c r="J59" s="98" t="e">
        <f>IF(AND(Q59="",#REF!&gt;0,#REF!&lt;5),K59,)</f>
        <v>#REF!</v>
      </c>
      <c r="K59" s="96" t="str">
        <f>IF(D59="","ZZZ9",IF(AND(#REF!&gt;0,#REF!&lt;5),D59&amp;#REF!,D59&amp;"9"))</f>
        <v>ZZZ9</v>
      </c>
      <c r="L59" s="100">
        <f t="shared" si="0"/>
        <v>999</v>
      </c>
      <c r="M59" s="122">
        <f t="shared" si="1"/>
        <v>999</v>
      </c>
      <c r="N59" s="119"/>
      <c r="O59" s="51"/>
      <c r="P59" s="66">
        <f t="shared" si="2"/>
        <v>999</v>
      </c>
      <c r="Q59" s="51"/>
    </row>
    <row r="60" spans="1:17" s="11" customFormat="1" ht="18.899999999999999" customHeight="1" x14ac:dyDescent="0.25">
      <c r="A60" s="101">
        <v>54</v>
      </c>
      <c r="B60" s="49"/>
      <c r="C60" s="49"/>
      <c r="D60" s="50"/>
      <c r="E60" s="114"/>
      <c r="F60" s="51"/>
      <c r="G60" s="51"/>
      <c r="H60" s="220"/>
      <c r="I60" s="123"/>
      <c r="J60" s="98" t="e">
        <f>IF(AND(Q60="",#REF!&gt;0,#REF!&lt;5),K60,)</f>
        <v>#REF!</v>
      </c>
      <c r="K60" s="96" t="str">
        <f>IF(D60="","ZZZ9",IF(AND(#REF!&gt;0,#REF!&lt;5),D60&amp;#REF!,D60&amp;"9"))</f>
        <v>ZZZ9</v>
      </c>
      <c r="L60" s="100">
        <f t="shared" si="0"/>
        <v>999</v>
      </c>
      <c r="M60" s="122">
        <f t="shared" si="1"/>
        <v>999</v>
      </c>
      <c r="N60" s="119"/>
      <c r="O60" s="51"/>
      <c r="P60" s="66">
        <f t="shared" si="2"/>
        <v>999</v>
      </c>
      <c r="Q60" s="51"/>
    </row>
    <row r="61" spans="1:17" s="11" customFormat="1" ht="18.899999999999999" customHeight="1" x14ac:dyDescent="0.25">
      <c r="A61" s="101">
        <v>55</v>
      </c>
      <c r="B61" s="49"/>
      <c r="C61" s="49"/>
      <c r="D61" s="50"/>
      <c r="E61" s="114"/>
      <c r="F61" s="51"/>
      <c r="G61" s="51"/>
      <c r="H61" s="220"/>
      <c r="I61" s="123"/>
      <c r="J61" s="98" t="e">
        <f>IF(AND(Q61="",#REF!&gt;0,#REF!&lt;5),K61,)</f>
        <v>#REF!</v>
      </c>
      <c r="K61" s="96" t="str">
        <f>IF(D61="","ZZZ9",IF(AND(#REF!&gt;0,#REF!&lt;5),D61&amp;#REF!,D61&amp;"9"))</f>
        <v>ZZZ9</v>
      </c>
      <c r="L61" s="100">
        <f t="shared" si="0"/>
        <v>999</v>
      </c>
      <c r="M61" s="122">
        <f t="shared" si="1"/>
        <v>999</v>
      </c>
      <c r="N61" s="119"/>
      <c r="O61" s="51"/>
      <c r="P61" s="66">
        <f t="shared" si="2"/>
        <v>999</v>
      </c>
      <c r="Q61" s="51"/>
    </row>
    <row r="62" spans="1:17" s="11" customFormat="1" ht="18.899999999999999" customHeight="1" x14ac:dyDescent="0.25">
      <c r="A62" s="101">
        <v>56</v>
      </c>
      <c r="B62" s="49"/>
      <c r="C62" s="49"/>
      <c r="D62" s="50"/>
      <c r="E62" s="114"/>
      <c r="F62" s="51"/>
      <c r="G62" s="51"/>
      <c r="H62" s="220"/>
      <c r="I62" s="123"/>
      <c r="J62" s="98" t="e">
        <f>IF(AND(Q62="",#REF!&gt;0,#REF!&lt;5),K62,)</f>
        <v>#REF!</v>
      </c>
      <c r="K62" s="96" t="str">
        <f>IF(D62="","ZZZ9",IF(AND(#REF!&gt;0,#REF!&lt;5),D62&amp;#REF!,D62&amp;"9"))</f>
        <v>ZZZ9</v>
      </c>
      <c r="L62" s="100">
        <f t="shared" si="0"/>
        <v>999</v>
      </c>
      <c r="M62" s="122">
        <f t="shared" si="1"/>
        <v>999</v>
      </c>
      <c r="N62" s="119"/>
      <c r="O62" s="51"/>
      <c r="P62" s="66">
        <f t="shared" si="2"/>
        <v>999</v>
      </c>
      <c r="Q62" s="51"/>
    </row>
    <row r="63" spans="1:17" s="11" customFormat="1" ht="18.899999999999999" customHeight="1" x14ac:dyDescent="0.25">
      <c r="A63" s="101">
        <v>57</v>
      </c>
      <c r="B63" s="49"/>
      <c r="C63" s="49"/>
      <c r="D63" s="50"/>
      <c r="E63" s="114"/>
      <c r="F63" s="51"/>
      <c r="G63" s="51"/>
      <c r="H63" s="220"/>
      <c r="I63" s="123"/>
      <c r="J63" s="98" t="e">
        <f>IF(AND(Q63="",#REF!&gt;0,#REF!&lt;5),K63,)</f>
        <v>#REF!</v>
      </c>
      <c r="K63" s="96" t="str">
        <f>IF(D63="","ZZZ9",IF(AND(#REF!&gt;0,#REF!&lt;5),D63&amp;#REF!,D63&amp;"9"))</f>
        <v>ZZZ9</v>
      </c>
      <c r="L63" s="100">
        <f t="shared" si="0"/>
        <v>999</v>
      </c>
      <c r="M63" s="122">
        <f t="shared" si="1"/>
        <v>999</v>
      </c>
      <c r="N63" s="119"/>
      <c r="O63" s="51"/>
      <c r="P63" s="66">
        <f t="shared" si="2"/>
        <v>999</v>
      </c>
      <c r="Q63" s="51"/>
    </row>
    <row r="64" spans="1:17" s="11" customFormat="1" ht="18.899999999999999" customHeight="1" x14ac:dyDescent="0.25">
      <c r="A64" s="101">
        <v>58</v>
      </c>
      <c r="B64" s="49"/>
      <c r="C64" s="49"/>
      <c r="D64" s="50"/>
      <c r="E64" s="114"/>
      <c r="F64" s="51"/>
      <c r="G64" s="51"/>
      <c r="H64" s="220"/>
      <c r="I64" s="123"/>
      <c r="J64" s="98" t="e">
        <f>IF(AND(Q64="",#REF!&gt;0,#REF!&lt;5),K64,)</f>
        <v>#REF!</v>
      </c>
      <c r="K64" s="96" t="str">
        <f>IF(D64="","ZZZ9",IF(AND(#REF!&gt;0,#REF!&lt;5),D64&amp;#REF!,D64&amp;"9"))</f>
        <v>ZZZ9</v>
      </c>
      <c r="L64" s="100">
        <f t="shared" si="0"/>
        <v>999</v>
      </c>
      <c r="M64" s="122">
        <f t="shared" si="1"/>
        <v>999</v>
      </c>
      <c r="N64" s="119"/>
      <c r="O64" s="51"/>
      <c r="P64" s="66">
        <f t="shared" si="2"/>
        <v>999</v>
      </c>
      <c r="Q64" s="51"/>
    </row>
    <row r="65" spans="1:17" s="11" customFormat="1" ht="18.899999999999999" customHeight="1" x14ac:dyDescent="0.25">
      <c r="A65" s="101">
        <v>59</v>
      </c>
      <c r="B65" s="49"/>
      <c r="C65" s="49"/>
      <c r="D65" s="50"/>
      <c r="E65" s="114"/>
      <c r="F65" s="51"/>
      <c r="G65" s="51"/>
      <c r="H65" s="220"/>
      <c r="I65" s="123"/>
      <c r="J65" s="98" t="e">
        <f>IF(AND(Q65="",#REF!&gt;0,#REF!&lt;5),K65,)</f>
        <v>#REF!</v>
      </c>
      <c r="K65" s="96" t="str">
        <f>IF(D65="","ZZZ9",IF(AND(#REF!&gt;0,#REF!&lt;5),D65&amp;#REF!,D65&amp;"9"))</f>
        <v>ZZZ9</v>
      </c>
      <c r="L65" s="100">
        <f t="shared" si="0"/>
        <v>999</v>
      </c>
      <c r="M65" s="122">
        <f t="shared" si="1"/>
        <v>999</v>
      </c>
      <c r="N65" s="119"/>
      <c r="O65" s="51"/>
      <c r="P65" s="66">
        <f t="shared" si="2"/>
        <v>999</v>
      </c>
      <c r="Q65" s="51"/>
    </row>
    <row r="66" spans="1:17" s="11" customFormat="1" ht="18.899999999999999" customHeight="1" x14ac:dyDescent="0.25">
      <c r="A66" s="101">
        <v>60</v>
      </c>
      <c r="B66" s="49"/>
      <c r="C66" s="49"/>
      <c r="D66" s="50"/>
      <c r="E66" s="114"/>
      <c r="F66" s="51"/>
      <c r="G66" s="51"/>
      <c r="H66" s="220"/>
      <c r="I66" s="123"/>
      <c r="J66" s="98" t="e">
        <f>IF(AND(Q66="",#REF!&gt;0,#REF!&lt;5),K66,)</f>
        <v>#REF!</v>
      </c>
      <c r="K66" s="96" t="str">
        <f>IF(D66="","ZZZ9",IF(AND(#REF!&gt;0,#REF!&lt;5),D66&amp;#REF!,D66&amp;"9"))</f>
        <v>ZZZ9</v>
      </c>
      <c r="L66" s="100">
        <f t="shared" si="0"/>
        <v>999</v>
      </c>
      <c r="M66" s="122">
        <f t="shared" si="1"/>
        <v>999</v>
      </c>
      <c r="N66" s="119"/>
      <c r="O66" s="51"/>
      <c r="P66" s="66">
        <f t="shared" si="2"/>
        <v>999</v>
      </c>
      <c r="Q66" s="51"/>
    </row>
    <row r="67" spans="1:17" s="11" customFormat="1" ht="18.899999999999999" customHeight="1" x14ac:dyDescent="0.25">
      <c r="A67" s="101">
        <v>61</v>
      </c>
      <c r="B67" s="49"/>
      <c r="C67" s="49"/>
      <c r="D67" s="50"/>
      <c r="E67" s="114"/>
      <c r="F67" s="51"/>
      <c r="G67" s="51"/>
      <c r="H67" s="220"/>
      <c r="I67" s="123"/>
      <c r="J67" s="98" t="e">
        <f>IF(AND(Q67="",#REF!&gt;0,#REF!&lt;5),K67,)</f>
        <v>#REF!</v>
      </c>
      <c r="K67" s="96" t="str">
        <f>IF(D67="","ZZZ9",IF(AND(#REF!&gt;0,#REF!&lt;5),D67&amp;#REF!,D67&amp;"9"))</f>
        <v>ZZZ9</v>
      </c>
      <c r="L67" s="100">
        <f t="shared" si="0"/>
        <v>999</v>
      </c>
      <c r="M67" s="122">
        <f t="shared" si="1"/>
        <v>999</v>
      </c>
      <c r="N67" s="119"/>
      <c r="O67" s="51"/>
      <c r="P67" s="66">
        <f t="shared" si="2"/>
        <v>999</v>
      </c>
      <c r="Q67" s="51"/>
    </row>
    <row r="68" spans="1:17" s="11" customFormat="1" ht="18.899999999999999" customHeight="1" x14ac:dyDescent="0.25">
      <c r="A68" s="101">
        <v>62</v>
      </c>
      <c r="B68" s="49"/>
      <c r="C68" s="49"/>
      <c r="D68" s="50"/>
      <c r="E68" s="114"/>
      <c r="F68" s="51"/>
      <c r="G68" s="51"/>
      <c r="H68" s="220"/>
      <c r="I68" s="123"/>
      <c r="J68" s="98" t="e">
        <f>IF(AND(Q68="",#REF!&gt;0,#REF!&lt;5),K68,)</f>
        <v>#REF!</v>
      </c>
      <c r="K68" s="96" t="str">
        <f>IF(D68="","ZZZ9",IF(AND(#REF!&gt;0,#REF!&lt;5),D68&amp;#REF!,D68&amp;"9"))</f>
        <v>ZZZ9</v>
      </c>
      <c r="L68" s="100">
        <f t="shared" si="0"/>
        <v>999</v>
      </c>
      <c r="M68" s="122">
        <f t="shared" si="1"/>
        <v>999</v>
      </c>
      <c r="N68" s="119"/>
      <c r="O68" s="51"/>
      <c r="P68" s="66">
        <f t="shared" si="2"/>
        <v>999</v>
      </c>
      <c r="Q68" s="51"/>
    </row>
    <row r="69" spans="1:17" s="11" customFormat="1" ht="18.899999999999999" customHeight="1" x14ac:dyDescent="0.25">
      <c r="A69" s="101">
        <v>63</v>
      </c>
      <c r="B69" s="49"/>
      <c r="C69" s="49"/>
      <c r="D69" s="50"/>
      <c r="E69" s="114"/>
      <c r="F69" s="51"/>
      <c r="G69" s="51"/>
      <c r="H69" s="220"/>
      <c r="I69" s="123"/>
      <c r="J69" s="98" t="e">
        <f>IF(AND(Q69="",#REF!&gt;0,#REF!&lt;5),K69,)</f>
        <v>#REF!</v>
      </c>
      <c r="K69" s="96" t="str">
        <f>IF(D69="","ZZZ9",IF(AND(#REF!&gt;0,#REF!&lt;5),D69&amp;#REF!,D69&amp;"9"))</f>
        <v>ZZZ9</v>
      </c>
      <c r="L69" s="100">
        <f t="shared" si="0"/>
        <v>999</v>
      </c>
      <c r="M69" s="122">
        <f t="shared" si="1"/>
        <v>999</v>
      </c>
      <c r="N69" s="119"/>
      <c r="O69" s="51"/>
      <c r="P69" s="66">
        <f t="shared" si="2"/>
        <v>999</v>
      </c>
      <c r="Q69" s="51"/>
    </row>
    <row r="70" spans="1:17" s="11" customFormat="1" ht="18.899999999999999" customHeight="1" x14ac:dyDescent="0.25">
      <c r="A70" s="101">
        <v>64</v>
      </c>
      <c r="B70" s="49"/>
      <c r="C70" s="49"/>
      <c r="D70" s="50"/>
      <c r="E70" s="114"/>
      <c r="F70" s="51"/>
      <c r="G70" s="51"/>
      <c r="H70" s="220"/>
      <c r="I70" s="123"/>
      <c r="J70" s="98" t="e">
        <f>IF(AND(Q70="",#REF!&gt;0,#REF!&lt;5),K70,)</f>
        <v>#REF!</v>
      </c>
      <c r="K70" s="96" t="str">
        <f>IF(D70="","ZZZ9",IF(AND(#REF!&gt;0,#REF!&lt;5),D70&amp;#REF!,D70&amp;"9"))</f>
        <v>ZZZ9</v>
      </c>
      <c r="L70" s="100">
        <f t="shared" si="0"/>
        <v>999</v>
      </c>
      <c r="M70" s="122">
        <f t="shared" si="1"/>
        <v>999</v>
      </c>
      <c r="N70" s="119"/>
      <c r="O70" s="51"/>
      <c r="P70" s="66">
        <f t="shared" si="2"/>
        <v>999</v>
      </c>
      <c r="Q70" s="51"/>
    </row>
    <row r="71" spans="1:17" s="11" customFormat="1" ht="18.899999999999999" customHeight="1" x14ac:dyDescent="0.25">
      <c r="A71" s="101">
        <v>65</v>
      </c>
      <c r="B71" s="49"/>
      <c r="C71" s="49"/>
      <c r="D71" s="50"/>
      <c r="E71" s="114"/>
      <c r="F71" s="51"/>
      <c r="G71" s="51"/>
      <c r="H71" s="220"/>
      <c r="I71" s="123"/>
      <c r="J71" s="98" t="e">
        <f>IF(AND(Q71="",#REF!&gt;0,#REF!&lt;5),K71,)</f>
        <v>#REF!</v>
      </c>
      <c r="K71" s="96" t="str">
        <f>IF(D71="","ZZZ9",IF(AND(#REF!&gt;0,#REF!&lt;5),D71&amp;#REF!,D71&amp;"9"))</f>
        <v>ZZZ9</v>
      </c>
      <c r="L71" s="100">
        <f t="shared" si="0"/>
        <v>999</v>
      </c>
      <c r="M71" s="122">
        <f t="shared" si="1"/>
        <v>999</v>
      </c>
      <c r="N71" s="119"/>
      <c r="O71" s="51"/>
      <c r="P71" s="66">
        <f t="shared" si="2"/>
        <v>999</v>
      </c>
      <c r="Q71" s="51"/>
    </row>
    <row r="72" spans="1:17" s="11" customFormat="1" ht="18.899999999999999" customHeight="1" x14ac:dyDescent="0.25">
      <c r="A72" s="101">
        <v>66</v>
      </c>
      <c r="B72" s="49"/>
      <c r="C72" s="49"/>
      <c r="D72" s="50"/>
      <c r="E72" s="114"/>
      <c r="F72" s="51"/>
      <c r="G72" s="51"/>
      <c r="H72" s="220"/>
      <c r="I72" s="123"/>
      <c r="J72" s="98" t="e">
        <f>IF(AND(Q72="",#REF!&gt;0,#REF!&lt;5),K72,)</f>
        <v>#REF!</v>
      </c>
      <c r="K72" s="96" t="str">
        <f>IF(D72="","ZZZ9",IF(AND(#REF!&gt;0,#REF!&lt;5),D72&amp;#REF!,D72&amp;"9"))</f>
        <v>ZZZ9</v>
      </c>
      <c r="L72" s="100">
        <f t="shared" si="0"/>
        <v>999</v>
      </c>
      <c r="M72" s="122">
        <f t="shared" si="1"/>
        <v>999</v>
      </c>
      <c r="N72" s="119"/>
      <c r="O72" s="51"/>
      <c r="P72" s="66">
        <f t="shared" si="2"/>
        <v>999</v>
      </c>
      <c r="Q72" s="51"/>
    </row>
    <row r="73" spans="1:17" s="11" customFormat="1" ht="18.899999999999999" customHeight="1" x14ac:dyDescent="0.25">
      <c r="A73" s="101">
        <v>67</v>
      </c>
      <c r="B73" s="49"/>
      <c r="C73" s="49"/>
      <c r="D73" s="50"/>
      <c r="E73" s="114"/>
      <c r="F73" s="51"/>
      <c r="G73" s="51"/>
      <c r="H73" s="220"/>
      <c r="I73" s="123"/>
      <c r="J73" s="98" t="e">
        <f>IF(AND(Q73="",#REF!&gt;0,#REF!&lt;5),K73,)</f>
        <v>#REF!</v>
      </c>
      <c r="K73" s="96" t="str">
        <f>IF(D73="","ZZZ9",IF(AND(#REF!&gt;0,#REF!&lt;5),D73&amp;#REF!,D73&amp;"9"))</f>
        <v>ZZZ9</v>
      </c>
      <c r="L73" s="100">
        <f t="shared" si="0"/>
        <v>999</v>
      </c>
      <c r="M73" s="122">
        <f t="shared" si="1"/>
        <v>999</v>
      </c>
      <c r="N73" s="119"/>
      <c r="O73" s="51"/>
      <c r="P73" s="66">
        <f t="shared" si="2"/>
        <v>999</v>
      </c>
      <c r="Q73" s="51"/>
    </row>
    <row r="74" spans="1:17" s="11" customFormat="1" ht="18.899999999999999" customHeight="1" x14ac:dyDescent="0.25">
      <c r="A74" s="101">
        <v>68</v>
      </c>
      <c r="B74" s="49"/>
      <c r="C74" s="49"/>
      <c r="D74" s="50"/>
      <c r="E74" s="114"/>
      <c r="F74" s="51"/>
      <c r="G74" s="51"/>
      <c r="H74" s="220"/>
      <c r="I74" s="123"/>
      <c r="J74" s="98" t="e">
        <f>IF(AND(Q74="",#REF!&gt;0,#REF!&lt;5),K74,)</f>
        <v>#REF!</v>
      </c>
      <c r="K74" s="96" t="str">
        <f>IF(D74="","ZZZ9",IF(AND(#REF!&gt;0,#REF!&lt;5),D74&amp;#REF!,D74&amp;"9"))</f>
        <v>ZZZ9</v>
      </c>
      <c r="L74" s="100">
        <f t="shared" si="0"/>
        <v>999</v>
      </c>
      <c r="M74" s="122">
        <f t="shared" si="1"/>
        <v>999</v>
      </c>
      <c r="N74" s="119"/>
      <c r="O74" s="51"/>
      <c r="P74" s="66">
        <f t="shared" si="2"/>
        <v>999</v>
      </c>
      <c r="Q74" s="51"/>
    </row>
    <row r="75" spans="1:17" s="11" customFormat="1" ht="18.899999999999999" customHeight="1" x14ac:dyDescent="0.25">
      <c r="A75" s="101">
        <v>69</v>
      </c>
      <c r="B75" s="49"/>
      <c r="C75" s="49"/>
      <c r="D75" s="50"/>
      <c r="E75" s="114"/>
      <c r="F75" s="51"/>
      <c r="G75" s="51"/>
      <c r="H75" s="220"/>
      <c r="I75" s="123"/>
      <c r="J75" s="98" t="e">
        <f>IF(AND(Q75="",#REF!&gt;0,#REF!&lt;5),K75,)</f>
        <v>#REF!</v>
      </c>
      <c r="K75" s="96" t="str">
        <f>IF(D75="","ZZZ9",IF(AND(#REF!&gt;0,#REF!&lt;5),D75&amp;#REF!,D75&amp;"9"))</f>
        <v>ZZZ9</v>
      </c>
      <c r="L75" s="100">
        <f t="shared" si="0"/>
        <v>999</v>
      </c>
      <c r="M75" s="122">
        <f t="shared" si="1"/>
        <v>999</v>
      </c>
      <c r="N75" s="119"/>
      <c r="O75" s="51"/>
      <c r="P75" s="66">
        <f t="shared" si="2"/>
        <v>999</v>
      </c>
      <c r="Q75" s="51"/>
    </row>
    <row r="76" spans="1:17" s="11" customFormat="1" ht="18.899999999999999" customHeight="1" x14ac:dyDescent="0.25">
      <c r="A76" s="101">
        <v>70</v>
      </c>
      <c r="B76" s="49"/>
      <c r="C76" s="49"/>
      <c r="D76" s="50"/>
      <c r="E76" s="114"/>
      <c r="F76" s="51"/>
      <c r="G76" s="51"/>
      <c r="H76" s="220"/>
      <c r="I76" s="123"/>
      <c r="J76" s="98" t="e">
        <f>IF(AND(Q76="",#REF!&gt;0,#REF!&lt;5),K76,)</f>
        <v>#REF!</v>
      </c>
      <c r="K76" s="96" t="str">
        <f>IF(D76="","ZZZ9",IF(AND(#REF!&gt;0,#REF!&lt;5),D76&amp;#REF!,D76&amp;"9"))</f>
        <v>ZZZ9</v>
      </c>
      <c r="L76" s="100">
        <f t="shared" si="0"/>
        <v>999</v>
      </c>
      <c r="M76" s="122">
        <f t="shared" si="1"/>
        <v>999</v>
      </c>
      <c r="N76" s="119"/>
      <c r="O76" s="51"/>
      <c r="P76" s="66">
        <f t="shared" si="2"/>
        <v>999</v>
      </c>
      <c r="Q76" s="51"/>
    </row>
    <row r="77" spans="1:17" s="11" customFormat="1" ht="18.899999999999999" customHeight="1" x14ac:dyDescent="0.25">
      <c r="A77" s="101">
        <v>71</v>
      </c>
      <c r="B77" s="49"/>
      <c r="C77" s="49"/>
      <c r="D77" s="50"/>
      <c r="E77" s="114"/>
      <c r="F77" s="51"/>
      <c r="G77" s="51"/>
      <c r="H77" s="220"/>
      <c r="I77" s="123"/>
      <c r="J77" s="98" t="e">
        <f>IF(AND(Q77="",#REF!&gt;0,#REF!&lt;5),K77,)</f>
        <v>#REF!</v>
      </c>
      <c r="K77" s="96" t="str">
        <f>IF(D77="","ZZZ9",IF(AND(#REF!&gt;0,#REF!&lt;5),D77&amp;#REF!,D77&amp;"9"))</f>
        <v>ZZZ9</v>
      </c>
      <c r="L77" s="100">
        <f t="shared" si="0"/>
        <v>999</v>
      </c>
      <c r="M77" s="122">
        <f t="shared" si="1"/>
        <v>999</v>
      </c>
      <c r="N77" s="119"/>
      <c r="O77" s="51"/>
      <c r="P77" s="66">
        <f t="shared" si="2"/>
        <v>999</v>
      </c>
      <c r="Q77" s="51"/>
    </row>
    <row r="78" spans="1:17" s="11" customFormat="1" ht="18.899999999999999" customHeight="1" x14ac:dyDescent="0.25">
      <c r="A78" s="101">
        <v>72</v>
      </c>
      <c r="B78" s="49"/>
      <c r="C78" s="49"/>
      <c r="D78" s="50"/>
      <c r="E78" s="114"/>
      <c r="F78" s="51"/>
      <c r="G78" s="51"/>
      <c r="H78" s="220"/>
      <c r="I78" s="123"/>
      <c r="J78" s="98" t="e">
        <f>IF(AND(Q78="",#REF!&gt;0,#REF!&lt;5),K78,)</f>
        <v>#REF!</v>
      </c>
      <c r="K78" s="96" t="str">
        <f>IF(D78="","ZZZ9",IF(AND(#REF!&gt;0,#REF!&lt;5),D78&amp;#REF!,D78&amp;"9"))</f>
        <v>ZZZ9</v>
      </c>
      <c r="L78" s="100">
        <f t="shared" si="0"/>
        <v>999</v>
      </c>
      <c r="M78" s="122">
        <f t="shared" si="1"/>
        <v>999</v>
      </c>
      <c r="N78" s="119"/>
      <c r="O78" s="51"/>
      <c r="P78" s="66">
        <f t="shared" si="2"/>
        <v>999</v>
      </c>
      <c r="Q78" s="51"/>
    </row>
    <row r="79" spans="1:17" s="11" customFormat="1" ht="18.899999999999999" customHeight="1" x14ac:dyDescent="0.25">
      <c r="A79" s="101">
        <v>73</v>
      </c>
      <c r="B79" s="49"/>
      <c r="C79" s="49"/>
      <c r="D79" s="50"/>
      <c r="E79" s="114"/>
      <c r="F79" s="51"/>
      <c r="G79" s="51"/>
      <c r="H79" s="220"/>
      <c r="I79" s="123"/>
      <c r="J79" s="98" t="e">
        <f>IF(AND(Q79="",#REF!&gt;0,#REF!&lt;5),K79,)</f>
        <v>#REF!</v>
      </c>
      <c r="K79" s="96" t="str">
        <f>IF(D79="","ZZZ9",IF(AND(#REF!&gt;0,#REF!&lt;5),D79&amp;#REF!,D79&amp;"9"))</f>
        <v>ZZZ9</v>
      </c>
      <c r="L79" s="100">
        <f t="shared" si="0"/>
        <v>999</v>
      </c>
      <c r="M79" s="122">
        <f t="shared" si="1"/>
        <v>999</v>
      </c>
      <c r="N79" s="119"/>
      <c r="O79" s="51"/>
      <c r="P79" s="66">
        <f t="shared" si="2"/>
        <v>999</v>
      </c>
      <c r="Q79" s="51"/>
    </row>
    <row r="80" spans="1:17" s="11" customFormat="1" ht="18.899999999999999" customHeight="1" x14ac:dyDescent="0.25">
      <c r="A80" s="101">
        <v>74</v>
      </c>
      <c r="B80" s="49"/>
      <c r="C80" s="49"/>
      <c r="D80" s="50"/>
      <c r="E80" s="114"/>
      <c r="F80" s="51"/>
      <c r="G80" s="51"/>
      <c r="H80" s="220"/>
      <c r="I80" s="123"/>
      <c r="J80" s="98" t="e">
        <f>IF(AND(Q80="",#REF!&gt;0,#REF!&lt;5),K80,)</f>
        <v>#REF!</v>
      </c>
      <c r="K80" s="96" t="str">
        <f>IF(D80="","ZZZ9",IF(AND(#REF!&gt;0,#REF!&lt;5),D80&amp;#REF!,D80&amp;"9"))</f>
        <v>ZZZ9</v>
      </c>
      <c r="L80" s="100">
        <f t="shared" si="0"/>
        <v>999</v>
      </c>
      <c r="M80" s="122">
        <f t="shared" si="1"/>
        <v>999</v>
      </c>
      <c r="N80" s="119"/>
      <c r="O80" s="51"/>
      <c r="P80" s="66">
        <f t="shared" si="2"/>
        <v>999</v>
      </c>
      <c r="Q80" s="51"/>
    </row>
    <row r="81" spans="1:17" s="11" customFormat="1" ht="18.899999999999999" customHeight="1" x14ac:dyDescent="0.25">
      <c r="A81" s="101">
        <v>75</v>
      </c>
      <c r="B81" s="49"/>
      <c r="C81" s="49"/>
      <c r="D81" s="50"/>
      <c r="E81" s="114"/>
      <c r="F81" s="51"/>
      <c r="G81" s="51"/>
      <c r="H81" s="220"/>
      <c r="I81" s="123"/>
      <c r="J81" s="98" t="e">
        <f>IF(AND(Q81="",#REF!&gt;0,#REF!&lt;5),K81,)</f>
        <v>#REF!</v>
      </c>
      <c r="K81" s="96" t="str">
        <f>IF(D81="","ZZZ9",IF(AND(#REF!&gt;0,#REF!&lt;5),D81&amp;#REF!,D81&amp;"9"))</f>
        <v>ZZZ9</v>
      </c>
      <c r="L81" s="100">
        <f t="shared" si="0"/>
        <v>999</v>
      </c>
      <c r="M81" s="122">
        <f t="shared" si="1"/>
        <v>999</v>
      </c>
      <c r="N81" s="119"/>
      <c r="O81" s="51"/>
      <c r="P81" s="66">
        <f t="shared" si="2"/>
        <v>999</v>
      </c>
      <c r="Q81" s="51"/>
    </row>
    <row r="82" spans="1:17" s="11" customFormat="1" ht="18.899999999999999" customHeight="1" x14ac:dyDescent="0.25">
      <c r="A82" s="101">
        <v>76</v>
      </c>
      <c r="B82" s="49"/>
      <c r="C82" s="49"/>
      <c r="D82" s="50"/>
      <c r="E82" s="114"/>
      <c r="F82" s="51"/>
      <c r="G82" s="51"/>
      <c r="H82" s="220"/>
      <c r="I82" s="123"/>
      <c r="J82" s="98" t="e">
        <f>IF(AND(Q82="",#REF!&gt;0,#REF!&lt;5),K82,)</f>
        <v>#REF!</v>
      </c>
      <c r="K82" s="96" t="str">
        <f>IF(D82="","ZZZ9",IF(AND(#REF!&gt;0,#REF!&lt;5),D82&amp;#REF!,D82&amp;"9"))</f>
        <v>ZZZ9</v>
      </c>
      <c r="L82" s="100">
        <f t="shared" si="0"/>
        <v>999</v>
      </c>
      <c r="M82" s="122">
        <f t="shared" si="1"/>
        <v>999</v>
      </c>
      <c r="N82" s="119"/>
      <c r="O82" s="51"/>
      <c r="P82" s="66">
        <f t="shared" si="2"/>
        <v>999</v>
      </c>
      <c r="Q82" s="51"/>
    </row>
    <row r="83" spans="1:17" s="11" customFormat="1" ht="18.899999999999999" customHeight="1" x14ac:dyDescent="0.25">
      <c r="A83" s="101">
        <v>77</v>
      </c>
      <c r="B83" s="49"/>
      <c r="C83" s="49"/>
      <c r="D83" s="50"/>
      <c r="E83" s="114"/>
      <c r="F83" s="51"/>
      <c r="G83" s="51"/>
      <c r="H83" s="220"/>
      <c r="I83" s="123"/>
      <c r="J83" s="98" t="e">
        <f>IF(AND(Q83="",#REF!&gt;0,#REF!&lt;5),K83,)</f>
        <v>#REF!</v>
      </c>
      <c r="K83" s="96" t="str">
        <f>IF(D83="","ZZZ9",IF(AND(#REF!&gt;0,#REF!&lt;5),D83&amp;#REF!,D83&amp;"9"))</f>
        <v>ZZZ9</v>
      </c>
      <c r="L83" s="100">
        <f t="shared" si="0"/>
        <v>999</v>
      </c>
      <c r="M83" s="122">
        <f t="shared" si="1"/>
        <v>999</v>
      </c>
      <c r="N83" s="119"/>
      <c r="O83" s="51"/>
      <c r="P83" s="66">
        <f t="shared" si="2"/>
        <v>999</v>
      </c>
      <c r="Q83" s="51"/>
    </row>
    <row r="84" spans="1:17" s="11" customFormat="1" ht="18.899999999999999" customHeight="1" x14ac:dyDescent="0.25">
      <c r="A84" s="101">
        <v>78</v>
      </c>
      <c r="B84" s="49"/>
      <c r="C84" s="49"/>
      <c r="D84" s="50"/>
      <c r="E84" s="114"/>
      <c r="F84" s="51"/>
      <c r="G84" s="51"/>
      <c r="H84" s="220"/>
      <c r="I84" s="123"/>
      <c r="J84" s="98" t="e">
        <f>IF(AND(Q84="",#REF!&gt;0,#REF!&lt;5),K84,)</f>
        <v>#REF!</v>
      </c>
      <c r="K84" s="96" t="str">
        <f>IF(D84="","ZZZ9",IF(AND(#REF!&gt;0,#REF!&lt;5),D84&amp;#REF!,D84&amp;"9"))</f>
        <v>ZZZ9</v>
      </c>
      <c r="L84" s="100">
        <f t="shared" si="0"/>
        <v>999</v>
      </c>
      <c r="M84" s="122">
        <f t="shared" si="1"/>
        <v>999</v>
      </c>
      <c r="N84" s="119"/>
      <c r="O84" s="51"/>
      <c r="P84" s="66">
        <f t="shared" si="2"/>
        <v>999</v>
      </c>
      <c r="Q84" s="51"/>
    </row>
    <row r="85" spans="1:17" s="11" customFormat="1" ht="18.899999999999999" customHeight="1" x14ac:dyDescent="0.25">
      <c r="A85" s="101">
        <v>79</v>
      </c>
      <c r="B85" s="49"/>
      <c r="C85" s="49"/>
      <c r="D85" s="50"/>
      <c r="E85" s="114"/>
      <c r="F85" s="51"/>
      <c r="G85" s="51"/>
      <c r="H85" s="220"/>
      <c r="I85" s="123"/>
      <c r="J85" s="98" t="e">
        <f>IF(AND(Q85="",#REF!&gt;0,#REF!&lt;5),K85,)</f>
        <v>#REF!</v>
      </c>
      <c r="K85" s="96" t="str">
        <f>IF(D85="","ZZZ9",IF(AND(#REF!&gt;0,#REF!&lt;5),D85&amp;#REF!,D85&amp;"9"))</f>
        <v>ZZZ9</v>
      </c>
      <c r="L85" s="100">
        <f t="shared" si="0"/>
        <v>999</v>
      </c>
      <c r="M85" s="122">
        <f t="shared" si="1"/>
        <v>999</v>
      </c>
      <c r="N85" s="119"/>
      <c r="O85" s="51"/>
      <c r="P85" s="66">
        <f t="shared" si="2"/>
        <v>999</v>
      </c>
      <c r="Q85" s="51"/>
    </row>
    <row r="86" spans="1:17" s="11" customFormat="1" ht="18.899999999999999" customHeight="1" x14ac:dyDescent="0.25">
      <c r="A86" s="101">
        <v>80</v>
      </c>
      <c r="B86" s="49"/>
      <c r="C86" s="49"/>
      <c r="D86" s="50"/>
      <c r="E86" s="114"/>
      <c r="F86" s="51"/>
      <c r="G86" s="51"/>
      <c r="H86" s="220"/>
      <c r="I86" s="123"/>
      <c r="J86" s="98" t="e">
        <f>IF(AND(Q86="",#REF!&gt;0,#REF!&lt;5),K86,)</f>
        <v>#REF!</v>
      </c>
      <c r="K86" s="96" t="str">
        <f>IF(D86="","ZZZ9",IF(AND(#REF!&gt;0,#REF!&lt;5),D86&amp;#REF!,D86&amp;"9"))</f>
        <v>ZZZ9</v>
      </c>
      <c r="L86" s="100">
        <f t="shared" si="0"/>
        <v>999</v>
      </c>
      <c r="M86" s="122">
        <f t="shared" si="1"/>
        <v>999</v>
      </c>
      <c r="N86" s="119"/>
      <c r="O86" s="51"/>
      <c r="P86" s="66">
        <f t="shared" si="2"/>
        <v>999</v>
      </c>
      <c r="Q86" s="51"/>
    </row>
    <row r="87" spans="1:17" s="11" customFormat="1" ht="18.899999999999999" customHeight="1" x14ac:dyDescent="0.25">
      <c r="A87" s="101">
        <v>81</v>
      </c>
      <c r="B87" s="49"/>
      <c r="C87" s="49"/>
      <c r="D87" s="50"/>
      <c r="E87" s="114"/>
      <c r="F87" s="51"/>
      <c r="G87" s="51"/>
      <c r="H87" s="220"/>
      <c r="I87" s="123"/>
      <c r="J87" s="98" t="e">
        <f>IF(AND(Q87="",#REF!&gt;0,#REF!&lt;5),K87,)</f>
        <v>#REF!</v>
      </c>
      <c r="K87" s="96" t="str">
        <f>IF(D87="","ZZZ9",IF(AND(#REF!&gt;0,#REF!&lt;5),D87&amp;#REF!,D87&amp;"9"))</f>
        <v>ZZZ9</v>
      </c>
      <c r="L87" s="100">
        <f t="shared" si="0"/>
        <v>999</v>
      </c>
      <c r="M87" s="122">
        <f t="shared" si="1"/>
        <v>999</v>
      </c>
      <c r="N87" s="119"/>
      <c r="O87" s="51"/>
      <c r="P87" s="66">
        <f t="shared" si="2"/>
        <v>999</v>
      </c>
      <c r="Q87" s="51"/>
    </row>
    <row r="88" spans="1:17" s="11" customFormat="1" ht="18.899999999999999" customHeight="1" x14ac:dyDescent="0.25">
      <c r="A88" s="101">
        <v>82</v>
      </c>
      <c r="B88" s="49"/>
      <c r="C88" s="49"/>
      <c r="D88" s="50"/>
      <c r="E88" s="114"/>
      <c r="F88" s="51"/>
      <c r="G88" s="51"/>
      <c r="H88" s="220"/>
      <c r="I88" s="123"/>
      <c r="J88" s="98" t="e">
        <f>IF(AND(Q88="",#REF!&gt;0,#REF!&lt;5),K88,)</f>
        <v>#REF!</v>
      </c>
      <c r="K88" s="96" t="str">
        <f>IF(D88="","ZZZ9",IF(AND(#REF!&gt;0,#REF!&lt;5),D88&amp;#REF!,D88&amp;"9"))</f>
        <v>ZZZ9</v>
      </c>
      <c r="L88" s="100">
        <f t="shared" si="0"/>
        <v>999</v>
      </c>
      <c r="M88" s="122">
        <f t="shared" si="1"/>
        <v>999</v>
      </c>
      <c r="N88" s="119"/>
      <c r="O88" s="51"/>
      <c r="P88" s="66">
        <f t="shared" si="2"/>
        <v>999</v>
      </c>
      <c r="Q88" s="51"/>
    </row>
    <row r="89" spans="1:17" s="11" customFormat="1" ht="18.899999999999999" customHeight="1" x14ac:dyDescent="0.25">
      <c r="A89" s="101">
        <v>83</v>
      </c>
      <c r="B89" s="49"/>
      <c r="C89" s="49"/>
      <c r="D89" s="50"/>
      <c r="E89" s="114"/>
      <c r="F89" s="51"/>
      <c r="G89" s="51"/>
      <c r="H89" s="220"/>
      <c r="I89" s="123"/>
      <c r="J89" s="98" t="e">
        <f>IF(AND(Q89="",#REF!&gt;0,#REF!&lt;5),K89,)</f>
        <v>#REF!</v>
      </c>
      <c r="K89" s="96" t="str">
        <f>IF(D89="","ZZZ9",IF(AND(#REF!&gt;0,#REF!&lt;5),D89&amp;#REF!,D89&amp;"9"))</f>
        <v>ZZZ9</v>
      </c>
      <c r="L89" s="100">
        <f t="shared" si="0"/>
        <v>999</v>
      </c>
      <c r="M89" s="122">
        <f t="shared" si="1"/>
        <v>999</v>
      </c>
      <c r="N89" s="119"/>
      <c r="O89" s="51"/>
      <c r="P89" s="66">
        <f t="shared" si="2"/>
        <v>999</v>
      </c>
      <c r="Q89" s="51"/>
    </row>
    <row r="90" spans="1:17" s="11" customFormat="1" ht="18.899999999999999" customHeight="1" x14ac:dyDescent="0.25">
      <c r="A90" s="101">
        <v>84</v>
      </c>
      <c r="B90" s="49"/>
      <c r="C90" s="49"/>
      <c r="D90" s="50"/>
      <c r="E90" s="114"/>
      <c r="F90" s="51"/>
      <c r="G90" s="51"/>
      <c r="H90" s="220"/>
      <c r="I90" s="123"/>
      <c r="J90" s="98" t="e">
        <f>IF(AND(Q90="",#REF!&gt;0,#REF!&lt;5),K90,)</f>
        <v>#REF!</v>
      </c>
      <c r="K90" s="96" t="str">
        <f>IF(D90="","ZZZ9",IF(AND(#REF!&gt;0,#REF!&lt;5),D90&amp;#REF!,D90&amp;"9"))</f>
        <v>ZZZ9</v>
      </c>
      <c r="L90" s="100">
        <f t="shared" si="0"/>
        <v>999</v>
      </c>
      <c r="M90" s="122">
        <f t="shared" si="1"/>
        <v>999</v>
      </c>
      <c r="N90" s="119"/>
      <c r="O90" s="51"/>
      <c r="P90" s="66">
        <f t="shared" si="2"/>
        <v>999</v>
      </c>
      <c r="Q90" s="51"/>
    </row>
    <row r="91" spans="1:17" s="11" customFormat="1" ht="18.899999999999999" customHeight="1" x14ac:dyDescent="0.25">
      <c r="A91" s="101">
        <v>85</v>
      </c>
      <c r="B91" s="49"/>
      <c r="C91" s="49"/>
      <c r="D91" s="50"/>
      <c r="E91" s="114"/>
      <c r="F91" s="51"/>
      <c r="G91" s="51"/>
      <c r="H91" s="220"/>
      <c r="I91" s="123"/>
      <c r="J91" s="98" t="e">
        <f>IF(AND(Q91="",#REF!&gt;0,#REF!&lt;5),K91,)</f>
        <v>#REF!</v>
      </c>
      <c r="K91" s="96" t="str">
        <f>IF(D91="","ZZZ9",IF(AND(#REF!&gt;0,#REF!&lt;5),D91&amp;#REF!,D91&amp;"9"))</f>
        <v>ZZZ9</v>
      </c>
      <c r="L91" s="100">
        <f t="shared" si="0"/>
        <v>999</v>
      </c>
      <c r="M91" s="122">
        <f t="shared" si="1"/>
        <v>999</v>
      </c>
      <c r="N91" s="119"/>
      <c r="O91" s="51"/>
      <c r="P91" s="66">
        <f t="shared" si="2"/>
        <v>999</v>
      </c>
      <c r="Q91" s="51"/>
    </row>
    <row r="92" spans="1:17" s="11" customFormat="1" ht="18.899999999999999" customHeight="1" x14ac:dyDescent="0.25">
      <c r="A92" s="101">
        <v>86</v>
      </c>
      <c r="B92" s="49"/>
      <c r="C92" s="49"/>
      <c r="D92" s="50"/>
      <c r="E92" s="114"/>
      <c r="F92" s="51"/>
      <c r="G92" s="51"/>
      <c r="H92" s="220"/>
      <c r="I92" s="123"/>
      <c r="J92" s="98" t="e">
        <f>IF(AND(Q92="",#REF!&gt;0,#REF!&lt;5),K92,)</f>
        <v>#REF!</v>
      </c>
      <c r="K92" s="96" t="str">
        <f>IF(D92="","ZZZ9",IF(AND(#REF!&gt;0,#REF!&lt;5),D92&amp;#REF!,D92&amp;"9"))</f>
        <v>ZZZ9</v>
      </c>
      <c r="L92" s="100">
        <f t="shared" si="0"/>
        <v>999</v>
      </c>
      <c r="M92" s="122">
        <f t="shared" si="1"/>
        <v>999</v>
      </c>
      <c r="N92" s="119"/>
      <c r="O92" s="51"/>
      <c r="P92" s="66">
        <f t="shared" si="2"/>
        <v>999</v>
      </c>
      <c r="Q92" s="51"/>
    </row>
    <row r="93" spans="1:17" s="11" customFormat="1" ht="18.899999999999999" customHeight="1" x14ac:dyDescent="0.25">
      <c r="A93" s="101">
        <v>87</v>
      </c>
      <c r="B93" s="49"/>
      <c r="C93" s="49"/>
      <c r="D93" s="50"/>
      <c r="E93" s="114"/>
      <c r="F93" s="51"/>
      <c r="G93" s="51"/>
      <c r="H93" s="220"/>
      <c r="I93" s="123"/>
      <c r="J93" s="98" t="e">
        <f>IF(AND(Q93="",#REF!&gt;0,#REF!&lt;5),K93,)</f>
        <v>#REF!</v>
      </c>
      <c r="K93" s="96" t="str">
        <f>IF(D93="","ZZZ9",IF(AND(#REF!&gt;0,#REF!&lt;5),D93&amp;#REF!,D93&amp;"9"))</f>
        <v>ZZZ9</v>
      </c>
      <c r="L93" s="100">
        <f t="shared" si="0"/>
        <v>999</v>
      </c>
      <c r="M93" s="122">
        <f t="shared" si="1"/>
        <v>999</v>
      </c>
      <c r="N93" s="119"/>
      <c r="O93" s="51"/>
      <c r="P93" s="66">
        <f t="shared" si="2"/>
        <v>999</v>
      </c>
      <c r="Q93" s="51"/>
    </row>
    <row r="94" spans="1:17" s="11" customFormat="1" ht="18.899999999999999" customHeight="1" x14ac:dyDescent="0.25">
      <c r="A94" s="101">
        <v>88</v>
      </c>
      <c r="B94" s="49"/>
      <c r="C94" s="49"/>
      <c r="D94" s="50"/>
      <c r="E94" s="114"/>
      <c r="F94" s="51"/>
      <c r="G94" s="51"/>
      <c r="H94" s="220"/>
      <c r="I94" s="123"/>
      <c r="J94" s="98" t="e">
        <f>IF(AND(Q94="",#REF!&gt;0,#REF!&lt;5),K94,)</f>
        <v>#REF!</v>
      </c>
      <c r="K94" s="96" t="str">
        <f>IF(D94="","ZZZ9",IF(AND(#REF!&gt;0,#REF!&lt;5),D94&amp;#REF!,D94&amp;"9"))</f>
        <v>ZZZ9</v>
      </c>
      <c r="L94" s="100">
        <f t="shared" si="0"/>
        <v>999</v>
      </c>
      <c r="M94" s="122">
        <f t="shared" si="1"/>
        <v>999</v>
      </c>
      <c r="N94" s="119"/>
      <c r="O94" s="51"/>
      <c r="P94" s="66">
        <f t="shared" si="2"/>
        <v>999</v>
      </c>
      <c r="Q94" s="51"/>
    </row>
    <row r="95" spans="1:17" s="11" customFormat="1" ht="18.899999999999999" customHeight="1" x14ac:dyDescent="0.25">
      <c r="A95" s="101">
        <v>89</v>
      </c>
      <c r="B95" s="49"/>
      <c r="C95" s="49"/>
      <c r="D95" s="50"/>
      <c r="E95" s="114"/>
      <c r="F95" s="51"/>
      <c r="G95" s="51"/>
      <c r="H95" s="220"/>
      <c r="I95" s="123"/>
      <c r="J95" s="98" t="e">
        <f>IF(AND(Q95="",#REF!&gt;0,#REF!&lt;5),K95,)</f>
        <v>#REF!</v>
      </c>
      <c r="K95" s="96" t="str">
        <f>IF(D95="","ZZZ9",IF(AND(#REF!&gt;0,#REF!&lt;5),D95&amp;#REF!,D95&amp;"9"))</f>
        <v>ZZZ9</v>
      </c>
      <c r="L95" s="100">
        <f t="shared" si="0"/>
        <v>999</v>
      </c>
      <c r="M95" s="122">
        <f t="shared" si="1"/>
        <v>999</v>
      </c>
      <c r="N95" s="119"/>
      <c r="O95" s="51"/>
      <c r="P95" s="66">
        <f t="shared" si="2"/>
        <v>999</v>
      </c>
      <c r="Q95" s="51"/>
    </row>
    <row r="96" spans="1:17" s="11" customFormat="1" ht="18.899999999999999" customHeight="1" x14ac:dyDescent="0.25">
      <c r="A96" s="101">
        <v>90</v>
      </c>
      <c r="B96" s="49"/>
      <c r="C96" s="49"/>
      <c r="D96" s="50"/>
      <c r="E96" s="114"/>
      <c r="F96" s="51"/>
      <c r="G96" s="51"/>
      <c r="H96" s="220"/>
      <c r="I96" s="123"/>
      <c r="J96" s="98" t="e">
        <f>IF(AND(Q96="",#REF!&gt;0,#REF!&lt;5),K96,)</f>
        <v>#REF!</v>
      </c>
      <c r="K96" s="96" t="str">
        <f>IF(D96="","ZZZ9",IF(AND(#REF!&gt;0,#REF!&lt;5),D96&amp;#REF!,D96&amp;"9"))</f>
        <v>ZZZ9</v>
      </c>
      <c r="L96" s="100">
        <f t="shared" si="0"/>
        <v>999</v>
      </c>
      <c r="M96" s="122">
        <f t="shared" si="1"/>
        <v>999</v>
      </c>
      <c r="N96" s="119"/>
      <c r="O96" s="51"/>
      <c r="P96" s="66">
        <f t="shared" si="2"/>
        <v>999</v>
      </c>
      <c r="Q96" s="51"/>
    </row>
    <row r="97" spans="1:17" s="11" customFormat="1" ht="18.899999999999999" customHeight="1" x14ac:dyDescent="0.25">
      <c r="A97" s="101">
        <v>91</v>
      </c>
      <c r="B97" s="49"/>
      <c r="C97" s="49"/>
      <c r="D97" s="50"/>
      <c r="E97" s="114"/>
      <c r="F97" s="51"/>
      <c r="G97" s="51"/>
      <c r="H97" s="220"/>
      <c r="I97" s="123"/>
      <c r="J97" s="98" t="e">
        <f>IF(AND(Q97="",#REF!&gt;0,#REF!&lt;5),K97,)</f>
        <v>#REF!</v>
      </c>
      <c r="K97" s="96" t="str">
        <f>IF(D97="","ZZZ9",IF(AND(#REF!&gt;0,#REF!&lt;5),D97&amp;#REF!,D97&amp;"9"))</f>
        <v>ZZZ9</v>
      </c>
      <c r="L97" s="100">
        <f t="shared" si="0"/>
        <v>999</v>
      </c>
      <c r="M97" s="122">
        <f t="shared" si="1"/>
        <v>999</v>
      </c>
      <c r="N97" s="119"/>
      <c r="O97" s="51"/>
      <c r="P97" s="66">
        <f t="shared" si="2"/>
        <v>999</v>
      </c>
      <c r="Q97" s="51"/>
    </row>
    <row r="98" spans="1:17" s="11" customFormat="1" ht="18.899999999999999" customHeight="1" x14ac:dyDescent="0.25">
      <c r="A98" s="101">
        <v>92</v>
      </c>
      <c r="B98" s="49"/>
      <c r="C98" s="49"/>
      <c r="D98" s="50"/>
      <c r="E98" s="114"/>
      <c r="F98" s="51"/>
      <c r="G98" s="51"/>
      <c r="H98" s="220"/>
      <c r="I98" s="123"/>
      <c r="J98" s="98" t="e">
        <f>IF(AND(Q98="",#REF!&gt;0,#REF!&lt;5),K98,)</f>
        <v>#REF!</v>
      </c>
      <c r="K98" s="96" t="str">
        <f>IF(D98="","ZZZ9",IF(AND(#REF!&gt;0,#REF!&lt;5),D98&amp;#REF!,D98&amp;"9"))</f>
        <v>ZZZ9</v>
      </c>
      <c r="L98" s="100">
        <f t="shared" si="0"/>
        <v>999</v>
      </c>
      <c r="M98" s="122">
        <f t="shared" si="1"/>
        <v>999</v>
      </c>
      <c r="N98" s="119"/>
      <c r="O98" s="51"/>
      <c r="P98" s="66">
        <f t="shared" si="2"/>
        <v>999</v>
      </c>
      <c r="Q98" s="51"/>
    </row>
    <row r="99" spans="1:17" s="11" customFormat="1" ht="18.899999999999999" customHeight="1" x14ac:dyDescent="0.25">
      <c r="A99" s="101">
        <v>93</v>
      </c>
      <c r="B99" s="49"/>
      <c r="C99" s="49"/>
      <c r="D99" s="50"/>
      <c r="E99" s="114"/>
      <c r="F99" s="51"/>
      <c r="G99" s="51"/>
      <c r="H99" s="220"/>
      <c r="I99" s="123"/>
      <c r="J99" s="98" t="e">
        <f>IF(AND(Q99="",#REF!&gt;0,#REF!&lt;5),K99,)</f>
        <v>#REF!</v>
      </c>
      <c r="K99" s="96" t="str">
        <f>IF(D99="","ZZZ9",IF(AND(#REF!&gt;0,#REF!&lt;5),D99&amp;#REF!,D99&amp;"9"))</f>
        <v>ZZZ9</v>
      </c>
      <c r="L99" s="100">
        <f t="shared" si="0"/>
        <v>999</v>
      </c>
      <c r="M99" s="122">
        <f t="shared" si="1"/>
        <v>999</v>
      </c>
      <c r="N99" s="119"/>
      <c r="O99" s="51"/>
      <c r="P99" s="66">
        <f t="shared" si="2"/>
        <v>999</v>
      </c>
      <c r="Q99" s="51"/>
    </row>
    <row r="100" spans="1:17" s="11" customFormat="1" ht="18.899999999999999" customHeight="1" x14ac:dyDescent="0.25">
      <c r="A100" s="101">
        <v>94</v>
      </c>
      <c r="B100" s="49"/>
      <c r="C100" s="49"/>
      <c r="D100" s="50"/>
      <c r="E100" s="114"/>
      <c r="F100" s="51"/>
      <c r="G100" s="51"/>
      <c r="H100" s="220"/>
      <c r="I100" s="123"/>
      <c r="J100" s="98" t="e">
        <f>IF(AND(Q100="",#REF!&gt;0,#REF!&lt;5),K100,)</f>
        <v>#REF!</v>
      </c>
      <c r="K100" s="96" t="str">
        <f>IF(D100="","ZZZ9",IF(AND(#REF!&gt;0,#REF!&lt;5),D100&amp;#REF!,D100&amp;"9"))</f>
        <v>ZZZ9</v>
      </c>
      <c r="L100" s="100">
        <f t="shared" si="0"/>
        <v>999</v>
      </c>
      <c r="M100" s="122">
        <f t="shared" si="1"/>
        <v>999</v>
      </c>
      <c r="N100" s="119"/>
      <c r="O100" s="51"/>
      <c r="P100" s="66">
        <f t="shared" si="2"/>
        <v>999</v>
      </c>
      <c r="Q100" s="51"/>
    </row>
    <row r="101" spans="1:17" s="11" customFormat="1" ht="18.899999999999999" customHeight="1" x14ac:dyDescent="0.25">
      <c r="A101" s="101">
        <v>95</v>
      </c>
      <c r="B101" s="49"/>
      <c r="C101" s="49"/>
      <c r="D101" s="50"/>
      <c r="E101" s="114"/>
      <c r="F101" s="51"/>
      <c r="G101" s="51"/>
      <c r="H101" s="220"/>
      <c r="I101" s="123"/>
      <c r="J101" s="98" t="e">
        <f>IF(AND(Q101="",#REF!&gt;0,#REF!&lt;5),K101,)</f>
        <v>#REF!</v>
      </c>
      <c r="K101" s="96" t="str">
        <f>IF(D101="","ZZZ9",IF(AND(#REF!&gt;0,#REF!&lt;5),D101&amp;#REF!,D101&amp;"9"))</f>
        <v>ZZZ9</v>
      </c>
      <c r="L101" s="100">
        <f t="shared" si="0"/>
        <v>999</v>
      </c>
      <c r="M101" s="122">
        <f t="shared" si="1"/>
        <v>999</v>
      </c>
      <c r="N101" s="119"/>
      <c r="O101" s="51"/>
      <c r="P101" s="66">
        <f t="shared" si="2"/>
        <v>999</v>
      </c>
      <c r="Q101" s="51"/>
    </row>
    <row r="102" spans="1:17" s="11" customFormat="1" ht="18.899999999999999" customHeight="1" x14ac:dyDescent="0.25">
      <c r="A102" s="101">
        <v>96</v>
      </c>
      <c r="B102" s="49"/>
      <c r="C102" s="49"/>
      <c r="D102" s="50"/>
      <c r="E102" s="114"/>
      <c r="F102" s="51"/>
      <c r="G102" s="51"/>
      <c r="H102" s="220"/>
      <c r="I102" s="123"/>
      <c r="J102" s="98" t="e">
        <f>IF(AND(Q102="",#REF!&gt;0,#REF!&lt;5),K102,)</f>
        <v>#REF!</v>
      </c>
      <c r="K102" s="96" t="str">
        <f>IF(D102="","ZZZ9",IF(AND(#REF!&gt;0,#REF!&lt;5),D102&amp;#REF!,D102&amp;"9"))</f>
        <v>ZZZ9</v>
      </c>
      <c r="L102" s="100">
        <f t="shared" si="0"/>
        <v>999</v>
      </c>
      <c r="M102" s="122">
        <f t="shared" si="1"/>
        <v>999</v>
      </c>
      <c r="N102" s="119"/>
      <c r="O102" s="51"/>
      <c r="P102" s="66">
        <f t="shared" si="2"/>
        <v>999</v>
      </c>
      <c r="Q102" s="51"/>
    </row>
    <row r="103" spans="1:17" s="11" customFormat="1" ht="18.899999999999999" customHeight="1" x14ac:dyDescent="0.25">
      <c r="A103" s="101">
        <v>97</v>
      </c>
      <c r="B103" s="49"/>
      <c r="C103" s="49"/>
      <c r="D103" s="50"/>
      <c r="E103" s="114"/>
      <c r="F103" s="51"/>
      <c r="G103" s="51"/>
      <c r="H103" s="220"/>
      <c r="I103" s="123"/>
      <c r="J103" s="98" t="e">
        <f>IF(AND(Q103="",#REF!&gt;0,#REF!&lt;5),K103,)</f>
        <v>#REF!</v>
      </c>
      <c r="K103" s="96" t="str">
        <f>IF(D103="","ZZZ9",IF(AND(#REF!&gt;0,#REF!&lt;5),D103&amp;#REF!,D103&amp;"9"))</f>
        <v>ZZZ9</v>
      </c>
      <c r="L103" s="100">
        <f t="shared" si="0"/>
        <v>999</v>
      </c>
      <c r="M103" s="122">
        <f t="shared" si="1"/>
        <v>999</v>
      </c>
      <c r="N103" s="119"/>
      <c r="O103" s="51"/>
      <c r="P103" s="66">
        <f t="shared" si="2"/>
        <v>999</v>
      </c>
      <c r="Q103" s="51"/>
    </row>
    <row r="104" spans="1:17" s="11" customFormat="1" ht="18.899999999999999" customHeight="1" x14ac:dyDescent="0.25">
      <c r="A104" s="101">
        <v>98</v>
      </c>
      <c r="B104" s="49"/>
      <c r="C104" s="49"/>
      <c r="D104" s="50"/>
      <c r="E104" s="114"/>
      <c r="F104" s="51"/>
      <c r="G104" s="51"/>
      <c r="H104" s="220"/>
      <c r="I104" s="123"/>
      <c r="J104" s="98" t="e">
        <f>IF(AND(Q104="",#REF!&gt;0,#REF!&lt;5),K104,)</f>
        <v>#REF!</v>
      </c>
      <c r="K104" s="96" t="str">
        <f>IF(D104="","ZZZ9",IF(AND(#REF!&gt;0,#REF!&lt;5),D104&amp;#REF!,D104&amp;"9"))</f>
        <v>ZZZ9</v>
      </c>
      <c r="L104" s="100">
        <f t="shared" ref="L104:L156" si="3">IF(Q104="",999,Q104)</f>
        <v>999</v>
      </c>
      <c r="M104" s="122">
        <f t="shared" ref="M104:M156" si="4">IF(P104=999,999,1)</f>
        <v>999</v>
      </c>
      <c r="N104" s="119"/>
      <c r="O104" s="51"/>
      <c r="P104" s="66">
        <f t="shared" ref="P104:P156" si="5">IF(N104="DA",1,IF(N104="WC",2,IF(N104="SE",3,IF(N104="Q",4,IF(N104="LL",5,999)))))</f>
        <v>999</v>
      </c>
      <c r="Q104" s="51"/>
    </row>
    <row r="105" spans="1:17" s="11" customFormat="1" ht="18.899999999999999" customHeight="1" x14ac:dyDescent="0.25">
      <c r="A105" s="101">
        <v>99</v>
      </c>
      <c r="B105" s="49"/>
      <c r="C105" s="49"/>
      <c r="D105" s="50"/>
      <c r="E105" s="114"/>
      <c r="F105" s="51"/>
      <c r="G105" s="51"/>
      <c r="H105" s="220"/>
      <c r="I105" s="123"/>
      <c r="J105" s="98" t="e">
        <f>IF(AND(Q105="",#REF!&gt;0,#REF!&lt;5),K105,)</f>
        <v>#REF!</v>
      </c>
      <c r="K105" s="96" t="str">
        <f>IF(D105="","ZZZ9",IF(AND(#REF!&gt;0,#REF!&lt;5),D105&amp;#REF!,D105&amp;"9"))</f>
        <v>ZZZ9</v>
      </c>
      <c r="L105" s="100">
        <f t="shared" si="3"/>
        <v>999</v>
      </c>
      <c r="M105" s="122">
        <f t="shared" si="4"/>
        <v>999</v>
      </c>
      <c r="N105" s="119"/>
      <c r="O105" s="51"/>
      <c r="P105" s="66">
        <f t="shared" si="5"/>
        <v>999</v>
      </c>
      <c r="Q105" s="51"/>
    </row>
    <row r="106" spans="1:17" s="11" customFormat="1" ht="18.899999999999999" customHeight="1" x14ac:dyDescent="0.25">
      <c r="A106" s="101">
        <v>100</v>
      </c>
      <c r="B106" s="49"/>
      <c r="C106" s="49"/>
      <c r="D106" s="50"/>
      <c r="E106" s="114"/>
      <c r="F106" s="51"/>
      <c r="G106" s="51"/>
      <c r="H106" s="220"/>
      <c r="I106" s="123"/>
      <c r="J106" s="98" t="e">
        <f>IF(AND(Q106="",#REF!&gt;0,#REF!&lt;5),K106,)</f>
        <v>#REF!</v>
      </c>
      <c r="K106" s="96" t="str">
        <f>IF(D106="","ZZZ9",IF(AND(#REF!&gt;0,#REF!&lt;5),D106&amp;#REF!,D106&amp;"9"))</f>
        <v>ZZZ9</v>
      </c>
      <c r="L106" s="100">
        <f t="shared" si="3"/>
        <v>999</v>
      </c>
      <c r="M106" s="122">
        <f t="shared" si="4"/>
        <v>999</v>
      </c>
      <c r="N106" s="119"/>
      <c r="O106" s="51"/>
      <c r="P106" s="66">
        <f t="shared" si="5"/>
        <v>999</v>
      </c>
      <c r="Q106" s="51"/>
    </row>
    <row r="107" spans="1:17" s="11" customFormat="1" ht="18.899999999999999" customHeight="1" x14ac:dyDescent="0.25">
      <c r="A107" s="101">
        <v>101</v>
      </c>
      <c r="B107" s="49"/>
      <c r="C107" s="49"/>
      <c r="D107" s="50"/>
      <c r="E107" s="114"/>
      <c r="F107" s="51"/>
      <c r="G107" s="51"/>
      <c r="H107" s="220"/>
      <c r="I107" s="123"/>
      <c r="J107" s="98" t="e">
        <f>IF(AND(Q107="",#REF!&gt;0,#REF!&lt;5),K107,)</f>
        <v>#REF!</v>
      </c>
      <c r="K107" s="96" t="str">
        <f>IF(D107="","ZZZ9",IF(AND(#REF!&gt;0,#REF!&lt;5),D107&amp;#REF!,D107&amp;"9"))</f>
        <v>ZZZ9</v>
      </c>
      <c r="L107" s="100">
        <f t="shared" si="3"/>
        <v>999</v>
      </c>
      <c r="M107" s="122">
        <f t="shared" si="4"/>
        <v>999</v>
      </c>
      <c r="N107" s="119"/>
      <c r="O107" s="51"/>
      <c r="P107" s="66">
        <f t="shared" si="5"/>
        <v>999</v>
      </c>
      <c r="Q107" s="51"/>
    </row>
    <row r="108" spans="1:17" s="11" customFormat="1" ht="18.899999999999999" customHeight="1" x14ac:dyDescent="0.25">
      <c r="A108" s="101">
        <v>102</v>
      </c>
      <c r="B108" s="49"/>
      <c r="C108" s="49"/>
      <c r="D108" s="50"/>
      <c r="E108" s="114"/>
      <c r="F108" s="51"/>
      <c r="G108" s="51"/>
      <c r="H108" s="220"/>
      <c r="I108" s="123"/>
      <c r="J108" s="98" t="e">
        <f>IF(AND(Q108="",#REF!&gt;0,#REF!&lt;5),K108,)</f>
        <v>#REF!</v>
      </c>
      <c r="K108" s="96" t="str">
        <f>IF(D108="","ZZZ9",IF(AND(#REF!&gt;0,#REF!&lt;5),D108&amp;#REF!,D108&amp;"9"))</f>
        <v>ZZZ9</v>
      </c>
      <c r="L108" s="100">
        <f t="shared" si="3"/>
        <v>999</v>
      </c>
      <c r="M108" s="122">
        <f t="shared" si="4"/>
        <v>999</v>
      </c>
      <c r="N108" s="119"/>
      <c r="O108" s="51"/>
      <c r="P108" s="66">
        <f t="shared" si="5"/>
        <v>999</v>
      </c>
      <c r="Q108" s="51"/>
    </row>
    <row r="109" spans="1:17" s="11" customFormat="1" ht="18.899999999999999" customHeight="1" x14ac:dyDescent="0.25">
      <c r="A109" s="101">
        <v>103</v>
      </c>
      <c r="B109" s="49"/>
      <c r="C109" s="49"/>
      <c r="D109" s="50"/>
      <c r="E109" s="114"/>
      <c r="F109" s="51"/>
      <c r="G109" s="51"/>
      <c r="H109" s="220"/>
      <c r="I109" s="123"/>
      <c r="J109" s="98" t="e">
        <f>IF(AND(Q109="",#REF!&gt;0,#REF!&lt;5),K109,)</f>
        <v>#REF!</v>
      </c>
      <c r="K109" s="96" t="str">
        <f>IF(D109="","ZZZ9",IF(AND(#REF!&gt;0,#REF!&lt;5),D109&amp;#REF!,D109&amp;"9"))</f>
        <v>ZZZ9</v>
      </c>
      <c r="L109" s="100">
        <f t="shared" si="3"/>
        <v>999</v>
      </c>
      <c r="M109" s="122">
        <f t="shared" si="4"/>
        <v>999</v>
      </c>
      <c r="N109" s="119"/>
      <c r="O109" s="51"/>
      <c r="P109" s="66">
        <f t="shared" si="5"/>
        <v>999</v>
      </c>
      <c r="Q109" s="51"/>
    </row>
    <row r="110" spans="1:17" s="11" customFormat="1" ht="18.899999999999999" customHeight="1" x14ac:dyDescent="0.25">
      <c r="A110" s="101">
        <v>104</v>
      </c>
      <c r="B110" s="49"/>
      <c r="C110" s="49"/>
      <c r="D110" s="50"/>
      <c r="E110" s="114"/>
      <c r="F110" s="51"/>
      <c r="G110" s="51"/>
      <c r="H110" s="220"/>
      <c r="I110" s="123"/>
      <c r="J110" s="98" t="e">
        <f>IF(AND(Q110="",#REF!&gt;0,#REF!&lt;5),K110,)</f>
        <v>#REF!</v>
      </c>
      <c r="K110" s="96" t="str">
        <f>IF(D110="","ZZZ9",IF(AND(#REF!&gt;0,#REF!&lt;5),D110&amp;#REF!,D110&amp;"9"))</f>
        <v>ZZZ9</v>
      </c>
      <c r="L110" s="100">
        <f t="shared" si="3"/>
        <v>999</v>
      </c>
      <c r="M110" s="122">
        <f t="shared" si="4"/>
        <v>999</v>
      </c>
      <c r="N110" s="119"/>
      <c r="O110" s="51"/>
      <c r="P110" s="66">
        <f t="shared" si="5"/>
        <v>999</v>
      </c>
      <c r="Q110" s="51"/>
    </row>
    <row r="111" spans="1:17" s="11" customFormat="1" ht="18.899999999999999" customHeight="1" x14ac:dyDescent="0.25">
      <c r="A111" s="101">
        <v>105</v>
      </c>
      <c r="B111" s="49"/>
      <c r="C111" s="49"/>
      <c r="D111" s="50"/>
      <c r="E111" s="114"/>
      <c r="F111" s="51"/>
      <c r="G111" s="51"/>
      <c r="H111" s="220"/>
      <c r="I111" s="123"/>
      <c r="J111" s="98" t="e">
        <f>IF(AND(Q111="",#REF!&gt;0,#REF!&lt;5),K111,)</f>
        <v>#REF!</v>
      </c>
      <c r="K111" s="96" t="str">
        <f>IF(D111="","ZZZ9",IF(AND(#REF!&gt;0,#REF!&lt;5),D111&amp;#REF!,D111&amp;"9"))</f>
        <v>ZZZ9</v>
      </c>
      <c r="L111" s="100">
        <f t="shared" si="3"/>
        <v>999</v>
      </c>
      <c r="M111" s="122">
        <f t="shared" si="4"/>
        <v>999</v>
      </c>
      <c r="N111" s="119"/>
      <c r="O111" s="51"/>
      <c r="P111" s="66">
        <f t="shared" si="5"/>
        <v>999</v>
      </c>
      <c r="Q111" s="51"/>
    </row>
    <row r="112" spans="1:17" s="11" customFormat="1" ht="18.899999999999999" customHeight="1" x14ac:dyDescent="0.25">
      <c r="A112" s="101">
        <v>106</v>
      </c>
      <c r="B112" s="49"/>
      <c r="C112" s="49"/>
      <c r="D112" s="50"/>
      <c r="E112" s="114"/>
      <c r="F112" s="51"/>
      <c r="G112" s="51"/>
      <c r="H112" s="220"/>
      <c r="I112" s="123"/>
      <c r="J112" s="98" t="e">
        <f>IF(AND(Q112="",#REF!&gt;0,#REF!&lt;5),K112,)</f>
        <v>#REF!</v>
      </c>
      <c r="K112" s="96" t="str">
        <f>IF(D112="","ZZZ9",IF(AND(#REF!&gt;0,#REF!&lt;5),D112&amp;#REF!,D112&amp;"9"))</f>
        <v>ZZZ9</v>
      </c>
      <c r="L112" s="100">
        <f t="shared" si="3"/>
        <v>999</v>
      </c>
      <c r="M112" s="122">
        <f t="shared" si="4"/>
        <v>999</v>
      </c>
      <c r="N112" s="119"/>
      <c r="O112" s="51"/>
      <c r="P112" s="66">
        <f t="shared" si="5"/>
        <v>999</v>
      </c>
      <c r="Q112" s="51"/>
    </row>
    <row r="113" spans="1:17" s="11" customFormat="1" ht="18.899999999999999" customHeight="1" x14ac:dyDescent="0.25">
      <c r="A113" s="101">
        <v>107</v>
      </c>
      <c r="B113" s="49"/>
      <c r="C113" s="49"/>
      <c r="D113" s="50"/>
      <c r="E113" s="114"/>
      <c r="F113" s="51"/>
      <c r="G113" s="51"/>
      <c r="H113" s="220"/>
      <c r="I113" s="123"/>
      <c r="J113" s="98" t="e">
        <f>IF(AND(Q113="",#REF!&gt;0,#REF!&lt;5),K113,)</f>
        <v>#REF!</v>
      </c>
      <c r="K113" s="96" t="str">
        <f>IF(D113="","ZZZ9",IF(AND(#REF!&gt;0,#REF!&lt;5),D113&amp;#REF!,D113&amp;"9"))</f>
        <v>ZZZ9</v>
      </c>
      <c r="L113" s="100">
        <f t="shared" si="3"/>
        <v>999</v>
      </c>
      <c r="M113" s="122">
        <f t="shared" si="4"/>
        <v>999</v>
      </c>
      <c r="N113" s="119"/>
      <c r="O113" s="51"/>
      <c r="P113" s="66">
        <f t="shared" si="5"/>
        <v>999</v>
      </c>
      <c r="Q113" s="51"/>
    </row>
    <row r="114" spans="1:17" s="11" customFormat="1" ht="18.899999999999999" customHeight="1" x14ac:dyDescent="0.25">
      <c r="A114" s="101">
        <v>108</v>
      </c>
      <c r="B114" s="49"/>
      <c r="C114" s="49"/>
      <c r="D114" s="50"/>
      <c r="E114" s="114"/>
      <c r="F114" s="51"/>
      <c r="G114" s="51"/>
      <c r="H114" s="220"/>
      <c r="I114" s="123"/>
      <c r="J114" s="98" t="e">
        <f>IF(AND(Q114="",#REF!&gt;0,#REF!&lt;5),K114,)</f>
        <v>#REF!</v>
      </c>
      <c r="K114" s="96" t="str">
        <f>IF(D114="","ZZZ9",IF(AND(#REF!&gt;0,#REF!&lt;5),D114&amp;#REF!,D114&amp;"9"))</f>
        <v>ZZZ9</v>
      </c>
      <c r="L114" s="100">
        <f t="shared" si="3"/>
        <v>999</v>
      </c>
      <c r="M114" s="122">
        <f t="shared" si="4"/>
        <v>999</v>
      </c>
      <c r="N114" s="119"/>
      <c r="O114" s="51"/>
      <c r="P114" s="66">
        <f t="shared" si="5"/>
        <v>999</v>
      </c>
      <c r="Q114" s="51"/>
    </row>
    <row r="115" spans="1:17" s="11" customFormat="1" ht="18.899999999999999" customHeight="1" x14ac:dyDescent="0.25">
      <c r="A115" s="101">
        <v>109</v>
      </c>
      <c r="B115" s="49"/>
      <c r="C115" s="49"/>
      <c r="D115" s="50"/>
      <c r="E115" s="114"/>
      <c r="F115" s="51"/>
      <c r="G115" s="51"/>
      <c r="H115" s="220"/>
      <c r="I115" s="123"/>
      <c r="J115" s="98" t="e">
        <f>IF(AND(Q115="",#REF!&gt;0,#REF!&lt;5),K115,)</f>
        <v>#REF!</v>
      </c>
      <c r="K115" s="96" t="str">
        <f>IF(D115="","ZZZ9",IF(AND(#REF!&gt;0,#REF!&lt;5),D115&amp;#REF!,D115&amp;"9"))</f>
        <v>ZZZ9</v>
      </c>
      <c r="L115" s="100">
        <f t="shared" si="3"/>
        <v>999</v>
      </c>
      <c r="M115" s="122">
        <f t="shared" si="4"/>
        <v>999</v>
      </c>
      <c r="N115" s="119"/>
      <c r="O115" s="51"/>
      <c r="P115" s="66">
        <f t="shared" si="5"/>
        <v>999</v>
      </c>
      <c r="Q115" s="51"/>
    </row>
    <row r="116" spans="1:17" s="11" customFormat="1" ht="18.899999999999999" customHeight="1" x14ac:dyDescent="0.25">
      <c r="A116" s="101">
        <v>110</v>
      </c>
      <c r="B116" s="49"/>
      <c r="C116" s="49"/>
      <c r="D116" s="50"/>
      <c r="E116" s="114"/>
      <c r="F116" s="51"/>
      <c r="G116" s="51"/>
      <c r="H116" s="220"/>
      <c r="I116" s="123"/>
      <c r="J116" s="98" t="e">
        <f>IF(AND(Q116="",#REF!&gt;0,#REF!&lt;5),K116,)</f>
        <v>#REF!</v>
      </c>
      <c r="K116" s="96" t="str">
        <f>IF(D116="","ZZZ9",IF(AND(#REF!&gt;0,#REF!&lt;5),D116&amp;#REF!,D116&amp;"9"))</f>
        <v>ZZZ9</v>
      </c>
      <c r="L116" s="100">
        <f t="shared" si="3"/>
        <v>999</v>
      </c>
      <c r="M116" s="122">
        <f t="shared" si="4"/>
        <v>999</v>
      </c>
      <c r="N116" s="119"/>
      <c r="O116" s="51"/>
      <c r="P116" s="66">
        <f t="shared" si="5"/>
        <v>999</v>
      </c>
      <c r="Q116" s="51"/>
    </row>
    <row r="117" spans="1:17" s="11" customFormat="1" ht="18.899999999999999" customHeight="1" x14ac:dyDescent="0.25">
      <c r="A117" s="101">
        <v>111</v>
      </c>
      <c r="B117" s="49"/>
      <c r="C117" s="49"/>
      <c r="D117" s="50"/>
      <c r="E117" s="114"/>
      <c r="F117" s="51"/>
      <c r="G117" s="51"/>
      <c r="H117" s="220"/>
      <c r="I117" s="123"/>
      <c r="J117" s="98" t="e">
        <f>IF(AND(Q117="",#REF!&gt;0,#REF!&lt;5),K117,)</f>
        <v>#REF!</v>
      </c>
      <c r="K117" s="96" t="str">
        <f>IF(D117="","ZZZ9",IF(AND(#REF!&gt;0,#REF!&lt;5),D117&amp;#REF!,D117&amp;"9"))</f>
        <v>ZZZ9</v>
      </c>
      <c r="L117" s="100">
        <f t="shared" si="3"/>
        <v>999</v>
      </c>
      <c r="M117" s="122">
        <f t="shared" si="4"/>
        <v>999</v>
      </c>
      <c r="N117" s="119"/>
      <c r="O117" s="51"/>
      <c r="P117" s="66">
        <f t="shared" si="5"/>
        <v>999</v>
      </c>
      <c r="Q117" s="51"/>
    </row>
    <row r="118" spans="1:17" s="11" customFormat="1" ht="18.899999999999999" customHeight="1" x14ac:dyDescent="0.25">
      <c r="A118" s="101">
        <v>112</v>
      </c>
      <c r="B118" s="49"/>
      <c r="C118" s="49"/>
      <c r="D118" s="50"/>
      <c r="E118" s="114"/>
      <c r="F118" s="51"/>
      <c r="G118" s="51"/>
      <c r="H118" s="220"/>
      <c r="I118" s="123"/>
      <c r="J118" s="98" t="e">
        <f>IF(AND(Q118="",#REF!&gt;0,#REF!&lt;5),K118,)</f>
        <v>#REF!</v>
      </c>
      <c r="K118" s="96" t="str">
        <f>IF(D118="","ZZZ9",IF(AND(#REF!&gt;0,#REF!&lt;5),D118&amp;#REF!,D118&amp;"9"))</f>
        <v>ZZZ9</v>
      </c>
      <c r="L118" s="100">
        <f t="shared" si="3"/>
        <v>999</v>
      </c>
      <c r="M118" s="122">
        <f t="shared" si="4"/>
        <v>999</v>
      </c>
      <c r="N118" s="119"/>
      <c r="O118" s="51"/>
      <c r="P118" s="66">
        <f t="shared" si="5"/>
        <v>999</v>
      </c>
      <c r="Q118" s="51"/>
    </row>
    <row r="119" spans="1:17" s="11" customFormat="1" ht="18.899999999999999" customHeight="1" x14ac:dyDescent="0.25">
      <c r="A119" s="101">
        <v>113</v>
      </c>
      <c r="B119" s="49"/>
      <c r="C119" s="49"/>
      <c r="D119" s="50"/>
      <c r="E119" s="114"/>
      <c r="F119" s="51"/>
      <c r="G119" s="51"/>
      <c r="H119" s="220"/>
      <c r="I119" s="123"/>
      <c r="J119" s="98" t="e">
        <f>IF(AND(Q119="",#REF!&gt;0,#REF!&lt;5),K119,)</f>
        <v>#REF!</v>
      </c>
      <c r="K119" s="96" t="str">
        <f>IF(D119="","ZZZ9",IF(AND(#REF!&gt;0,#REF!&lt;5),D119&amp;#REF!,D119&amp;"9"))</f>
        <v>ZZZ9</v>
      </c>
      <c r="L119" s="100">
        <f t="shared" si="3"/>
        <v>999</v>
      </c>
      <c r="M119" s="122">
        <f t="shared" si="4"/>
        <v>999</v>
      </c>
      <c r="N119" s="119"/>
      <c r="O119" s="51"/>
      <c r="P119" s="66">
        <f t="shared" si="5"/>
        <v>999</v>
      </c>
      <c r="Q119" s="51"/>
    </row>
    <row r="120" spans="1:17" s="11" customFormat="1" ht="18.899999999999999" customHeight="1" x14ac:dyDescent="0.25">
      <c r="A120" s="101">
        <v>114</v>
      </c>
      <c r="B120" s="49"/>
      <c r="C120" s="49"/>
      <c r="D120" s="50"/>
      <c r="E120" s="114"/>
      <c r="F120" s="51"/>
      <c r="G120" s="51"/>
      <c r="H120" s="220"/>
      <c r="I120" s="123"/>
      <c r="J120" s="98" t="e">
        <f>IF(AND(Q120="",#REF!&gt;0,#REF!&lt;5),K120,)</f>
        <v>#REF!</v>
      </c>
      <c r="K120" s="96" t="str">
        <f>IF(D120="","ZZZ9",IF(AND(#REF!&gt;0,#REF!&lt;5),D120&amp;#REF!,D120&amp;"9"))</f>
        <v>ZZZ9</v>
      </c>
      <c r="L120" s="100">
        <f t="shared" si="3"/>
        <v>999</v>
      </c>
      <c r="M120" s="122">
        <f t="shared" si="4"/>
        <v>999</v>
      </c>
      <c r="N120" s="119"/>
      <c r="O120" s="51"/>
      <c r="P120" s="66">
        <f t="shared" si="5"/>
        <v>999</v>
      </c>
      <c r="Q120" s="51"/>
    </row>
    <row r="121" spans="1:17" s="11" customFormat="1" ht="18.899999999999999" customHeight="1" x14ac:dyDescent="0.25">
      <c r="A121" s="101">
        <v>115</v>
      </c>
      <c r="B121" s="49"/>
      <c r="C121" s="49"/>
      <c r="D121" s="50"/>
      <c r="E121" s="114"/>
      <c r="F121" s="51"/>
      <c r="G121" s="51"/>
      <c r="H121" s="220"/>
      <c r="I121" s="123"/>
      <c r="J121" s="98" t="e">
        <f>IF(AND(Q121="",#REF!&gt;0,#REF!&lt;5),K121,)</f>
        <v>#REF!</v>
      </c>
      <c r="K121" s="96" t="str">
        <f>IF(D121="","ZZZ9",IF(AND(#REF!&gt;0,#REF!&lt;5),D121&amp;#REF!,D121&amp;"9"))</f>
        <v>ZZZ9</v>
      </c>
      <c r="L121" s="100">
        <f t="shared" si="3"/>
        <v>999</v>
      </c>
      <c r="M121" s="122">
        <f t="shared" si="4"/>
        <v>999</v>
      </c>
      <c r="N121" s="119"/>
      <c r="O121" s="51"/>
      <c r="P121" s="66">
        <f t="shared" si="5"/>
        <v>999</v>
      </c>
      <c r="Q121" s="51"/>
    </row>
    <row r="122" spans="1:17" s="11" customFormat="1" ht="18.899999999999999" customHeight="1" x14ac:dyDescent="0.25">
      <c r="A122" s="101">
        <v>116</v>
      </c>
      <c r="B122" s="49"/>
      <c r="C122" s="49"/>
      <c r="D122" s="50"/>
      <c r="E122" s="114"/>
      <c r="F122" s="51"/>
      <c r="G122" s="51"/>
      <c r="H122" s="220"/>
      <c r="I122" s="123"/>
      <c r="J122" s="98" t="e">
        <f>IF(AND(Q122="",#REF!&gt;0,#REF!&lt;5),K122,)</f>
        <v>#REF!</v>
      </c>
      <c r="K122" s="96" t="str">
        <f>IF(D122="","ZZZ9",IF(AND(#REF!&gt;0,#REF!&lt;5),D122&amp;#REF!,D122&amp;"9"))</f>
        <v>ZZZ9</v>
      </c>
      <c r="L122" s="100">
        <f t="shared" si="3"/>
        <v>999</v>
      </c>
      <c r="M122" s="122">
        <f t="shared" si="4"/>
        <v>999</v>
      </c>
      <c r="N122" s="119"/>
      <c r="O122" s="51"/>
      <c r="P122" s="66">
        <f t="shared" si="5"/>
        <v>999</v>
      </c>
      <c r="Q122" s="51"/>
    </row>
    <row r="123" spans="1:17" s="11" customFormat="1" ht="18.899999999999999" customHeight="1" x14ac:dyDescent="0.25">
      <c r="A123" s="101">
        <v>117</v>
      </c>
      <c r="B123" s="49"/>
      <c r="C123" s="49"/>
      <c r="D123" s="50"/>
      <c r="E123" s="114"/>
      <c r="F123" s="51"/>
      <c r="G123" s="51"/>
      <c r="H123" s="220"/>
      <c r="I123" s="123"/>
      <c r="J123" s="98" t="e">
        <f>IF(AND(Q123="",#REF!&gt;0,#REF!&lt;5),K123,)</f>
        <v>#REF!</v>
      </c>
      <c r="K123" s="96" t="str">
        <f>IF(D123="","ZZZ9",IF(AND(#REF!&gt;0,#REF!&lt;5),D123&amp;#REF!,D123&amp;"9"))</f>
        <v>ZZZ9</v>
      </c>
      <c r="L123" s="100">
        <f t="shared" si="3"/>
        <v>999</v>
      </c>
      <c r="M123" s="122">
        <f t="shared" si="4"/>
        <v>999</v>
      </c>
      <c r="N123" s="119"/>
      <c r="O123" s="51"/>
      <c r="P123" s="66">
        <f t="shared" si="5"/>
        <v>999</v>
      </c>
      <c r="Q123" s="51"/>
    </row>
    <row r="124" spans="1:17" s="11" customFormat="1" ht="18.899999999999999" customHeight="1" x14ac:dyDescent="0.25">
      <c r="A124" s="101">
        <v>118</v>
      </c>
      <c r="B124" s="49"/>
      <c r="C124" s="49"/>
      <c r="D124" s="50"/>
      <c r="E124" s="114"/>
      <c r="F124" s="51"/>
      <c r="G124" s="51"/>
      <c r="H124" s="220"/>
      <c r="I124" s="123"/>
      <c r="J124" s="98" t="e">
        <f>IF(AND(Q124="",#REF!&gt;0,#REF!&lt;5),K124,)</f>
        <v>#REF!</v>
      </c>
      <c r="K124" s="96" t="str">
        <f>IF(D124="","ZZZ9",IF(AND(#REF!&gt;0,#REF!&lt;5),D124&amp;#REF!,D124&amp;"9"))</f>
        <v>ZZZ9</v>
      </c>
      <c r="L124" s="100">
        <f t="shared" si="3"/>
        <v>999</v>
      </c>
      <c r="M124" s="122">
        <f t="shared" si="4"/>
        <v>999</v>
      </c>
      <c r="N124" s="119"/>
      <c r="O124" s="51"/>
      <c r="P124" s="66">
        <f t="shared" si="5"/>
        <v>999</v>
      </c>
      <c r="Q124" s="51"/>
    </row>
    <row r="125" spans="1:17" s="11" customFormat="1" ht="18.899999999999999" customHeight="1" x14ac:dyDescent="0.25">
      <c r="A125" s="101">
        <v>119</v>
      </c>
      <c r="B125" s="49"/>
      <c r="C125" s="49"/>
      <c r="D125" s="50"/>
      <c r="E125" s="114"/>
      <c r="F125" s="51"/>
      <c r="G125" s="51"/>
      <c r="H125" s="220"/>
      <c r="I125" s="123"/>
      <c r="J125" s="98" t="e">
        <f>IF(AND(Q125="",#REF!&gt;0,#REF!&lt;5),K125,)</f>
        <v>#REF!</v>
      </c>
      <c r="K125" s="96" t="str">
        <f>IF(D125="","ZZZ9",IF(AND(#REF!&gt;0,#REF!&lt;5),D125&amp;#REF!,D125&amp;"9"))</f>
        <v>ZZZ9</v>
      </c>
      <c r="L125" s="100">
        <f t="shared" si="3"/>
        <v>999</v>
      </c>
      <c r="M125" s="122">
        <f t="shared" si="4"/>
        <v>999</v>
      </c>
      <c r="N125" s="119"/>
      <c r="O125" s="51"/>
      <c r="P125" s="66">
        <f t="shared" si="5"/>
        <v>999</v>
      </c>
      <c r="Q125" s="51"/>
    </row>
    <row r="126" spans="1:17" s="11" customFormat="1" ht="18.899999999999999" customHeight="1" x14ac:dyDescent="0.25">
      <c r="A126" s="101">
        <v>120</v>
      </c>
      <c r="B126" s="49"/>
      <c r="C126" s="49"/>
      <c r="D126" s="50"/>
      <c r="E126" s="114"/>
      <c r="F126" s="51"/>
      <c r="G126" s="51"/>
      <c r="H126" s="220"/>
      <c r="I126" s="123"/>
      <c r="J126" s="98" t="e">
        <f>IF(AND(Q126="",#REF!&gt;0,#REF!&lt;5),K126,)</f>
        <v>#REF!</v>
      </c>
      <c r="K126" s="96" t="str">
        <f>IF(D126="","ZZZ9",IF(AND(#REF!&gt;0,#REF!&lt;5),D126&amp;#REF!,D126&amp;"9"))</f>
        <v>ZZZ9</v>
      </c>
      <c r="L126" s="100">
        <f t="shared" si="3"/>
        <v>999</v>
      </c>
      <c r="M126" s="122">
        <f t="shared" si="4"/>
        <v>999</v>
      </c>
      <c r="N126" s="119"/>
      <c r="O126" s="51"/>
      <c r="P126" s="66">
        <f t="shared" si="5"/>
        <v>999</v>
      </c>
      <c r="Q126" s="51"/>
    </row>
    <row r="127" spans="1:17" s="11" customFormat="1" ht="18.899999999999999" customHeight="1" x14ac:dyDescent="0.25">
      <c r="A127" s="101">
        <v>121</v>
      </c>
      <c r="B127" s="49"/>
      <c r="C127" s="49"/>
      <c r="D127" s="50"/>
      <c r="E127" s="114"/>
      <c r="F127" s="51"/>
      <c r="G127" s="51"/>
      <c r="H127" s="220"/>
      <c r="I127" s="123"/>
      <c r="J127" s="98" t="e">
        <f>IF(AND(Q127="",#REF!&gt;0,#REF!&lt;5),K127,)</f>
        <v>#REF!</v>
      </c>
      <c r="K127" s="96" t="str">
        <f>IF(D127="","ZZZ9",IF(AND(#REF!&gt;0,#REF!&lt;5),D127&amp;#REF!,D127&amp;"9"))</f>
        <v>ZZZ9</v>
      </c>
      <c r="L127" s="100">
        <f t="shared" si="3"/>
        <v>999</v>
      </c>
      <c r="M127" s="122">
        <f t="shared" si="4"/>
        <v>999</v>
      </c>
      <c r="N127" s="119"/>
      <c r="O127" s="51"/>
      <c r="P127" s="66">
        <f t="shared" si="5"/>
        <v>999</v>
      </c>
      <c r="Q127" s="51"/>
    </row>
    <row r="128" spans="1:17" s="11" customFormat="1" ht="18.899999999999999" customHeight="1" x14ac:dyDescent="0.25">
      <c r="A128" s="101">
        <v>122</v>
      </c>
      <c r="B128" s="49"/>
      <c r="C128" s="49"/>
      <c r="D128" s="50"/>
      <c r="E128" s="114"/>
      <c r="F128" s="51"/>
      <c r="G128" s="51"/>
      <c r="H128" s="220"/>
      <c r="I128" s="123"/>
      <c r="J128" s="98" t="e">
        <f>IF(AND(Q128="",#REF!&gt;0,#REF!&lt;5),K128,)</f>
        <v>#REF!</v>
      </c>
      <c r="K128" s="96" t="str">
        <f>IF(D128="","ZZZ9",IF(AND(#REF!&gt;0,#REF!&lt;5),D128&amp;#REF!,D128&amp;"9"))</f>
        <v>ZZZ9</v>
      </c>
      <c r="L128" s="100">
        <f t="shared" si="3"/>
        <v>999</v>
      </c>
      <c r="M128" s="122">
        <f t="shared" si="4"/>
        <v>999</v>
      </c>
      <c r="N128" s="119"/>
      <c r="O128" s="51"/>
      <c r="P128" s="66">
        <f t="shared" si="5"/>
        <v>999</v>
      </c>
      <c r="Q128" s="51"/>
    </row>
    <row r="129" spans="1:17" s="11" customFormat="1" ht="18.899999999999999" customHeight="1" x14ac:dyDescent="0.25">
      <c r="A129" s="101">
        <v>123</v>
      </c>
      <c r="B129" s="49"/>
      <c r="C129" s="49"/>
      <c r="D129" s="50"/>
      <c r="E129" s="114"/>
      <c r="F129" s="51"/>
      <c r="G129" s="51"/>
      <c r="H129" s="220"/>
      <c r="I129" s="123"/>
      <c r="J129" s="98" t="e">
        <f>IF(AND(Q129="",#REF!&gt;0,#REF!&lt;5),K129,)</f>
        <v>#REF!</v>
      </c>
      <c r="K129" s="96" t="str">
        <f>IF(D129="","ZZZ9",IF(AND(#REF!&gt;0,#REF!&lt;5),D129&amp;#REF!,D129&amp;"9"))</f>
        <v>ZZZ9</v>
      </c>
      <c r="L129" s="100">
        <f t="shared" si="3"/>
        <v>999</v>
      </c>
      <c r="M129" s="122">
        <f t="shared" si="4"/>
        <v>999</v>
      </c>
      <c r="N129" s="119"/>
      <c r="O129" s="51"/>
      <c r="P129" s="66">
        <f t="shared" si="5"/>
        <v>999</v>
      </c>
      <c r="Q129" s="51"/>
    </row>
    <row r="130" spans="1:17" s="11" customFormat="1" ht="18.899999999999999" customHeight="1" x14ac:dyDescent="0.25">
      <c r="A130" s="101">
        <v>124</v>
      </c>
      <c r="B130" s="49"/>
      <c r="C130" s="49"/>
      <c r="D130" s="50"/>
      <c r="E130" s="114"/>
      <c r="F130" s="51"/>
      <c r="G130" s="51"/>
      <c r="H130" s="220"/>
      <c r="I130" s="123"/>
      <c r="J130" s="98" t="e">
        <f>IF(AND(Q130="",#REF!&gt;0,#REF!&lt;5),K130,)</f>
        <v>#REF!</v>
      </c>
      <c r="K130" s="96" t="str">
        <f>IF(D130="","ZZZ9",IF(AND(#REF!&gt;0,#REF!&lt;5),D130&amp;#REF!,D130&amp;"9"))</f>
        <v>ZZZ9</v>
      </c>
      <c r="L130" s="100">
        <f t="shared" si="3"/>
        <v>999</v>
      </c>
      <c r="M130" s="122">
        <f t="shared" si="4"/>
        <v>999</v>
      </c>
      <c r="N130" s="119"/>
      <c r="O130" s="51"/>
      <c r="P130" s="66">
        <f t="shared" si="5"/>
        <v>999</v>
      </c>
      <c r="Q130" s="51"/>
    </row>
    <row r="131" spans="1:17" s="11" customFormat="1" ht="18.899999999999999" customHeight="1" x14ac:dyDescent="0.25">
      <c r="A131" s="101">
        <v>125</v>
      </c>
      <c r="B131" s="49"/>
      <c r="C131" s="49"/>
      <c r="D131" s="50"/>
      <c r="E131" s="114"/>
      <c r="F131" s="51"/>
      <c r="G131" s="51"/>
      <c r="H131" s="220"/>
      <c r="I131" s="123"/>
      <c r="J131" s="98" t="e">
        <f>IF(AND(Q131="",#REF!&gt;0,#REF!&lt;5),K131,)</f>
        <v>#REF!</v>
      </c>
      <c r="K131" s="96" t="str">
        <f>IF(D131="","ZZZ9",IF(AND(#REF!&gt;0,#REF!&lt;5),D131&amp;#REF!,D131&amp;"9"))</f>
        <v>ZZZ9</v>
      </c>
      <c r="L131" s="100">
        <f t="shared" si="3"/>
        <v>999</v>
      </c>
      <c r="M131" s="122">
        <f t="shared" si="4"/>
        <v>999</v>
      </c>
      <c r="N131" s="119"/>
      <c r="O131" s="51"/>
      <c r="P131" s="66">
        <f t="shared" si="5"/>
        <v>999</v>
      </c>
      <c r="Q131" s="51"/>
    </row>
    <row r="132" spans="1:17" s="11" customFormat="1" ht="18.899999999999999" customHeight="1" x14ac:dyDescent="0.25">
      <c r="A132" s="101">
        <v>126</v>
      </c>
      <c r="B132" s="49"/>
      <c r="C132" s="49"/>
      <c r="D132" s="50"/>
      <c r="E132" s="114"/>
      <c r="F132" s="51"/>
      <c r="G132" s="51"/>
      <c r="H132" s="220"/>
      <c r="I132" s="123"/>
      <c r="J132" s="98" t="e">
        <f>IF(AND(Q132="",#REF!&gt;0,#REF!&lt;5),K132,)</f>
        <v>#REF!</v>
      </c>
      <c r="K132" s="96" t="str">
        <f>IF(D132="","ZZZ9",IF(AND(#REF!&gt;0,#REF!&lt;5),D132&amp;#REF!,D132&amp;"9"))</f>
        <v>ZZZ9</v>
      </c>
      <c r="L132" s="100">
        <f t="shared" si="3"/>
        <v>999</v>
      </c>
      <c r="M132" s="122">
        <f t="shared" si="4"/>
        <v>999</v>
      </c>
      <c r="N132" s="119"/>
      <c r="O132" s="51"/>
      <c r="P132" s="66">
        <f t="shared" si="5"/>
        <v>999</v>
      </c>
      <c r="Q132" s="51"/>
    </row>
    <row r="133" spans="1:17" s="11" customFormat="1" ht="18.899999999999999" customHeight="1" x14ac:dyDescent="0.25">
      <c r="A133" s="101">
        <v>127</v>
      </c>
      <c r="B133" s="49"/>
      <c r="C133" s="49"/>
      <c r="D133" s="50"/>
      <c r="E133" s="114"/>
      <c r="F133" s="51"/>
      <c r="G133" s="51"/>
      <c r="H133" s="220"/>
      <c r="I133" s="123"/>
      <c r="J133" s="98" t="e">
        <f>IF(AND(Q133="",#REF!&gt;0,#REF!&lt;5),K133,)</f>
        <v>#REF!</v>
      </c>
      <c r="K133" s="96" t="str">
        <f>IF(D133="","ZZZ9",IF(AND(#REF!&gt;0,#REF!&lt;5),D133&amp;#REF!,D133&amp;"9"))</f>
        <v>ZZZ9</v>
      </c>
      <c r="L133" s="100">
        <f t="shared" si="3"/>
        <v>999</v>
      </c>
      <c r="M133" s="122">
        <f t="shared" si="4"/>
        <v>999</v>
      </c>
      <c r="N133" s="119"/>
      <c r="O133" s="51"/>
      <c r="P133" s="66">
        <f t="shared" si="5"/>
        <v>999</v>
      </c>
      <c r="Q133" s="51"/>
    </row>
    <row r="134" spans="1:17" s="11" customFormat="1" ht="18.899999999999999" customHeight="1" x14ac:dyDescent="0.25">
      <c r="A134" s="101">
        <v>128</v>
      </c>
      <c r="B134" s="49"/>
      <c r="C134" s="49"/>
      <c r="D134" s="50"/>
      <c r="E134" s="114"/>
      <c r="F134" s="51"/>
      <c r="G134" s="51"/>
      <c r="H134" s="220"/>
      <c r="I134" s="123"/>
      <c r="J134" s="98" t="e">
        <f>IF(AND(Q134="",#REF!&gt;0,#REF!&lt;5),K134,)</f>
        <v>#REF!</v>
      </c>
      <c r="K134" s="96" t="str">
        <f>IF(D134="","ZZZ9",IF(AND(#REF!&gt;0,#REF!&lt;5),D134&amp;#REF!,D134&amp;"9"))</f>
        <v>ZZZ9</v>
      </c>
      <c r="L134" s="100">
        <f t="shared" si="3"/>
        <v>999</v>
      </c>
      <c r="M134" s="122">
        <f t="shared" si="4"/>
        <v>999</v>
      </c>
      <c r="N134" s="119"/>
      <c r="O134" s="123"/>
      <c r="P134" s="124">
        <f t="shared" si="5"/>
        <v>999</v>
      </c>
      <c r="Q134" s="123"/>
    </row>
    <row r="135" spans="1:17" x14ac:dyDescent="0.25">
      <c r="A135" s="101">
        <v>129</v>
      </c>
      <c r="B135" s="49"/>
      <c r="C135" s="49"/>
      <c r="D135" s="50"/>
      <c r="E135" s="114"/>
      <c r="F135" s="51"/>
      <c r="G135" s="51"/>
      <c r="H135" s="220"/>
      <c r="I135" s="123"/>
      <c r="J135" s="98" t="e">
        <f>IF(AND(Q135="",#REF!&gt;0,#REF!&lt;5),K135,)</f>
        <v>#REF!</v>
      </c>
      <c r="K135" s="96" t="str">
        <f>IF(D135="","ZZZ9",IF(AND(#REF!&gt;0,#REF!&lt;5),D135&amp;#REF!,D135&amp;"9"))</f>
        <v>ZZZ9</v>
      </c>
      <c r="L135" s="100">
        <f t="shared" si="3"/>
        <v>999</v>
      </c>
      <c r="M135" s="122">
        <f t="shared" si="4"/>
        <v>999</v>
      </c>
      <c r="N135" s="119"/>
      <c r="O135" s="51"/>
      <c r="P135" s="66">
        <f t="shared" si="5"/>
        <v>999</v>
      </c>
      <c r="Q135" s="51"/>
    </row>
    <row r="136" spans="1:17" x14ac:dyDescent="0.25">
      <c r="A136" s="101">
        <v>130</v>
      </c>
      <c r="B136" s="49"/>
      <c r="C136" s="49"/>
      <c r="D136" s="50"/>
      <c r="E136" s="114"/>
      <c r="F136" s="51"/>
      <c r="G136" s="51"/>
      <c r="H136" s="220"/>
      <c r="I136" s="123"/>
      <c r="J136" s="98" t="e">
        <f>IF(AND(Q136="",#REF!&gt;0,#REF!&lt;5),K136,)</f>
        <v>#REF!</v>
      </c>
      <c r="K136" s="96" t="str">
        <f>IF(D136="","ZZZ9",IF(AND(#REF!&gt;0,#REF!&lt;5),D136&amp;#REF!,D136&amp;"9"))</f>
        <v>ZZZ9</v>
      </c>
      <c r="L136" s="100">
        <f t="shared" si="3"/>
        <v>999</v>
      </c>
      <c r="M136" s="122">
        <f t="shared" si="4"/>
        <v>999</v>
      </c>
      <c r="N136" s="119"/>
      <c r="O136" s="51"/>
      <c r="P136" s="66">
        <f t="shared" si="5"/>
        <v>999</v>
      </c>
      <c r="Q136" s="51"/>
    </row>
    <row r="137" spans="1:17" x14ac:dyDescent="0.25">
      <c r="A137" s="101">
        <v>131</v>
      </c>
      <c r="B137" s="49"/>
      <c r="C137" s="49"/>
      <c r="D137" s="50"/>
      <c r="E137" s="114"/>
      <c r="F137" s="51"/>
      <c r="G137" s="51"/>
      <c r="H137" s="220"/>
      <c r="I137" s="123"/>
      <c r="J137" s="98" t="e">
        <f>IF(AND(Q137="",#REF!&gt;0,#REF!&lt;5),K137,)</f>
        <v>#REF!</v>
      </c>
      <c r="K137" s="96" t="str">
        <f>IF(D137="","ZZZ9",IF(AND(#REF!&gt;0,#REF!&lt;5),D137&amp;#REF!,D137&amp;"9"))</f>
        <v>ZZZ9</v>
      </c>
      <c r="L137" s="100">
        <f t="shared" si="3"/>
        <v>999</v>
      </c>
      <c r="M137" s="122">
        <f t="shared" si="4"/>
        <v>999</v>
      </c>
      <c r="N137" s="119"/>
      <c r="O137" s="51"/>
      <c r="P137" s="66">
        <f t="shared" si="5"/>
        <v>999</v>
      </c>
      <c r="Q137" s="51"/>
    </row>
    <row r="138" spans="1:17" x14ac:dyDescent="0.25">
      <c r="A138" s="101">
        <v>132</v>
      </c>
      <c r="B138" s="49"/>
      <c r="C138" s="49"/>
      <c r="D138" s="50"/>
      <c r="E138" s="114"/>
      <c r="F138" s="51"/>
      <c r="G138" s="51"/>
      <c r="H138" s="220"/>
      <c r="I138" s="123"/>
      <c r="J138" s="98" t="e">
        <f>IF(AND(Q138="",#REF!&gt;0,#REF!&lt;5),K138,)</f>
        <v>#REF!</v>
      </c>
      <c r="K138" s="96" t="str">
        <f>IF(D138="","ZZZ9",IF(AND(#REF!&gt;0,#REF!&lt;5),D138&amp;#REF!,D138&amp;"9"))</f>
        <v>ZZZ9</v>
      </c>
      <c r="L138" s="100">
        <f t="shared" si="3"/>
        <v>999</v>
      </c>
      <c r="M138" s="122">
        <f t="shared" si="4"/>
        <v>999</v>
      </c>
      <c r="N138" s="119"/>
      <c r="O138" s="51"/>
      <c r="P138" s="66">
        <f t="shared" si="5"/>
        <v>999</v>
      </c>
      <c r="Q138" s="51"/>
    </row>
    <row r="139" spans="1:17" x14ac:dyDescent="0.25">
      <c r="A139" s="101">
        <v>133</v>
      </c>
      <c r="B139" s="49"/>
      <c r="C139" s="49"/>
      <c r="D139" s="50"/>
      <c r="E139" s="114"/>
      <c r="F139" s="51"/>
      <c r="G139" s="51"/>
      <c r="H139" s="220"/>
      <c r="I139" s="123"/>
      <c r="J139" s="98" t="e">
        <f>IF(AND(Q139="",#REF!&gt;0,#REF!&lt;5),K139,)</f>
        <v>#REF!</v>
      </c>
      <c r="K139" s="96" t="str">
        <f>IF(D139="","ZZZ9",IF(AND(#REF!&gt;0,#REF!&lt;5),D139&amp;#REF!,D139&amp;"9"))</f>
        <v>ZZZ9</v>
      </c>
      <c r="L139" s="100">
        <f t="shared" si="3"/>
        <v>999</v>
      </c>
      <c r="M139" s="122">
        <f t="shared" si="4"/>
        <v>999</v>
      </c>
      <c r="N139" s="119"/>
      <c r="O139" s="51"/>
      <c r="P139" s="66">
        <f t="shared" si="5"/>
        <v>999</v>
      </c>
      <c r="Q139" s="51"/>
    </row>
    <row r="140" spans="1:17" x14ac:dyDescent="0.25">
      <c r="A140" s="101">
        <v>134</v>
      </c>
      <c r="B140" s="49"/>
      <c r="C140" s="49"/>
      <c r="D140" s="50"/>
      <c r="E140" s="114"/>
      <c r="F140" s="51"/>
      <c r="G140" s="51"/>
      <c r="H140" s="220"/>
      <c r="I140" s="123"/>
      <c r="J140" s="98" t="e">
        <f>IF(AND(Q140="",#REF!&gt;0,#REF!&lt;5),K140,)</f>
        <v>#REF!</v>
      </c>
      <c r="K140" s="96" t="str">
        <f>IF(D140="","ZZZ9",IF(AND(#REF!&gt;0,#REF!&lt;5),D140&amp;#REF!,D140&amp;"9"))</f>
        <v>ZZZ9</v>
      </c>
      <c r="L140" s="100">
        <f t="shared" si="3"/>
        <v>999</v>
      </c>
      <c r="M140" s="122">
        <f t="shared" si="4"/>
        <v>999</v>
      </c>
      <c r="N140" s="119"/>
      <c r="O140" s="51"/>
      <c r="P140" s="66">
        <f t="shared" si="5"/>
        <v>999</v>
      </c>
      <c r="Q140" s="51"/>
    </row>
    <row r="141" spans="1:17" x14ac:dyDescent="0.25">
      <c r="A141" s="101">
        <v>135</v>
      </c>
      <c r="B141" s="49"/>
      <c r="C141" s="49"/>
      <c r="D141" s="50"/>
      <c r="E141" s="114"/>
      <c r="F141" s="51"/>
      <c r="G141" s="51"/>
      <c r="H141" s="220"/>
      <c r="I141" s="123"/>
      <c r="J141" s="98" t="e">
        <f>IF(AND(Q141="",#REF!&gt;0,#REF!&lt;5),K141,)</f>
        <v>#REF!</v>
      </c>
      <c r="K141" s="96" t="str">
        <f>IF(D141="","ZZZ9",IF(AND(#REF!&gt;0,#REF!&lt;5),D141&amp;#REF!,D141&amp;"9"))</f>
        <v>ZZZ9</v>
      </c>
      <c r="L141" s="100">
        <f t="shared" si="3"/>
        <v>999</v>
      </c>
      <c r="M141" s="122">
        <f t="shared" si="4"/>
        <v>999</v>
      </c>
      <c r="N141" s="119"/>
      <c r="O141" s="123"/>
      <c r="P141" s="124">
        <f t="shared" si="5"/>
        <v>999</v>
      </c>
      <c r="Q141" s="123"/>
    </row>
    <row r="142" spans="1:17" x14ac:dyDescent="0.25">
      <c r="A142" s="101">
        <v>136</v>
      </c>
      <c r="B142" s="49"/>
      <c r="C142" s="49"/>
      <c r="D142" s="50"/>
      <c r="E142" s="114"/>
      <c r="F142" s="51"/>
      <c r="G142" s="51"/>
      <c r="H142" s="220"/>
      <c r="I142" s="123"/>
      <c r="J142" s="98" t="e">
        <f>IF(AND(Q142="",#REF!&gt;0,#REF!&lt;5),K142,)</f>
        <v>#REF!</v>
      </c>
      <c r="K142" s="96" t="str">
        <f>IF(D142="","ZZZ9",IF(AND(#REF!&gt;0,#REF!&lt;5),D142&amp;#REF!,D142&amp;"9"))</f>
        <v>ZZZ9</v>
      </c>
      <c r="L142" s="100">
        <f t="shared" si="3"/>
        <v>999</v>
      </c>
      <c r="M142" s="122">
        <f t="shared" si="4"/>
        <v>999</v>
      </c>
      <c r="N142" s="119"/>
      <c r="O142" s="51"/>
      <c r="P142" s="66">
        <f t="shared" si="5"/>
        <v>999</v>
      </c>
      <c r="Q142" s="51"/>
    </row>
    <row r="143" spans="1:17" x14ac:dyDescent="0.25">
      <c r="A143" s="101">
        <v>137</v>
      </c>
      <c r="B143" s="49"/>
      <c r="C143" s="49"/>
      <c r="D143" s="50"/>
      <c r="E143" s="114"/>
      <c r="F143" s="51"/>
      <c r="G143" s="51"/>
      <c r="H143" s="220"/>
      <c r="I143" s="123"/>
      <c r="J143" s="98" t="e">
        <f>IF(AND(Q143="",#REF!&gt;0,#REF!&lt;5),K143,)</f>
        <v>#REF!</v>
      </c>
      <c r="K143" s="96" t="str">
        <f>IF(D143="","ZZZ9",IF(AND(#REF!&gt;0,#REF!&lt;5),D143&amp;#REF!,D143&amp;"9"))</f>
        <v>ZZZ9</v>
      </c>
      <c r="L143" s="100">
        <f t="shared" si="3"/>
        <v>999</v>
      </c>
      <c r="M143" s="122">
        <f t="shared" si="4"/>
        <v>999</v>
      </c>
      <c r="N143" s="119"/>
      <c r="O143" s="51"/>
      <c r="P143" s="66">
        <f t="shared" si="5"/>
        <v>999</v>
      </c>
      <c r="Q143" s="51"/>
    </row>
    <row r="144" spans="1:17" x14ac:dyDescent="0.25">
      <c r="A144" s="101">
        <v>138</v>
      </c>
      <c r="B144" s="49"/>
      <c r="C144" s="49"/>
      <c r="D144" s="50"/>
      <c r="E144" s="114"/>
      <c r="F144" s="51"/>
      <c r="G144" s="51"/>
      <c r="H144" s="220"/>
      <c r="I144" s="123"/>
      <c r="J144" s="98" t="e">
        <f>IF(AND(Q144="",#REF!&gt;0,#REF!&lt;5),K144,)</f>
        <v>#REF!</v>
      </c>
      <c r="K144" s="96" t="str">
        <f>IF(D144="","ZZZ9",IF(AND(#REF!&gt;0,#REF!&lt;5),D144&amp;#REF!,D144&amp;"9"))</f>
        <v>ZZZ9</v>
      </c>
      <c r="L144" s="100">
        <f t="shared" si="3"/>
        <v>999</v>
      </c>
      <c r="M144" s="122">
        <f t="shared" si="4"/>
        <v>999</v>
      </c>
      <c r="N144" s="119"/>
      <c r="O144" s="51"/>
      <c r="P144" s="66">
        <f t="shared" si="5"/>
        <v>999</v>
      </c>
      <c r="Q144" s="51"/>
    </row>
    <row r="145" spans="1:17" x14ac:dyDescent="0.25">
      <c r="A145" s="101">
        <v>139</v>
      </c>
      <c r="B145" s="49"/>
      <c r="C145" s="49"/>
      <c r="D145" s="50"/>
      <c r="E145" s="114"/>
      <c r="F145" s="51"/>
      <c r="G145" s="51"/>
      <c r="H145" s="220"/>
      <c r="I145" s="123"/>
      <c r="J145" s="98" t="e">
        <f>IF(AND(Q145="",#REF!&gt;0,#REF!&lt;5),K145,)</f>
        <v>#REF!</v>
      </c>
      <c r="K145" s="96" t="str">
        <f>IF(D145="","ZZZ9",IF(AND(#REF!&gt;0,#REF!&lt;5),D145&amp;#REF!,D145&amp;"9"))</f>
        <v>ZZZ9</v>
      </c>
      <c r="L145" s="100">
        <f t="shared" si="3"/>
        <v>999</v>
      </c>
      <c r="M145" s="122">
        <f t="shared" si="4"/>
        <v>999</v>
      </c>
      <c r="N145" s="119"/>
      <c r="O145" s="51"/>
      <c r="P145" s="66">
        <f t="shared" si="5"/>
        <v>999</v>
      </c>
      <c r="Q145" s="51"/>
    </row>
    <row r="146" spans="1:17" x14ac:dyDescent="0.25">
      <c r="A146" s="101">
        <v>140</v>
      </c>
      <c r="B146" s="49"/>
      <c r="C146" s="49"/>
      <c r="D146" s="50"/>
      <c r="E146" s="114"/>
      <c r="F146" s="51"/>
      <c r="G146" s="51"/>
      <c r="H146" s="220"/>
      <c r="I146" s="123"/>
      <c r="J146" s="98" t="e">
        <f>IF(AND(Q146="",#REF!&gt;0,#REF!&lt;5),K146,)</f>
        <v>#REF!</v>
      </c>
      <c r="K146" s="96" t="str">
        <f>IF(D146="","ZZZ9",IF(AND(#REF!&gt;0,#REF!&lt;5),D146&amp;#REF!,D146&amp;"9"))</f>
        <v>ZZZ9</v>
      </c>
      <c r="L146" s="100">
        <f t="shared" si="3"/>
        <v>999</v>
      </c>
      <c r="M146" s="122">
        <f t="shared" si="4"/>
        <v>999</v>
      </c>
      <c r="N146" s="119"/>
      <c r="O146" s="51"/>
      <c r="P146" s="66">
        <f t="shared" si="5"/>
        <v>999</v>
      </c>
      <c r="Q146" s="51"/>
    </row>
    <row r="147" spans="1:17" x14ac:dyDescent="0.25">
      <c r="A147" s="101">
        <v>141</v>
      </c>
      <c r="B147" s="49"/>
      <c r="C147" s="49"/>
      <c r="D147" s="50"/>
      <c r="E147" s="114"/>
      <c r="F147" s="51"/>
      <c r="G147" s="51"/>
      <c r="H147" s="220"/>
      <c r="I147" s="123"/>
      <c r="J147" s="98" t="e">
        <f>IF(AND(Q147="",#REF!&gt;0,#REF!&lt;5),K147,)</f>
        <v>#REF!</v>
      </c>
      <c r="K147" s="96" t="str">
        <f>IF(D147="","ZZZ9",IF(AND(#REF!&gt;0,#REF!&lt;5),D147&amp;#REF!,D147&amp;"9"))</f>
        <v>ZZZ9</v>
      </c>
      <c r="L147" s="100">
        <f t="shared" si="3"/>
        <v>999</v>
      </c>
      <c r="M147" s="122">
        <f t="shared" si="4"/>
        <v>999</v>
      </c>
      <c r="N147" s="119"/>
      <c r="O147" s="51"/>
      <c r="P147" s="66">
        <f t="shared" si="5"/>
        <v>999</v>
      </c>
      <c r="Q147" s="51"/>
    </row>
    <row r="148" spans="1:17" x14ac:dyDescent="0.25">
      <c r="A148" s="101">
        <v>142</v>
      </c>
      <c r="B148" s="49"/>
      <c r="C148" s="49"/>
      <c r="D148" s="50"/>
      <c r="E148" s="114"/>
      <c r="F148" s="51"/>
      <c r="G148" s="51"/>
      <c r="H148" s="220"/>
      <c r="I148" s="123"/>
      <c r="J148" s="98" t="e">
        <f>IF(AND(Q148="",#REF!&gt;0,#REF!&lt;5),K148,)</f>
        <v>#REF!</v>
      </c>
      <c r="K148" s="96" t="str">
        <f>IF(D148="","ZZZ9",IF(AND(#REF!&gt;0,#REF!&lt;5),D148&amp;#REF!,D148&amp;"9"))</f>
        <v>ZZZ9</v>
      </c>
      <c r="L148" s="100">
        <f t="shared" si="3"/>
        <v>999</v>
      </c>
      <c r="M148" s="122">
        <f t="shared" si="4"/>
        <v>999</v>
      </c>
      <c r="N148" s="119"/>
      <c r="O148" s="123"/>
      <c r="P148" s="124">
        <f t="shared" si="5"/>
        <v>999</v>
      </c>
      <c r="Q148" s="123"/>
    </row>
    <row r="149" spans="1:17" x14ac:dyDescent="0.25">
      <c r="A149" s="101">
        <v>143</v>
      </c>
      <c r="B149" s="49"/>
      <c r="C149" s="49"/>
      <c r="D149" s="50"/>
      <c r="E149" s="114"/>
      <c r="F149" s="51"/>
      <c r="G149" s="51"/>
      <c r="H149" s="220"/>
      <c r="I149" s="123"/>
      <c r="J149" s="98" t="e">
        <f>IF(AND(Q149="",#REF!&gt;0,#REF!&lt;5),K149,)</f>
        <v>#REF!</v>
      </c>
      <c r="K149" s="96" t="str">
        <f>IF(D149="","ZZZ9",IF(AND(#REF!&gt;0,#REF!&lt;5),D149&amp;#REF!,D149&amp;"9"))</f>
        <v>ZZZ9</v>
      </c>
      <c r="L149" s="100">
        <f t="shared" si="3"/>
        <v>999</v>
      </c>
      <c r="M149" s="122">
        <f t="shared" si="4"/>
        <v>999</v>
      </c>
      <c r="N149" s="119"/>
      <c r="O149" s="51"/>
      <c r="P149" s="66">
        <f t="shared" si="5"/>
        <v>999</v>
      </c>
      <c r="Q149" s="51"/>
    </row>
    <row r="150" spans="1:17" x14ac:dyDescent="0.25">
      <c r="A150" s="101">
        <v>144</v>
      </c>
      <c r="B150" s="49"/>
      <c r="C150" s="49"/>
      <c r="D150" s="50"/>
      <c r="E150" s="114"/>
      <c r="F150" s="51"/>
      <c r="G150" s="51"/>
      <c r="H150" s="220"/>
      <c r="I150" s="123"/>
      <c r="J150" s="98" t="e">
        <f>IF(AND(Q150="",#REF!&gt;0,#REF!&lt;5),K150,)</f>
        <v>#REF!</v>
      </c>
      <c r="K150" s="96" t="str">
        <f>IF(D150="","ZZZ9",IF(AND(#REF!&gt;0,#REF!&lt;5),D150&amp;#REF!,D150&amp;"9"))</f>
        <v>ZZZ9</v>
      </c>
      <c r="L150" s="100">
        <f t="shared" si="3"/>
        <v>999</v>
      </c>
      <c r="M150" s="122">
        <f t="shared" si="4"/>
        <v>999</v>
      </c>
      <c r="N150" s="119"/>
      <c r="O150" s="51"/>
      <c r="P150" s="66">
        <f t="shared" si="5"/>
        <v>999</v>
      </c>
      <c r="Q150" s="51"/>
    </row>
    <row r="151" spans="1:17" x14ac:dyDescent="0.25">
      <c r="A151" s="101">
        <v>145</v>
      </c>
      <c r="B151" s="49"/>
      <c r="C151" s="49"/>
      <c r="D151" s="50"/>
      <c r="E151" s="114"/>
      <c r="F151" s="51"/>
      <c r="G151" s="51"/>
      <c r="H151" s="220"/>
      <c r="I151" s="123"/>
      <c r="J151" s="98" t="e">
        <f>IF(AND(Q151="",#REF!&gt;0,#REF!&lt;5),K151,)</f>
        <v>#REF!</v>
      </c>
      <c r="K151" s="96" t="str">
        <f>IF(D151="","ZZZ9",IF(AND(#REF!&gt;0,#REF!&lt;5),D151&amp;#REF!,D151&amp;"9"))</f>
        <v>ZZZ9</v>
      </c>
      <c r="L151" s="100">
        <f t="shared" si="3"/>
        <v>999</v>
      </c>
      <c r="M151" s="122">
        <f t="shared" si="4"/>
        <v>999</v>
      </c>
      <c r="N151" s="119"/>
      <c r="O151" s="51"/>
      <c r="P151" s="66">
        <f t="shared" si="5"/>
        <v>999</v>
      </c>
      <c r="Q151" s="51"/>
    </row>
    <row r="152" spans="1:17" x14ac:dyDescent="0.25">
      <c r="A152" s="101">
        <v>146</v>
      </c>
      <c r="B152" s="49"/>
      <c r="C152" s="49"/>
      <c r="D152" s="50"/>
      <c r="E152" s="114"/>
      <c r="F152" s="51"/>
      <c r="G152" s="51"/>
      <c r="H152" s="220"/>
      <c r="I152" s="123"/>
      <c r="J152" s="98" t="e">
        <f>IF(AND(Q152="",#REF!&gt;0,#REF!&lt;5),K152,)</f>
        <v>#REF!</v>
      </c>
      <c r="K152" s="96" t="str">
        <f>IF(D152="","ZZZ9",IF(AND(#REF!&gt;0,#REF!&lt;5),D152&amp;#REF!,D152&amp;"9"))</f>
        <v>ZZZ9</v>
      </c>
      <c r="L152" s="100">
        <f t="shared" si="3"/>
        <v>999</v>
      </c>
      <c r="M152" s="122">
        <f t="shared" si="4"/>
        <v>999</v>
      </c>
      <c r="N152" s="119"/>
      <c r="O152" s="51"/>
      <c r="P152" s="66">
        <f t="shared" si="5"/>
        <v>999</v>
      </c>
      <c r="Q152" s="51"/>
    </row>
    <row r="153" spans="1:17" x14ac:dyDescent="0.25">
      <c r="A153" s="101">
        <v>147</v>
      </c>
      <c r="B153" s="49"/>
      <c r="C153" s="49"/>
      <c r="D153" s="50"/>
      <c r="E153" s="114"/>
      <c r="F153" s="51"/>
      <c r="G153" s="51"/>
      <c r="H153" s="220"/>
      <c r="I153" s="123"/>
      <c r="J153" s="98" t="e">
        <f>IF(AND(Q153="",#REF!&gt;0,#REF!&lt;5),K153,)</f>
        <v>#REF!</v>
      </c>
      <c r="K153" s="96" t="str">
        <f>IF(D153="","ZZZ9",IF(AND(#REF!&gt;0,#REF!&lt;5),D153&amp;#REF!,D153&amp;"9"))</f>
        <v>ZZZ9</v>
      </c>
      <c r="L153" s="100">
        <f t="shared" si="3"/>
        <v>999</v>
      </c>
      <c r="M153" s="122">
        <f t="shared" si="4"/>
        <v>999</v>
      </c>
      <c r="N153" s="119"/>
      <c r="O153" s="51"/>
      <c r="P153" s="66">
        <f t="shared" si="5"/>
        <v>999</v>
      </c>
      <c r="Q153" s="51"/>
    </row>
    <row r="154" spans="1:17" x14ac:dyDescent="0.25">
      <c r="A154" s="101">
        <v>148</v>
      </c>
      <c r="B154" s="49"/>
      <c r="C154" s="49"/>
      <c r="D154" s="50"/>
      <c r="E154" s="114"/>
      <c r="F154" s="51"/>
      <c r="G154" s="51"/>
      <c r="H154" s="220"/>
      <c r="I154" s="123"/>
      <c r="J154" s="98" t="e">
        <f>IF(AND(Q154="",#REF!&gt;0,#REF!&lt;5),K154,)</f>
        <v>#REF!</v>
      </c>
      <c r="K154" s="96" t="str">
        <f>IF(D154="","ZZZ9",IF(AND(#REF!&gt;0,#REF!&lt;5),D154&amp;#REF!,D154&amp;"9"))</f>
        <v>ZZZ9</v>
      </c>
      <c r="L154" s="100">
        <f t="shared" si="3"/>
        <v>999</v>
      </c>
      <c r="M154" s="122">
        <f t="shared" si="4"/>
        <v>999</v>
      </c>
      <c r="N154" s="119"/>
      <c r="O154" s="51"/>
      <c r="P154" s="66">
        <f t="shared" si="5"/>
        <v>999</v>
      </c>
      <c r="Q154" s="51"/>
    </row>
    <row r="155" spans="1:17" x14ac:dyDescent="0.25">
      <c r="A155" s="101">
        <v>149</v>
      </c>
      <c r="B155" s="49"/>
      <c r="C155" s="49"/>
      <c r="D155" s="50"/>
      <c r="E155" s="114"/>
      <c r="F155" s="51"/>
      <c r="G155" s="51"/>
      <c r="H155" s="220"/>
      <c r="I155" s="123"/>
      <c r="J155" s="98" t="e">
        <f>IF(AND(Q155="",#REF!&gt;0,#REF!&lt;5),K155,)</f>
        <v>#REF!</v>
      </c>
      <c r="K155" s="96" t="str">
        <f>IF(D155="","ZZZ9",IF(AND(#REF!&gt;0,#REF!&lt;5),D155&amp;#REF!,D155&amp;"9"))</f>
        <v>ZZZ9</v>
      </c>
      <c r="L155" s="100">
        <f t="shared" si="3"/>
        <v>999</v>
      </c>
      <c r="M155" s="122">
        <f t="shared" si="4"/>
        <v>999</v>
      </c>
      <c r="N155" s="119"/>
      <c r="O155" s="51"/>
      <c r="P155" s="66">
        <f t="shared" si="5"/>
        <v>999</v>
      </c>
      <c r="Q155" s="51"/>
    </row>
    <row r="156" spans="1:17" x14ac:dyDescent="0.25">
      <c r="A156" s="101">
        <v>150</v>
      </c>
      <c r="B156" s="49"/>
      <c r="C156" s="49"/>
      <c r="D156" s="50"/>
      <c r="E156" s="114"/>
      <c r="F156" s="51"/>
      <c r="G156" s="51"/>
      <c r="H156" s="220"/>
      <c r="I156" s="123"/>
      <c r="J156" s="98" t="e">
        <f>IF(AND(Q156="",#REF!&gt;0,#REF!&lt;5),K156,)</f>
        <v>#REF!</v>
      </c>
      <c r="K156" s="96" t="str">
        <f>IF(D156="","ZZZ9",IF(AND(#REF!&gt;0,#REF!&lt;5),D156&amp;#REF!,D156&amp;"9"))</f>
        <v>ZZZ9</v>
      </c>
      <c r="L156" s="100">
        <f t="shared" si="3"/>
        <v>999</v>
      </c>
      <c r="M156" s="122">
        <f t="shared" si="4"/>
        <v>999</v>
      </c>
      <c r="N156" s="119"/>
      <c r="O156" s="51"/>
      <c r="P156" s="66">
        <f t="shared" si="5"/>
        <v>999</v>
      </c>
      <c r="Q156" s="51"/>
    </row>
  </sheetData>
  <conditionalFormatting sqref="A7:D156">
    <cfRule type="expression" dxfId="397" priority="14" stopIfTrue="1">
      <formula>$Q7&gt;=1</formula>
    </cfRule>
  </conditionalFormatting>
  <conditionalFormatting sqref="B7:D37">
    <cfRule type="expression" dxfId="396" priority="1" stopIfTrue="1">
      <formula>$Q7&gt;=1</formula>
    </cfRule>
  </conditionalFormatting>
  <conditionalFormatting sqref="E7:E14">
    <cfRule type="expression" dxfId="395" priority="6" stopIfTrue="1">
      <formula>AND(ROUNDDOWN(($A$4-E7)/365.25,0)&lt;=13,G7&lt;&gt;"OK")</formula>
    </cfRule>
    <cfRule type="expression" dxfId="394" priority="7" stopIfTrue="1">
      <formula>AND(ROUNDDOWN(($A$4-E7)/365.25,0)&lt;=14,G7&lt;&gt;"OK")</formula>
    </cfRule>
    <cfRule type="expression" dxfId="393" priority="8" stopIfTrue="1">
      <formula>AND(ROUNDDOWN(($A$4-E7)/365.25,0)&lt;=17,G7&lt;&gt;"OK")</formula>
    </cfRule>
    <cfRule type="expression" dxfId="392" priority="11" stopIfTrue="1">
      <formula>AND(ROUNDDOWN(($A$4-E7)/365.25,0)&lt;=13,G7&lt;&gt;"OK")</formula>
    </cfRule>
    <cfRule type="expression" dxfId="391" priority="12" stopIfTrue="1">
      <formula>AND(ROUNDDOWN(($A$4-E7)/365.25,0)&lt;=14,G7&lt;&gt;"OK")</formula>
    </cfRule>
    <cfRule type="expression" dxfId="390" priority="13" stopIfTrue="1">
      <formula>AND(ROUNDDOWN(($A$4-E7)/365.25,0)&lt;=17,G7&lt;&gt;"OK")</formula>
    </cfRule>
  </conditionalFormatting>
  <conditionalFormatting sqref="E7:E27 E29:E37">
    <cfRule type="expression" dxfId="389" priority="2" stopIfTrue="1">
      <formula>AND(ROUNDDOWN(($A$4-E7)/365.25,0)&lt;=13,G7&lt;&gt;"OK")</formula>
    </cfRule>
    <cfRule type="expression" dxfId="388" priority="3" stopIfTrue="1">
      <formula>AND(ROUNDDOWN(($A$4-E7)/365.25,0)&lt;=14,G7&lt;&gt;"OK")</formula>
    </cfRule>
    <cfRule type="expression" dxfId="387" priority="4" stopIfTrue="1">
      <formula>AND(ROUNDDOWN(($A$4-E7)/365.25,0)&lt;=17,G7&lt;&gt;"OK")</formula>
    </cfRule>
  </conditionalFormatting>
  <conditionalFormatting sqref="E7:E156">
    <cfRule type="expression" dxfId="386" priority="16" stopIfTrue="1">
      <formula>AND(ROUNDDOWN(($A$4-E7)/365.25,0)&lt;=13,G7&lt;&gt;"OK")</formula>
    </cfRule>
    <cfRule type="expression" dxfId="385" priority="17" stopIfTrue="1">
      <formula>AND(ROUNDDOWN(($A$4-E7)/365.25,0)&lt;=14,G7&lt;&gt;"OK")</formula>
    </cfRule>
    <cfRule type="expression" dxfId="384" priority="18" stopIfTrue="1">
      <formula>AND(ROUNDDOWN(($A$4-E7)/365.25,0)&lt;=17,G7&lt;&gt;"OK")</formula>
    </cfRule>
  </conditionalFormatting>
  <conditionalFormatting sqref="J7:J156">
    <cfRule type="cellIs" dxfId="383"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3B89-8527-4FF4-94FB-476F2FFFEB00}">
  <sheetPr codeName="Munka23">
    <tabColor indexed="11"/>
  </sheetPr>
  <dimension ref="A1:AK41"/>
  <sheetViews>
    <sheetView workbookViewId="0">
      <selection activeCell="AJ28" sqref="AJ2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12.332031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264" t="str">
        <f>Altalanos!$A$6</f>
        <v>Somogy Vármegyei Tenisz DO A kategória</v>
      </c>
      <c r="B1" s="264"/>
      <c r="C1" s="264"/>
      <c r="D1" s="264"/>
      <c r="E1" s="264"/>
      <c r="F1" s="264"/>
      <c r="G1" s="129"/>
      <c r="H1" s="132" t="s">
        <v>44</v>
      </c>
      <c r="I1" s="130"/>
      <c r="J1" s="131"/>
      <c r="L1" s="133"/>
      <c r="M1" s="157"/>
      <c r="N1" s="158"/>
      <c r="O1" s="158" t="s">
        <v>11</v>
      </c>
      <c r="P1" s="158"/>
      <c r="Q1" s="159"/>
      <c r="R1" s="158"/>
      <c r="AB1" s="211" t="e">
        <f>IF(Y5=1,CONCATENATE(VLOOKUP(Y3,AA16:AH27,2)),CONCATENATE(VLOOKUP(Y3,AA2:AK13,2)))</f>
        <v>#N/A</v>
      </c>
      <c r="AC1" s="211" t="e">
        <f>IF(Y5=1,CONCATENATE(VLOOKUP(Y3,AA16:AK27,3)),CONCATENATE(VLOOKUP(Y3,AA2:AK13,3)))</f>
        <v>#N/A</v>
      </c>
      <c r="AD1" s="211" t="e">
        <f>IF(Y5=1,CONCATENATE(VLOOKUP(Y3,AA16:AK27,4)),CONCATENATE(VLOOKUP(Y3,AA2:AK13,4)))</f>
        <v>#N/A</v>
      </c>
      <c r="AE1" s="211" t="e">
        <f>IF(Y5=1,CONCATENATE(VLOOKUP(Y3,AA16:AK27,5)),CONCATENATE(VLOOKUP(Y3,AA2:AK13,5)))</f>
        <v>#N/A</v>
      </c>
      <c r="AF1" s="211" t="e">
        <f>IF(Y5=1,CONCATENATE(VLOOKUP(Y3,AA16:AK27,6)),CONCATENATE(VLOOKUP(Y3,AA2:AK13,6)))</f>
        <v>#N/A</v>
      </c>
      <c r="AG1" s="211" t="e">
        <f>IF(Y5=1,CONCATENATE(VLOOKUP(Y3,AA16:AK27,7)),CONCATENATE(VLOOKUP(Y3,AA2:AK13,7)))</f>
        <v>#N/A</v>
      </c>
      <c r="AH1" s="211" t="e">
        <f>IF(Y5=1,CONCATENATE(VLOOKUP(Y3,AA16:AK27,8)),CONCATENATE(VLOOKUP(Y3,AA2:AK13,8)))</f>
        <v>#N/A</v>
      </c>
      <c r="AI1" s="211" t="e">
        <f>IF(Y5=1,CONCATENATE(VLOOKUP(Y3,AA16:AK27,9)),CONCATENATE(VLOOKUP(Y3,AA2:AK13,9)))</f>
        <v>#N/A</v>
      </c>
      <c r="AJ1" s="211" t="e">
        <f>IF(Y5=1,CONCATENATE(VLOOKUP(Y3,AA16:AK27,10)),CONCATENATE(VLOOKUP(Y3,AA2:AK13,10)))</f>
        <v>#N/A</v>
      </c>
      <c r="AK1" s="211" t="e">
        <f>IF(Y5=1,CONCATENATE(VLOOKUP(Y3,AA16:AK27,11)),CONCATENATE(VLOOKUP(Y3,AA2:AK13,11)))</f>
        <v>#N/A</v>
      </c>
    </row>
    <row r="2" spans="1:37" x14ac:dyDescent="0.25">
      <c r="A2" s="134" t="s">
        <v>43</v>
      </c>
      <c r="B2" s="135"/>
      <c r="C2" s="135"/>
      <c r="D2" s="135"/>
      <c r="E2" s="242" t="str">
        <f>Altalanos!$C$8</f>
        <v>A-VIII.kcs.-U18+-L</v>
      </c>
      <c r="F2" s="135"/>
      <c r="G2" s="136"/>
      <c r="H2" s="137"/>
      <c r="I2" s="137"/>
      <c r="J2" s="138"/>
      <c r="K2" s="133"/>
      <c r="L2" s="133"/>
      <c r="M2" s="133"/>
      <c r="N2" s="160"/>
      <c r="O2" s="161"/>
      <c r="P2" s="160"/>
      <c r="Q2" s="161"/>
      <c r="R2" s="160"/>
      <c r="Y2" s="207"/>
      <c r="Z2" s="206"/>
      <c r="AA2" s="206" t="s">
        <v>52</v>
      </c>
      <c r="AB2" s="200">
        <v>150</v>
      </c>
      <c r="AC2" s="200">
        <v>120</v>
      </c>
      <c r="AD2" s="200">
        <v>100</v>
      </c>
      <c r="AE2" s="200">
        <v>80</v>
      </c>
      <c r="AF2" s="200">
        <v>70</v>
      </c>
      <c r="AG2" s="200">
        <v>60</v>
      </c>
      <c r="AH2" s="200">
        <v>55</v>
      </c>
      <c r="AI2" s="200">
        <v>50</v>
      </c>
      <c r="AJ2" s="200">
        <v>45</v>
      </c>
      <c r="AK2" s="200">
        <v>40</v>
      </c>
    </row>
    <row r="3" spans="1:37" x14ac:dyDescent="0.25">
      <c r="A3" s="36" t="s">
        <v>21</v>
      </c>
      <c r="B3" s="36"/>
      <c r="C3" s="36"/>
      <c r="D3" s="36"/>
      <c r="E3" s="36" t="s">
        <v>19</v>
      </c>
      <c r="F3" s="36"/>
      <c r="G3" s="36"/>
      <c r="H3" s="36" t="s">
        <v>24</v>
      </c>
      <c r="I3" s="36"/>
      <c r="J3" s="67"/>
      <c r="K3" s="36"/>
      <c r="L3" s="37" t="s">
        <v>25</v>
      </c>
      <c r="M3" s="36"/>
      <c r="N3" s="163"/>
      <c r="O3" s="162"/>
      <c r="P3" s="163"/>
      <c r="Q3" s="199" t="s">
        <v>59</v>
      </c>
      <c r="R3" s="200" t="s">
        <v>62</v>
      </c>
      <c r="Y3" s="206">
        <f>IF(H4="OB","A",IF(H4="IX","W",H4))</f>
        <v>0</v>
      </c>
      <c r="Z3" s="206"/>
      <c r="AA3" s="206" t="s">
        <v>65</v>
      </c>
      <c r="AB3" s="200">
        <v>120</v>
      </c>
      <c r="AC3" s="200">
        <v>90</v>
      </c>
      <c r="AD3" s="200">
        <v>65</v>
      </c>
      <c r="AE3" s="200">
        <v>55</v>
      </c>
      <c r="AF3" s="200">
        <v>50</v>
      </c>
      <c r="AG3" s="200">
        <v>45</v>
      </c>
      <c r="AH3" s="200">
        <v>40</v>
      </c>
      <c r="AI3" s="200">
        <v>35</v>
      </c>
      <c r="AJ3" s="200">
        <v>25</v>
      </c>
      <c r="AK3" s="200">
        <v>20</v>
      </c>
    </row>
    <row r="4" spans="1:37" ht="13.8" thickBot="1" x14ac:dyDescent="0.3">
      <c r="A4" s="265">
        <f>Altalanos!$A$10</f>
        <v>46135</v>
      </c>
      <c r="B4" s="265"/>
      <c r="C4" s="265"/>
      <c r="D4" s="139"/>
      <c r="E4" s="140" t="str">
        <f>Altalanos!$C$10</f>
        <v>Balatonboglár</v>
      </c>
      <c r="F4" s="140"/>
      <c r="G4" s="140"/>
      <c r="H4" s="142"/>
      <c r="I4" s="140"/>
      <c r="J4" s="141"/>
      <c r="K4" s="142"/>
      <c r="L4" s="143" t="str">
        <f>Altalanos!$E$10</f>
        <v>Nagyistók-Nádasi Judit</v>
      </c>
      <c r="M4" s="142"/>
      <c r="N4" s="164"/>
      <c r="O4" s="165"/>
      <c r="P4" s="164"/>
      <c r="Q4" s="201" t="s">
        <v>63</v>
      </c>
      <c r="R4" s="202" t="s">
        <v>60</v>
      </c>
      <c r="Y4" s="206"/>
      <c r="Z4" s="206"/>
      <c r="AA4" s="206" t="s">
        <v>66</v>
      </c>
      <c r="AB4" s="200">
        <v>90</v>
      </c>
      <c r="AC4" s="200">
        <v>60</v>
      </c>
      <c r="AD4" s="200">
        <v>45</v>
      </c>
      <c r="AE4" s="200">
        <v>34</v>
      </c>
      <c r="AF4" s="200">
        <v>27</v>
      </c>
      <c r="AG4" s="200">
        <v>22</v>
      </c>
      <c r="AH4" s="200">
        <v>18</v>
      </c>
      <c r="AI4" s="200">
        <v>15</v>
      </c>
      <c r="AJ4" s="200">
        <v>12</v>
      </c>
      <c r="AK4" s="200">
        <v>9</v>
      </c>
    </row>
    <row r="5" spans="1:37" x14ac:dyDescent="0.25">
      <c r="A5" s="30"/>
      <c r="B5" s="30" t="s">
        <v>41</v>
      </c>
      <c r="C5" s="154" t="s">
        <v>50</v>
      </c>
      <c r="D5" s="30" t="s">
        <v>35</v>
      </c>
      <c r="E5" s="30" t="s">
        <v>55</v>
      </c>
      <c r="F5" s="30"/>
      <c r="G5" s="30" t="s">
        <v>23</v>
      </c>
      <c r="H5" s="30"/>
      <c r="I5" s="30" t="s">
        <v>26</v>
      </c>
      <c r="J5" s="30"/>
      <c r="K5" s="195" t="s">
        <v>56</v>
      </c>
      <c r="L5" s="195" t="s">
        <v>57</v>
      </c>
      <c r="M5" s="195" t="s">
        <v>58</v>
      </c>
      <c r="Q5" s="203" t="s">
        <v>64</v>
      </c>
      <c r="R5" s="204" t="s">
        <v>61</v>
      </c>
      <c r="Y5" s="206">
        <f>IF(OR(Altalanos!$A$8="F1",Altalanos!$A$8="F2",Altalanos!$A$8="N1",Altalanos!$A$8="N2"),1,2)</f>
        <v>2</v>
      </c>
      <c r="Z5" s="206"/>
      <c r="AA5" s="206" t="s">
        <v>67</v>
      </c>
      <c r="AB5" s="200">
        <v>60</v>
      </c>
      <c r="AC5" s="200">
        <v>40</v>
      </c>
      <c r="AD5" s="200">
        <v>30</v>
      </c>
      <c r="AE5" s="200">
        <v>20</v>
      </c>
      <c r="AF5" s="200">
        <v>18</v>
      </c>
      <c r="AG5" s="200">
        <v>15</v>
      </c>
      <c r="AH5" s="200">
        <v>12</v>
      </c>
      <c r="AI5" s="200">
        <v>10</v>
      </c>
      <c r="AJ5" s="200">
        <v>8</v>
      </c>
      <c r="AK5" s="200">
        <v>6</v>
      </c>
    </row>
    <row r="6" spans="1:37" x14ac:dyDescent="0.25">
      <c r="A6" s="145"/>
      <c r="B6" s="145"/>
      <c r="C6" s="194"/>
      <c r="D6" s="145"/>
      <c r="E6" s="145"/>
      <c r="F6" s="145"/>
      <c r="G6" s="145"/>
      <c r="H6" s="145"/>
      <c r="I6" s="145"/>
      <c r="J6" s="145"/>
      <c r="K6" s="145"/>
      <c r="L6" s="145"/>
      <c r="M6" s="145"/>
      <c r="Y6" s="206"/>
      <c r="Z6" s="206"/>
      <c r="AA6" s="206" t="s">
        <v>68</v>
      </c>
      <c r="AB6" s="200">
        <v>40</v>
      </c>
      <c r="AC6" s="200">
        <v>25</v>
      </c>
      <c r="AD6" s="200">
        <v>18</v>
      </c>
      <c r="AE6" s="200">
        <v>13</v>
      </c>
      <c r="AF6" s="200">
        <v>10</v>
      </c>
      <c r="AG6" s="200">
        <v>8</v>
      </c>
      <c r="AH6" s="200">
        <v>6</v>
      </c>
      <c r="AI6" s="200">
        <v>5</v>
      </c>
      <c r="AJ6" s="200">
        <v>4</v>
      </c>
      <c r="AK6" s="200">
        <v>3</v>
      </c>
    </row>
    <row r="7" spans="1:37" x14ac:dyDescent="0.25">
      <c r="A7" s="166" t="s">
        <v>52</v>
      </c>
      <c r="B7" s="196">
        <v>1</v>
      </c>
      <c r="C7" s="155" t="str">
        <f>IF($B7="","",VLOOKUP($B7,'A-VIII.kcs.-U18+-L elo'!$A$7:$O$22,5))</f>
        <v>061027</v>
      </c>
      <c r="D7" s="155">
        <f>IF($B7="","",VLOOKUP($B7,'A-VIII.kcs.-U18+-L elo'!$A$7:$O$22,15))</f>
        <v>0</v>
      </c>
      <c r="E7" s="153" t="str">
        <f>UPPER(IF($B7="","",VLOOKUP($B7,'A-VIII.kcs.-U18+-L elo'!$A$7:$O$22,2)))</f>
        <v>PÓR</v>
      </c>
      <c r="F7" s="156"/>
      <c r="G7" s="153" t="str">
        <f>IF($B7="","",VLOOKUP($B7,'A-VIII.kcs.-U18+-L elo'!$A$7:$O$22,3))</f>
        <v>Zsófia</v>
      </c>
      <c r="H7" s="156"/>
      <c r="I7" s="153" t="str">
        <f>IF($B7="","",VLOOKUP($B7,'A-VIII.kcs.-U18+-L elo'!$A$7:$O$22,4))</f>
        <v>Kaposvári Munkácsy M. Gimn</v>
      </c>
      <c r="J7" s="145"/>
      <c r="K7" s="212"/>
      <c r="L7" s="208" t="str">
        <f>IF(K7="","",CONCATENATE(VLOOKUP($Y$3,$AB$1:$AK$1,K7)," pont"))</f>
        <v/>
      </c>
      <c r="M7" s="213"/>
      <c r="Y7" s="206"/>
      <c r="Z7" s="206"/>
      <c r="AA7" s="206" t="s">
        <v>69</v>
      </c>
      <c r="AB7" s="200">
        <v>25</v>
      </c>
      <c r="AC7" s="200">
        <v>15</v>
      </c>
      <c r="AD7" s="200">
        <v>13</v>
      </c>
      <c r="AE7" s="200">
        <v>8</v>
      </c>
      <c r="AF7" s="200">
        <v>6</v>
      </c>
      <c r="AG7" s="200">
        <v>4</v>
      </c>
      <c r="AH7" s="200">
        <v>3</v>
      </c>
      <c r="AI7" s="200">
        <v>2</v>
      </c>
      <c r="AJ7" s="200">
        <v>1</v>
      </c>
      <c r="AK7" s="200">
        <v>0</v>
      </c>
    </row>
    <row r="8" spans="1:37" x14ac:dyDescent="0.25">
      <c r="A8" s="166"/>
      <c r="B8" s="197"/>
      <c r="C8" s="167"/>
      <c r="D8" s="167"/>
      <c r="E8" s="167"/>
      <c r="F8" s="167"/>
      <c r="G8" s="167"/>
      <c r="H8" s="167"/>
      <c r="I8" s="167"/>
      <c r="J8" s="145"/>
      <c r="K8" s="166"/>
      <c r="L8" s="166"/>
      <c r="M8" s="214"/>
      <c r="Y8" s="206"/>
      <c r="Z8" s="206"/>
      <c r="AA8" s="206" t="s">
        <v>70</v>
      </c>
      <c r="AB8" s="200">
        <v>15</v>
      </c>
      <c r="AC8" s="200">
        <v>10</v>
      </c>
      <c r="AD8" s="200">
        <v>7</v>
      </c>
      <c r="AE8" s="200">
        <v>5</v>
      </c>
      <c r="AF8" s="200">
        <v>4</v>
      </c>
      <c r="AG8" s="200">
        <v>3</v>
      </c>
      <c r="AH8" s="200">
        <v>2</v>
      </c>
      <c r="AI8" s="200">
        <v>1</v>
      </c>
      <c r="AJ8" s="200">
        <v>0</v>
      </c>
      <c r="AK8" s="200">
        <v>0</v>
      </c>
    </row>
    <row r="9" spans="1:37" x14ac:dyDescent="0.25">
      <c r="A9" s="166" t="s">
        <v>53</v>
      </c>
      <c r="B9" s="196">
        <v>2</v>
      </c>
      <c r="C9" s="155" t="str">
        <f>IF($B9="","",VLOOKUP($B9,'A-VIII.kcs.-U18+-L elo'!$A$7:$O$22,5))</f>
        <v>0611080</v>
      </c>
      <c r="D9" s="155">
        <f>IF($B9="","",VLOOKUP($B9,'A-VIII.kcs.-U18+-L elo'!$A$7:$O$22,15))</f>
        <v>0</v>
      </c>
      <c r="E9" s="153" t="str">
        <f>UPPER(IF($B9="","",VLOOKUP($B9,'A-VIII.kcs.-U18+-L elo'!$A$7:$O$22,2)))</f>
        <v>PRÉDL</v>
      </c>
      <c r="F9" s="156"/>
      <c r="G9" s="153" t="str">
        <f>IF($B9="","",VLOOKUP($B9,'A-VIII.kcs.-U18+-L elo'!$A$7:$O$22,3))</f>
        <v>Jázmin</v>
      </c>
      <c r="H9" s="156"/>
      <c r="I9" s="153" t="str">
        <f>IF($B9="","",VLOOKUP($B9,'A-VIII.kcs.-U18+-L elo'!$A$7:$O$22,4))</f>
        <v>Siófoki Perczel M.Gimn.</v>
      </c>
      <c r="J9" s="145"/>
      <c r="K9" s="212"/>
      <c r="L9" s="208" t="str">
        <f>IF(K9="","",CONCATENATE(VLOOKUP($Y$3,$AB$1:$AK$1,K9)," pont"))</f>
        <v/>
      </c>
      <c r="M9" s="213"/>
      <c r="Y9" s="206"/>
      <c r="Z9" s="206"/>
      <c r="AA9" s="206" t="s">
        <v>71</v>
      </c>
      <c r="AB9" s="200">
        <v>10</v>
      </c>
      <c r="AC9" s="200">
        <v>6</v>
      </c>
      <c r="AD9" s="200">
        <v>4</v>
      </c>
      <c r="AE9" s="200">
        <v>2</v>
      </c>
      <c r="AF9" s="200">
        <v>1</v>
      </c>
      <c r="AG9" s="200">
        <v>0</v>
      </c>
      <c r="AH9" s="200">
        <v>0</v>
      </c>
      <c r="AI9" s="200">
        <v>0</v>
      </c>
      <c r="AJ9" s="200">
        <v>0</v>
      </c>
      <c r="AK9" s="200">
        <v>0</v>
      </c>
    </row>
    <row r="10" spans="1:37" x14ac:dyDescent="0.25">
      <c r="A10" s="166"/>
      <c r="B10" s="197"/>
      <c r="C10" s="167"/>
      <c r="D10" s="167"/>
      <c r="E10" s="167"/>
      <c r="F10" s="167"/>
      <c r="G10" s="167"/>
      <c r="H10" s="167"/>
      <c r="I10" s="167"/>
      <c r="J10" s="145"/>
      <c r="K10" s="166"/>
      <c r="L10" s="166"/>
      <c r="M10" s="214"/>
      <c r="Y10" s="206"/>
      <c r="Z10" s="206"/>
      <c r="AA10" s="206" t="s">
        <v>72</v>
      </c>
      <c r="AB10" s="200">
        <v>6</v>
      </c>
      <c r="AC10" s="200">
        <v>3</v>
      </c>
      <c r="AD10" s="200">
        <v>2</v>
      </c>
      <c r="AE10" s="200">
        <v>1</v>
      </c>
      <c r="AF10" s="200">
        <v>0</v>
      </c>
      <c r="AG10" s="200">
        <v>0</v>
      </c>
      <c r="AH10" s="200">
        <v>0</v>
      </c>
      <c r="AI10" s="200">
        <v>0</v>
      </c>
      <c r="AJ10" s="200">
        <v>0</v>
      </c>
      <c r="AK10" s="200">
        <v>0</v>
      </c>
    </row>
    <row r="11" spans="1:37" x14ac:dyDescent="0.25">
      <c r="A11" s="166" t="s">
        <v>54</v>
      </c>
      <c r="B11" s="196"/>
      <c r="C11" s="155" t="str">
        <f>IF($B11="","",VLOOKUP($B11,'A-VIII.kcs.-U18+-L elo'!$A$7:$O$22,5))</f>
        <v/>
      </c>
      <c r="D11" s="155" t="str">
        <f>IF($B11="","",VLOOKUP($B11,'A-VIII.kcs.-U18+-L elo'!$A$7:$O$22,15))</f>
        <v/>
      </c>
      <c r="E11" s="153" t="str">
        <f>UPPER(IF($B11="","",VLOOKUP($B11,'A-VIII.kcs.-U18+-L elo'!$A$7:$O$22,2)))</f>
        <v/>
      </c>
      <c r="F11" s="156"/>
      <c r="G11" s="153" t="str">
        <f>IF($B11="","",VLOOKUP($B11,'A-VIII.kcs.-U18+-L elo'!$A$7:$O$22,3))</f>
        <v/>
      </c>
      <c r="H11" s="156"/>
      <c r="I11" s="153" t="str">
        <f>IF($B11="","",VLOOKUP($B11,'A-VIII.kcs.-U18+-L elo'!$A$7:$O$22,4))</f>
        <v/>
      </c>
      <c r="J11" s="145"/>
      <c r="K11" s="212"/>
      <c r="L11" s="208" t="str">
        <f>IF(K11="","",CONCATENATE(VLOOKUP($Y$3,$AB$1:$AK$1,K11)," pont"))</f>
        <v/>
      </c>
      <c r="M11" s="213"/>
      <c r="Y11" s="206"/>
      <c r="Z11" s="206"/>
      <c r="AA11" s="206" t="s">
        <v>77</v>
      </c>
      <c r="AB11" s="200">
        <v>3</v>
      </c>
      <c r="AC11" s="200">
        <v>2</v>
      </c>
      <c r="AD11" s="200">
        <v>1</v>
      </c>
      <c r="AE11" s="200">
        <v>0</v>
      </c>
      <c r="AF11" s="200">
        <v>0</v>
      </c>
      <c r="AG11" s="200">
        <v>0</v>
      </c>
      <c r="AH11" s="200">
        <v>0</v>
      </c>
      <c r="AI11" s="200">
        <v>0</v>
      </c>
      <c r="AJ11" s="200">
        <v>0</v>
      </c>
      <c r="AK11" s="200">
        <v>0</v>
      </c>
    </row>
    <row r="12" spans="1:37" x14ac:dyDescent="0.25">
      <c r="A12" s="145"/>
      <c r="B12" s="145"/>
      <c r="C12" s="145"/>
      <c r="D12" s="145"/>
      <c r="E12" s="145"/>
      <c r="F12" s="145"/>
      <c r="G12" s="145"/>
      <c r="H12" s="145"/>
      <c r="I12" s="145"/>
      <c r="J12" s="145"/>
      <c r="K12" s="145"/>
      <c r="L12" s="145"/>
      <c r="M12" s="145"/>
      <c r="Y12" s="206"/>
      <c r="Z12" s="206"/>
      <c r="AA12" s="206" t="s">
        <v>73</v>
      </c>
      <c r="AB12" s="210">
        <v>0</v>
      </c>
      <c r="AC12" s="210">
        <v>0</v>
      </c>
      <c r="AD12" s="210">
        <v>0</v>
      </c>
      <c r="AE12" s="210">
        <v>0</v>
      </c>
      <c r="AF12" s="210">
        <v>0</v>
      </c>
      <c r="AG12" s="210">
        <v>0</v>
      </c>
      <c r="AH12" s="210">
        <v>0</v>
      </c>
      <c r="AI12" s="210">
        <v>0</v>
      </c>
      <c r="AJ12" s="210">
        <v>0</v>
      </c>
      <c r="AK12" s="210">
        <v>0</v>
      </c>
    </row>
    <row r="13" spans="1:37" x14ac:dyDescent="0.25">
      <c r="A13" s="145"/>
      <c r="B13" s="145"/>
      <c r="C13" s="145"/>
      <c r="D13" s="145"/>
      <c r="E13" s="145"/>
      <c r="F13" s="145"/>
      <c r="G13" s="145"/>
      <c r="H13" s="145"/>
      <c r="I13" s="145"/>
      <c r="J13" s="145"/>
      <c r="K13" s="145"/>
      <c r="L13" s="145"/>
      <c r="M13" s="145"/>
      <c r="Y13" s="206"/>
      <c r="Z13" s="206"/>
      <c r="AA13" s="206" t="s">
        <v>74</v>
      </c>
      <c r="AB13" s="210">
        <v>0</v>
      </c>
      <c r="AC13" s="210">
        <v>0</v>
      </c>
      <c r="AD13" s="210">
        <v>0</v>
      </c>
      <c r="AE13" s="210">
        <v>0</v>
      </c>
      <c r="AF13" s="210">
        <v>0</v>
      </c>
      <c r="AG13" s="210">
        <v>0</v>
      </c>
      <c r="AH13" s="210">
        <v>0</v>
      </c>
      <c r="AI13" s="210">
        <v>0</v>
      </c>
      <c r="AJ13" s="210">
        <v>0</v>
      </c>
      <c r="AK13" s="210">
        <v>0</v>
      </c>
    </row>
    <row r="14" spans="1:37" x14ac:dyDescent="0.25">
      <c r="A14" s="145"/>
      <c r="B14" s="145"/>
      <c r="C14" s="145"/>
      <c r="D14" s="145"/>
      <c r="E14" s="145"/>
      <c r="F14" s="145"/>
      <c r="G14" s="145"/>
      <c r="H14" s="145"/>
      <c r="I14" s="145"/>
      <c r="J14" s="145"/>
      <c r="K14" s="145"/>
      <c r="L14" s="145"/>
      <c r="M14" s="145"/>
      <c r="Y14" s="206"/>
      <c r="Z14" s="206"/>
      <c r="AA14" s="206"/>
      <c r="AB14" s="206"/>
      <c r="AC14" s="206"/>
      <c r="AD14" s="206"/>
      <c r="AE14" s="206"/>
      <c r="AF14" s="206"/>
      <c r="AG14" s="206"/>
      <c r="AH14" s="206"/>
      <c r="AI14" s="206"/>
      <c r="AJ14" s="206"/>
      <c r="AK14" s="206"/>
    </row>
    <row r="15" spans="1:37" x14ac:dyDescent="0.25">
      <c r="A15" s="145"/>
      <c r="B15" s="145"/>
      <c r="C15" s="145"/>
      <c r="D15" s="145"/>
      <c r="E15" s="145"/>
      <c r="F15" s="145"/>
      <c r="G15" s="145"/>
      <c r="H15" s="145"/>
      <c r="I15" s="145"/>
      <c r="J15" s="145"/>
      <c r="K15" s="145"/>
      <c r="L15" s="145"/>
      <c r="M15" s="145"/>
      <c r="Y15" s="206"/>
      <c r="Z15" s="206"/>
      <c r="AA15" s="206"/>
      <c r="AB15" s="206"/>
      <c r="AC15" s="206"/>
      <c r="AD15" s="206"/>
      <c r="AE15" s="206"/>
      <c r="AF15" s="206"/>
      <c r="AG15" s="206"/>
      <c r="AH15" s="206"/>
      <c r="AI15" s="206"/>
      <c r="AJ15" s="206"/>
      <c r="AK15" s="206"/>
    </row>
    <row r="16" spans="1:37" x14ac:dyDescent="0.25">
      <c r="A16" s="145"/>
      <c r="B16" s="145"/>
      <c r="C16" s="145"/>
      <c r="D16" s="145"/>
      <c r="E16" s="145"/>
      <c r="F16" s="145"/>
      <c r="G16" s="145"/>
      <c r="H16" s="145"/>
      <c r="I16" s="145"/>
      <c r="J16" s="145"/>
      <c r="K16" s="145"/>
      <c r="L16" s="145"/>
      <c r="M16" s="145"/>
      <c r="Y16" s="206"/>
      <c r="Z16" s="206"/>
      <c r="AA16" s="206" t="s">
        <v>52</v>
      </c>
      <c r="AB16" s="206">
        <v>300</v>
      </c>
      <c r="AC16" s="206">
        <v>250</v>
      </c>
      <c r="AD16" s="206">
        <v>220</v>
      </c>
      <c r="AE16" s="206">
        <v>180</v>
      </c>
      <c r="AF16" s="206">
        <v>160</v>
      </c>
      <c r="AG16" s="206">
        <v>150</v>
      </c>
      <c r="AH16" s="206">
        <v>140</v>
      </c>
      <c r="AI16" s="206">
        <v>130</v>
      </c>
      <c r="AJ16" s="206">
        <v>120</v>
      </c>
      <c r="AK16" s="206">
        <v>110</v>
      </c>
    </row>
    <row r="17" spans="1:37" x14ac:dyDescent="0.25">
      <c r="A17" s="145"/>
      <c r="B17" s="145"/>
      <c r="C17" s="145"/>
      <c r="D17" s="145"/>
      <c r="E17" s="145"/>
      <c r="F17" s="145"/>
      <c r="G17" s="145"/>
      <c r="H17" s="145"/>
      <c r="I17" s="145"/>
      <c r="J17" s="145"/>
      <c r="K17" s="145"/>
      <c r="L17" s="145"/>
      <c r="M17" s="145"/>
      <c r="Y17" s="206"/>
      <c r="Z17" s="206"/>
      <c r="AA17" s="206" t="s">
        <v>65</v>
      </c>
      <c r="AB17" s="206">
        <v>250</v>
      </c>
      <c r="AC17" s="206">
        <v>200</v>
      </c>
      <c r="AD17" s="206">
        <v>160</v>
      </c>
      <c r="AE17" s="206">
        <v>140</v>
      </c>
      <c r="AF17" s="206">
        <v>120</v>
      </c>
      <c r="AG17" s="206">
        <v>110</v>
      </c>
      <c r="AH17" s="206">
        <v>100</v>
      </c>
      <c r="AI17" s="206">
        <v>90</v>
      </c>
      <c r="AJ17" s="206">
        <v>80</v>
      </c>
      <c r="AK17" s="206">
        <v>70</v>
      </c>
    </row>
    <row r="18" spans="1:37" ht="18.75" customHeight="1" x14ac:dyDescent="0.25">
      <c r="A18" s="145"/>
      <c r="B18" s="266"/>
      <c r="C18" s="266"/>
      <c r="D18" s="267" t="str">
        <f>E7</f>
        <v>PÓR</v>
      </c>
      <c r="E18" s="267"/>
      <c r="F18" s="267" t="str">
        <f>E9</f>
        <v>PRÉDL</v>
      </c>
      <c r="G18" s="267"/>
      <c r="H18" s="267" t="str">
        <f>E11</f>
        <v/>
      </c>
      <c r="I18" s="267"/>
      <c r="J18" s="145"/>
      <c r="K18" s="145"/>
      <c r="L18" s="145"/>
      <c r="M18" s="145"/>
      <c r="Y18" s="206"/>
      <c r="Z18" s="206"/>
      <c r="AA18" s="206" t="s">
        <v>66</v>
      </c>
      <c r="AB18" s="206">
        <v>200</v>
      </c>
      <c r="AC18" s="206">
        <v>150</v>
      </c>
      <c r="AD18" s="206">
        <v>130</v>
      </c>
      <c r="AE18" s="206">
        <v>110</v>
      </c>
      <c r="AF18" s="206">
        <v>95</v>
      </c>
      <c r="AG18" s="206">
        <v>80</v>
      </c>
      <c r="AH18" s="206">
        <v>70</v>
      </c>
      <c r="AI18" s="206">
        <v>60</v>
      </c>
      <c r="AJ18" s="206">
        <v>55</v>
      </c>
      <c r="AK18" s="206">
        <v>50</v>
      </c>
    </row>
    <row r="19" spans="1:37" ht="18.75" customHeight="1" x14ac:dyDescent="0.25">
      <c r="A19" s="198" t="s">
        <v>52</v>
      </c>
      <c r="B19" s="259" t="str">
        <f>E7</f>
        <v>PÓR</v>
      </c>
      <c r="C19" s="259"/>
      <c r="D19" s="261"/>
      <c r="E19" s="261"/>
      <c r="F19" s="260"/>
      <c r="G19" s="260"/>
      <c r="H19" s="260"/>
      <c r="I19" s="260"/>
      <c r="J19" s="145"/>
      <c r="K19" s="145"/>
      <c r="L19" s="145"/>
      <c r="M19" s="145"/>
      <c r="Y19" s="206"/>
      <c r="Z19" s="206"/>
      <c r="AA19" s="206" t="s">
        <v>67</v>
      </c>
      <c r="AB19" s="206">
        <v>150</v>
      </c>
      <c r="AC19" s="206">
        <v>120</v>
      </c>
      <c r="AD19" s="206">
        <v>100</v>
      </c>
      <c r="AE19" s="206">
        <v>80</v>
      </c>
      <c r="AF19" s="206">
        <v>70</v>
      </c>
      <c r="AG19" s="206">
        <v>60</v>
      </c>
      <c r="AH19" s="206">
        <v>55</v>
      </c>
      <c r="AI19" s="206">
        <v>50</v>
      </c>
      <c r="AJ19" s="206">
        <v>45</v>
      </c>
      <c r="AK19" s="206">
        <v>40</v>
      </c>
    </row>
    <row r="20" spans="1:37" ht="18.75" customHeight="1" x14ac:dyDescent="0.25">
      <c r="A20" s="198" t="s">
        <v>53</v>
      </c>
      <c r="B20" s="259" t="str">
        <f>E9</f>
        <v>PRÉDL</v>
      </c>
      <c r="C20" s="259"/>
      <c r="D20" s="260"/>
      <c r="E20" s="260"/>
      <c r="F20" s="261"/>
      <c r="G20" s="261"/>
      <c r="H20" s="260"/>
      <c r="I20" s="260"/>
      <c r="J20" s="145"/>
      <c r="K20" s="145"/>
      <c r="L20" s="145"/>
      <c r="M20" s="145"/>
      <c r="Y20" s="206"/>
      <c r="Z20" s="206"/>
      <c r="AA20" s="206" t="s">
        <v>68</v>
      </c>
      <c r="AB20" s="206">
        <v>120</v>
      </c>
      <c r="AC20" s="206">
        <v>90</v>
      </c>
      <c r="AD20" s="206">
        <v>65</v>
      </c>
      <c r="AE20" s="206">
        <v>55</v>
      </c>
      <c r="AF20" s="206">
        <v>50</v>
      </c>
      <c r="AG20" s="206">
        <v>45</v>
      </c>
      <c r="AH20" s="206">
        <v>40</v>
      </c>
      <c r="AI20" s="206">
        <v>35</v>
      </c>
      <c r="AJ20" s="206">
        <v>25</v>
      </c>
      <c r="AK20" s="206">
        <v>20</v>
      </c>
    </row>
    <row r="21" spans="1:37" ht="18.75" customHeight="1" x14ac:dyDescent="0.25">
      <c r="A21" s="198" t="s">
        <v>54</v>
      </c>
      <c r="B21" s="259" t="str">
        <f>E11</f>
        <v/>
      </c>
      <c r="C21" s="259"/>
      <c r="D21" s="260"/>
      <c r="E21" s="260"/>
      <c r="F21" s="260"/>
      <c r="G21" s="260"/>
      <c r="H21" s="261"/>
      <c r="I21" s="261"/>
      <c r="J21" s="145"/>
      <c r="K21" s="145"/>
      <c r="L21" s="145"/>
      <c r="M21" s="145"/>
      <c r="Y21" s="206"/>
      <c r="Z21" s="206"/>
      <c r="AA21" s="206" t="s">
        <v>69</v>
      </c>
      <c r="AB21" s="206">
        <v>90</v>
      </c>
      <c r="AC21" s="206">
        <v>60</v>
      </c>
      <c r="AD21" s="206">
        <v>45</v>
      </c>
      <c r="AE21" s="206">
        <v>34</v>
      </c>
      <c r="AF21" s="206">
        <v>27</v>
      </c>
      <c r="AG21" s="206">
        <v>22</v>
      </c>
      <c r="AH21" s="206">
        <v>18</v>
      </c>
      <c r="AI21" s="206">
        <v>15</v>
      </c>
      <c r="AJ21" s="206">
        <v>12</v>
      </c>
      <c r="AK21" s="206">
        <v>9</v>
      </c>
    </row>
    <row r="22" spans="1:37" x14ac:dyDescent="0.25">
      <c r="A22" s="145"/>
      <c r="B22" s="145"/>
      <c r="C22" s="145"/>
      <c r="D22" s="145"/>
      <c r="E22" s="145"/>
      <c r="F22" s="145"/>
      <c r="G22" s="145"/>
      <c r="H22" s="145"/>
      <c r="I22" s="145"/>
      <c r="J22" s="145"/>
      <c r="K22" s="145"/>
      <c r="L22" s="145"/>
      <c r="M22" s="145"/>
      <c r="Y22" s="206"/>
      <c r="Z22" s="206"/>
      <c r="AA22" s="206" t="s">
        <v>70</v>
      </c>
      <c r="AB22" s="206">
        <v>60</v>
      </c>
      <c r="AC22" s="206">
        <v>40</v>
      </c>
      <c r="AD22" s="206">
        <v>30</v>
      </c>
      <c r="AE22" s="206">
        <v>20</v>
      </c>
      <c r="AF22" s="206">
        <v>18</v>
      </c>
      <c r="AG22" s="206">
        <v>15</v>
      </c>
      <c r="AH22" s="206">
        <v>12</v>
      </c>
      <c r="AI22" s="206">
        <v>10</v>
      </c>
      <c r="AJ22" s="206">
        <v>8</v>
      </c>
      <c r="AK22" s="206">
        <v>6</v>
      </c>
    </row>
    <row r="23" spans="1:37" x14ac:dyDescent="0.25">
      <c r="A23" s="145"/>
      <c r="B23" s="145"/>
      <c r="C23" s="145"/>
      <c r="D23" s="145"/>
      <c r="E23" s="145"/>
      <c r="F23" s="145"/>
      <c r="G23" s="145"/>
      <c r="H23" s="145"/>
      <c r="I23" s="145"/>
      <c r="J23" s="145"/>
      <c r="K23" s="145"/>
      <c r="L23" s="145"/>
      <c r="M23" s="145"/>
      <c r="Y23" s="206"/>
      <c r="Z23" s="206"/>
      <c r="AA23" s="206" t="s">
        <v>71</v>
      </c>
      <c r="AB23" s="206">
        <v>40</v>
      </c>
      <c r="AC23" s="206">
        <v>25</v>
      </c>
      <c r="AD23" s="206">
        <v>18</v>
      </c>
      <c r="AE23" s="206">
        <v>13</v>
      </c>
      <c r="AF23" s="206">
        <v>8</v>
      </c>
      <c r="AG23" s="206">
        <v>7</v>
      </c>
      <c r="AH23" s="206">
        <v>6</v>
      </c>
      <c r="AI23" s="206">
        <v>5</v>
      </c>
      <c r="AJ23" s="206">
        <v>4</v>
      </c>
      <c r="AK23" s="206">
        <v>3</v>
      </c>
    </row>
    <row r="24" spans="1:37" x14ac:dyDescent="0.25">
      <c r="A24" s="145"/>
      <c r="B24" s="145"/>
      <c r="C24" s="145"/>
      <c r="D24" s="145"/>
      <c r="E24" s="145"/>
      <c r="F24" s="145"/>
      <c r="G24" s="145"/>
      <c r="H24" s="145"/>
      <c r="I24" s="145"/>
      <c r="J24" s="145"/>
      <c r="K24" s="145"/>
      <c r="L24" s="145"/>
      <c r="M24" s="145"/>
      <c r="Y24" s="206"/>
      <c r="Z24" s="206"/>
      <c r="AA24" s="206" t="s">
        <v>72</v>
      </c>
      <c r="AB24" s="206">
        <v>25</v>
      </c>
      <c r="AC24" s="206">
        <v>15</v>
      </c>
      <c r="AD24" s="206">
        <v>13</v>
      </c>
      <c r="AE24" s="206">
        <v>7</v>
      </c>
      <c r="AF24" s="206">
        <v>6</v>
      </c>
      <c r="AG24" s="206">
        <v>5</v>
      </c>
      <c r="AH24" s="206">
        <v>4</v>
      </c>
      <c r="AI24" s="206">
        <v>3</v>
      </c>
      <c r="AJ24" s="206">
        <v>2</v>
      </c>
      <c r="AK24" s="206">
        <v>1</v>
      </c>
    </row>
    <row r="25" spans="1:37" x14ac:dyDescent="0.25">
      <c r="A25" s="145"/>
      <c r="B25" s="145"/>
      <c r="C25" s="145"/>
      <c r="D25" s="145"/>
      <c r="E25" s="145"/>
      <c r="F25" s="145"/>
      <c r="G25" s="145"/>
      <c r="H25" s="145"/>
      <c r="I25" s="145"/>
      <c r="J25" s="145"/>
      <c r="K25" s="145"/>
      <c r="L25" s="145"/>
      <c r="M25" s="145"/>
      <c r="Y25" s="206"/>
      <c r="Z25" s="206"/>
      <c r="AA25" s="206" t="s">
        <v>77</v>
      </c>
      <c r="AB25" s="206">
        <v>15</v>
      </c>
      <c r="AC25" s="206">
        <v>10</v>
      </c>
      <c r="AD25" s="206">
        <v>8</v>
      </c>
      <c r="AE25" s="206">
        <v>4</v>
      </c>
      <c r="AF25" s="206">
        <v>3</v>
      </c>
      <c r="AG25" s="206">
        <v>2</v>
      </c>
      <c r="AH25" s="206">
        <v>1</v>
      </c>
      <c r="AI25" s="206">
        <v>0</v>
      </c>
      <c r="AJ25" s="206">
        <v>0</v>
      </c>
      <c r="AK25" s="206">
        <v>0</v>
      </c>
    </row>
    <row r="26" spans="1:37" x14ac:dyDescent="0.25">
      <c r="A26" s="145"/>
      <c r="B26" s="145"/>
      <c r="C26" s="145"/>
      <c r="D26" s="145"/>
      <c r="E26" s="145"/>
      <c r="F26" s="145"/>
      <c r="G26" s="145"/>
      <c r="H26" s="145"/>
      <c r="I26" s="145"/>
      <c r="J26" s="145"/>
      <c r="K26" s="145"/>
      <c r="L26" s="145"/>
      <c r="M26" s="145"/>
      <c r="Y26" s="206"/>
      <c r="Z26" s="206"/>
      <c r="AA26" s="206" t="s">
        <v>73</v>
      </c>
      <c r="AB26" s="206">
        <v>10</v>
      </c>
      <c r="AC26" s="206">
        <v>6</v>
      </c>
      <c r="AD26" s="206">
        <v>4</v>
      </c>
      <c r="AE26" s="206">
        <v>2</v>
      </c>
      <c r="AF26" s="206">
        <v>1</v>
      </c>
      <c r="AG26" s="206">
        <v>0</v>
      </c>
      <c r="AH26" s="206">
        <v>0</v>
      </c>
      <c r="AI26" s="206">
        <v>0</v>
      </c>
      <c r="AJ26" s="206">
        <v>0</v>
      </c>
      <c r="AK26" s="206">
        <v>0</v>
      </c>
    </row>
    <row r="27" spans="1:37" x14ac:dyDescent="0.25">
      <c r="A27" s="145"/>
      <c r="B27" s="145"/>
      <c r="C27" s="145"/>
      <c r="D27" s="145"/>
      <c r="E27" s="145"/>
      <c r="F27" s="145"/>
      <c r="G27" s="145"/>
      <c r="H27" s="145"/>
      <c r="I27" s="145"/>
      <c r="J27" s="145"/>
      <c r="K27" s="145"/>
      <c r="L27" s="145"/>
      <c r="M27" s="145"/>
      <c r="Y27" s="206"/>
      <c r="Z27" s="206"/>
      <c r="AA27" s="206" t="s">
        <v>74</v>
      </c>
      <c r="AB27" s="206">
        <v>3</v>
      </c>
      <c r="AC27" s="206">
        <v>2</v>
      </c>
      <c r="AD27" s="206">
        <v>1</v>
      </c>
      <c r="AE27" s="206">
        <v>0</v>
      </c>
      <c r="AF27" s="206">
        <v>0</v>
      </c>
      <c r="AG27" s="206">
        <v>0</v>
      </c>
      <c r="AH27" s="206">
        <v>0</v>
      </c>
      <c r="AI27" s="206">
        <v>0</v>
      </c>
      <c r="AJ27" s="206">
        <v>0</v>
      </c>
      <c r="AK27" s="206">
        <v>0</v>
      </c>
    </row>
    <row r="28" spans="1:37" x14ac:dyDescent="0.25">
      <c r="A28" s="145"/>
      <c r="B28" s="145"/>
      <c r="C28" s="145"/>
      <c r="D28" s="145"/>
      <c r="E28" s="145"/>
      <c r="F28" s="145"/>
      <c r="G28" s="145"/>
      <c r="H28" s="145"/>
      <c r="I28" s="145"/>
      <c r="J28" s="145"/>
      <c r="K28" s="145"/>
      <c r="L28" s="145"/>
      <c r="M28" s="145"/>
    </row>
    <row r="29" spans="1:37" x14ac:dyDescent="0.25">
      <c r="A29" s="145"/>
      <c r="B29" s="145"/>
      <c r="C29" s="145"/>
      <c r="D29" s="145"/>
      <c r="E29" s="145"/>
      <c r="F29" s="145"/>
      <c r="G29" s="145"/>
      <c r="H29" s="145"/>
      <c r="I29" s="145"/>
      <c r="J29" s="145"/>
      <c r="K29" s="145"/>
      <c r="L29" s="145"/>
      <c r="M29" s="145"/>
    </row>
    <row r="30" spans="1:37" x14ac:dyDescent="0.25">
      <c r="A30" s="145"/>
      <c r="B30" s="145"/>
      <c r="C30" s="145"/>
      <c r="D30" s="145"/>
      <c r="E30" s="145"/>
      <c r="F30" s="145"/>
      <c r="G30" s="145"/>
      <c r="H30" s="145"/>
      <c r="I30" s="145"/>
      <c r="J30" s="145"/>
      <c r="K30" s="145"/>
      <c r="L30" s="145"/>
      <c r="M30" s="145"/>
    </row>
    <row r="31" spans="1:37" x14ac:dyDescent="0.25">
      <c r="A31" s="145"/>
      <c r="B31" s="145"/>
      <c r="C31" s="145"/>
      <c r="D31" s="145"/>
      <c r="E31" s="145"/>
      <c r="F31" s="145"/>
      <c r="G31" s="145"/>
      <c r="H31" s="145"/>
      <c r="I31" s="145"/>
      <c r="J31" s="145"/>
      <c r="K31" s="145"/>
      <c r="L31" s="145"/>
      <c r="M31" s="145"/>
    </row>
    <row r="32" spans="1:37" x14ac:dyDescent="0.25">
      <c r="A32" s="145"/>
      <c r="B32" s="145"/>
      <c r="C32" s="145"/>
      <c r="D32" s="145"/>
      <c r="E32" s="145"/>
      <c r="F32" s="145"/>
      <c r="G32" s="145"/>
      <c r="H32" s="145"/>
      <c r="I32" s="145"/>
      <c r="J32" s="145"/>
      <c r="K32" s="145"/>
      <c r="L32" s="144"/>
      <c r="M32" s="144"/>
    </row>
    <row r="33" spans="1:18" x14ac:dyDescent="0.25">
      <c r="A33" s="68" t="s">
        <v>35</v>
      </c>
      <c r="B33" s="69"/>
      <c r="C33" s="117"/>
      <c r="D33" s="174" t="s">
        <v>2</v>
      </c>
      <c r="E33" s="175" t="s">
        <v>37</v>
      </c>
      <c r="F33" s="192"/>
      <c r="G33" s="174" t="s">
        <v>2</v>
      </c>
      <c r="H33" s="175" t="s">
        <v>46</v>
      </c>
      <c r="I33" s="78"/>
      <c r="J33" s="175" t="s">
        <v>47</v>
      </c>
      <c r="K33" s="77" t="s">
        <v>48</v>
      </c>
      <c r="L33" s="30"/>
      <c r="M33" s="237"/>
      <c r="N33" s="236"/>
      <c r="P33" s="168"/>
      <c r="Q33" s="168"/>
      <c r="R33" s="169"/>
    </row>
    <row r="34" spans="1:18" x14ac:dyDescent="0.25">
      <c r="A34" s="148" t="s">
        <v>36</v>
      </c>
      <c r="B34" s="149"/>
      <c r="C34" s="150"/>
      <c r="D34" s="176"/>
      <c r="E34" s="262"/>
      <c r="F34" s="262"/>
      <c r="G34" s="186" t="s">
        <v>3</v>
      </c>
      <c r="H34" s="149"/>
      <c r="I34" s="177"/>
      <c r="J34" s="187"/>
      <c r="K34" s="146" t="s">
        <v>38</v>
      </c>
      <c r="L34" s="193"/>
      <c r="M34" s="182"/>
      <c r="P34" s="170"/>
      <c r="Q34" s="170"/>
      <c r="R34" s="171"/>
    </row>
    <row r="35" spans="1:18" x14ac:dyDescent="0.25">
      <c r="A35" s="151" t="s">
        <v>45</v>
      </c>
      <c r="B35" s="76"/>
      <c r="C35" s="152"/>
      <c r="D35" s="179"/>
      <c r="E35" s="263"/>
      <c r="F35" s="263"/>
      <c r="G35" s="188" t="s">
        <v>4</v>
      </c>
      <c r="H35" s="180"/>
      <c r="I35" s="181"/>
      <c r="J35" s="41"/>
      <c r="K35" s="190"/>
      <c r="L35" s="144"/>
      <c r="M35" s="185"/>
      <c r="P35" s="171"/>
      <c r="Q35" s="172"/>
      <c r="R35" s="171"/>
    </row>
    <row r="36" spans="1:18" x14ac:dyDescent="0.25">
      <c r="A36" s="89"/>
      <c r="B36" s="90"/>
      <c r="C36" s="91"/>
      <c r="D36" s="179"/>
      <c r="E36" s="183"/>
      <c r="F36" s="145"/>
      <c r="G36" s="188" t="s">
        <v>5</v>
      </c>
      <c r="H36" s="180"/>
      <c r="I36" s="181"/>
      <c r="J36" s="41"/>
      <c r="K36" s="146" t="s">
        <v>39</v>
      </c>
      <c r="L36" s="193"/>
      <c r="M36" s="178"/>
      <c r="P36" s="170"/>
      <c r="Q36" s="170"/>
      <c r="R36" s="171"/>
    </row>
    <row r="37" spans="1:18" x14ac:dyDescent="0.25">
      <c r="A37" s="70"/>
      <c r="B37" s="115"/>
      <c r="C37" s="71"/>
      <c r="D37" s="179"/>
      <c r="E37" s="183"/>
      <c r="F37" s="145"/>
      <c r="G37" s="188" t="s">
        <v>6</v>
      </c>
      <c r="H37" s="180"/>
      <c r="I37" s="181"/>
      <c r="J37" s="41"/>
      <c r="K37" s="191"/>
      <c r="L37" s="145"/>
      <c r="M37" s="182"/>
      <c r="P37" s="171"/>
      <c r="Q37" s="172"/>
      <c r="R37" s="171"/>
    </row>
    <row r="38" spans="1:18" x14ac:dyDescent="0.25">
      <c r="A38" s="80"/>
      <c r="B38" s="92"/>
      <c r="C38" s="116"/>
      <c r="D38" s="179"/>
      <c r="E38" s="183"/>
      <c r="F38" s="145"/>
      <c r="G38" s="188" t="s">
        <v>7</v>
      </c>
      <c r="H38" s="180"/>
      <c r="I38" s="181"/>
      <c r="J38" s="41"/>
      <c r="K38" s="151"/>
      <c r="L38" s="144"/>
      <c r="M38" s="185"/>
      <c r="P38" s="171"/>
      <c r="Q38" s="172"/>
      <c r="R38" s="171"/>
    </row>
    <row r="39" spans="1:18" x14ac:dyDescent="0.25">
      <c r="A39" s="81"/>
      <c r="B39" s="21"/>
      <c r="C39" s="71"/>
      <c r="D39" s="179"/>
      <c r="E39" s="183"/>
      <c r="F39" s="145"/>
      <c r="G39" s="188" t="s">
        <v>8</v>
      </c>
      <c r="H39" s="180"/>
      <c r="I39" s="181"/>
      <c r="J39" s="41"/>
      <c r="K39" s="146" t="s">
        <v>28</v>
      </c>
      <c r="L39" s="193"/>
      <c r="M39" s="178"/>
      <c r="P39" s="170"/>
      <c r="Q39" s="170"/>
      <c r="R39" s="171"/>
    </row>
    <row r="40" spans="1:18" x14ac:dyDescent="0.25">
      <c r="A40" s="81"/>
      <c r="B40" s="21"/>
      <c r="C40" s="87"/>
      <c r="D40" s="179"/>
      <c r="E40" s="183"/>
      <c r="F40" s="145"/>
      <c r="G40" s="188" t="s">
        <v>9</v>
      </c>
      <c r="H40" s="180"/>
      <c r="I40" s="181"/>
      <c r="J40" s="41"/>
      <c r="K40" s="191"/>
      <c r="L40" s="145"/>
      <c r="M40" s="182"/>
      <c r="P40" s="171"/>
      <c r="Q40" s="172"/>
      <c r="R40" s="171"/>
    </row>
    <row r="41" spans="1:18" x14ac:dyDescent="0.25">
      <c r="A41" s="82"/>
      <c r="B41" s="79"/>
      <c r="C41" s="88"/>
      <c r="D41" s="184"/>
      <c r="E41" s="72"/>
      <c r="F41" s="144"/>
      <c r="G41" s="189" t="s">
        <v>10</v>
      </c>
      <c r="H41" s="76"/>
      <c r="I41" s="147"/>
      <c r="J41" s="73"/>
      <c r="K41" s="151" t="str">
        <f>L4</f>
        <v>Nagyistók-Nádasi Judit</v>
      </c>
      <c r="L41" s="144"/>
      <c r="M41" s="185"/>
      <c r="P41" s="171"/>
      <c r="Q41" s="172"/>
      <c r="R41" s="173"/>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382" priority="2" stopIfTrue="1" operator="equal">
      <formula>"Bye"</formula>
    </cfRule>
  </conditionalFormatting>
  <conditionalFormatting sqref="R41">
    <cfRule type="expression" dxfId="381"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3037-11FE-40BA-9E21-1C39DBF9AC3C}">
  <sheetPr codeName="Sheet25">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6.5546875" style="279" customWidth="1"/>
    <col min="3" max="3" width="14" style="279" customWidth="1"/>
    <col min="4" max="4" width="31.44140625" style="355" customWidth="1"/>
    <col min="5" max="5" width="12.109375" style="356" customWidth="1"/>
    <col min="6" max="6" width="6.109375" style="357" hidden="1" customWidth="1"/>
    <col min="7" max="7" width="29.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6.5546875" style="279" customWidth="1"/>
    <col min="259" max="259" width="14" style="279" customWidth="1"/>
    <col min="260" max="260" width="31.44140625" style="279" customWidth="1"/>
    <col min="261" max="261" width="12.109375" style="279" customWidth="1"/>
    <col min="262" max="262" width="0" style="279" hidden="1" customWidth="1"/>
    <col min="263" max="263" width="29.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6.5546875" style="279" customWidth="1"/>
    <col min="515" max="515" width="14" style="279" customWidth="1"/>
    <col min="516" max="516" width="31.44140625" style="279" customWidth="1"/>
    <col min="517" max="517" width="12.109375" style="279" customWidth="1"/>
    <col min="518" max="518" width="0" style="279" hidden="1" customWidth="1"/>
    <col min="519" max="519" width="29.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6.5546875" style="279" customWidth="1"/>
    <col min="771" max="771" width="14" style="279" customWidth="1"/>
    <col min="772" max="772" width="31.44140625" style="279" customWidth="1"/>
    <col min="773" max="773" width="12.109375" style="279" customWidth="1"/>
    <col min="774" max="774" width="0" style="279" hidden="1" customWidth="1"/>
    <col min="775" max="775" width="29.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6.5546875" style="279" customWidth="1"/>
    <col min="1027" max="1027" width="14" style="279" customWidth="1"/>
    <col min="1028" max="1028" width="31.44140625" style="279" customWidth="1"/>
    <col min="1029" max="1029" width="12.109375" style="279" customWidth="1"/>
    <col min="1030" max="1030" width="0" style="279" hidden="1" customWidth="1"/>
    <col min="1031" max="1031" width="29.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6.5546875" style="279" customWidth="1"/>
    <col min="1283" max="1283" width="14" style="279" customWidth="1"/>
    <col min="1284" max="1284" width="31.44140625" style="279" customWidth="1"/>
    <col min="1285" max="1285" width="12.109375" style="279" customWidth="1"/>
    <col min="1286" max="1286" width="0" style="279" hidden="1" customWidth="1"/>
    <col min="1287" max="1287" width="29.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6.5546875" style="279" customWidth="1"/>
    <col min="1539" max="1539" width="14" style="279" customWidth="1"/>
    <col min="1540" max="1540" width="31.44140625" style="279" customWidth="1"/>
    <col min="1541" max="1541" width="12.109375" style="279" customWidth="1"/>
    <col min="1542" max="1542" width="0" style="279" hidden="1" customWidth="1"/>
    <col min="1543" max="1543" width="29.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6.5546875" style="279" customWidth="1"/>
    <col min="1795" max="1795" width="14" style="279" customWidth="1"/>
    <col min="1796" max="1796" width="31.44140625" style="279" customWidth="1"/>
    <col min="1797" max="1797" width="12.109375" style="279" customWidth="1"/>
    <col min="1798" max="1798" width="0" style="279" hidden="1" customWidth="1"/>
    <col min="1799" max="1799" width="29.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6.5546875" style="279" customWidth="1"/>
    <col min="2051" max="2051" width="14" style="279" customWidth="1"/>
    <col min="2052" max="2052" width="31.44140625" style="279" customWidth="1"/>
    <col min="2053" max="2053" width="12.109375" style="279" customWidth="1"/>
    <col min="2054" max="2054" width="0" style="279" hidden="1" customWidth="1"/>
    <col min="2055" max="2055" width="29.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6.5546875" style="279" customWidth="1"/>
    <col min="2307" max="2307" width="14" style="279" customWidth="1"/>
    <col min="2308" max="2308" width="31.44140625" style="279" customWidth="1"/>
    <col min="2309" max="2309" width="12.109375" style="279" customWidth="1"/>
    <col min="2310" max="2310" width="0" style="279" hidden="1" customWidth="1"/>
    <col min="2311" max="2311" width="29.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6.5546875" style="279" customWidth="1"/>
    <col min="2563" max="2563" width="14" style="279" customWidth="1"/>
    <col min="2564" max="2564" width="31.44140625" style="279" customWidth="1"/>
    <col min="2565" max="2565" width="12.109375" style="279" customWidth="1"/>
    <col min="2566" max="2566" width="0" style="279" hidden="1" customWidth="1"/>
    <col min="2567" max="2567" width="29.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6.5546875" style="279" customWidth="1"/>
    <col min="2819" max="2819" width="14" style="279" customWidth="1"/>
    <col min="2820" max="2820" width="31.44140625" style="279" customWidth="1"/>
    <col min="2821" max="2821" width="12.109375" style="279" customWidth="1"/>
    <col min="2822" max="2822" width="0" style="279" hidden="1" customWidth="1"/>
    <col min="2823" max="2823" width="29.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6.5546875" style="279" customWidth="1"/>
    <col min="3075" max="3075" width="14" style="279" customWidth="1"/>
    <col min="3076" max="3076" width="31.44140625" style="279" customWidth="1"/>
    <col min="3077" max="3077" width="12.109375" style="279" customWidth="1"/>
    <col min="3078" max="3078" width="0" style="279" hidden="1" customWidth="1"/>
    <col min="3079" max="3079" width="29.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6.5546875" style="279" customWidth="1"/>
    <col min="3331" max="3331" width="14" style="279" customWidth="1"/>
    <col min="3332" max="3332" width="31.44140625" style="279" customWidth="1"/>
    <col min="3333" max="3333" width="12.109375" style="279" customWidth="1"/>
    <col min="3334" max="3334" width="0" style="279" hidden="1" customWidth="1"/>
    <col min="3335" max="3335" width="29.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6.5546875" style="279" customWidth="1"/>
    <col min="3587" max="3587" width="14" style="279" customWidth="1"/>
    <col min="3588" max="3588" width="31.44140625" style="279" customWidth="1"/>
    <col min="3589" max="3589" width="12.109375" style="279" customWidth="1"/>
    <col min="3590" max="3590" width="0" style="279" hidden="1" customWidth="1"/>
    <col min="3591" max="3591" width="29.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6.5546875" style="279" customWidth="1"/>
    <col min="3843" max="3843" width="14" style="279" customWidth="1"/>
    <col min="3844" max="3844" width="31.44140625" style="279" customWidth="1"/>
    <col min="3845" max="3845" width="12.109375" style="279" customWidth="1"/>
    <col min="3846" max="3846" width="0" style="279" hidden="1" customWidth="1"/>
    <col min="3847" max="3847" width="29.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6.5546875" style="279" customWidth="1"/>
    <col min="4099" max="4099" width="14" style="279" customWidth="1"/>
    <col min="4100" max="4100" width="31.44140625" style="279" customWidth="1"/>
    <col min="4101" max="4101" width="12.109375" style="279" customWidth="1"/>
    <col min="4102" max="4102" width="0" style="279" hidden="1" customWidth="1"/>
    <col min="4103" max="4103" width="29.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6.5546875" style="279" customWidth="1"/>
    <col min="4355" max="4355" width="14" style="279" customWidth="1"/>
    <col min="4356" max="4356" width="31.44140625" style="279" customWidth="1"/>
    <col min="4357" max="4357" width="12.109375" style="279" customWidth="1"/>
    <col min="4358" max="4358" width="0" style="279" hidden="1" customWidth="1"/>
    <col min="4359" max="4359" width="29.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6.5546875" style="279" customWidth="1"/>
    <col min="4611" max="4611" width="14" style="279" customWidth="1"/>
    <col min="4612" max="4612" width="31.44140625" style="279" customWidth="1"/>
    <col min="4613" max="4613" width="12.109375" style="279" customWidth="1"/>
    <col min="4614" max="4614" width="0" style="279" hidden="1" customWidth="1"/>
    <col min="4615" max="4615" width="29.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6.5546875" style="279" customWidth="1"/>
    <col min="4867" max="4867" width="14" style="279" customWidth="1"/>
    <col min="4868" max="4868" width="31.44140625" style="279" customWidth="1"/>
    <col min="4869" max="4869" width="12.109375" style="279" customWidth="1"/>
    <col min="4870" max="4870" width="0" style="279" hidden="1" customWidth="1"/>
    <col min="4871" max="4871" width="29.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6.5546875" style="279" customWidth="1"/>
    <col min="5123" max="5123" width="14" style="279" customWidth="1"/>
    <col min="5124" max="5124" width="31.44140625" style="279" customWidth="1"/>
    <col min="5125" max="5125" width="12.109375" style="279" customWidth="1"/>
    <col min="5126" max="5126" width="0" style="279" hidden="1" customWidth="1"/>
    <col min="5127" max="5127" width="29.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6.5546875" style="279" customWidth="1"/>
    <col min="5379" max="5379" width="14" style="279" customWidth="1"/>
    <col min="5380" max="5380" width="31.44140625" style="279" customWidth="1"/>
    <col min="5381" max="5381" width="12.109375" style="279" customWidth="1"/>
    <col min="5382" max="5382" width="0" style="279" hidden="1" customWidth="1"/>
    <col min="5383" max="5383" width="29.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6.5546875" style="279" customWidth="1"/>
    <col min="5635" max="5635" width="14" style="279" customWidth="1"/>
    <col min="5636" max="5636" width="31.44140625" style="279" customWidth="1"/>
    <col min="5637" max="5637" width="12.109375" style="279" customWidth="1"/>
    <col min="5638" max="5638" width="0" style="279" hidden="1" customWidth="1"/>
    <col min="5639" max="5639" width="29.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6.5546875" style="279" customWidth="1"/>
    <col min="5891" max="5891" width="14" style="279" customWidth="1"/>
    <col min="5892" max="5892" width="31.44140625" style="279" customWidth="1"/>
    <col min="5893" max="5893" width="12.109375" style="279" customWidth="1"/>
    <col min="5894" max="5894" width="0" style="279" hidden="1" customWidth="1"/>
    <col min="5895" max="5895" width="29.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6.5546875" style="279" customWidth="1"/>
    <col min="6147" max="6147" width="14" style="279" customWidth="1"/>
    <col min="6148" max="6148" width="31.44140625" style="279" customWidth="1"/>
    <col min="6149" max="6149" width="12.109375" style="279" customWidth="1"/>
    <col min="6150" max="6150" width="0" style="279" hidden="1" customWidth="1"/>
    <col min="6151" max="6151" width="29.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6.5546875" style="279" customWidth="1"/>
    <col min="6403" max="6403" width="14" style="279" customWidth="1"/>
    <col min="6404" max="6404" width="31.44140625" style="279" customWidth="1"/>
    <col min="6405" max="6405" width="12.109375" style="279" customWidth="1"/>
    <col min="6406" max="6406" width="0" style="279" hidden="1" customWidth="1"/>
    <col min="6407" max="6407" width="29.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6.5546875" style="279" customWidth="1"/>
    <col min="6659" max="6659" width="14" style="279" customWidth="1"/>
    <col min="6660" max="6660" width="31.44140625" style="279" customWidth="1"/>
    <col min="6661" max="6661" width="12.109375" style="279" customWidth="1"/>
    <col min="6662" max="6662" width="0" style="279" hidden="1" customWidth="1"/>
    <col min="6663" max="6663" width="29.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6.5546875" style="279" customWidth="1"/>
    <col min="6915" max="6915" width="14" style="279" customWidth="1"/>
    <col min="6916" max="6916" width="31.44140625" style="279" customWidth="1"/>
    <col min="6917" max="6917" width="12.109375" style="279" customWidth="1"/>
    <col min="6918" max="6918" width="0" style="279" hidden="1" customWidth="1"/>
    <col min="6919" max="6919" width="29.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6.5546875" style="279" customWidth="1"/>
    <col min="7171" max="7171" width="14" style="279" customWidth="1"/>
    <col min="7172" max="7172" width="31.44140625" style="279" customWidth="1"/>
    <col min="7173" max="7173" width="12.109375" style="279" customWidth="1"/>
    <col min="7174" max="7174" width="0" style="279" hidden="1" customWidth="1"/>
    <col min="7175" max="7175" width="29.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6.5546875" style="279" customWidth="1"/>
    <col min="7427" max="7427" width="14" style="279" customWidth="1"/>
    <col min="7428" max="7428" width="31.44140625" style="279" customWidth="1"/>
    <col min="7429" max="7429" width="12.109375" style="279" customWidth="1"/>
    <col min="7430" max="7430" width="0" style="279" hidden="1" customWidth="1"/>
    <col min="7431" max="7431" width="29.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6.5546875" style="279" customWidth="1"/>
    <col min="7683" max="7683" width="14" style="279" customWidth="1"/>
    <col min="7684" max="7684" width="31.44140625" style="279" customWidth="1"/>
    <col min="7685" max="7685" width="12.109375" style="279" customWidth="1"/>
    <col min="7686" max="7686" width="0" style="279" hidden="1" customWidth="1"/>
    <col min="7687" max="7687" width="29.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6.5546875" style="279" customWidth="1"/>
    <col min="7939" max="7939" width="14" style="279" customWidth="1"/>
    <col min="7940" max="7940" width="31.44140625" style="279" customWidth="1"/>
    <col min="7941" max="7941" width="12.109375" style="279" customWidth="1"/>
    <col min="7942" max="7942" width="0" style="279" hidden="1" customWidth="1"/>
    <col min="7943" max="7943" width="29.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6.5546875" style="279" customWidth="1"/>
    <col min="8195" max="8195" width="14" style="279" customWidth="1"/>
    <col min="8196" max="8196" width="31.44140625" style="279" customWidth="1"/>
    <col min="8197" max="8197" width="12.109375" style="279" customWidth="1"/>
    <col min="8198" max="8198" width="0" style="279" hidden="1" customWidth="1"/>
    <col min="8199" max="8199" width="29.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6.5546875" style="279" customWidth="1"/>
    <col min="8451" max="8451" width="14" style="279" customWidth="1"/>
    <col min="8452" max="8452" width="31.44140625" style="279" customWidth="1"/>
    <col min="8453" max="8453" width="12.109375" style="279" customWidth="1"/>
    <col min="8454" max="8454" width="0" style="279" hidden="1" customWidth="1"/>
    <col min="8455" max="8455" width="29.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6.5546875" style="279" customWidth="1"/>
    <col min="8707" max="8707" width="14" style="279" customWidth="1"/>
    <col min="8708" max="8708" width="31.44140625" style="279" customWidth="1"/>
    <col min="8709" max="8709" width="12.109375" style="279" customWidth="1"/>
    <col min="8710" max="8710" width="0" style="279" hidden="1" customWidth="1"/>
    <col min="8711" max="8711" width="29.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6.5546875" style="279" customWidth="1"/>
    <col min="8963" max="8963" width="14" style="279" customWidth="1"/>
    <col min="8964" max="8964" width="31.44140625" style="279" customWidth="1"/>
    <col min="8965" max="8965" width="12.109375" style="279" customWidth="1"/>
    <col min="8966" max="8966" width="0" style="279" hidden="1" customWidth="1"/>
    <col min="8967" max="8967" width="29.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6.5546875" style="279" customWidth="1"/>
    <col min="9219" max="9219" width="14" style="279" customWidth="1"/>
    <col min="9220" max="9220" width="31.44140625" style="279" customWidth="1"/>
    <col min="9221" max="9221" width="12.109375" style="279" customWidth="1"/>
    <col min="9222" max="9222" width="0" style="279" hidden="1" customWidth="1"/>
    <col min="9223" max="9223" width="29.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6.5546875" style="279" customWidth="1"/>
    <col min="9475" max="9475" width="14" style="279" customWidth="1"/>
    <col min="9476" max="9476" width="31.44140625" style="279" customWidth="1"/>
    <col min="9477" max="9477" width="12.109375" style="279" customWidth="1"/>
    <col min="9478" max="9478" width="0" style="279" hidden="1" customWidth="1"/>
    <col min="9479" max="9479" width="29.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6.5546875" style="279" customWidth="1"/>
    <col min="9731" max="9731" width="14" style="279" customWidth="1"/>
    <col min="9732" max="9732" width="31.44140625" style="279" customWidth="1"/>
    <col min="9733" max="9733" width="12.109375" style="279" customWidth="1"/>
    <col min="9734" max="9734" width="0" style="279" hidden="1" customWidth="1"/>
    <col min="9735" max="9735" width="29.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6.5546875" style="279" customWidth="1"/>
    <col min="9987" max="9987" width="14" style="279" customWidth="1"/>
    <col min="9988" max="9988" width="31.44140625" style="279" customWidth="1"/>
    <col min="9989" max="9989" width="12.109375" style="279" customWidth="1"/>
    <col min="9990" max="9990" width="0" style="279" hidden="1" customWidth="1"/>
    <col min="9991" max="9991" width="29.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6.5546875" style="279" customWidth="1"/>
    <col min="10243" max="10243" width="14" style="279" customWidth="1"/>
    <col min="10244" max="10244" width="31.44140625" style="279" customWidth="1"/>
    <col min="10245" max="10245" width="12.109375" style="279" customWidth="1"/>
    <col min="10246" max="10246" width="0" style="279" hidden="1" customWidth="1"/>
    <col min="10247" max="10247" width="29.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6.5546875" style="279" customWidth="1"/>
    <col min="10499" max="10499" width="14" style="279" customWidth="1"/>
    <col min="10500" max="10500" width="31.44140625" style="279" customWidth="1"/>
    <col min="10501" max="10501" width="12.109375" style="279" customWidth="1"/>
    <col min="10502" max="10502" width="0" style="279" hidden="1" customWidth="1"/>
    <col min="10503" max="10503" width="29.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6.5546875" style="279" customWidth="1"/>
    <col min="10755" max="10755" width="14" style="279" customWidth="1"/>
    <col min="10756" max="10756" width="31.44140625" style="279" customWidth="1"/>
    <col min="10757" max="10757" width="12.109375" style="279" customWidth="1"/>
    <col min="10758" max="10758" width="0" style="279" hidden="1" customWidth="1"/>
    <col min="10759" max="10759" width="29.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6.5546875" style="279" customWidth="1"/>
    <col min="11011" max="11011" width="14" style="279" customWidth="1"/>
    <col min="11012" max="11012" width="31.44140625" style="279" customWidth="1"/>
    <col min="11013" max="11013" width="12.109375" style="279" customWidth="1"/>
    <col min="11014" max="11014" width="0" style="279" hidden="1" customWidth="1"/>
    <col min="11015" max="11015" width="29.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6.5546875" style="279" customWidth="1"/>
    <col min="11267" max="11267" width="14" style="279" customWidth="1"/>
    <col min="11268" max="11268" width="31.44140625" style="279" customWidth="1"/>
    <col min="11269" max="11269" width="12.109375" style="279" customWidth="1"/>
    <col min="11270" max="11270" width="0" style="279" hidden="1" customWidth="1"/>
    <col min="11271" max="11271" width="29.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6.5546875" style="279" customWidth="1"/>
    <col min="11523" max="11523" width="14" style="279" customWidth="1"/>
    <col min="11524" max="11524" width="31.44140625" style="279" customWidth="1"/>
    <col min="11525" max="11525" width="12.109375" style="279" customWidth="1"/>
    <col min="11526" max="11526" width="0" style="279" hidden="1" customWidth="1"/>
    <col min="11527" max="11527" width="29.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6.5546875" style="279" customWidth="1"/>
    <col min="11779" max="11779" width="14" style="279" customWidth="1"/>
    <col min="11780" max="11780" width="31.44140625" style="279" customWidth="1"/>
    <col min="11781" max="11781" width="12.109375" style="279" customWidth="1"/>
    <col min="11782" max="11782" width="0" style="279" hidden="1" customWidth="1"/>
    <col min="11783" max="11783" width="29.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6.5546875" style="279" customWidth="1"/>
    <col min="12035" max="12035" width="14" style="279" customWidth="1"/>
    <col min="12036" max="12036" width="31.44140625" style="279" customWidth="1"/>
    <col min="12037" max="12037" width="12.109375" style="279" customWidth="1"/>
    <col min="12038" max="12038" width="0" style="279" hidden="1" customWidth="1"/>
    <col min="12039" max="12039" width="29.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6.5546875" style="279" customWidth="1"/>
    <col min="12291" max="12291" width="14" style="279" customWidth="1"/>
    <col min="12292" max="12292" width="31.44140625" style="279" customWidth="1"/>
    <col min="12293" max="12293" width="12.109375" style="279" customWidth="1"/>
    <col min="12294" max="12294" width="0" style="279" hidden="1" customWidth="1"/>
    <col min="12295" max="12295" width="29.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6.5546875" style="279" customWidth="1"/>
    <col min="12547" max="12547" width="14" style="279" customWidth="1"/>
    <col min="12548" max="12548" width="31.44140625" style="279" customWidth="1"/>
    <col min="12549" max="12549" width="12.109375" style="279" customWidth="1"/>
    <col min="12550" max="12550" width="0" style="279" hidden="1" customWidth="1"/>
    <col min="12551" max="12551" width="29.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6.5546875" style="279" customWidth="1"/>
    <col min="12803" max="12803" width="14" style="279" customWidth="1"/>
    <col min="12804" max="12804" width="31.44140625" style="279" customWidth="1"/>
    <col min="12805" max="12805" width="12.109375" style="279" customWidth="1"/>
    <col min="12806" max="12806" width="0" style="279" hidden="1" customWidth="1"/>
    <col min="12807" max="12807" width="29.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6.5546875" style="279" customWidth="1"/>
    <col min="13059" max="13059" width="14" style="279" customWidth="1"/>
    <col min="13060" max="13060" width="31.44140625" style="279" customWidth="1"/>
    <col min="13061" max="13061" width="12.109375" style="279" customWidth="1"/>
    <col min="13062" max="13062" width="0" style="279" hidden="1" customWidth="1"/>
    <col min="13063" max="13063" width="29.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6.5546875" style="279" customWidth="1"/>
    <col min="13315" max="13315" width="14" style="279" customWidth="1"/>
    <col min="13316" max="13316" width="31.44140625" style="279" customWidth="1"/>
    <col min="13317" max="13317" width="12.109375" style="279" customWidth="1"/>
    <col min="13318" max="13318" width="0" style="279" hidden="1" customWidth="1"/>
    <col min="13319" max="13319" width="29.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6.5546875" style="279" customWidth="1"/>
    <col min="13571" max="13571" width="14" style="279" customWidth="1"/>
    <col min="13572" max="13572" width="31.44140625" style="279" customWidth="1"/>
    <col min="13573" max="13573" width="12.109375" style="279" customWidth="1"/>
    <col min="13574" max="13574" width="0" style="279" hidden="1" customWidth="1"/>
    <col min="13575" max="13575" width="29.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6.5546875" style="279" customWidth="1"/>
    <col min="13827" max="13827" width="14" style="279" customWidth="1"/>
    <col min="13828" max="13828" width="31.44140625" style="279" customWidth="1"/>
    <col min="13829" max="13829" width="12.109375" style="279" customWidth="1"/>
    <col min="13830" max="13830" width="0" style="279" hidden="1" customWidth="1"/>
    <col min="13831" max="13831" width="29.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6.5546875" style="279" customWidth="1"/>
    <col min="14083" max="14083" width="14" style="279" customWidth="1"/>
    <col min="14084" max="14084" width="31.44140625" style="279" customWidth="1"/>
    <col min="14085" max="14085" width="12.109375" style="279" customWidth="1"/>
    <col min="14086" max="14086" width="0" style="279" hidden="1" customWidth="1"/>
    <col min="14087" max="14087" width="29.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6.5546875" style="279" customWidth="1"/>
    <col min="14339" max="14339" width="14" style="279" customWidth="1"/>
    <col min="14340" max="14340" width="31.44140625" style="279" customWidth="1"/>
    <col min="14341" max="14341" width="12.109375" style="279" customWidth="1"/>
    <col min="14342" max="14342" width="0" style="279" hidden="1" customWidth="1"/>
    <col min="14343" max="14343" width="29.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6.5546875" style="279" customWidth="1"/>
    <col min="14595" max="14595" width="14" style="279" customWidth="1"/>
    <col min="14596" max="14596" width="31.44140625" style="279" customWidth="1"/>
    <col min="14597" max="14597" width="12.109375" style="279" customWidth="1"/>
    <col min="14598" max="14598" width="0" style="279" hidden="1" customWidth="1"/>
    <col min="14599" max="14599" width="29.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6.5546875" style="279" customWidth="1"/>
    <col min="14851" max="14851" width="14" style="279" customWidth="1"/>
    <col min="14852" max="14852" width="31.44140625" style="279" customWidth="1"/>
    <col min="14853" max="14853" width="12.109375" style="279" customWidth="1"/>
    <col min="14854" max="14854" width="0" style="279" hidden="1" customWidth="1"/>
    <col min="14855" max="14855" width="29.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6.5546875" style="279" customWidth="1"/>
    <col min="15107" max="15107" width="14" style="279" customWidth="1"/>
    <col min="15108" max="15108" width="31.44140625" style="279" customWidth="1"/>
    <col min="15109" max="15109" width="12.109375" style="279" customWidth="1"/>
    <col min="15110" max="15110" width="0" style="279" hidden="1" customWidth="1"/>
    <col min="15111" max="15111" width="29.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6.5546875" style="279" customWidth="1"/>
    <col min="15363" max="15363" width="14" style="279" customWidth="1"/>
    <col min="15364" max="15364" width="31.44140625" style="279" customWidth="1"/>
    <col min="15365" max="15365" width="12.109375" style="279" customWidth="1"/>
    <col min="15366" max="15366" width="0" style="279" hidden="1" customWidth="1"/>
    <col min="15367" max="15367" width="29.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6.5546875" style="279" customWidth="1"/>
    <col min="15619" max="15619" width="14" style="279" customWidth="1"/>
    <col min="15620" max="15620" width="31.44140625" style="279" customWidth="1"/>
    <col min="15621" max="15621" width="12.109375" style="279" customWidth="1"/>
    <col min="15622" max="15622" width="0" style="279" hidden="1" customWidth="1"/>
    <col min="15623" max="15623" width="29.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6.5546875" style="279" customWidth="1"/>
    <col min="15875" max="15875" width="14" style="279" customWidth="1"/>
    <col min="15876" max="15876" width="31.44140625" style="279" customWidth="1"/>
    <col min="15877" max="15877" width="12.109375" style="279" customWidth="1"/>
    <col min="15878" max="15878" width="0" style="279" hidden="1" customWidth="1"/>
    <col min="15879" max="15879" width="29.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6.5546875" style="279" customWidth="1"/>
    <col min="16131" max="16131" width="14" style="279" customWidth="1"/>
    <col min="16132" max="16132" width="31.44140625" style="279" customWidth="1"/>
    <col min="16133" max="16133" width="12.109375" style="279" customWidth="1"/>
    <col min="16134" max="16134" width="0" style="279" hidden="1" customWidth="1"/>
    <col min="16135" max="16135" width="29.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476" t="str">
        <f>[3]Altalanos!$C$8</f>
        <v>V.kcs.-U14-L</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554</v>
      </c>
      <c r="C7" s="346" t="s">
        <v>555</v>
      </c>
      <c r="D7" s="328" t="s">
        <v>97</v>
      </c>
      <c r="E7" s="329" t="s">
        <v>556</v>
      </c>
      <c r="F7" s="330"/>
      <c r="G7" s="331"/>
      <c r="H7" s="332"/>
      <c r="I7" s="332"/>
      <c r="J7" s="333"/>
      <c r="K7" s="334"/>
      <c r="L7" s="335"/>
      <c r="M7" s="334"/>
      <c r="N7" s="336"/>
      <c r="O7" s="332"/>
      <c r="P7" s="337"/>
      <c r="Q7" s="338"/>
    </row>
    <row r="8" spans="1:17" s="339" customFormat="1" ht="18.899999999999999" customHeight="1" x14ac:dyDescent="0.25">
      <c r="A8" s="325">
        <v>2</v>
      </c>
      <c r="B8" s="346" t="s">
        <v>557</v>
      </c>
      <c r="C8" s="346" t="s">
        <v>558</v>
      </c>
      <c r="D8" s="328" t="s">
        <v>97</v>
      </c>
      <c r="E8" s="329" t="s">
        <v>559</v>
      </c>
      <c r="F8" s="342"/>
      <c r="G8" s="343"/>
      <c r="H8" s="332"/>
      <c r="I8" s="332"/>
      <c r="J8" s="333"/>
      <c r="K8" s="334"/>
      <c r="L8" s="335"/>
      <c r="M8" s="334"/>
      <c r="N8" s="336"/>
      <c r="O8" s="332"/>
      <c r="P8" s="337"/>
      <c r="Q8" s="338"/>
    </row>
    <row r="9" spans="1:17" s="339" customFormat="1" ht="18.899999999999999" customHeight="1" x14ac:dyDescent="0.25">
      <c r="A9" s="325">
        <v>3</v>
      </c>
      <c r="B9" s="346" t="s">
        <v>380</v>
      </c>
      <c r="C9" s="346" t="s">
        <v>560</v>
      </c>
      <c r="D9" s="328" t="s">
        <v>561</v>
      </c>
      <c r="E9" s="329" t="s">
        <v>562</v>
      </c>
      <c r="F9" s="342"/>
      <c r="G9" s="343"/>
      <c r="H9" s="332"/>
      <c r="I9" s="332"/>
      <c r="J9" s="333"/>
      <c r="K9" s="334"/>
      <c r="L9" s="335"/>
      <c r="M9" s="334"/>
      <c r="N9" s="336"/>
      <c r="O9" s="332"/>
      <c r="P9" s="344"/>
      <c r="Q9" s="345"/>
    </row>
    <row r="10" spans="1:17" s="339" customFormat="1" ht="18.899999999999999" customHeight="1" x14ac:dyDescent="0.25">
      <c r="A10" s="325">
        <v>4</v>
      </c>
      <c r="B10" s="346" t="s">
        <v>563</v>
      </c>
      <c r="C10" s="346" t="s">
        <v>564</v>
      </c>
      <c r="D10" s="328" t="s">
        <v>97</v>
      </c>
      <c r="E10" s="329" t="s">
        <v>565</v>
      </c>
      <c r="F10" s="342"/>
      <c r="G10" s="343"/>
      <c r="H10" s="332"/>
      <c r="I10" s="332"/>
      <c r="J10" s="333"/>
      <c r="K10" s="334"/>
      <c r="L10" s="335"/>
      <c r="M10" s="334"/>
      <c r="N10" s="336"/>
      <c r="O10" s="332"/>
      <c r="P10" s="347"/>
      <c r="Q10" s="348"/>
    </row>
    <row r="11" spans="1:17" s="339" customFormat="1" ht="18.899999999999999" customHeight="1" x14ac:dyDescent="0.25">
      <c r="A11" s="325">
        <v>5</v>
      </c>
      <c r="B11" s="346" t="s">
        <v>566</v>
      </c>
      <c r="C11" s="346" t="s">
        <v>567</v>
      </c>
      <c r="D11" s="328" t="s">
        <v>568</v>
      </c>
      <c r="E11" s="329" t="s">
        <v>569</v>
      </c>
      <c r="F11" s="342"/>
      <c r="G11" s="343"/>
      <c r="H11" s="332"/>
      <c r="I11" s="332"/>
      <c r="J11" s="333"/>
      <c r="K11" s="334"/>
      <c r="L11" s="335"/>
      <c r="M11" s="334"/>
      <c r="N11" s="336"/>
      <c r="O11" s="332"/>
      <c r="P11" s="347"/>
      <c r="Q11" s="348"/>
    </row>
    <row r="12" spans="1:17" s="339" customFormat="1" ht="18.899999999999999" customHeight="1" x14ac:dyDescent="0.25">
      <c r="A12" s="325">
        <v>6</v>
      </c>
      <c r="B12" s="346" t="s">
        <v>570</v>
      </c>
      <c r="C12" s="346" t="s">
        <v>571</v>
      </c>
      <c r="D12" s="328" t="s">
        <v>568</v>
      </c>
      <c r="E12" s="329" t="s">
        <v>572</v>
      </c>
      <c r="F12" s="342"/>
      <c r="G12" s="343"/>
      <c r="H12" s="332"/>
      <c r="I12" s="332"/>
      <c r="J12" s="333"/>
      <c r="K12" s="334"/>
      <c r="L12" s="335"/>
      <c r="M12" s="334"/>
      <c r="N12" s="336"/>
      <c r="O12" s="332"/>
      <c r="P12" s="347"/>
      <c r="Q12" s="348"/>
    </row>
    <row r="13" spans="1:17" s="339" customFormat="1" ht="18.899999999999999" customHeight="1" x14ac:dyDescent="0.25">
      <c r="A13" s="325">
        <v>7</v>
      </c>
      <c r="B13" s="346" t="s">
        <v>573</v>
      </c>
      <c r="C13" s="346" t="s">
        <v>574</v>
      </c>
      <c r="D13" s="328" t="s">
        <v>97</v>
      </c>
      <c r="E13" s="329" t="s">
        <v>575</v>
      </c>
      <c r="F13" s="342"/>
      <c r="G13" s="343"/>
      <c r="H13" s="332"/>
      <c r="I13" s="332"/>
      <c r="J13" s="333"/>
      <c r="K13" s="334"/>
      <c r="L13" s="335"/>
      <c r="M13" s="334"/>
      <c r="N13" s="336"/>
      <c r="O13" s="332"/>
      <c r="P13" s="347"/>
      <c r="Q13" s="348"/>
    </row>
    <row r="14" spans="1:17" s="339" customFormat="1" ht="18.899999999999999" customHeight="1" x14ac:dyDescent="0.25">
      <c r="A14" s="325">
        <v>8</v>
      </c>
      <c r="B14" s="346" t="s">
        <v>482</v>
      </c>
      <c r="C14" s="346" t="s">
        <v>576</v>
      </c>
      <c r="D14" s="328" t="s">
        <v>577</v>
      </c>
      <c r="E14" s="329" t="s">
        <v>559</v>
      </c>
      <c r="F14" s="342"/>
      <c r="G14" s="343"/>
      <c r="H14" s="332"/>
      <c r="I14" s="332"/>
      <c r="J14" s="333"/>
      <c r="K14" s="334"/>
      <c r="L14" s="335"/>
      <c r="M14" s="334"/>
      <c r="N14" s="336"/>
      <c r="O14" s="332"/>
      <c r="P14" s="347"/>
      <c r="Q14" s="348"/>
    </row>
    <row r="15" spans="1:17" s="339" customFormat="1" ht="18.899999999999999" customHeight="1" x14ac:dyDescent="0.25">
      <c r="A15" s="325">
        <v>9</v>
      </c>
      <c r="B15" s="346" t="s">
        <v>578</v>
      </c>
      <c r="C15" s="346" t="s">
        <v>579</v>
      </c>
      <c r="D15" s="328" t="s">
        <v>325</v>
      </c>
      <c r="E15" s="329" t="s">
        <v>580</v>
      </c>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88" priority="16" stopIfTrue="1">
      <formula>AND(ROUNDDOWN(($A$4-E7)/365.25,0)&lt;=13,G7&lt;&gt;"OK")</formula>
    </cfRule>
    <cfRule type="expression" dxfId="87" priority="17" stopIfTrue="1">
      <formula>AND(ROUNDDOWN(($A$4-E7)/365.25,0)&lt;=14,G7&lt;&gt;"OK")</formula>
    </cfRule>
    <cfRule type="expression" dxfId="86" priority="18" stopIfTrue="1">
      <formula>AND(ROUNDDOWN(($A$4-E7)/365.25,0)&lt;=17,G7&lt;&gt;"OK")</formula>
    </cfRule>
  </conditionalFormatting>
  <conditionalFormatting sqref="J7:J156">
    <cfRule type="cellIs" dxfId="85" priority="15" stopIfTrue="1" operator="equal">
      <formula>"Z"</formula>
    </cfRule>
  </conditionalFormatting>
  <conditionalFormatting sqref="A7:D156">
    <cfRule type="expression" dxfId="84" priority="14" stopIfTrue="1">
      <formula>$Q7&gt;=1</formula>
    </cfRule>
  </conditionalFormatting>
  <conditionalFormatting sqref="E7:E14">
    <cfRule type="expression" dxfId="83" priority="11" stopIfTrue="1">
      <formula>AND(ROUNDDOWN(($A$4-E7)/365.25,0)&lt;=13,G7&lt;&gt;"OK")</formula>
    </cfRule>
    <cfRule type="expression" dxfId="82" priority="12" stopIfTrue="1">
      <formula>AND(ROUNDDOWN(($A$4-E7)/365.25,0)&lt;=14,G7&lt;&gt;"OK")</formula>
    </cfRule>
    <cfRule type="expression" dxfId="81" priority="13" stopIfTrue="1">
      <formula>AND(ROUNDDOWN(($A$4-E7)/365.25,0)&lt;=17,G7&lt;&gt;"OK")</formula>
    </cfRule>
  </conditionalFormatting>
  <conditionalFormatting sqref="J7:J14">
    <cfRule type="cellIs" dxfId="80" priority="10" stopIfTrue="1" operator="equal">
      <formula>"Z"</formula>
    </cfRule>
  </conditionalFormatting>
  <conditionalFormatting sqref="B7:D14">
    <cfRule type="expression" dxfId="79" priority="9" stopIfTrue="1">
      <formula>$Q7&gt;=1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onditionalFormatting>
  <conditionalFormatting sqref="B7:D14">
    <cfRule type="expression" dxfId="75" priority="5" stopIfTrue="1">
      <formula>$Q7&gt;=1</formula>
    </cfRule>
  </conditionalFormatting>
  <conditionalFormatting sqref="E7:E27 E29:E37">
    <cfRule type="expression" dxfId="74" priority="2" stopIfTrue="1">
      <formula>AND(ROUNDDOWN(($A$4-E7)/365.25,0)&lt;=13,G7&lt;&gt;"OK")</formula>
    </cfRule>
    <cfRule type="expression" dxfId="73" priority="3" stopIfTrue="1">
      <formula>AND(ROUNDDOWN(($A$4-E7)/365.25,0)&lt;=14,G7&lt;&gt;"OK")</formula>
    </cfRule>
    <cfRule type="expression" dxfId="72" priority="4" stopIfTrue="1">
      <formula>AND(ROUNDDOWN(($A$4-E7)/365.25,0)&lt;=17,G7&lt;&gt;"OK")</formula>
    </cfRule>
  </conditionalFormatting>
  <conditionalFormatting sqref="B7:D37">
    <cfRule type="expression" dxfId="71"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8545"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5417E-514C-49BA-9276-0E89416F7D8A}">
  <sheetPr codeName="Sheet26">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4" style="279" customWidth="1"/>
    <col min="3" max="3" width="12.44140625" style="279" customWidth="1"/>
    <col min="4" max="4" width="29.109375" style="355" bestFit="1" customWidth="1"/>
    <col min="5" max="5" width="12.109375" style="356" customWidth="1"/>
    <col min="6" max="6" width="6.109375" style="357" hidden="1" customWidth="1"/>
    <col min="7" max="7" width="31.4414062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 style="279" customWidth="1"/>
    <col min="259" max="259" width="12.44140625" style="279" customWidth="1"/>
    <col min="260" max="260" width="29.109375" style="279" bestFit="1" customWidth="1"/>
    <col min="261" max="261" width="12.109375" style="279" customWidth="1"/>
    <col min="262" max="262" width="0" style="279" hidden="1" customWidth="1"/>
    <col min="263" max="263" width="31.4414062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 style="279" customWidth="1"/>
    <col min="515" max="515" width="12.44140625" style="279" customWidth="1"/>
    <col min="516" max="516" width="29.109375" style="279" bestFit="1" customWidth="1"/>
    <col min="517" max="517" width="12.109375" style="279" customWidth="1"/>
    <col min="518" max="518" width="0" style="279" hidden="1" customWidth="1"/>
    <col min="519" max="519" width="31.4414062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 style="279" customWidth="1"/>
    <col min="771" max="771" width="12.44140625" style="279" customWidth="1"/>
    <col min="772" max="772" width="29.109375" style="279" bestFit="1" customWidth="1"/>
    <col min="773" max="773" width="12.109375" style="279" customWidth="1"/>
    <col min="774" max="774" width="0" style="279" hidden="1" customWidth="1"/>
    <col min="775" max="775" width="31.4414062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 style="279" customWidth="1"/>
    <col min="1027" max="1027" width="12.44140625" style="279" customWidth="1"/>
    <col min="1028" max="1028" width="29.109375" style="279" bestFit="1" customWidth="1"/>
    <col min="1029" max="1029" width="12.109375" style="279" customWidth="1"/>
    <col min="1030" max="1030" width="0" style="279" hidden="1" customWidth="1"/>
    <col min="1031" max="1031" width="31.4414062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 style="279" customWidth="1"/>
    <col min="1283" max="1283" width="12.44140625" style="279" customWidth="1"/>
    <col min="1284" max="1284" width="29.109375" style="279" bestFit="1" customWidth="1"/>
    <col min="1285" max="1285" width="12.109375" style="279" customWidth="1"/>
    <col min="1286" max="1286" width="0" style="279" hidden="1" customWidth="1"/>
    <col min="1287" max="1287" width="31.4414062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 style="279" customWidth="1"/>
    <col min="1539" max="1539" width="12.44140625" style="279" customWidth="1"/>
    <col min="1540" max="1540" width="29.109375" style="279" bestFit="1" customWidth="1"/>
    <col min="1541" max="1541" width="12.109375" style="279" customWidth="1"/>
    <col min="1542" max="1542" width="0" style="279" hidden="1" customWidth="1"/>
    <col min="1543" max="1543" width="31.4414062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 style="279" customWidth="1"/>
    <col min="1795" max="1795" width="12.44140625" style="279" customWidth="1"/>
    <col min="1796" max="1796" width="29.109375" style="279" bestFit="1" customWidth="1"/>
    <col min="1797" max="1797" width="12.109375" style="279" customWidth="1"/>
    <col min="1798" max="1798" width="0" style="279" hidden="1" customWidth="1"/>
    <col min="1799" max="1799" width="31.4414062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 style="279" customWidth="1"/>
    <col min="2051" max="2051" width="12.44140625" style="279" customWidth="1"/>
    <col min="2052" max="2052" width="29.109375" style="279" bestFit="1" customWidth="1"/>
    <col min="2053" max="2053" width="12.109375" style="279" customWidth="1"/>
    <col min="2054" max="2054" width="0" style="279" hidden="1" customWidth="1"/>
    <col min="2055" max="2055" width="31.4414062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 style="279" customWidth="1"/>
    <col min="2307" max="2307" width="12.44140625" style="279" customWidth="1"/>
    <col min="2308" max="2308" width="29.109375" style="279" bestFit="1" customWidth="1"/>
    <col min="2309" max="2309" width="12.109375" style="279" customWidth="1"/>
    <col min="2310" max="2310" width="0" style="279" hidden="1" customWidth="1"/>
    <col min="2311" max="2311" width="31.4414062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 style="279" customWidth="1"/>
    <col min="2563" max="2563" width="12.44140625" style="279" customWidth="1"/>
    <col min="2564" max="2564" width="29.109375" style="279" bestFit="1" customWidth="1"/>
    <col min="2565" max="2565" width="12.109375" style="279" customWidth="1"/>
    <col min="2566" max="2566" width="0" style="279" hidden="1" customWidth="1"/>
    <col min="2567" max="2567" width="31.4414062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 style="279" customWidth="1"/>
    <col min="2819" max="2819" width="12.44140625" style="279" customWidth="1"/>
    <col min="2820" max="2820" width="29.109375" style="279" bestFit="1" customWidth="1"/>
    <col min="2821" max="2821" width="12.109375" style="279" customWidth="1"/>
    <col min="2822" max="2822" width="0" style="279" hidden="1" customWidth="1"/>
    <col min="2823" max="2823" width="31.4414062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 style="279" customWidth="1"/>
    <col min="3075" max="3075" width="12.44140625" style="279" customWidth="1"/>
    <col min="3076" max="3076" width="29.109375" style="279" bestFit="1" customWidth="1"/>
    <col min="3077" max="3077" width="12.109375" style="279" customWidth="1"/>
    <col min="3078" max="3078" width="0" style="279" hidden="1" customWidth="1"/>
    <col min="3079" max="3079" width="31.4414062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 style="279" customWidth="1"/>
    <col min="3331" max="3331" width="12.44140625" style="279" customWidth="1"/>
    <col min="3332" max="3332" width="29.109375" style="279" bestFit="1" customWidth="1"/>
    <col min="3333" max="3333" width="12.109375" style="279" customWidth="1"/>
    <col min="3334" max="3334" width="0" style="279" hidden="1" customWidth="1"/>
    <col min="3335" max="3335" width="31.4414062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 style="279" customWidth="1"/>
    <col min="3587" max="3587" width="12.44140625" style="279" customWidth="1"/>
    <col min="3588" max="3588" width="29.109375" style="279" bestFit="1" customWidth="1"/>
    <col min="3589" max="3589" width="12.109375" style="279" customWidth="1"/>
    <col min="3590" max="3590" width="0" style="279" hidden="1" customWidth="1"/>
    <col min="3591" max="3591" width="31.4414062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 style="279" customWidth="1"/>
    <col min="3843" max="3843" width="12.44140625" style="279" customWidth="1"/>
    <col min="3844" max="3844" width="29.109375" style="279" bestFit="1" customWidth="1"/>
    <col min="3845" max="3845" width="12.109375" style="279" customWidth="1"/>
    <col min="3846" max="3846" width="0" style="279" hidden="1" customWidth="1"/>
    <col min="3847" max="3847" width="31.4414062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 style="279" customWidth="1"/>
    <col min="4099" max="4099" width="12.44140625" style="279" customWidth="1"/>
    <col min="4100" max="4100" width="29.109375" style="279" bestFit="1" customWidth="1"/>
    <col min="4101" max="4101" width="12.109375" style="279" customWidth="1"/>
    <col min="4102" max="4102" width="0" style="279" hidden="1" customWidth="1"/>
    <col min="4103" max="4103" width="31.4414062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 style="279" customWidth="1"/>
    <col min="4355" max="4355" width="12.44140625" style="279" customWidth="1"/>
    <col min="4356" max="4356" width="29.109375" style="279" bestFit="1" customWidth="1"/>
    <col min="4357" max="4357" width="12.109375" style="279" customWidth="1"/>
    <col min="4358" max="4358" width="0" style="279" hidden="1" customWidth="1"/>
    <col min="4359" max="4359" width="31.4414062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 style="279" customWidth="1"/>
    <col min="4611" max="4611" width="12.44140625" style="279" customWidth="1"/>
    <col min="4612" max="4612" width="29.109375" style="279" bestFit="1" customWidth="1"/>
    <col min="4613" max="4613" width="12.109375" style="279" customWidth="1"/>
    <col min="4614" max="4614" width="0" style="279" hidden="1" customWidth="1"/>
    <col min="4615" max="4615" width="31.4414062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 style="279" customWidth="1"/>
    <col min="4867" max="4867" width="12.44140625" style="279" customWidth="1"/>
    <col min="4868" max="4868" width="29.109375" style="279" bestFit="1" customWidth="1"/>
    <col min="4869" max="4869" width="12.109375" style="279" customWidth="1"/>
    <col min="4870" max="4870" width="0" style="279" hidden="1" customWidth="1"/>
    <col min="4871" max="4871" width="31.4414062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 style="279" customWidth="1"/>
    <col min="5123" max="5123" width="12.44140625" style="279" customWidth="1"/>
    <col min="5124" max="5124" width="29.109375" style="279" bestFit="1" customWidth="1"/>
    <col min="5125" max="5125" width="12.109375" style="279" customWidth="1"/>
    <col min="5126" max="5126" width="0" style="279" hidden="1" customWidth="1"/>
    <col min="5127" max="5127" width="31.4414062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 style="279" customWidth="1"/>
    <col min="5379" max="5379" width="12.44140625" style="279" customWidth="1"/>
    <col min="5380" max="5380" width="29.109375" style="279" bestFit="1" customWidth="1"/>
    <col min="5381" max="5381" width="12.109375" style="279" customWidth="1"/>
    <col min="5382" max="5382" width="0" style="279" hidden="1" customWidth="1"/>
    <col min="5383" max="5383" width="31.4414062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 style="279" customWidth="1"/>
    <col min="5635" max="5635" width="12.44140625" style="279" customWidth="1"/>
    <col min="5636" max="5636" width="29.109375" style="279" bestFit="1" customWidth="1"/>
    <col min="5637" max="5637" width="12.109375" style="279" customWidth="1"/>
    <col min="5638" max="5638" width="0" style="279" hidden="1" customWidth="1"/>
    <col min="5639" max="5639" width="31.4414062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 style="279" customWidth="1"/>
    <col min="5891" max="5891" width="12.44140625" style="279" customWidth="1"/>
    <col min="5892" max="5892" width="29.109375" style="279" bestFit="1" customWidth="1"/>
    <col min="5893" max="5893" width="12.109375" style="279" customWidth="1"/>
    <col min="5894" max="5894" width="0" style="279" hidden="1" customWidth="1"/>
    <col min="5895" max="5895" width="31.4414062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 style="279" customWidth="1"/>
    <col min="6147" max="6147" width="12.44140625" style="279" customWidth="1"/>
    <col min="6148" max="6148" width="29.109375" style="279" bestFit="1" customWidth="1"/>
    <col min="6149" max="6149" width="12.109375" style="279" customWidth="1"/>
    <col min="6150" max="6150" width="0" style="279" hidden="1" customWidth="1"/>
    <col min="6151" max="6151" width="31.4414062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 style="279" customWidth="1"/>
    <col min="6403" max="6403" width="12.44140625" style="279" customWidth="1"/>
    <col min="6404" max="6404" width="29.109375" style="279" bestFit="1" customWidth="1"/>
    <col min="6405" max="6405" width="12.109375" style="279" customWidth="1"/>
    <col min="6406" max="6406" width="0" style="279" hidden="1" customWidth="1"/>
    <col min="6407" max="6407" width="31.4414062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 style="279" customWidth="1"/>
    <col min="6659" max="6659" width="12.44140625" style="279" customWidth="1"/>
    <col min="6660" max="6660" width="29.109375" style="279" bestFit="1" customWidth="1"/>
    <col min="6661" max="6661" width="12.109375" style="279" customWidth="1"/>
    <col min="6662" max="6662" width="0" style="279" hidden="1" customWidth="1"/>
    <col min="6663" max="6663" width="31.4414062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 style="279" customWidth="1"/>
    <col min="6915" max="6915" width="12.44140625" style="279" customWidth="1"/>
    <col min="6916" max="6916" width="29.109375" style="279" bestFit="1" customWidth="1"/>
    <col min="6917" max="6917" width="12.109375" style="279" customWidth="1"/>
    <col min="6918" max="6918" width="0" style="279" hidden="1" customWidth="1"/>
    <col min="6919" max="6919" width="31.4414062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 style="279" customWidth="1"/>
    <col min="7171" max="7171" width="12.44140625" style="279" customWidth="1"/>
    <col min="7172" max="7172" width="29.109375" style="279" bestFit="1" customWidth="1"/>
    <col min="7173" max="7173" width="12.109375" style="279" customWidth="1"/>
    <col min="7174" max="7174" width="0" style="279" hidden="1" customWidth="1"/>
    <col min="7175" max="7175" width="31.4414062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 style="279" customWidth="1"/>
    <col min="7427" max="7427" width="12.44140625" style="279" customWidth="1"/>
    <col min="7428" max="7428" width="29.109375" style="279" bestFit="1" customWidth="1"/>
    <col min="7429" max="7429" width="12.109375" style="279" customWidth="1"/>
    <col min="7430" max="7430" width="0" style="279" hidden="1" customWidth="1"/>
    <col min="7431" max="7431" width="31.4414062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 style="279" customWidth="1"/>
    <col min="7683" max="7683" width="12.44140625" style="279" customWidth="1"/>
    <col min="7684" max="7684" width="29.109375" style="279" bestFit="1" customWidth="1"/>
    <col min="7685" max="7685" width="12.109375" style="279" customWidth="1"/>
    <col min="7686" max="7686" width="0" style="279" hidden="1" customWidth="1"/>
    <col min="7687" max="7687" width="31.4414062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 style="279" customWidth="1"/>
    <col min="7939" max="7939" width="12.44140625" style="279" customWidth="1"/>
    <col min="7940" max="7940" width="29.109375" style="279" bestFit="1" customWidth="1"/>
    <col min="7941" max="7941" width="12.109375" style="279" customWidth="1"/>
    <col min="7942" max="7942" width="0" style="279" hidden="1" customWidth="1"/>
    <col min="7943" max="7943" width="31.4414062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 style="279" customWidth="1"/>
    <col min="8195" max="8195" width="12.44140625" style="279" customWidth="1"/>
    <col min="8196" max="8196" width="29.109375" style="279" bestFit="1" customWidth="1"/>
    <col min="8197" max="8197" width="12.109375" style="279" customWidth="1"/>
    <col min="8198" max="8198" width="0" style="279" hidden="1" customWidth="1"/>
    <col min="8199" max="8199" width="31.4414062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 style="279" customWidth="1"/>
    <col min="8451" max="8451" width="12.44140625" style="279" customWidth="1"/>
    <col min="8452" max="8452" width="29.109375" style="279" bestFit="1" customWidth="1"/>
    <col min="8453" max="8453" width="12.109375" style="279" customWidth="1"/>
    <col min="8454" max="8454" width="0" style="279" hidden="1" customWidth="1"/>
    <col min="8455" max="8455" width="31.4414062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 style="279" customWidth="1"/>
    <col min="8707" max="8707" width="12.44140625" style="279" customWidth="1"/>
    <col min="8708" max="8708" width="29.109375" style="279" bestFit="1" customWidth="1"/>
    <col min="8709" max="8709" width="12.109375" style="279" customWidth="1"/>
    <col min="8710" max="8710" width="0" style="279" hidden="1" customWidth="1"/>
    <col min="8711" max="8711" width="31.4414062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 style="279" customWidth="1"/>
    <col min="8963" max="8963" width="12.44140625" style="279" customWidth="1"/>
    <col min="8964" max="8964" width="29.109375" style="279" bestFit="1" customWidth="1"/>
    <col min="8965" max="8965" width="12.109375" style="279" customWidth="1"/>
    <col min="8966" max="8966" width="0" style="279" hidden="1" customWidth="1"/>
    <col min="8967" max="8967" width="31.4414062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 style="279" customWidth="1"/>
    <col min="9219" max="9219" width="12.44140625" style="279" customWidth="1"/>
    <col min="9220" max="9220" width="29.109375" style="279" bestFit="1" customWidth="1"/>
    <col min="9221" max="9221" width="12.109375" style="279" customWidth="1"/>
    <col min="9222" max="9222" width="0" style="279" hidden="1" customWidth="1"/>
    <col min="9223" max="9223" width="31.4414062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 style="279" customWidth="1"/>
    <col min="9475" max="9475" width="12.44140625" style="279" customWidth="1"/>
    <col min="9476" max="9476" width="29.109375" style="279" bestFit="1" customWidth="1"/>
    <col min="9477" max="9477" width="12.109375" style="279" customWidth="1"/>
    <col min="9478" max="9478" width="0" style="279" hidden="1" customWidth="1"/>
    <col min="9479" max="9479" width="31.4414062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 style="279" customWidth="1"/>
    <col min="9731" max="9731" width="12.44140625" style="279" customWidth="1"/>
    <col min="9732" max="9732" width="29.109375" style="279" bestFit="1" customWidth="1"/>
    <col min="9733" max="9733" width="12.109375" style="279" customWidth="1"/>
    <col min="9734" max="9734" width="0" style="279" hidden="1" customWidth="1"/>
    <col min="9735" max="9735" width="31.4414062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 style="279" customWidth="1"/>
    <col min="9987" max="9987" width="12.44140625" style="279" customWidth="1"/>
    <col min="9988" max="9988" width="29.109375" style="279" bestFit="1" customWidth="1"/>
    <col min="9989" max="9989" width="12.109375" style="279" customWidth="1"/>
    <col min="9990" max="9990" width="0" style="279" hidden="1" customWidth="1"/>
    <col min="9991" max="9991" width="31.4414062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 style="279" customWidth="1"/>
    <col min="10243" max="10243" width="12.44140625" style="279" customWidth="1"/>
    <col min="10244" max="10244" width="29.109375" style="279" bestFit="1" customWidth="1"/>
    <col min="10245" max="10245" width="12.109375" style="279" customWidth="1"/>
    <col min="10246" max="10246" width="0" style="279" hidden="1" customWidth="1"/>
    <col min="10247" max="10247" width="31.4414062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 style="279" customWidth="1"/>
    <col min="10499" max="10499" width="12.44140625" style="279" customWidth="1"/>
    <col min="10500" max="10500" width="29.109375" style="279" bestFit="1" customWidth="1"/>
    <col min="10501" max="10501" width="12.109375" style="279" customWidth="1"/>
    <col min="10502" max="10502" width="0" style="279" hidden="1" customWidth="1"/>
    <col min="10503" max="10503" width="31.4414062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 style="279" customWidth="1"/>
    <col min="10755" max="10755" width="12.44140625" style="279" customWidth="1"/>
    <col min="10756" max="10756" width="29.109375" style="279" bestFit="1" customWidth="1"/>
    <col min="10757" max="10757" width="12.109375" style="279" customWidth="1"/>
    <col min="10758" max="10758" width="0" style="279" hidden="1" customWidth="1"/>
    <col min="10759" max="10759" width="31.4414062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 style="279" customWidth="1"/>
    <col min="11011" max="11011" width="12.44140625" style="279" customWidth="1"/>
    <col min="11012" max="11012" width="29.109375" style="279" bestFit="1" customWidth="1"/>
    <col min="11013" max="11013" width="12.109375" style="279" customWidth="1"/>
    <col min="11014" max="11014" width="0" style="279" hidden="1" customWidth="1"/>
    <col min="11015" max="11015" width="31.4414062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 style="279" customWidth="1"/>
    <col min="11267" max="11267" width="12.44140625" style="279" customWidth="1"/>
    <col min="11268" max="11268" width="29.109375" style="279" bestFit="1" customWidth="1"/>
    <col min="11269" max="11269" width="12.109375" style="279" customWidth="1"/>
    <col min="11270" max="11270" width="0" style="279" hidden="1" customWidth="1"/>
    <col min="11271" max="11271" width="31.4414062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 style="279" customWidth="1"/>
    <col min="11523" max="11523" width="12.44140625" style="279" customWidth="1"/>
    <col min="11524" max="11524" width="29.109375" style="279" bestFit="1" customWidth="1"/>
    <col min="11525" max="11525" width="12.109375" style="279" customWidth="1"/>
    <col min="11526" max="11526" width="0" style="279" hidden="1" customWidth="1"/>
    <col min="11527" max="11527" width="31.4414062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 style="279" customWidth="1"/>
    <col min="11779" max="11779" width="12.44140625" style="279" customWidth="1"/>
    <col min="11780" max="11780" width="29.109375" style="279" bestFit="1" customWidth="1"/>
    <col min="11781" max="11781" width="12.109375" style="279" customWidth="1"/>
    <col min="11782" max="11782" width="0" style="279" hidden="1" customWidth="1"/>
    <col min="11783" max="11783" width="31.4414062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 style="279" customWidth="1"/>
    <col min="12035" max="12035" width="12.44140625" style="279" customWidth="1"/>
    <col min="12036" max="12036" width="29.109375" style="279" bestFit="1" customWidth="1"/>
    <col min="12037" max="12037" width="12.109375" style="279" customWidth="1"/>
    <col min="12038" max="12038" width="0" style="279" hidden="1" customWidth="1"/>
    <col min="12039" max="12039" width="31.4414062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 style="279" customWidth="1"/>
    <col min="12291" max="12291" width="12.44140625" style="279" customWidth="1"/>
    <col min="12292" max="12292" width="29.109375" style="279" bestFit="1" customWidth="1"/>
    <col min="12293" max="12293" width="12.109375" style="279" customWidth="1"/>
    <col min="12294" max="12294" width="0" style="279" hidden="1" customWidth="1"/>
    <col min="12295" max="12295" width="31.4414062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 style="279" customWidth="1"/>
    <col min="12547" max="12547" width="12.44140625" style="279" customWidth="1"/>
    <col min="12548" max="12548" width="29.109375" style="279" bestFit="1" customWidth="1"/>
    <col min="12549" max="12549" width="12.109375" style="279" customWidth="1"/>
    <col min="12550" max="12550" width="0" style="279" hidden="1" customWidth="1"/>
    <col min="12551" max="12551" width="31.4414062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 style="279" customWidth="1"/>
    <col min="12803" max="12803" width="12.44140625" style="279" customWidth="1"/>
    <col min="12804" max="12804" width="29.109375" style="279" bestFit="1" customWidth="1"/>
    <col min="12805" max="12805" width="12.109375" style="279" customWidth="1"/>
    <col min="12806" max="12806" width="0" style="279" hidden="1" customWidth="1"/>
    <col min="12807" max="12807" width="31.4414062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 style="279" customWidth="1"/>
    <col min="13059" max="13059" width="12.44140625" style="279" customWidth="1"/>
    <col min="13060" max="13060" width="29.109375" style="279" bestFit="1" customWidth="1"/>
    <col min="13061" max="13061" width="12.109375" style="279" customWidth="1"/>
    <col min="13062" max="13062" width="0" style="279" hidden="1" customWidth="1"/>
    <col min="13063" max="13063" width="31.4414062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 style="279" customWidth="1"/>
    <col min="13315" max="13315" width="12.44140625" style="279" customWidth="1"/>
    <col min="13316" max="13316" width="29.109375" style="279" bestFit="1" customWidth="1"/>
    <col min="13317" max="13317" width="12.109375" style="279" customWidth="1"/>
    <col min="13318" max="13318" width="0" style="279" hidden="1" customWidth="1"/>
    <col min="13319" max="13319" width="31.4414062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 style="279" customWidth="1"/>
    <col min="13571" max="13571" width="12.44140625" style="279" customWidth="1"/>
    <col min="13572" max="13572" width="29.109375" style="279" bestFit="1" customWidth="1"/>
    <col min="13573" max="13573" width="12.109375" style="279" customWidth="1"/>
    <col min="13574" max="13574" width="0" style="279" hidden="1" customWidth="1"/>
    <col min="13575" max="13575" width="31.4414062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 style="279" customWidth="1"/>
    <col min="13827" max="13827" width="12.44140625" style="279" customWidth="1"/>
    <col min="13828" max="13828" width="29.109375" style="279" bestFit="1" customWidth="1"/>
    <col min="13829" max="13829" width="12.109375" style="279" customWidth="1"/>
    <col min="13830" max="13830" width="0" style="279" hidden="1" customWidth="1"/>
    <col min="13831" max="13831" width="31.4414062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 style="279" customWidth="1"/>
    <col min="14083" max="14083" width="12.44140625" style="279" customWidth="1"/>
    <col min="14084" max="14084" width="29.109375" style="279" bestFit="1" customWidth="1"/>
    <col min="14085" max="14085" width="12.109375" style="279" customWidth="1"/>
    <col min="14086" max="14086" width="0" style="279" hidden="1" customWidth="1"/>
    <col min="14087" max="14087" width="31.4414062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 style="279" customWidth="1"/>
    <col min="14339" max="14339" width="12.44140625" style="279" customWidth="1"/>
    <col min="14340" max="14340" width="29.109375" style="279" bestFit="1" customWidth="1"/>
    <col min="14341" max="14341" width="12.109375" style="279" customWidth="1"/>
    <col min="14342" max="14342" width="0" style="279" hidden="1" customWidth="1"/>
    <col min="14343" max="14343" width="31.4414062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 style="279" customWidth="1"/>
    <col min="14595" max="14595" width="12.44140625" style="279" customWidth="1"/>
    <col min="14596" max="14596" width="29.109375" style="279" bestFit="1" customWidth="1"/>
    <col min="14597" max="14597" width="12.109375" style="279" customWidth="1"/>
    <col min="14598" max="14598" width="0" style="279" hidden="1" customWidth="1"/>
    <col min="14599" max="14599" width="31.4414062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 style="279" customWidth="1"/>
    <col min="14851" max="14851" width="12.44140625" style="279" customWidth="1"/>
    <col min="14852" max="14852" width="29.109375" style="279" bestFit="1" customWidth="1"/>
    <col min="14853" max="14853" width="12.109375" style="279" customWidth="1"/>
    <col min="14854" max="14854" width="0" style="279" hidden="1" customWidth="1"/>
    <col min="14855" max="14855" width="31.4414062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 style="279" customWidth="1"/>
    <col min="15107" max="15107" width="12.44140625" style="279" customWidth="1"/>
    <col min="15108" max="15108" width="29.109375" style="279" bestFit="1" customWidth="1"/>
    <col min="15109" max="15109" width="12.109375" style="279" customWidth="1"/>
    <col min="15110" max="15110" width="0" style="279" hidden="1" customWidth="1"/>
    <col min="15111" max="15111" width="31.4414062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 style="279" customWidth="1"/>
    <col min="15363" max="15363" width="12.44140625" style="279" customWidth="1"/>
    <col min="15364" max="15364" width="29.109375" style="279" bestFit="1" customWidth="1"/>
    <col min="15365" max="15365" width="12.109375" style="279" customWidth="1"/>
    <col min="15366" max="15366" width="0" style="279" hidden="1" customWidth="1"/>
    <col min="15367" max="15367" width="31.4414062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 style="279" customWidth="1"/>
    <col min="15619" max="15619" width="12.44140625" style="279" customWidth="1"/>
    <col min="15620" max="15620" width="29.109375" style="279" bestFit="1" customWidth="1"/>
    <col min="15621" max="15621" width="12.109375" style="279" customWidth="1"/>
    <col min="15622" max="15622" width="0" style="279" hidden="1" customWidth="1"/>
    <col min="15623" max="15623" width="31.4414062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 style="279" customWidth="1"/>
    <col min="15875" max="15875" width="12.44140625" style="279" customWidth="1"/>
    <col min="15876" max="15876" width="29.109375" style="279" bestFit="1" customWidth="1"/>
    <col min="15877" max="15877" width="12.109375" style="279" customWidth="1"/>
    <col min="15878" max="15878" width="0" style="279" hidden="1" customWidth="1"/>
    <col min="15879" max="15879" width="31.4414062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 style="279" customWidth="1"/>
    <col min="16131" max="16131" width="12.44140625" style="279" customWidth="1"/>
    <col min="16132" max="16132" width="29.109375" style="279" bestFit="1" customWidth="1"/>
    <col min="16133" max="16133" width="12.109375" style="279" customWidth="1"/>
    <col min="16134" max="16134" width="0" style="279" hidden="1" customWidth="1"/>
    <col min="16135" max="16135" width="31.4414062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476" t="str">
        <f>[3]Altalanos!$D$8</f>
        <v>VI.kcs.-U16-L</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582</v>
      </c>
      <c r="C7" s="346" t="s">
        <v>579</v>
      </c>
      <c r="D7" s="328" t="s">
        <v>583</v>
      </c>
      <c r="E7" s="329" t="s">
        <v>584</v>
      </c>
      <c r="F7" s="330"/>
      <c r="G7" s="331"/>
      <c r="H7" s="332"/>
      <c r="I7" s="332"/>
      <c r="J7" s="333"/>
      <c r="K7" s="334"/>
      <c r="L7" s="335"/>
      <c r="M7" s="334"/>
      <c r="N7" s="336"/>
      <c r="O7" s="332"/>
      <c r="P7" s="337"/>
      <c r="Q7" s="338"/>
    </row>
    <row r="8" spans="1:17" s="339" customFormat="1" ht="18.899999999999999" customHeight="1" x14ac:dyDescent="0.25">
      <c r="A8" s="325">
        <v>2</v>
      </c>
      <c r="B8" s="346" t="s">
        <v>585</v>
      </c>
      <c r="C8" s="346" t="s">
        <v>586</v>
      </c>
      <c r="D8" s="328" t="s">
        <v>587</v>
      </c>
      <c r="E8" s="329" t="s">
        <v>588</v>
      </c>
      <c r="F8" s="342"/>
      <c r="G8" s="343"/>
      <c r="H8" s="332"/>
      <c r="I8" s="332"/>
      <c r="J8" s="333"/>
      <c r="K8" s="334"/>
      <c r="L8" s="335"/>
      <c r="M8" s="334"/>
      <c r="N8" s="336"/>
      <c r="O8" s="332"/>
      <c r="P8" s="337"/>
      <c r="Q8" s="338"/>
    </row>
    <row r="9" spans="1:17" s="339" customFormat="1" ht="18.899999999999999" customHeight="1" x14ac:dyDescent="0.25">
      <c r="A9" s="325">
        <v>3</v>
      </c>
      <c r="B9" s="346" t="s">
        <v>589</v>
      </c>
      <c r="C9" s="346" t="s">
        <v>590</v>
      </c>
      <c r="D9" s="328" t="s">
        <v>587</v>
      </c>
      <c r="E9" s="329" t="s">
        <v>591</v>
      </c>
      <c r="F9" s="342"/>
      <c r="G9" s="343"/>
      <c r="H9" s="332"/>
      <c r="I9" s="332"/>
      <c r="J9" s="333"/>
      <c r="K9" s="334"/>
      <c r="L9" s="335"/>
      <c r="M9" s="334"/>
      <c r="N9" s="336"/>
      <c r="O9" s="332"/>
      <c r="P9" s="344"/>
      <c r="Q9" s="345"/>
    </row>
    <row r="10" spans="1:17" s="339" customFormat="1" ht="18.899999999999999" customHeight="1" x14ac:dyDescent="0.25">
      <c r="A10" s="325">
        <v>4</v>
      </c>
      <c r="B10" s="346" t="s">
        <v>592</v>
      </c>
      <c r="C10" s="346" t="s">
        <v>102</v>
      </c>
      <c r="D10" s="328" t="s">
        <v>587</v>
      </c>
      <c r="E10" s="329" t="s">
        <v>593</v>
      </c>
      <c r="F10" s="342"/>
      <c r="G10" s="343"/>
      <c r="H10" s="332"/>
      <c r="I10" s="332"/>
      <c r="J10" s="333"/>
      <c r="K10" s="334"/>
      <c r="L10" s="335"/>
      <c r="M10" s="334"/>
      <c r="N10" s="336"/>
      <c r="O10" s="332"/>
      <c r="P10" s="347"/>
      <c r="Q10" s="348"/>
    </row>
    <row r="11" spans="1:17" s="339" customFormat="1" ht="18.899999999999999" customHeight="1" x14ac:dyDescent="0.25">
      <c r="A11" s="325">
        <v>5</v>
      </c>
      <c r="B11" s="346" t="s">
        <v>482</v>
      </c>
      <c r="C11" s="346" t="s">
        <v>594</v>
      </c>
      <c r="D11" s="328" t="s">
        <v>494</v>
      </c>
      <c r="E11" s="329" t="s">
        <v>595</v>
      </c>
      <c r="F11" s="342"/>
      <c r="G11" s="343"/>
      <c r="H11" s="332"/>
      <c r="I11" s="332"/>
      <c r="J11" s="333"/>
      <c r="K11" s="334"/>
      <c r="L11" s="335"/>
      <c r="M11" s="334"/>
      <c r="N11" s="336"/>
      <c r="O11" s="332"/>
      <c r="P11" s="347"/>
      <c r="Q11" s="348"/>
    </row>
    <row r="12" spans="1:17" s="339" customFormat="1" ht="18.899999999999999" customHeight="1" x14ac:dyDescent="0.25">
      <c r="A12" s="325">
        <v>6</v>
      </c>
      <c r="B12" s="346"/>
      <c r="C12" s="346"/>
      <c r="D12" s="332"/>
      <c r="E12" s="329"/>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39" priority="16" stopIfTrue="1">
      <formula>AND(ROUNDDOWN(($A$4-E7)/365.25,0)&lt;=13,G7&lt;&gt;"OK")</formula>
    </cfRule>
    <cfRule type="expression" dxfId="38" priority="17" stopIfTrue="1">
      <formula>AND(ROUNDDOWN(($A$4-E7)/365.25,0)&lt;=14,G7&lt;&gt;"OK")</formula>
    </cfRule>
    <cfRule type="expression" dxfId="37" priority="18" stopIfTrue="1">
      <formula>AND(ROUNDDOWN(($A$4-E7)/365.25,0)&lt;=17,G7&lt;&gt;"OK")</formula>
    </cfRule>
  </conditionalFormatting>
  <conditionalFormatting sqref="J7:J156">
    <cfRule type="cellIs" dxfId="36" priority="15" stopIfTrue="1" operator="equal">
      <formula>"Z"</formula>
    </cfRule>
  </conditionalFormatting>
  <conditionalFormatting sqref="A7:D156">
    <cfRule type="expression" dxfId="35" priority="14" stopIfTrue="1">
      <formula>$Q7&gt;=1</formula>
    </cfRule>
  </conditionalFormatting>
  <conditionalFormatting sqref="E7:E14">
    <cfRule type="expression" dxfId="34" priority="11" stopIfTrue="1">
      <formula>AND(ROUNDDOWN(($A$4-E7)/365.25,0)&lt;=13,G7&lt;&gt;"OK")</formula>
    </cfRule>
    <cfRule type="expression" dxfId="33" priority="12" stopIfTrue="1">
      <formula>AND(ROUNDDOWN(($A$4-E7)/365.25,0)&lt;=14,G7&lt;&gt;"OK")</formula>
    </cfRule>
    <cfRule type="expression" dxfId="32" priority="13" stopIfTrue="1">
      <formula>AND(ROUNDDOWN(($A$4-E7)/365.25,0)&lt;=17,G7&lt;&gt;"OK")</formula>
    </cfRule>
  </conditionalFormatting>
  <conditionalFormatting sqref="J7:J14">
    <cfRule type="cellIs" dxfId="31" priority="10" stopIfTrue="1" operator="equal">
      <formula>"Z"</formula>
    </cfRule>
  </conditionalFormatting>
  <conditionalFormatting sqref="B7:D14">
    <cfRule type="expression" dxfId="30" priority="9" stopIfTrue="1">
      <formula>$Q7&gt;=1</formula>
    </cfRule>
  </conditionalFormatting>
  <conditionalFormatting sqref="E7:E14">
    <cfRule type="expression" dxfId="29" priority="6" stopIfTrue="1">
      <formula>AND(ROUNDDOWN(($A$4-E7)/365.25,0)&lt;=13,G7&lt;&gt;"OK")</formula>
    </cfRule>
    <cfRule type="expression" dxfId="28" priority="7" stopIfTrue="1">
      <formula>AND(ROUNDDOWN(($A$4-E7)/365.25,0)&lt;=14,G7&lt;&gt;"OK")</formula>
    </cfRule>
    <cfRule type="expression" dxfId="27" priority="8" stopIfTrue="1">
      <formula>AND(ROUNDDOWN(($A$4-E7)/365.25,0)&lt;=17,G7&lt;&gt;"OK")</formula>
    </cfRule>
  </conditionalFormatting>
  <conditionalFormatting sqref="B7:D14">
    <cfRule type="expression" dxfId="26" priority="5" stopIfTrue="1">
      <formula>$Q7&gt;=1</formula>
    </cfRule>
  </conditionalFormatting>
  <conditionalFormatting sqref="E7:E27 E29:E37">
    <cfRule type="expression" dxfId="25" priority="2" stopIfTrue="1">
      <formula>AND(ROUNDDOWN(($A$4-E7)/365.25,0)&lt;=13,G7&lt;&gt;"OK")</formula>
    </cfRule>
    <cfRule type="expression" dxfId="24" priority="3" stopIfTrue="1">
      <formula>AND(ROUNDDOWN(($A$4-E7)/365.25,0)&lt;=14,G7&lt;&gt;"OK")</formula>
    </cfRule>
    <cfRule type="expression" dxfId="23" priority="4" stopIfTrue="1">
      <formula>AND(ROUNDDOWN(($A$4-E7)/365.25,0)&lt;=17,G7&lt;&gt;"OK")</formula>
    </cfRule>
  </conditionalFormatting>
  <conditionalFormatting sqref="B7:D37">
    <cfRule type="expression" dxfId="2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51617"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DA46-176E-43FC-A1EA-7C3E7B07C11E}">
  <sheetPr codeName="Sheet27">
    <tabColor indexed="42"/>
  </sheetPr>
  <dimension ref="A1:Q156"/>
  <sheetViews>
    <sheetView showGridLines="0" showZeros="0" workbookViewId="0">
      <pane ySplit="6" topLeftCell="A7" activePane="bottomLeft" state="frozen"/>
      <selection activeCell="G12" sqref="G12"/>
      <selection pane="bottomLeft" activeCell="G12" sqref="G12"/>
    </sheetView>
  </sheetViews>
  <sheetFormatPr defaultRowHeight="13.2" x14ac:dyDescent="0.25"/>
  <cols>
    <col min="1" max="1" width="3.88671875" style="279" customWidth="1"/>
    <col min="2" max="2" width="14.33203125" style="279" customWidth="1"/>
    <col min="3" max="3" width="12" style="279" customWidth="1"/>
    <col min="4" max="4" width="28.77734375" style="355" customWidth="1"/>
    <col min="5" max="5" width="9.33203125" style="356" customWidth="1"/>
    <col min="6" max="6" width="6.109375" style="357" hidden="1" customWidth="1"/>
    <col min="7" max="7" width="33.88671875" style="357" customWidth="1"/>
    <col min="8" max="8" width="7.6640625" style="355" customWidth="1"/>
    <col min="9" max="13" width="7.44140625" style="355" hidden="1" customWidth="1"/>
    <col min="14" max="15" width="7.44140625" style="355" customWidth="1"/>
    <col min="16" max="16" width="7.44140625" style="355" hidden="1" customWidth="1"/>
    <col min="17" max="17" width="7.44140625" style="355" customWidth="1"/>
    <col min="18" max="256" width="8.88671875" style="279"/>
    <col min="257" max="257" width="3.88671875" style="279" customWidth="1"/>
    <col min="258" max="258" width="14.33203125" style="279" customWidth="1"/>
    <col min="259" max="259" width="12" style="279" customWidth="1"/>
    <col min="260" max="260" width="28.77734375" style="279" customWidth="1"/>
    <col min="261" max="261" width="9.33203125" style="279" customWidth="1"/>
    <col min="262" max="262" width="0" style="279" hidden="1" customWidth="1"/>
    <col min="263" max="263" width="33.88671875" style="279" customWidth="1"/>
    <col min="264" max="264" width="7.6640625" style="279" customWidth="1"/>
    <col min="265" max="269" width="0" style="279" hidden="1" customWidth="1"/>
    <col min="270" max="271" width="7.44140625" style="279" customWidth="1"/>
    <col min="272" max="272" width="0" style="279" hidden="1" customWidth="1"/>
    <col min="273" max="273" width="7.44140625" style="279" customWidth="1"/>
    <col min="274" max="512" width="8.88671875" style="279"/>
    <col min="513" max="513" width="3.88671875" style="279" customWidth="1"/>
    <col min="514" max="514" width="14.33203125" style="279" customWidth="1"/>
    <col min="515" max="515" width="12" style="279" customWidth="1"/>
    <col min="516" max="516" width="28.77734375" style="279" customWidth="1"/>
    <col min="517" max="517" width="9.33203125" style="279" customWidth="1"/>
    <col min="518" max="518" width="0" style="279" hidden="1" customWidth="1"/>
    <col min="519" max="519" width="33.88671875" style="279" customWidth="1"/>
    <col min="520" max="520" width="7.6640625" style="279" customWidth="1"/>
    <col min="521" max="525" width="0" style="279" hidden="1" customWidth="1"/>
    <col min="526" max="527" width="7.44140625" style="279" customWidth="1"/>
    <col min="528" max="528" width="0" style="279" hidden="1" customWidth="1"/>
    <col min="529" max="529" width="7.44140625" style="279" customWidth="1"/>
    <col min="530" max="768" width="8.88671875" style="279"/>
    <col min="769" max="769" width="3.88671875" style="279" customWidth="1"/>
    <col min="770" max="770" width="14.33203125" style="279" customWidth="1"/>
    <col min="771" max="771" width="12" style="279" customWidth="1"/>
    <col min="772" max="772" width="28.77734375" style="279" customWidth="1"/>
    <col min="773" max="773" width="9.33203125" style="279" customWidth="1"/>
    <col min="774" max="774" width="0" style="279" hidden="1" customWidth="1"/>
    <col min="775" max="775" width="33.88671875" style="279" customWidth="1"/>
    <col min="776" max="776" width="7.6640625" style="279" customWidth="1"/>
    <col min="777" max="781" width="0" style="279" hidden="1" customWidth="1"/>
    <col min="782" max="783" width="7.44140625" style="279" customWidth="1"/>
    <col min="784" max="784" width="0" style="279" hidden="1" customWidth="1"/>
    <col min="785" max="785" width="7.44140625" style="279" customWidth="1"/>
    <col min="786" max="1024" width="8.88671875" style="279"/>
    <col min="1025" max="1025" width="3.88671875" style="279" customWidth="1"/>
    <col min="1026" max="1026" width="14.33203125" style="279" customWidth="1"/>
    <col min="1027" max="1027" width="12" style="279" customWidth="1"/>
    <col min="1028" max="1028" width="28.77734375" style="279" customWidth="1"/>
    <col min="1029" max="1029" width="9.33203125" style="279" customWidth="1"/>
    <col min="1030" max="1030" width="0" style="279" hidden="1" customWidth="1"/>
    <col min="1031" max="1031" width="33.88671875" style="279" customWidth="1"/>
    <col min="1032" max="1032" width="7.6640625" style="279" customWidth="1"/>
    <col min="1033" max="1037" width="0" style="279" hidden="1" customWidth="1"/>
    <col min="1038" max="1039" width="7.44140625" style="279" customWidth="1"/>
    <col min="1040" max="1040" width="0" style="279" hidden="1" customWidth="1"/>
    <col min="1041" max="1041" width="7.44140625" style="279" customWidth="1"/>
    <col min="1042" max="1280" width="8.88671875" style="279"/>
    <col min="1281" max="1281" width="3.88671875" style="279" customWidth="1"/>
    <col min="1282" max="1282" width="14.33203125" style="279" customWidth="1"/>
    <col min="1283" max="1283" width="12" style="279" customWidth="1"/>
    <col min="1284" max="1284" width="28.77734375" style="279" customWidth="1"/>
    <col min="1285" max="1285" width="9.33203125" style="279" customWidth="1"/>
    <col min="1286" max="1286" width="0" style="279" hidden="1" customWidth="1"/>
    <col min="1287" max="1287" width="33.88671875" style="279" customWidth="1"/>
    <col min="1288" max="1288" width="7.6640625" style="279" customWidth="1"/>
    <col min="1289" max="1293" width="0" style="279" hidden="1" customWidth="1"/>
    <col min="1294" max="1295" width="7.44140625" style="279" customWidth="1"/>
    <col min="1296" max="1296" width="0" style="279" hidden="1" customWidth="1"/>
    <col min="1297" max="1297" width="7.44140625" style="279" customWidth="1"/>
    <col min="1298" max="1536" width="8.88671875" style="279"/>
    <col min="1537" max="1537" width="3.88671875" style="279" customWidth="1"/>
    <col min="1538" max="1538" width="14.33203125" style="279" customWidth="1"/>
    <col min="1539" max="1539" width="12" style="279" customWidth="1"/>
    <col min="1540" max="1540" width="28.77734375" style="279" customWidth="1"/>
    <col min="1541" max="1541" width="9.33203125" style="279" customWidth="1"/>
    <col min="1542" max="1542" width="0" style="279" hidden="1" customWidth="1"/>
    <col min="1543" max="1543" width="33.88671875" style="279" customWidth="1"/>
    <col min="1544" max="1544" width="7.6640625" style="279" customWidth="1"/>
    <col min="1545" max="1549" width="0" style="279" hidden="1" customWidth="1"/>
    <col min="1550" max="1551" width="7.44140625" style="279" customWidth="1"/>
    <col min="1552" max="1552" width="0" style="279" hidden="1" customWidth="1"/>
    <col min="1553" max="1553" width="7.44140625" style="279" customWidth="1"/>
    <col min="1554" max="1792" width="8.88671875" style="279"/>
    <col min="1793" max="1793" width="3.88671875" style="279" customWidth="1"/>
    <col min="1794" max="1794" width="14.33203125" style="279" customWidth="1"/>
    <col min="1795" max="1795" width="12" style="279" customWidth="1"/>
    <col min="1796" max="1796" width="28.77734375" style="279" customWidth="1"/>
    <col min="1797" max="1797" width="9.33203125" style="279" customWidth="1"/>
    <col min="1798" max="1798" width="0" style="279" hidden="1" customWidth="1"/>
    <col min="1799" max="1799" width="33.88671875" style="279" customWidth="1"/>
    <col min="1800" max="1800" width="7.6640625" style="279" customWidth="1"/>
    <col min="1801" max="1805" width="0" style="279" hidden="1" customWidth="1"/>
    <col min="1806" max="1807" width="7.44140625" style="279" customWidth="1"/>
    <col min="1808" max="1808" width="0" style="279" hidden="1" customWidth="1"/>
    <col min="1809" max="1809" width="7.44140625" style="279" customWidth="1"/>
    <col min="1810" max="2048" width="8.88671875" style="279"/>
    <col min="2049" max="2049" width="3.88671875" style="279" customWidth="1"/>
    <col min="2050" max="2050" width="14.33203125" style="279" customWidth="1"/>
    <col min="2051" max="2051" width="12" style="279" customWidth="1"/>
    <col min="2052" max="2052" width="28.77734375" style="279" customWidth="1"/>
    <col min="2053" max="2053" width="9.33203125" style="279" customWidth="1"/>
    <col min="2054" max="2054" width="0" style="279" hidden="1" customWidth="1"/>
    <col min="2055" max="2055" width="33.88671875" style="279" customWidth="1"/>
    <col min="2056" max="2056" width="7.6640625" style="279" customWidth="1"/>
    <col min="2057" max="2061" width="0" style="279" hidden="1" customWidth="1"/>
    <col min="2062" max="2063" width="7.44140625" style="279" customWidth="1"/>
    <col min="2064" max="2064" width="0" style="279" hidden="1" customWidth="1"/>
    <col min="2065" max="2065" width="7.44140625" style="279" customWidth="1"/>
    <col min="2066" max="2304" width="8.88671875" style="279"/>
    <col min="2305" max="2305" width="3.88671875" style="279" customWidth="1"/>
    <col min="2306" max="2306" width="14.33203125" style="279" customWidth="1"/>
    <col min="2307" max="2307" width="12" style="279" customWidth="1"/>
    <col min="2308" max="2308" width="28.77734375" style="279" customWidth="1"/>
    <col min="2309" max="2309" width="9.33203125" style="279" customWidth="1"/>
    <col min="2310" max="2310" width="0" style="279" hidden="1" customWidth="1"/>
    <col min="2311" max="2311" width="33.88671875" style="279" customWidth="1"/>
    <col min="2312" max="2312" width="7.6640625" style="279" customWidth="1"/>
    <col min="2313" max="2317" width="0" style="279" hidden="1" customWidth="1"/>
    <col min="2318" max="2319" width="7.44140625" style="279" customWidth="1"/>
    <col min="2320" max="2320" width="0" style="279" hidden="1" customWidth="1"/>
    <col min="2321" max="2321" width="7.44140625" style="279" customWidth="1"/>
    <col min="2322" max="2560" width="8.88671875" style="279"/>
    <col min="2561" max="2561" width="3.88671875" style="279" customWidth="1"/>
    <col min="2562" max="2562" width="14.33203125" style="279" customWidth="1"/>
    <col min="2563" max="2563" width="12" style="279" customWidth="1"/>
    <col min="2564" max="2564" width="28.77734375" style="279" customWidth="1"/>
    <col min="2565" max="2565" width="9.33203125" style="279" customWidth="1"/>
    <col min="2566" max="2566" width="0" style="279" hidden="1" customWidth="1"/>
    <col min="2567" max="2567" width="33.88671875" style="279" customWidth="1"/>
    <col min="2568" max="2568" width="7.6640625" style="279" customWidth="1"/>
    <col min="2569" max="2573" width="0" style="279" hidden="1" customWidth="1"/>
    <col min="2574" max="2575" width="7.44140625" style="279" customWidth="1"/>
    <col min="2576" max="2576" width="0" style="279" hidden="1" customWidth="1"/>
    <col min="2577" max="2577" width="7.44140625" style="279" customWidth="1"/>
    <col min="2578" max="2816" width="8.88671875" style="279"/>
    <col min="2817" max="2817" width="3.88671875" style="279" customWidth="1"/>
    <col min="2818" max="2818" width="14.33203125" style="279" customWidth="1"/>
    <col min="2819" max="2819" width="12" style="279" customWidth="1"/>
    <col min="2820" max="2820" width="28.77734375" style="279" customWidth="1"/>
    <col min="2821" max="2821" width="9.33203125" style="279" customWidth="1"/>
    <col min="2822" max="2822" width="0" style="279" hidden="1" customWidth="1"/>
    <col min="2823" max="2823" width="33.88671875" style="279" customWidth="1"/>
    <col min="2824" max="2824" width="7.6640625" style="279" customWidth="1"/>
    <col min="2825" max="2829" width="0" style="279" hidden="1" customWidth="1"/>
    <col min="2830" max="2831" width="7.44140625" style="279" customWidth="1"/>
    <col min="2832" max="2832" width="0" style="279" hidden="1" customWidth="1"/>
    <col min="2833" max="2833" width="7.44140625" style="279" customWidth="1"/>
    <col min="2834" max="3072" width="8.88671875" style="279"/>
    <col min="3073" max="3073" width="3.88671875" style="279" customWidth="1"/>
    <col min="3074" max="3074" width="14.33203125" style="279" customWidth="1"/>
    <col min="3075" max="3075" width="12" style="279" customWidth="1"/>
    <col min="3076" max="3076" width="28.77734375" style="279" customWidth="1"/>
    <col min="3077" max="3077" width="9.33203125" style="279" customWidth="1"/>
    <col min="3078" max="3078" width="0" style="279" hidden="1" customWidth="1"/>
    <col min="3079" max="3079" width="33.88671875" style="279" customWidth="1"/>
    <col min="3080" max="3080" width="7.6640625" style="279" customWidth="1"/>
    <col min="3081" max="3085" width="0" style="279" hidden="1" customWidth="1"/>
    <col min="3086" max="3087" width="7.44140625" style="279" customWidth="1"/>
    <col min="3088" max="3088" width="0" style="279" hidden="1" customWidth="1"/>
    <col min="3089" max="3089" width="7.44140625" style="279" customWidth="1"/>
    <col min="3090" max="3328" width="8.88671875" style="279"/>
    <col min="3329" max="3329" width="3.88671875" style="279" customWidth="1"/>
    <col min="3330" max="3330" width="14.33203125" style="279" customWidth="1"/>
    <col min="3331" max="3331" width="12" style="279" customWidth="1"/>
    <col min="3332" max="3332" width="28.77734375" style="279" customWidth="1"/>
    <col min="3333" max="3333" width="9.33203125" style="279" customWidth="1"/>
    <col min="3334" max="3334" width="0" style="279" hidden="1" customWidth="1"/>
    <col min="3335" max="3335" width="33.88671875" style="279" customWidth="1"/>
    <col min="3336" max="3336" width="7.6640625" style="279" customWidth="1"/>
    <col min="3337" max="3341" width="0" style="279" hidden="1" customWidth="1"/>
    <col min="3342" max="3343" width="7.44140625" style="279" customWidth="1"/>
    <col min="3344" max="3344" width="0" style="279" hidden="1" customWidth="1"/>
    <col min="3345" max="3345" width="7.44140625" style="279" customWidth="1"/>
    <col min="3346" max="3584" width="8.88671875" style="279"/>
    <col min="3585" max="3585" width="3.88671875" style="279" customWidth="1"/>
    <col min="3586" max="3586" width="14.33203125" style="279" customWidth="1"/>
    <col min="3587" max="3587" width="12" style="279" customWidth="1"/>
    <col min="3588" max="3588" width="28.77734375" style="279" customWidth="1"/>
    <col min="3589" max="3589" width="9.33203125" style="279" customWidth="1"/>
    <col min="3590" max="3590" width="0" style="279" hidden="1" customWidth="1"/>
    <col min="3591" max="3591" width="33.88671875" style="279" customWidth="1"/>
    <col min="3592" max="3592" width="7.6640625" style="279" customWidth="1"/>
    <col min="3593" max="3597" width="0" style="279" hidden="1" customWidth="1"/>
    <col min="3598" max="3599" width="7.44140625" style="279" customWidth="1"/>
    <col min="3600" max="3600" width="0" style="279" hidden="1" customWidth="1"/>
    <col min="3601" max="3601" width="7.44140625" style="279" customWidth="1"/>
    <col min="3602" max="3840" width="8.88671875" style="279"/>
    <col min="3841" max="3841" width="3.88671875" style="279" customWidth="1"/>
    <col min="3842" max="3842" width="14.33203125" style="279" customWidth="1"/>
    <col min="3843" max="3843" width="12" style="279" customWidth="1"/>
    <col min="3844" max="3844" width="28.77734375" style="279" customWidth="1"/>
    <col min="3845" max="3845" width="9.33203125" style="279" customWidth="1"/>
    <col min="3846" max="3846" width="0" style="279" hidden="1" customWidth="1"/>
    <col min="3847" max="3847" width="33.88671875" style="279" customWidth="1"/>
    <col min="3848" max="3848" width="7.6640625" style="279" customWidth="1"/>
    <col min="3849" max="3853" width="0" style="279" hidden="1" customWidth="1"/>
    <col min="3854" max="3855" width="7.44140625" style="279" customWidth="1"/>
    <col min="3856" max="3856" width="0" style="279" hidden="1" customWidth="1"/>
    <col min="3857" max="3857" width="7.44140625" style="279" customWidth="1"/>
    <col min="3858" max="4096" width="8.88671875" style="279"/>
    <col min="4097" max="4097" width="3.88671875" style="279" customWidth="1"/>
    <col min="4098" max="4098" width="14.33203125" style="279" customWidth="1"/>
    <col min="4099" max="4099" width="12" style="279" customWidth="1"/>
    <col min="4100" max="4100" width="28.77734375" style="279" customWidth="1"/>
    <col min="4101" max="4101" width="9.33203125" style="279" customWidth="1"/>
    <col min="4102" max="4102" width="0" style="279" hidden="1" customWidth="1"/>
    <col min="4103" max="4103" width="33.88671875" style="279" customWidth="1"/>
    <col min="4104" max="4104" width="7.6640625" style="279" customWidth="1"/>
    <col min="4105" max="4109" width="0" style="279" hidden="1" customWidth="1"/>
    <col min="4110" max="4111" width="7.44140625" style="279" customWidth="1"/>
    <col min="4112" max="4112" width="0" style="279" hidden="1" customWidth="1"/>
    <col min="4113" max="4113" width="7.44140625" style="279" customWidth="1"/>
    <col min="4114" max="4352" width="8.88671875" style="279"/>
    <col min="4353" max="4353" width="3.88671875" style="279" customWidth="1"/>
    <col min="4354" max="4354" width="14.33203125" style="279" customWidth="1"/>
    <col min="4355" max="4355" width="12" style="279" customWidth="1"/>
    <col min="4356" max="4356" width="28.77734375" style="279" customWidth="1"/>
    <col min="4357" max="4357" width="9.33203125" style="279" customWidth="1"/>
    <col min="4358" max="4358" width="0" style="279" hidden="1" customWidth="1"/>
    <col min="4359" max="4359" width="33.88671875" style="279" customWidth="1"/>
    <col min="4360" max="4360" width="7.6640625" style="279" customWidth="1"/>
    <col min="4361" max="4365" width="0" style="279" hidden="1" customWidth="1"/>
    <col min="4366" max="4367" width="7.44140625" style="279" customWidth="1"/>
    <col min="4368" max="4368" width="0" style="279" hidden="1" customWidth="1"/>
    <col min="4369" max="4369" width="7.44140625" style="279" customWidth="1"/>
    <col min="4370" max="4608" width="8.88671875" style="279"/>
    <col min="4609" max="4609" width="3.88671875" style="279" customWidth="1"/>
    <col min="4610" max="4610" width="14.33203125" style="279" customWidth="1"/>
    <col min="4611" max="4611" width="12" style="279" customWidth="1"/>
    <col min="4612" max="4612" width="28.77734375" style="279" customWidth="1"/>
    <col min="4613" max="4613" width="9.33203125" style="279" customWidth="1"/>
    <col min="4614" max="4614" width="0" style="279" hidden="1" customWidth="1"/>
    <col min="4615" max="4615" width="33.88671875" style="279" customWidth="1"/>
    <col min="4616" max="4616" width="7.6640625" style="279" customWidth="1"/>
    <col min="4617" max="4621" width="0" style="279" hidden="1" customWidth="1"/>
    <col min="4622" max="4623" width="7.44140625" style="279" customWidth="1"/>
    <col min="4624" max="4624" width="0" style="279" hidden="1" customWidth="1"/>
    <col min="4625" max="4625" width="7.44140625" style="279" customWidth="1"/>
    <col min="4626" max="4864" width="8.88671875" style="279"/>
    <col min="4865" max="4865" width="3.88671875" style="279" customWidth="1"/>
    <col min="4866" max="4866" width="14.33203125" style="279" customWidth="1"/>
    <col min="4867" max="4867" width="12" style="279" customWidth="1"/>
    <col min="4868" max="4868" width="28.77734375" style="279" customWidth="1"/>
    <col min="4869" max="4869" width="9.33203125" style="279" customWidth="1"/>
    <col min="4870" max="4870" width="0" style="279" hidden="1" customWidth="1"/>
    <col min="4871" max="4871" width="33.88671875" style="279" customWidth="1"/>
    <col min="4872" max="4872" width="7.6640625" style="279" customWidth="1"/>
    <col min="4873" max="4877" width="0" style="279" hidden="1" customWidth="1"/>
    <col min="4878" max="4879" width="7.44140625" style="279" customWidth="1"/>
    <col min="4880" max="4880" width="0" style="279" hidden="1" customWidth="1"/>
    <col min="4881" max="4881" width="7.44140625" style="279" customWidth="1"/>
    <col min="4882" max="5120" width="8.88671875" style="279"/>
    <col min="5121" max="5121" width="3.88671875" style="279" customWidth="1"/>
    <col min="5122" max="5122" width="14.33203125" style="279" customWidth="1"/>
    <col min="5123" max="5123" width="12" style="279" customWidth="1"/>
    <col min="5124" max="5124" width="28.77734375" style="279" customWidth="1"/>
    <col min="5125" max="5125" width="9.33203125" style="279" customWidth="1"/>
    <col min="5126" max="5126" width="0" style="279" hidden="1" customWidth="1"/>
    <col min="5127" max="5127" width="33.88671875" style="279" customWidth="1"/>
    <col min="5128" max="5128" width="7.6640625" style="279" customWidth="1"/>
    <col min="5129" max="5133" width="0" style="279" hidden="1" customWidth="1"/>
    <col min="5134" max="5135" width="7.44140625" style="279" customWidth="1"/>
    <col min="5136" max="5136" width="0" style="279" hidden="1" customWidth="1"/>
    <col min="5137" max="5137" width="7.44140625" style="279" customWidth="1"/>
    <col min="5138" max="5376" width="8.88671875" style="279"/>
    <col min="5377" max="5377" width="3.88671875" style="279" customWidth="1"/>
    <col min="5378" max="5378" width="14.33203125" style="279" customWidth="1"/>
    <col min="5379" max="5379" width="12" style="279" customWidth="1"/>
    <col min="5380" max="5380" width="28.77734375" style="279" customWidth="1"/>
    <col min="5381" max="5381" width="9.33203125" style="279" customWidth="1"/>
    <col min="5382" max="5382" width="0" style="279" hidden="1" customWidth="1"/>
    <col min="5383" max="5383" width="33.88671875" style="279" customWidth="1"/>
    <col min="5384" max="5384" width="7.6640625" style="279" customWidth="1"/>
    <col min="5385" max="5389" width="0" style="279" hidden="1" customWidth="1"/>
    <col min="5390" max="5391" width="7.44140625" style="279" customWidth="1"/>
    <col min="5392" max="5392" width="0" style="279" hidden="1" customWidth="1"/>
    <col min="5393" max="5393" width="7.44140625" style="279" customWidth="1"/>
    <col min="5394" max="5632" width="8.88671875" style="279"/>
    <col min="5633" max="5633" width="3.88671875" style="279" customWidth="1"/>
    <col min="5634" max="5634" width="14.33203125" style="279" customWidth="1"/>
    <col min="5635" max="5635" width="12" style="279" customWidth="1"/>
    <col min="5636" max="5636" width="28.77734375" style="279" customWidth="1"/>
    <col min="5637" max="5637" width="9.33203125" style="279" customWidth="1"/>
    <col min="5638" max="5638" width="0" style="279" hidden="1" customWidth="1"/>
    <col min="5639" max="5639" width="33.88671875" style="279" customWidth="1"/>
    <col min="5640" max="5640" width="7.6640625" style="279" customWidth="1"/>
    <col min="5641" max="5645" width="0" style="279" hidden="1" customWidth="1"/>
    <col min="5646" max="5647" width="7.44140625" style="279" customWidth="1"/>
    <col min="5648" max="5648" width="0" style="279" hidden="1" customWidth="1"/>
    <col min="5649" max="5649" width="7.44140625" style="279" customWidth="1"/>
    <col min="5650" max="5888" width="8.88671875" style="279"/>
    <col min="5889" max="5889" width="3.88671875" style="279" customWidth="1"/>
    <col min="5890" max="5890" width="14.33203125" style="279" customWidth="1"/>
    <col min="5891" max="5891" width="12" style="279" customWidth="1"/>
    <col min="5892" max="5892" width="28.77734375" style="279" customWidth="1"/>
    <col min="5893" max="5893" width="9.33203125" style="279" customWidth="1"/>
    <col min="5894" max="5894" width="0" style="279" hidden="1" customWidth="1"/>
    <col min="5895" max="5895" width="33.88671875" style="279" customWidth="1"/>
    <col min="5896" max="5896" width="7.6640625" style="279" customWidth="1"/>
    <col min="5897" max="5901" width="0" style="279" hidden="1" customWidth="1"/>
    <col min="5902" max="5903" width="7.44140625" style="279" customWidth="1"/>
    <col min="5904" max="5904" width="0" style="279" hidden="1" customWidth="1"/>
    <col min="5905" max="5905" width="7.44140625" style="279" customWidth="1"/>
    <col min="5906" max="6144" width="8.88671875" style="279"/>
    <col min="6145" max="6145" width="3.88671875" style="279" customWidth="1"/>
    <col min="6146" max="6146" width="14.33203125" style="279" customWidth="1"/>
    <col min="6147" max="6147" width="12" style="279" customWidth="1"/>
    <col min="6148" max="6148" width="28.77734375" style="279" customWidth="1"/>
    <col min="6149" max="6149" width="9.33203125" style="279" customWidth="1"/>
    <col min="6150" max="6150" width="0" style="279" hidden="1" customWidth="1"/>
    <col min="6151" max="6151" width="33.88671875" style="279" customWidth="1"/>
    <col min="6152" max="6152" width="7.6640625" style="279" customWidth="1"/>
    <col min="6153" max="6157" width="0" style="279" hidden="1" customWidth="1"/>
    <col min="6158" max="6159" width="7.44140625" style="279" customWidth="1"/>
    <col min="6160" max="6160" width="0" style="279" hidden="1" customWidth="1"/>
    <col min="6161" max="6161" width="7.44140625" style="279" customWidth="1"/>
    <col min="6162" max="6400" width="8.88671875" style="279"/>
    <col min="6401" max="6401" width="3.88671875" style="279" customWidth="1"/>
    <col min="6402" max="6402" width="14.33203125" style="279" customWidth="1"/>
    <col min="6403" max="6403" width="12" style="279" customWidth="1"/>
    <col min="6404" max="6404" width="28.77734375" style="279" customWidth="1"/>
    <col min="6405" max="6405" width="9.33203125" style="279" customWidth="1"/>
    <col min="6406" max="6406" width="0" style="279" hidden="1" customWidth="1"/>
    <col min="6407" max="6407" width="33.88671875" style="279" customWidth="1"/>
    <col min="6408" max="6408" width="7.6640625" style="279" customWidth="1"/>
    <col min="6409" max="6413" width="0" style="279" hidden="1" customWidth="1"/>
    <col min="6414" max="6415" width="7.44140625" style="279" customWidth="1"/>
    <col min="6416" max="6416" width="0" style="279" hidden="1" customWidth="1"/>
    <col min="6417" max="6417" width="7.44140625" style="279" customWidth="1"/>
    <col min="6418" max="6656" width="8.88671875" style="279"/>
    <col min="6657" max="6657" width="3.88671875" style="279" customWidth="1"/>
    <col min="6658" max="6658" width="14.33203125" style="279" customWidth="1"/>
    <col min="6659" max="6659" width="12" style="279" customWidth="1"/>
    <col min="6660" max="6660" width="28.77734375" style="279" customWidth="1"/>
    <col min="6661" max="6661" width="9.33203125" style="279" customWidth="1"/>
    <col min="6662" max="6662" width="0" style="279" hidden="1" customWidth="1"/>
    <col min="6663" max="6663" width="33.88671875" style="279" customWidth="1"/>
    <col min="6664" max="6664" width="7.6640625" style="279" customWidth="1"/>
    <col min="6665" max="6669" width="0" style="279" hidden="1" customWidth="1"/>
    <col min="6670" max="6671" width="7.44140625" style="279" customWidth="1"/>
    <col min="6672" max="6672" width="0" style="279" hidden="1" customWidth="1"/>
    <col min="6673" max="6673" width="7.44140625" style="279" customWidth="1"/>
    <col min="6674" max="6912" width="8.88671875" style="279"/>
    <col min="6913" max="6913" width="3.88671875" style="279" customWidth="1"/>
    <col min="6914" max="6914" width="14.33203125" style="279" customWidth="1"/>
    <col min="6915" max="6915" width="12" style="279" customWidth="1"/>
    <col min="6916" max="6916" width="28.77734375" style="279" customWidth="1"/>
    <col min="6917" max="6917" width="9.33203125" style="279" customWidth="1"/>
    <col min="6918" max="6918" width="0" style="279" hidden="1" customWidth="1"/>
    <col min="6919" max="6919" width="33.88671875" style="279" customWidth="1"/>
    <col min="6920" max="6920" width="7.6640625" style="279" customWidth="1"/>
    <col min="6921" max="6925" width="0" style="279" hidden="1" customWidth="1"/>
    <col min="6926" max="6927" width="7.44140625" style="279" customWidth="1"/>
    <col min="6928" max="6928" width="0" style="279" hidden="1" customWidth="1"/>
    <col min="6929" max="6929" width="7.44140625" style="279" customWidth="1"/>
    <col min="6930" max="7168" width="8.88671875" style="279"/>
    <col min="7169" max="7169" width="3.88671875" style="279" customWidth="1"/>
    <col min="7170" max="7170" width="14.33203125" style="279" customWidth="1"/>
    <col min="7171" max="7171" width="12" style="279" customWidth="1"/>
    <col min="7172" max="7172" width="28.77734375" style="279" customWidth="1"/>
    <col min="7173" max="7173" width="9.33203125" style="279" customWidth="1"/>
    <col min="7174" max="7174" width="0" style="279" hidden="1" customWidth="1"/>
    <col min="7175" max="7175" width="33.88671875" style="279" customWidth="1"/>
    <col min="7176" max="7176" width="7.6640625" style="279" customWidth="1"/>
    <col min="7177" max="7181" width="0" style="279" hidden="1" customWidth="1"/>
    <col min="7182" max="7183" width="7.44140625" style="279" customWidth="1"/>
    <col min="7184" max="7184" width="0" style="279" hidden="1" customWidth="1"/>
    <col min="7185" max="7185" width="7.44140625" style="279" customWidth="1"/>
    <col min="7186" max="7424" width="8.88671875" style="279"/>
    <col min="7425" max="7425" width="3.88671875" style="279" customWidth="1"/>
    <col min="7426" max="7426" width="14.33203125" style="279" customWidth="1"/>
    <col min="7427" max="7427" width="12" style="279" customWidth="1"/>
    <col min="7428" max="7428" width="28.77734375" style="279" customWidth="1"/>
    <col min="7429" max="7429" width="9.33203125" style="279" customWidth="1"/>
    <col min="7430" max="7430" width="0" style="279" hidden="1" customWidth="1"/>
    <col min="7431" max="7431" width="33.88671875" style="279" customWidth="1"/>
    <col min="7432" max="7432" width="7.6640625" style="279" customWidth="1"/>
    <col min="7433" max="7437" width="0" style="279" hidden="1" customWidth="1"/>
    <col min="7438" max="7439" width="7.44140625" style="279" customWidth="1"/>
    <col min="7440" max="7440" width="0" style="279" hidden="1" customWidth="1"/>
    <col min="7441" max="7441" width="7.44140625" style="279" customWidth="1"/>
    <col min="7442" max="7680" width="8.88671875" style="279"/>
    <col min="7681" max="7681" width="3.88671875" style="279" customWidth="1"/>
    <col min="7682" max="7682" width="14.33203125" style="279" customWidth="1"/>
    <col min="7683" max="7683" width="12" style="279" customWidth="1"/>
    <col min="7684" max="7684" width="28.77734375" style="279" customWidth="1"/>
    <col min="7685" max="7685" width="9.33203125" style="279" customWidth="1"/>
    <col min="7686" max="7686" width="0" style="279" hidden="1" customWidth="1"/>
    <col min="7687" max="7687" width="33.88671875" style="279" customWidth="1"/>
    <col min="7688" max="7688" width="7.6640625" style="279" customWidth="1"/>
    <col min="7689" max="7693" width="0" style="279" hidden="1" customWidth="1"/>
    <col min="7694" max="7695" width="7.44140625" style="279" customWidth="1"/>
    <col min="7696" max="7696" width="0" style="279" hidden="1" customWidth="1"/>
    <col min="7697" max="7697" width="7.44140625" style="279" customWidth="1"/>
    <col min="7698" max="7936" width="8.88671875" style="279"/>
    <col min="7937" max="7937" width="3.88671875" style="279" customWidth="1"/>
    <col min="7938" max="7938" width="14.33203125" style="279" customWidth="1"/>
    <col min="7939" max="7939" width="12" style="279" customWidth="1"/>
    <col min="7940" max="7940" width="28.77734375" style="279" customWidth="1"/>
    <col min="7941" max="7941" width="9.33203125" style="279" customWidth="1"/>
    <col min="7942" max="7942" width="0" style="279" hidden="1" customWidth="1"/>
    <col min="7943" max="7943" width="33.88671875" style="279" customWidth="1"/>
    <col min="7944" max="7944" width="7.6640625" style="279" customWidth="1"/>
    <col min="7945" max="7949" width="0" style="279" hidden="1" customWidth="1"/>
    <col min="7950" max="7951" width="7.44140625" style="279" customWidth="1"/>
    <col min="7952" max="7952" width="0" style="279" hidden="1" customWidth="1"/>
    <col min="7953" max="7953" width="7.44140625" style="279" customWidth="1"/>
    <col min="7954" max="8192" width="8.88671875" style="279"/>
    <col min="8193" max="8193" width="3.88671875" style="279" customWidth="1"/>
    <col min="8194" max="8194" width="14.33203125" style="279" customWidth="1"/>
    <col min="8195" max="8195" width="12" style="279" customWidth="1"/>
    <col min="8196" max="8196" width="28.77734375" style="279" customWidth="1"/>
    <col min="8197" max="8197" width="9.33203125" style="279" customWidth="1"/>
    <col min="8198" max="8198" width="0" style="279" hidden="1" customWidth="1"/>
    <col min="8199" max="8199" width="33.88671875" style="279" customWidth="1"/>
    <col min="8200" max="8200" width="7.6640625" style="279" customWidth="1"/>
    <col min="8201" max="8205" width="0" style="279" hidden="1" customWidth="1"/>
    <col min="8206" max="8207" width="7.44140625" style="279" customWidth="1"/>
    <col min="8208" max="8208" width="0" style="279" hidden="1" customWidth="1"/>
    <col min="8209" max="8209" width="7.44140625" style="279" customWidth="1"/>
    <col min="8210" max="8448" width="8.88671875" style="279"/>
    <col min="8449" max="8449" width="3.88671875" style="279" customWidth="1"/>
    <col min="8450" max="8450" width="14.33203125" style="279" customWidth="1"/>
    <col min="8451" max="8451" width="12" style="279" customWidth="1"/>
    <col min="8452" max="8452" width="28.77734375" style="279" customWidth="1"/>
    <col min="8453" max="8453" width="9.33203125" style="279" customWidth="1"/>
    <col min="8454" max="8454" width="0" style="279" hidden="1" customWidth="1"/>
    <col min="8455" max="8455" width="33.88671875" style="279" customWidth="1"/>
    <col min="8456" max="8456" width="7.6640625" style="279" customWidth="1"/>
    <col min="8457" max="8461" width="0" style="279" hidden="1" customWidth="1"/>
    <col min="8462" max="8463" width="7.44140625" style="279" customWidth="1"/>
    <col min="8464" max="8464" width="0" style="279" hidden="1" customWidth="1"/>
    <col min="8465" max="8465" width="7.44140625" style="279" customWidth="1"/>
    <col min="8466" max="8704" width="8.88671875" style="279"/>
    <col min="8705" max="8705" width="3.88671875" style="279" customWidth="1"/>
    <col min="8706" max="8706" width="14.33203125" style="279" customWidth="1"/>
    <col min="8707" max="8707" width="12" style="279" customWidth="1"/>
    <col min="8708" max="8708" width="28.77734375" style="279" customWidth="1"/>
    <col min="8709" max="8709" width="9.33203125" style="279" customWidth="1"/>
    <col min="8710" max="8710" width="0" style="279" hidden="1" customWidth="1"/>
    <col min="8711" max="8711" width="33.88671875" style="279" customWidth="1"/>
    <col min="8712" max="8712" width="7.6640625" style="279" customWidth="1"/>
    <col min="8713" max="8717" width="0" style="279" hidden="1" customWidth="1"/>
    <col min="8718" max="8719" width="7.44140625" style="279" customWidth="1"/>
    <col min="8720" max="8720" width="0" style="279" hidden="1" customWidth="1"/>
    <col min="8721" max="8721" width="7.44140625" style="279" customWidth="1"/>
    <col min="8722" max="8960" width="8.88671875" style="279"/>
    <col min="8961" max="8961" width="3.88671875" style="279" customWidth="1"/>
    <col min="8962" max="8962" width="14.33203125" style="279" customWidth="1"/>
    <col min="8963" max="8963" width="12" style="279" customWidth="1"/>
    <col min="8964" max="8964" width="28.77734375" style="279" customWidth="1"/>
    <col min="8965" max="8965" width="9.33203125" style="279" customWidth="1"/>
    <col min="8966" max="8966" width="0" style="279" hidden="1" customWidth="1"/>
    <col min="8967" max="8967" width="33.88671875" style="279" customWidth="1"/>
    <col min="8968" max="8968" width="7.6640625" style="279" customWidth="1"/>
    <col min="8969" max="8973" width="0" style="279" hidden="1" customWidth="1"/>
    <col min="8974" max="8975" width="7.44140625" style="279" customWidth="1"/>
    <col min="8976" max="8976" width="0" style="279" hidden="1" customWidth="1"/>
    <col min="8977" max="8977" width="7.44140625" style="279" customWidth="1"/>
    <col min="8978" max="9216" width="8.88671875" style="279"/>
    <col min="9217" max="9217" width="3.88671875" style="279" customWidth="1"/>
    <col min="9218" max="9218" width="14.33203125" style="279" customWidth="1"/>
    <col min="9219" max="9219" width="12" style="279" customWidth="1"/>
    <col min="9220" max="9220" width="28.77734375" style="279" customWidth="1"/>
    <col min="9221" max="9221" width="9.33203125" style="279" customWidth="1"/>
    <col min="9222" max="9222" width="0" style="279" hidden="1" customWidth="1"/>
    <col min="9223" max="9223" width="33.88671875" style="279" customWidth="1"/>
    <col min="9224" max="9224" width="7.6640625" style="279" customWidth="1"/>
    <col min="9225" max="9229" width="0" style="279" hidden="1" customWidth="1"/>
    <col min="9230" max="9231" width="7.44140625" style="279" customWidth="1"/>
    <col min="9232" max="9232" width="0" style="279" hidden="1" customWidth="1"/>
    <col min="9233" max="9233" width="7.44140625" style="279" customWidth="1"/>
    <col min="9234" max="9472" width="8.88671875" style="279"/>
    <col min="9473" max="9473" width="3.88671875" style="279" customWidth="1"/>
    <col min="9474" max="9474" width="14.33203125" style="279" customWidth="1"/>
    <col min="9475" max="9475" width="12" style="279" customWidth="1"/>
    <col min="9476" max="9476" width="28.77734375" style="279" customWidth="1"/>
    <col min="9477" max="9477" width="9.33203125" style="279" customWidth="1"/>
    <col min="9478" max="9478" width="0" style="279" hidden="1" customWidth="1"/>
    <col min="9479" max="9479" width="33.88671875" style="279" customWidth="1"/>
    <col min="9480" max="9480" width="7.6640625" style="279" customWidth="1"/>
    <col min="9481" max="9485" width="0" style="279" hidden="1" customWidth="1"/>
    <col min="9486" max="9487" width="7.44140625" style="279" customWidth="1"/>
    <col min="9488" max="9488" width="0" style="279" hidden="1" customWidth="1"/>
    <col min="9489" max="9489" width="7.44140625" style="279" customWidth="1"/>
    <col min="9490" max="9728" width="8.88671875" style="279"/>
    <col min="9729" max="9729" width="3.88671875" style="279" customWidth="1"/>
    <col min="9730" max="9730" width="14.33203125" style="279" customWidth="1"/>
    <col min="9731" max="9731" width="12" style="279" customWidth="1"/>
    <col min="9732" max="9732" width="28.77734375" style="279" customWidth="1"/>
    <col min="9733" max="9733" width="9.33203125" style="279" customWidth="1"/>
    <col min="9734" max="9734" width="0" style="279" hidden="1" customWidth="1"/>
    <col min="9735" max="9735" width="33.88671875" style="279" customWidth="1"/>
    <col min="9736" max="9736" width="7.6640625" style="279" customWidth="1"/>
    <col min="9737" max="9741" width="0" style="279" hidden="1" customWidth="1"/>
    <col min="9742" max="9743" width="7.44140625" style="279" customWidth="1"/>
    <col min="9744" max="9744" width="0" style="279" hidden="1" customWidth="1"/>
    <col min="9745" max="9745" width="7.44140625" style="279" customWidth="1"/>
    <col min="9746" max="9984" width="8.88671875" style="279"/>
    <col min="9985" max="9985" width="3.88671875" style="279" customWidth="1"/>
    <col min="9986" max="9986" width="14.33203125" style="279" customWidth="1"/>
    <col min="9987" max="9987" width="12" style="279" customWidth="1"/>
    <col min="9988" max="9988" width="28.77734375" style="279" customWidth="1"/>
    <col min="9989" max="9989" width="9.33203125" style="279" customWidth="1"/>
    <col min="9990" max="9990" width="0" style="279" hidden="1" customWidth="1"/>
    <col min="9991" max="9991" width="33.88671875" style="279" customWidth="1"/>
    <col min="9992" max="9992" width="7.6640625" style="279" customWidth="1"/>
    <col min="9993" max="9997" width="0" style="279" hidden="1" customWidth="1"/>
    <col min="9998" max="9999" width="7.44140625" style="279" customWidth="1"/>
    <col min="10000" max="10000" width="0" style="279" hidden="1" customWidth="1"/>
    <col min="10001" max="10001" width="7.44140625" style="279" customWidth="1"/>
    <col min="10002" max="10240" width="8.88671875" style="279"/>
    <col min="10241" max="10241" width="3.88671875" style="279" customWidth="1"/>
    <col min="10242" max="10242" width="14.33203125" style="279" customWidth="1"/>
    <col min="10243" max="10243" width="12" style="279" customWidth="1"/>
    <col min="10244" max="10244" width="28.77734375" style="279" customWidth="1"/>
    <col min="10245" max="10245" width="9.33203125" style="279" customWidth="1"/>
    <col min="10246" max="10246" width="0" style="279" hidden="1" customWidth="1"/>
    <col min="10247" max="10247" width="33.88671875" style="279" customWidth="1"/>
    <col min="10248" max="10248" width="7.6640625" style="279" customWidth="1"/>
    <col min="10249" max="10253" width="0" style="279" hidden="1" customWidth="1"/>
    <col min="10254" max="10255" width="7.44140625" style="279" customWidth="1"/>
    <col min="10256" max="10256" width="0" style="279" hidden="1" customWidth="1"/>
    <col min="10257" max="10257" width="7.44140625" style="279" customWidth="1"/>
    <col min="10258" max="10496" width="8.88671875" style="279"/>
    <col min="10497" max="10497" width="3.88671875" style="279" customWidth="1"/>
    <col min="10498" max="10498" width="14.33203125" style="279" customWidth="1"/>
    <col min="10499" max="10499" width="12" style="279" customWidth="1"/>
    <col min="10500" max="10500" width="28.77734375" style="279" customWidth="1"/>
    <col min="10501" max="10501" width="9.33203125" style="279" customWidth="1"/>
    <col min="10502" max="10502" width="0" style="279" hidden="1" customWidth="1"/>
    <col min="10503" max="10503" width="33.88671875" style="279" customWidth="1"/>
    <col min="10504" max="10504" width="7.6640625" style="279" customWidth="1"/>
    <col min="10505" max="10509" width="0" style="279" hidden="1" customWidth="1"/>
    <col min="10510" max="10511" width="7.44140625" style="279" customWidth="1"/>
    <col min="10512" max="10512" width="0" style="279" hidden="1" customWidth="1"/>
    <col min="10513" max="10513" width="7.44140625" style="279" customWidth="1"/>
    <col min="10514" max="10752" width="8.88671875" style="279"/>
    <col min="10753" max="10753" width="3.88671875" style="279" customWidth="1"/>
    <col min="10754" max="10754" width="14.33203125" style="279" customWidth="1"/>
    <col min="10755" max="10755" width="12" style="279" customWidth="1"/>
    <col min="10756" max="10756" width="28.77734375" style="279" customWidth="1"/>
    <col min="10757" max="10757" width="9.33203125" style="279" customWidth="1"/>
    <col min="10758" max="10758" width="0" style="279" hidden="1" customWidth="1"/>
    <col min="10759" max="10759" width="33.88671875" style="279" customWidth="1"/>
    <col min="10760" max="10760" width="7.6640625" style="279" customWidth="1"/>
    <col min="10761" max="10765" width="0" style="279" hidden="1" customWidth="1"/>
    <col min="10766" max="10767" width="7.44140625" style="279" customWidth="1"/>
    <col min="10768" max="10768" width="0" style="279" hidden="1" customWidth="1"/>
    <col min="10769" max="10769" width="7.44140625" style="279" customWidth="1"/>
    <col min="10770" max="11008" width="8.88671875" style="279"/>
    <col min="11009" max="11009" width="3.88671875" style="279" customWidth="1"/>
    <col min="11010" max="11010" width="14.33203125" style="279" customWidth="1"/>
    <col min="11011" max="11011" width="12" style="279" customWidth="1"/>
    <col min="11012" max="11012" width="28.77734375" style="279" customWidth="1"/>
    <col min="11013" max="11013" width="9.33203125" style="279" customWidth="1"/>
    <col min="11014" max="11014" width="0" style="279" hidden="1" customWidth="1"/>
    <col min="11015" max="11015" width="33.88671875" style="279" customWidth="1"/>
    <col min="11016" max="11016" width="7.6640625" style="279" customWidth="1"/>
    <col min="11017" max="11021" width="0" style="279" hidden="1" customWidth="1"/>
    <col min="11022" max="11023" width="7.44140625" style="279" customWidth="1"/>
    <col min="11024" max="11024" width="0" style="279" hidden="1" customWidth="1"/>
    <col min="11025" max="11025" width="7.44140625" style="279" customWidth="1"/>
    <col min="11026" max="11264" width="8.88671875" style="279"/>
    <col min="11265" max="11265" width="3.88671875" style="279" customWidth="1"/>
    <col min="11266" max="11266" width="14.33203125" style="279" customWidth="1"/>
    <col min="11267" max="11267" width="12" style="279" customWidth="1"/>
    <col min="11268" max="11268" width="28.77734375" style="279" customWidth="1"/>
    <col min="11269" max="11269" width="9.33203125" style="279" customWidth="1"/>
    <col min="11270" max="11270" width="0" style="279" hidden="1" customWidth="1"/>
    <col min="11271" max="11271" width="33.88671875" style="279" customWidth="1"/>
    <col min="11272" max="11272" width="7.6640625" style="279" customWidth="1"/>
    <col min="11273" max="11277" width="0" style="279" hidden="1" customWidth="1"/>
    <col min="11278" max="11279" width="7.44140625" style="279" customWidth="1"/>
    <col min="11280" max="11280" width="0" style="279" hidden="1" customWidth="1"/>
    <col min="11281" max="11281" width="7.44140625" style="279" customWidth="1"/>
    <col min="11282" max="11520" width="8.88671875" style="279"/>
    <col min="11521" max="11521" width="3.88671875" style="279" customWidth="1"/>
    <col min="11522" max="11522" width="14.33203125" style="279" customWidth="1"/>
    <col min="11523" max="11523" width="12" style="279" customWidth="1"/>
    <col min="11524" max="11524" width="28.77734375" style="279" customWidth="1"/>
    <col min="11525" max="11525" width="9.33203125" style="279" customWidth="1"/>
    <col min="11526" max="11526" width="0" style="279" hidden="1" customWidth="1"/>
    <col min="11527" max="11527" width="33.88671875" style="279" customWidth="1"/>
    <col min="11528" max="11528" width="7.6640625" style="279" customWidth="1"/>
    <col min="11529" max="11533" width="0" style="279" hidden="1" customWidth="1"/>
    <col min="11534" max="11535" width="7.44140625" style="279" customWidth="1"/>
    <col min="11536" max="11536" width="0" style="279" hidden="1" customWidth="1"/>
    <col min="11537" max="11537" width="7.44140625" style="279" customWidth="1"/>
    <col min="11538" max="11776" width="8.88671875" style="279"/>
    <col min="11777" max="11777" width="3.88671875" style="279" customWidth="1"/>
    <col min="11778" max="11778" width="14.33203125" style="279" customWidth="1"/>
    <col min="11779" max="11779" width="12" style="279" customWidth="1"/>
    <col min="11780" max="11780" width="28.77734375" style="279" customWidth="1"/>
    <col min="11781" max="11781" width="9.33203125" style="279" customWidth="1"/>
    <col min="11782" max="11782" width="0" style="279" hidden="1" customWidth="1"/>
    <col min="11783" max="11783" width="33.88671875" style="279" customWidth="1"/>
    <col min="11784" max="11784" width="7.6640625" style="279" customWidth="1"/>
    <col min="11785" max="11789" width="0" style="279" hidden="1" customWidth="1"/>
    <col min="11790" max="11791" width="7.44140625" style="279" customWidth="1"/>
    <col min="11792" max="11792" width="0" style="279" hidden="1" customWidth="1"/>
    <col min="11793" max="11793" width="7.44140625" style="279" customWidth="1"/>
    <col min="11794" max="12032" width="8.88671875" style="279"/>
    <col min="12033" max="12033" width="3.88671875" style="279" customWidth="1"/>
    <col min="12034" max="12034" width="14.33203125" style="279" customWidth="1"/>
    <col min="12035" max="12035" width="12" style="279" customWidth="1"/>
    <col min="12036" max="12036" width="28.77734375" style="279" customWidth="1"/>
    <col min="12037" max="12037" width="9.33203125" style="279" customWidth="1"/>
    <col min="12038" max="12038" width="0" style="279" hidden="1" customWidth="1"/>
    <col min="12039" max="12039" width="33.88671875" style="279" customWidth="1"/>
    <col min="12040" max="12040" width="7.6640625" style="279" customWidth="1"/>
    <col min="12041" max="12045" width="0" style="279" hidden="1" customWidth="1"/>
    <col min="12046" max="12047" width="7.44140625" style="279" customWidth="1"/>
    <col min="12048" max="12048" width="0" style="279" hidden="1" customWidth="1"/>
    <col min="12049" max="12049" width="7.44140625" style="279" customWidth="1"/>
    <col min="12050" max="12288" width="8.88671875" style="279"/>
    <col min="12289" max="12289" width="3.88671875" style="279" customWidth="1"/>
    <col min="12290" max="12290" width="14.33203125" style="279" customWidth="1"/>
    <col min="12291" max="12291" width="12" style="279" customWidth="1"/>
    <col min="12292" max="12292" width="28.77734375" style="279" customWidth="1"/>
    <col min="12293" max="12293" width="9.33203125" style="279" customWidth="1"/>
    <col min="12294" max="12294" width="0" style="279" hidden="1" customWidth="1"/>
    <col min="12295" max="12295" width="33.88671875" style="279" customWidth="1"/>
    <col min="12296" max="12296" width="7.6640625" style="279" customWidth="1"/>
    <col min="12297" max="12301" width="0" style="279" hidden="1" customWidth="1"/>
    <col min="12302" max="12303" width="7.44140625" style="279" customWidth="1"/>
    <col min="12304" max="12304" width="0" style="279" hidden="1" customWidth="1"/>
    <col min="12305" max="12305" width="7.44140625" style="279" customWidth="1"/>
    <col min="12306" max="12544" width="8.88671875" style="279"/>
    <col min="12545" max="12545" width="3.88671875" style="279" customWidth="1"/>
    <col min="12546" max="12546" width="14.33203125" style="279" customWidth="1"/>
    <col min="12547" max="12547" width="12" style="279" customWidth="1"/>
    <col min="12548" max="12548" width="28.77734375" style="279" customWidth="1"/>
    <col min="12549" max="12549" width="9.33203125" style="279" customWidth="1"/>
    <col min="12550" max="12550" width="0" style="279" hidden="1" customWidth="1"/>
    <col min="12551" max="12551" width="33.88671875" style="279" customWidth="1"/>
    <col min="12552" max="12552" width="7.6640625" style="279" customWidth="1"/>
    <col min="12553" max="12557" width="0" style="279" hidden="1" customWidth="1"/>
    <col min="12558" max="12559" width="7.44140625" style="279" customWidth="1"/>
    <col min="12560" max="12560" width="0" style="279" hidden="1" customWidth="1"/>
    <col min="12561" max="12561" width="7.44140625" style="279" customWidth="1"/>
    <col min="12562" max="12800" width="8.88671875" style="279"/>
    <col min="12801" max="12801" width="3.88671875" style="279" customWidth="1"/>
    <col min="12802" max="12802" width="14.33203125" style="279" customWidth="1"/>
    <col min="12803" max="12803" width="12" style="279" customWidth="1"/>
    <col min="12804" max="12804" width="28.77734375" style="279" customWidth="1"/>
    <col min="12805" max="12805" width="9.33203125" style="279" customWidth="1"/>
    <col min="12806" max="12806" width="0" style="279" hidden="1" customWidth="1"/>
    <col min="12807" max="12807" width="33.88671875" style="279" customWidth="1"/>
    <col min="12808" max="12808" width="7.6640625" style="279" customWidth="1"/>
    <col min="12809" max="12813" width="0" style="279" hidden="1" customWidth="1"/>
    <col min="12814" max="12815" width="7.44140625" style="279" customWidth="1"/>
    <col min="12816" max="12816" width="0" style="279" hidden="1" customWidth="1"/>
    <col min="12817" max="12817" width="7.44140625" style="279" customWidth="1"/>
    <col min="12818" max="13056" width="8.88671875" style="279"/>
    <col min="13057" max="13057" width="3.88671875" style="279" customWidth="1"/>
    <col min="13058" max="13058" width="14.33203125" style="279" customWidth="1"/>
    <col min="13059" max="13059" width="12" style="279" customWidth="1"/>
    <col min="13060" max="13060" width="28.77734375" style="279" customWidth="1"/>
    <col min="13061" max="13061" width="9.33203125" style="279" customWidth="1"/>
    <col min="13062" max="13062" width="0" style="279" hidden="1" customWidth="1"/>
    <col min="13063" max="13063" width="33.88671875" style="279" customWidth="1"/>
    <col min="13064" max="13064" width="7.6640625" style="279" customWidth="1"/>
    <col min="13065" max="13069" width="0" style="279" hidden="1" customWidth="1"/>
    <col min="13070" max="13071" width="7.44140625" style="279" customWidth="1"/>
    <col min="13072" max="13072" width="0" style="279" hidden="1" customWidth="1"/>
    <col min="13073" max="13073" width="7.44140625" style="279" customWidth="1"/>
    <col min="13074" max="13312" width="8.88671875" style="279"/>
    <col min="13313" max="13313" width="3.88671875" style="279" customWidth="1"/>
    <col min="13314" max="13314" width="14.33203125" style="279" customWidth="1"/>
    <col min="13315" max="13315" width="12" style="279" customWidth="1"/>
    <col min="13316" max="13316" width="28.77734375" style="279" customWidth="1"/>
    <col min="13317" max="13317" width="9.33203125" style="279" customWidth="1"/>
    <col min="13318" max="13318" width="0" style="279" hidden="1" customWidth="1"/>
    <col min="13319" max="13319" width="33.88671875" style="279" customWidth="1"/>
    <col min="13320" max="13320" width="7.6640625" style="279" customWidth="1"/>
    <col min="13321" max="13325" width="0" style="279" hidden="1" customWidth="1"/>
    <col min="13326" max="13327" width="7.44140625" style="279" customWidth="1"/>
    <col min="13328" max="13328" width="0" style="279" hidden="1" customWidth="1"/>
    <col min="13329" max="13329" width="7.44140625" style="279" customWidth="1"/>
    <col min="13330" max="13568" width="8.88671875" style="279"/>
    <col min="13569" max="13569" width="3.88671875" style="279" customWidth="1"/>
    <col min="13570" max="13570" width="14.33203125" style="279" customWidth="1"/>
    <col min="13571" max="13571" width="12" style="279" customWidth="1"/>
    <col min="13572" max="13572" width="28.77734375" style="279" customWidth="1"/>
    <col min="13573" max="13573" width="9.33203125" style="279" customWidth="1"/>
    <col min="13574" max="13574" width="0" style="279" hidden="1" customWidth="1"/>
    <col min="13575" max="13575" width="33.88671875" style="279" customWidth="1"/>
    <col min="13576" max="13576" width="7.6640625" style="279" customWidth="1"/>
    <col min="13577" max="13581" width="0" style="279" hidden="1" customWidth="1"/>
    <col min="13582" max="13583" width="7.44140625" style="279" customWidth="1"/>
    <col min="13584" max="13584" width="0" style="279" hidden="1" customWidth="1"/>
    <col min="13585" max="13585" width="7.44140625" style="279" customWidth="1"/>
    <col min="13586" max="13824" width="8.88671875" style="279"/>
    <col min="13825" max="13825" width="3.88671875" style="279" customWidth="1"/>
    <col min="13826" max="13826" width="14.33203125" style="279" customWidth="1"/>
    <col min="13827" max="13827" width="12" style="279" customWidth="1"/>
    <col min="13828" max="13828" width="28.77734375" style="279" customWidth="1"/>
    <col min="13829" max="13829" width="9.33203125" style="279" customWidth="1"/>
    <col min="13830" max="13830" width="0" style="279" hidden="1" customWidth="1"/>
    <col min="13831" max="13831" width="33.88671875" style="279" customWidth="1"/>
    <col min="13832" max="13832" width="7.6640625" style="279" customWidth="1"/>
    <col min="13833" max="13837" width="0" style="279" hidden="1" customWidth="1"/>
    <col min="13838" max="13839" width="7.44140625" style="279" customWidth="1"/>
    <col min="13840" max="13840" width="0" style="279" hidden="1" customWidth="1"/>
    <col min="13841" max="13841" width="7.44140625" style="279" customWidth="1"/>
    <col min="13842" max="14080" width="8.88671875" style="279"/>
    <col min="14081" max="14081" width="3.88671875" style="279" customWidth="1"/>
    <col min="14082" max="14082" width="14.33203125" style="279" customWidth="1"/>
    <col min="14083" max="14083" width="12" style="279" customWidth="1"/>
    <col min="14084" max="14084" width="28.77734375" style="279" customWidth="1"/>
    <col min="14085" max="14085" width="9.33203125" style="279" customWidth="1"/>
    <col min="14086" max="14086" width="0" style="279" hidden="1" customWidth="1"/>
    <col min="14087" max="14087" width="33.88671875" style="279" customWidth="1"/>
    <col min="14088" max="14088" width="7.6640625" style="279" customWidth="1"/>
    <col min="14089" max="14093" width="0" style="279" hidden="1" customWidth="1"/>
    <col min="14094" max="14095" width="7.44140625" style="279" customWidth="1"/>
    <col min="14096" max="14096" width="0" style="279" hidden="1" customWidth="1"/>
    <col min="14097" max="14097" width="7.44140625" style="279" customWidth="1"/>
    <col min="14098" max="14336" width="8.88671875" style="279"/>
    <col min="14337" max="14337" width="3.88671875" style="279" customWidth="1"/>
    <col min="14338" max="14338" width="14.33203125" style="279" customWidth="1"/>
    <col min="14339" max="14339" width="12" style="279" customWidth="1"/>
    <col min="14340" max="14340" width="28.77734375" style="279" customWidth="1"/>
    <col min="14341" max="14341" width="9.33203125" style="279" customWidth="1"/>
    <col min="14342" max="14342" width="0" style="279" hidden="1" customWidth="1"/>
    <col min="14343" max="14343" width="33.88671875" style="279" customWidth="1"/>
    <col min="14344" max="14344" width="7.6640625" style="279" customWidth="1"/>
    <col min="14345" max="14349" width="0" style="279" hidden="1" customWidth="1"/>
    <col min="14350" max="14351" width="7.44140625" style="279" customWidth="1"/>
    <col min="14352" max="14352" width="0" style="279" hidden="1" customWidth="1"/>
    <col min="14353" max="14353" width="7.44140625" style="279" customWidth="1"/>
    <col min="14354" max="14592" width="8.88671875" style="279"/>
    <col min="14593" max="14593" width="3.88671875" style="279" customWidth="1"/>
    <col min="14594" max="14594" width="14.33203125" style="279" customWidth="1"/>
    <col min="14595" max="14595" width="12" style="279" customWidth="1"/>
    <col min="14596" max="14596" width="28.77734375" style="279" customWidth="1"/>
    <col min="14597" max="14597" width="9.33203125" style="279" customWidth="1"/>
    <col min="14598" max="14598" width="0" style="279" hidden="1" customWidth="1"/>
    <col min="14599" max="14599" width="33.88671875" style="279" customWidth="1"/>
    <col min="14600" max="14600" width="7.6640625" style="279" customWidth="1"/>
    <col min="14601" max="14605" width="0" style="279" hidden="1" customWidth="1"/>
    <col min="14606" max="14607" width="7.44140625" style="279" customWidth="1"/>
    <col min="14608" max="14608" width="0" style="279" hidden="1" customWidth="1"/>
    <col min="14609" max="14609" width="7.44140625" style="279" customWidth="1"/>
    <col min="14610" max="14848" width="8.88671875" style="279"/>
    <col min="14849" max="14849" width="3.88671875" style="279" customWidth="1"/>
    <col min="14850" max="14850" width="14.33203125" style="279" customWidth="1"/>
    <col min="14851" max="14851" width="12" style="279" customWidth="1"/>
    <col min="14852" max="14852" width="28.77734375" style="279" customWidth="1"/>
    <col min="14853" max="14853" width="9.33203125" style="279" customWidth="1"/>
    <col min="14854" max="14854" width="0" style="279" hidden="1" customWidth="1"/>
    <col min="14855" max="14855" width="33.88671875" style="279" customWidth="1"/>
    <col min="14856" max="14856" width="7.6640625" style="279" customWidth="1"/>
    <col min="14857" max="14861" width="0" style="279" hidden="1" customWidth="1"/>
    <col min="14862" max="14863" width="7.44140625" style="279" customWidth="1"/>
    <col min="14864" max="14864" width="0" style="279" hidden="1" customWidth="1"/>
    <col min="14865" max="14865" width="7.44140625" style="279" customWidth="1"/>
    <col min="14866" max="15104" width="8.88671875" style="279"/>
    <col min="15105" max="15105" width="3.88671875" style="279" customWidth="1"/>
    <col min="15106" max="15106" width="14.33203125" style="279" customWidth="1"/>
    <col min="15107" max="15107" width="12" style="279" customWidth="1"/>
    <col min="15108" max="15108" width="28.77734375" style="279" customWidth="1"/>
    <col min="15109" max="15109" width="9.33203125" style="279" customWidth="1"/>
    <col min="15110" max="15110" width="0" style="279" hidden="1" customWidth="1"/>
    <col min="15111" max="15111" width="33.88671875" style="279" customWidth="1"/>
    <col min="15112" max="15112" width="7.6640625" style="279" customWidth="1"/>
    <col min="15113" max="15117" width="0" style="279" hidden="1" customWidth="1"/>
    <col min="15118" max="15119" width="7.44140625" style="279" customWidth="1"/>
    <col min="15120" max="15120" width="0" style="279" hidden="1" customWidth="1"/>
    <col min="15121" max="15121" width="7.44140625" style="279" customWidth="1"/>
    <col min="15122" max="15360" width="8.88671875" style="279"/>
    <col min="15361" max="15361" width="3.88671875" style="279" customWidth="1"/>
    <col min="15362" max="15362" width="14.33203125" style="279" customWidth="1"/>
    <col min="15363" max="15363" width="12" style="279" customWidth="1"/>
    <col min="15364" max="15364" width="28.77734375" style="279" customWidth="1"/>
    <col min="15365" max="15365" width="9.33203125" style="279" customWidth="1"/>
    <col min="15366" max="15366" width="0" style="279" hidden="1" customWidth="1"/>
    <col min="15367" max="15367" width="33.88671875" style="279" customWidth="1"/>
    <col min="15368" max="15368" width="7.6640625" style="279" customWidth="1"/>
    <col min="15369" max="15373" width="0" style="279" hidden="1" customWidth="1"/>
    <col min="15374" max="15375" width="7.44140625" style="279" customWidth="1"/>
    <col min="15376" max="15376" width="0" style="279" hidden="1" customWidth="1"/>
    <col min="15377" max="15377" width="7.44140625" style="279" customWidth="1"/>
    <col min="15378" max="15616" width="8.88671875" style="279"/>
    <col min="15617" max="15617" width="3.88671875" style="279" customWidth="1"/>
    <col min="15618" max="15618" width="14.33203125" style="279" customWidth="1"/>
    <col min="15619" max="15619" width="12" style="279" customWidth="1"/>
    <col min="15620" max="15620" width="28.77734375" style="279" customWidth="1"/>
    <col min="15621" max="15621" width="9.33203125" style="279" customWidth="1"/>
    <col min="15622" max="15622" width="0" style="279" hidden="1" customWidth="1"/>
    <col min="15623" max="15623" width="33.88671875" style="279" customWidth="1"/>
    <col min="15624" max="15624" width="7.6640625" style="279" customWidth="1"/>
    <col min="15625" max="15629" width="0" style="279" hidden="1" customWidth="1"/>
    <col min="15630" max="15631" width="7.44140625" style="279" customWidth="1"/>
    <col min="15632" max="15632" width="0" style="279" hidden="1" customWidth="1"/>
    <col min="15633" max="15633" width="7.44140625" style="279" customWidth="1"/>
    <col min="15634" max="15872" width="8.88671875" style="279"/>
    <col min="15873" max="15873" width="3.88671875" style="279" customWidth="1"/>
    <col min="15874" max="15874" width="14.33203125" style="279" customWidth="1"/>
    <col min="15875" max="15875" width="12" style="279" customWidth="1"/>
    <col min="15876" max="15876" width="28.77734375" style="279" customWidth="1"/>
    <col min="15877" max="15877" width="9.33203125" style="279" customWidth="1"/>
    <col min="15878" max="15878" width="0" style="279" hidden="1" customWidth="1"/>
    <col min="15879" max="15879" width="33.88671875" style="279" customWidth="1"/>
    <col min="15880" max="15880" width="7.6640625" style="279" customWidth="1"/>
    <col min="15881" max="15885" width="0" style="279" hidden="1" customWidth="1"/>
    <col min="15886" max="15887" width="7.44140625" style="279" customWidth="1"/>
    <col min="15888" max="15888" width="0" style="279" hidden="1" customWidth="1"/>
    <col min="15889" max="15889" width="7.44140625" style="279" customWidth="1"/>
    <col min="15890" max="16128" width="8.88671875" style="279"/>
    <col min="16129" max="16129" width="3.88671875" style="279" customWidth="1"/>
    <col min="16130" max="16130" width="14.33203125" style="279" customWidth="1"/>
    <col min="16131" max="16131" width="12" style="279" customWidth="1"/>
    <col min="16132" max="16132" width="28.77734375" style="279" customWidth="1"/>
    <col min="16133" max="16133" width="9.33203125" style="279" customWidth="1"/>
    <col min="16134" max="16134" width="0" style="279" hidden="1" customWidth="1"/>
    <col min="16135" max="16135" width="33.88671875" style="279" customWidth="1"/>
    <col min="16136" max="16136" width="7.6640625" style="279" customWidth="1"/>
    <col min="16137" max="16141" width="0" style="279" hidden="1" customWidth="1"/>
    <col min="16142" max="16143" width="7.44140625" style="279" customWidth="1"/>
    <col min="16144" max="16144" width="0" style="279" hidden="1" customWidth="1"/>
    <col min="16145" max="16145" width="7.44140625" style="279" customWidth="1"/>
    <col min="16146" max="16384" width="8.88671875" style="279"/>
  </cols>
  <sheetData>
    <row r="1" spans="1:17" ht="24.6" x14ac:dyDescent="0.4">
      <c r="A1" s="270" t="str">
        <f>[3]Altalanos!$A$6</f>
        <v>Somogy Vármegyei Tenisz DO B kategória - Leány</v>
      </c>
      <c r="B1" s="271"/>
      <c r="C1" s="271"/>
      <c r="D1" s="272"/>
      <c r="E1" s="273" t="s">
        <v>44</v>
      </c>
      <c r="F1" s="274"/>
      <c r="G1" s="275"/>
      <c r="H1" s="276"/>
      <c r="I1" s="276"/>
      <c r="J1" s="277"/>
      <c r="K1" s="277"/>
      <c r="L1" s="277"/>
      <c r="M1" s="277"/>
      <c r="N1" s="277"/>
      <c r="O1" s="277"/>
      <c r="P1" s="277"/>
      <c r="Q1" s="278"/>
    </row>
    <row r="2" spans="1:17" ht="13.8" thickBot="1" x14ac:dyDescent="0.3">
      <c r="B2" s="280" t="s">
        <v>43</v>
      </c>
      <c r="C2" s="671" t="str">
        <f>[3]Altalanos!$E$8</f>
        <v>VII.kcs.-U18-L</v>
      </c>
      <c r="D2" s="274"/>
      <c r="E2" s="273" t="s">
        <v>29</v>
      </c>
      <c r="F2" s="281"/>
      <c r="G2" s="281"/>
      <c r="H2" s="282"/>
      <c r="I2" s="282"/>
      <c r="J2" s="276"/>
      <c r="K2" s="276"/>
      <c r="L2" s="276"/>
      <c r="M2" s="276"/>
      <c r="N2" s="283"/>
      <c r="O2" s="284"/>
      <c r="P2" s="284"/>
      <c r="Q2" s="283"/>
    </row>
    <row r="3" spans="1:17" s="294" customFormat="1" ht="13.8" thickBot="1" x14ac:dyDescent="0.3">
      <c r="A3" s="285" t="s">
        <v>42</v>
      </c>
      <c r="B3" s="286"/>
      <c r="C3" s="286"/>
      <c r="D3" s="286"/>
      <c r="E3" s="286"/>
      <c r="F3" s="286"/>
      <c r="G3" s="286"/>
      <c r="H3" s="286"/>
      <c r="I3" s="287"/>
      <c r="J3" s="288"/>
      <c r="K3" s="289"/>
      <c r="L3" s="289"/>
      <c r="M3" s="289"/>
      <c r="N3" s="290" t="s">
        <v>28</v>
      </c>
      <c r="O3" s="291"/>
      <c r="P3" s="292"/>
      <c r="Q3" s="293"/>
    </row>
    <row r="4" spans="1:17" s="294" customFormat="1" x14ac:dyDescent="0.25">
      <c r="A4" s="295" t="s">
        <v>21</v>
      </c>
      <c r="B4" s="295"/>
      <c r="C4" s="296" t="s">
        <v>19</v>
      </c>
      <c r="D4" s="295" t="s">
        <v>24</v>
      </c>
      <c r="E4" s="297"/>
      <c r="G4" s="298"/>
      <c r="H4" s="299" t="s">
        <v>25</v>
      </c>
      <c r="I4" s="300"/>
      <c r="J4" s="301"/>
      <c r="K4" s="302"/>
      <c r="L4" s="302"/>
      <c r="M4" s="302"/>
      <c r="N4" s="301"/>
      <c r="O4" s="303"/>
      <c r="P4" s="303"/>
      <c r="Q4" s="304"/>
    </row>
    <row r="5" spans="1:17" s="294" customFormat="1" ht="13.8" thickBot="1" x14ac:dyDescent="0.3">
      <c r="A5" s="305">
        <f>[3]Altalanos!$A$10</f>
        <v>46135</v>
      </c>
      <c r="B5" s="305"/>
      <c r="C5" s="306" t="str">
        <f>[3]Altalanos!$C$10</f>
        <v>Balatonboglár</v>
      </c>
      <c r="D5" s="307" t="str">
        <f>[3]Altalanos!$D$10</f>
        <v xml:space="preserve">  </v>
      </c>
      <c r="E5" s="307"/>
      <c r="F5" s="307"/>
      <c r="G5" s="307"/>
      <c r="H5" s="308" t="str">
        <f>[3]Altalanos!$E$10</f>
        <v>Nagyistók-Nádasi Judit</v>
      </c>
      <c r="I5" s="309"/>
      <c r="J5" s="310"/>
      <c r="K5" s="311"/>
      <c r="L5" s="311"/>
      <c r="M5" s="311"/>
      <c r="N5" s="310"/>
      <c r="O5" s="307"/>
      <c r="P5" s="307"/>
      <c r="Q5" s="312"/>
    </row>
    <row r="6" spans="1:17" ht="30" customHeight="1" thickBot="1" x14ac:dyDescent="0.3">
      <c r="A6" s="313" t="s">
        <v>30</v>
      </c>
      <c r="B6" s="314" t="s">
        <v>22</v>
      </c>
      <c r="C6" s="314" t="s">
        <v>23</v>
      </c>
      <c r="D6" s="314" t="s">
        <v>26</v>
      </c>
      <c r="E6" s="315" t="s">
        <v>27</v>
      </c>
      <c r="F6" s="315" t="s">
        <v>31</v>
      </c>
      <c r="G6" s="315" t="s">
        <v>83</v>
      </c>
      <c r="H6" s="316" t="s">
        <v>32</v>
      </c>
      <c r="I6" s="317"/>
      <c r="J6" s="318" t="s">
        <v>14</v>
      </c>
      <c r="K6" s="319" t="s">
        <v>12</v>
      </c>
      <c r="L6" s="320" t="s">
        <v>0</v>
      </c>
      <c r="M6" s="321" t="s">
        <v>13</v>
      </c>
      <c r="N6" s="322" t="s">
        <v>40</v>
      </c>
      <c r="O6" s="323" t="s">
        <v>33</v>
      </c>
      <c r="P6" s="324" t="s">
        <v>1</v>
      </c>
      <c r="Q6" s="315" t="s">
        <v>34</v>
      </c>
    </row>
    <row r="7" spans="1:17" s="339" customFormat="1" ht="18.899999999999999" customHeight="1" x14ac:dyDescent="0.25">
      <c r="A7" s="325">
        <v>1</v>
      </c>
      <c r="B7" s="346" t="s">
        <v>602</v>
      </c>
      <c r="C7" s="346" t="s">
        <v>535</v>
      </c>
      <c r="D7" s="328" t="s">
        <v>603</v>
      </c>
      <c r="E7" s="329" t="s">
        <v>604</v>
      </c>
      <c r="F7" s="330"/>
      <c r="G7" s="331"/>
      <c r="H7" s="332"/>
      <c r="I7" s="332"/>
      <c r="J7" s="333"/>
      <c r="K7" s="334"/>
      <c r="L7" s="335"/>
      <c r="M7" s="334"/>
      <c r="N7" s="336"/>
      <c r="O7" s="332"/>
      <c r="P7" s="337"/>
      <c r="Q7" s="338"/>
    </row>
    <row r="8" spans="1:17" s="339" customFormat="1" ht="18.899999999999999" customHeight="1" x14ac:dyDescent="0.25">
      <c r="A8" s="325">
        <v>2</v>
      </c>
      <c r="B8" s="346" t="s">
        <v>605</v>
      </c>
      <c r="C8" s="346" t="s">
        <v>606</v>
      </c>
      <c r="D8" s="328" t="s">
        <v>603</v>
      </c>
      <c r="E8" s="329" t="s">
        <v>607</v>
      </c>
      <c r="F8" s="342"/>
      <c r="G8" s="343"/>
      <c r="H8" s="332"/>
      <c r="I8" s="332"/>
      <c r="J8" s="333"/>
      <c r="K8" s="334"/>
      <c r="L8" s="335"/>
      <c r="M8" s="334"/>
      <c r="N8" s="336"/>
      <c r="O8" s="332"/>
      <c r="P8" s="337"/>
      <c r="Q8" s="338"/>
    </row>
    <row r="9" spans="1:17" s="339" customFormat="1" ht="18.899999999999999" customHeight="1" x14ac:dyDescent="0.25">
      <c r="A9" s="325">
        <v>3</v>
      </c>
      <c r="B9" s="346" t="s">
        <v>608</v>
      </c>
      <c r="C9" s="346" t="s">
        <v>609</v>
      </c>
      <c r="D9" s="328" t="s">
        <v>587</v>
      </c>
      <c r="E9" s="329" t="s">
        <v>610</v>
      </c>
      <c r="F9" s="342"/>
      <c r="G9" s="343"/>
      <c r="H9" s="332"/>
      <c r="I9" s="332"/>
      <c r="J9" s="333"/>
      <c r="K9" s="334"/>
      <c r="L9" s="335"/>
      <c r="M9" s="334"/>
      <c r="N9" s="336"/>
      <c r="O9" s="332"/>
      <c r="P9" s="344"/>
      <c r="Q9" s="345"/>
    </row>
    <row r="10" spans="1:17" s="339" customFormat="1" ht="18.899999999999999" customHeight="1" x14ac:dyDescent="0.25">
      <c r="A10" s="325">
        <v>4</v>
      </c>
      <c r="B10" s="346" t="s">
        <v>578</v>
      </c>
      <c r="C10" s="346" t="s">
        <v>576</v>
      </c>
      <c r="D10" s="328" t="s">
        <v>603</v>
      </c>
      <c r="E10" s="329" t="s">
        <v>611</v>
      </c>
      <c r="F10" s="342"/>
      <c r="G10" s="343"/>
      <c r="H10" s="332"/>
      <c r="I10" s="332"/>
      <c r="J10" s="333"/>
      <c r="K10" s="334"/>
      <c r="L10" s="335"/>
      <c r="M10" s="334"/>
      <c r="N10" s="336"/>
      <c r="O10" s="332"/>
      <c r="P10" s="347"/>
      <c r="Q10" s="348"/>
    </row>
    <row r="11" spans="1:17" s="339" customFormat="1" ht="18.899999999999999" customHeight="1" x14ac:dyDescent="0.25">
      <c r="A11" s="325">
        <v>5</v>
      </c>
      <c r="B11" s="346"/>
      <c r="C11" s="346"/>
      <c r="D11" s="332"/>
      <c r="E11" s="329"/>
      <c r="F11" s="342"/>
      <c r="G11" s="343"/>
      <c r="H11" s="332"/>
      <c r="I11" s="332"/>
      <c r="J11" s="333"/>
      <c r="K11" s="334"/>
      <c r="L11" s="335"/>
      <c r="M11" s="334"/>
      <c r="N11" s="336"/>
      <c r="O11" s="332"/>
      <c r="P11" s="347"/>
      <c r="Q11" s="348"/>
    </row>
    <row r="12" spans="1:17" s="339" customFormat="1" ht="18.899999999999999" customHeight="1" x14ac:dyDescent="0.25">
      <c r="A12" s="325">
        <v>6</v>
      </c>
      <c r="B12" s="346"/>
      <c r="C12" s="346"/>
      <c r="D12" s="332"/>
      <c r="E12" s="329"/>
      <c r="F12" s="342"/>
      <c r="G12" s="343"/>
      <c r="H12" s="332"/>
      <c r="I12" s="332"/>
      <c r="J12" s="333"/>
      <c r="K12" s="334"/>
      <c r="L12" s="335"/>
      <c r="M12" s="334"/>
      <c r="N12" s="336"/>
      <c r="O12" s="332"/>
      <c r="P12" s="347"/>
      <c r="Q12" s="348"/>
    </row>
    <row r="13" spans="1:17" s="339" customFormat="1" ht="18.899999999999999" customHeight="1" x14ac:dyDescent="0.25">
      <c r="A13" s="325">
        <v>7</v>
      </c>
      <c r="B13" s="346"/>
      <c r="C13" s="346"/>
      <c r="D13" s="332"/>
      <c r="E13" s="329"/>
      <c r="F13" s="342"/>
      <c r="G13" s="343"/>
      <c r="H13" s="332"/>
      <c r="I13" s="332"/>
      <c r="J13" s="333"/>
      <c r="K13" s="334"/>
      <c r="L13" s="335"/>
      <c r="M13" s="334"/>
      <c r="N13" s="336"/>
      <c r="O13" s="332"/>
      <c r="P13" s="347"/>
      <c r="Q13" s="348"/>
    </row>
    <row r="14" spans="1:17" s="339" customFormat="1" ht="18.899999999999999" customHeight="1" x14ac:dyDescent="0.25">
      <c r="A14" s="325">
        <v>8</v>
      </c>
      <c r="B14" s="346"/>
      <c r="C14" s="346"/>
      <c r="D14" s="332"/>
      <c r="E14" s="329"/>
      <c r="F14" s="342"/>
      <c r="G14" s="343"/>
      <c r="H14" s="332"/>
      <c r="I14" s="332"/>
      <c r="J14" s="333"/>
      <c r="K14" s="334"/>
      <c r="L14" s="335"/>
      <c r="M14" s="334"/>
      <c r="N14" s="336"/>
      <c r="O14" s="332"/>
      <c r="P14" s="347"/>
      <c r="Q14" s="348"/>
    </row>
    <row r="15" spans="1:17" s="339" customFormat="1" ht="18.899999999999999" customHeight="1" x14ac:dyDescent="0.25">
      <c r="A15" s="325">
        <v>9</v>
      </c>
      <c r="B15" s="346"/>
      <c r="C15" s="346"/>
      <c r="D15" s="332"/>
      <c r="E15" s="329"/>
      <c r="F15" s="338"/>
      <c r="G15" s="338"/>
      <c r="H15" s="332"/>
      <c r="I15" s="332"/>
      <c r="J15" s="333"/>
      <c r="K15" s="334"/>
      <c r="L15" s="335"/>
      <c r="M15" s="349"/>
      <c r="N15" s="336"/>
      <c r="O15" s="332"/>
      <c r="P15" s="338"/>
      <c r="Q15" s="338"/>
    </row>
    <row r="16" spans="1:17" s="339" customFormat="1" ht="18.899999999999999" customHeight="1" x14ac:dyDescent="0.25">
      <c r="A16" s="325">
        <v>10</v>
      </c>
      <c r="B16" s="350"/>
      <c r="C16" s="346"/>
      <c r="D16" s="332"/>
      <c r="E16" s="329"/>
      <c r="F16" s="338"/>
      <c r="G16" s="338"/>
      <c r="H16" s="332"/>
      <c r="I16" s="332"/>
      <c r="J16" s="333"/>
      <c r="K16" s="334"/>
      <c r="L16" s="335"/>
      <c r="M16" s="349"/>
      <c r="N16" s="336"/>
      <c r="O16" s="332"/>
      <c r="P16" s="337"/>
      <c r="Q16" s="338"/>
    </row>
    <row r="17" spans="1:17" s="339" customFormat="1" ht="18.899999999999999" customHeight="1" x14ac:dyDescent="0.25">
      <c r="A17" s="325">
        <v>11</v>
      </c>
      <c r="B17" s="346"/>
      <c r="C17" s="346"/>
      <c r="D17" s="332"/>
      <c r="E17" s="329"/>
      <c r="F17" s="338"/>
      <c r="G17" s="338"/>
      <c r="H17" s="332"/>
      <c r="I17" s="332"/>
      <c r="J17" s="333"/>
      <c r="K17" s="334"/>
      <c r="L17" s="335"/>
      <c r="M17" s="349"/>
      <c r="N17" s="336"/>
      <c r="O17" s="332"/>
      <c r="P17" s="337"/>
      <c r="Q17" s="338"/>
    </row>
    <row r="18" spans="1:17" s="339" customFormat="1" ht="18.899999999999999" customHeight="1" x14ac:dyDescent="0.25">
      <c r="A18" s="325">
        <v>12</v>
      </c>
      <c r="B18" s="346"/>
      <c r="C18" s="346"/>
      <c r="D18" s="332"/>
      <c r="E18" s="329"/>
      <c r="F18" s="338"/>
      <c r="G18" s="338"/>
      <c r="H18" s="332"/>
      <c r="I18" s="332"/>
      <c r="J18" s="333"/>
      <c r="K18" s="334"/>
      <c r="L18" s="335"/>
      <c r="M18" s="349"/>
      <c r="N18" s="336"/>
      <c r="O18" s="332"/>
      <c r="P18" s="337"/>
      <c r="Q18" s="338"/>
    </row>
    <row r="19" spans="1:17" s="339" customFormat="1" ht="18.899999999999999" customHeight="1" x14ac:dyDescent="0.25">
      <c r="A19" s="325">
        <v>13</v>
      </c>
      <c r="B19" s="346"/>
      <c r="C19" s="346"/>
      <c r="D19" s="332"/>
      <c r="E19" s="329"/>
      <c r="F19" s="338"/>
      <c r="G19" s="338"/>
      <c r="H19" s="332"/>
      <c r="I19" s="332"/>
      <c r="J19" s="333"/>
      <c r="K19" s="334"/>
      <c r="L19" s="335"/>
      <c r="M19" s="349"/>
      <c r="N19" s="336"/>
      <c r="O19" s="332"/>
      <c r="P19" s="337"/>
      <c r="Q19" s="338"/>
    </row>
    <row r="20" spans="1:17" s="339" customFormat="1" ht="18.899999999999999" customHeight="1" x14ac:dyDescent="0.25">
      <c r="A20" s="325">
        <v>14</v>
      </c>
      <c r="B20" s="346"/>
      <c r="C20" s="346"/>
      <c r="D20" s="332"/>
      <c r="E20" s="329"/>
      <c r="F20" s="338"/>
      <c r="G20" s="338"/>
      <c r="H20" s="332"/>
      <c r="I20" s="332"/>
      <c r="J20" s="333"/>
      <c r="K20" s="334"/>
      <c r="L20" s="335"/>
      <c r="M20" s="349"/>
      <c r="N20" s="336"/>
      <c r="O20" s="332"/>
      <c r="P20" s="337"/>
      <c r="Q20" s="338"/>
    </row>
    <row r="21" spans="1:17" s="339" customFormat="1" ht="18.899999999999999" customHeight="1" x14ac:dyDescent="0.25">
      <c r="A21" s="325">
        <v>15</v>
      </c>
      <c r="B21" s="346"/>
      <c r="C21" s="346"/>
      <c r="D21" s="332"/>
      <c r="E21" s="329"/>
      <c r="F21" s="338"/>
      <c r="G21" s="338"/>
      <c r="H21" s="332"/>
      <c r="I21" s="332"/>
      <c r="J21" s="333"/>
      <c r="K21" s="334"/>
      <c r="L21" s="335"/>
      <c r="M21" s="349"/>
      <c r="N21" s="336"/>
      <c r="O21" s="332"/>
      <c r="P21" s="337"/>
      <c r="Q21" s="338"/>
    </row>
    <row r="22" spans="1:17" s="339" customFormat="1" ht="18.899999999999999" customHeight="1" x14ac:dyDescent="0.25">
      <c r="A22" s="325">
        <v>16</v>
      </c>
      <c r="B22" s="346"/>
      <c r="C22" s="346"/>
      <c r="D22" s="332"/>
      <c r="E22" s="329"/>
      <c r="F22" s="338"/>
      <c r="G22" s="338"/>
      <c r="H22" s="332"/>
      <c r="I22" s="332"/>
      <c r="J22" s="333"/>
      <c r="K22" s="334"/>
      <c r="L22" s="335"/>
      <c r="M22" s="349"/>
      <c r="N22" s="336"/>
      <c r="O22" s="332"/>
      <c r="P22" s="337"/>
      <c r="Q22" s="338"/>
    </row>
    <row r="23" spans="1:17" s="339" customFormat="1" ht="18.899999999999999" customHeight="1" x14ac:dyDescent="0.25">
      <c r="A23" s="325">
        <v>17</v>
      </c>
      <c r="B23" s="346"/>
      <c r="C23" s="346"/>
      <c r="D23" s="332"/>
      <c r="E23" s="329"/>
      <c r="F23" s="338"/>
      <c r="G23" s="338"/>
      <c r="H23" s="332"/>
      <c r="I23" s="332"/>
      <c r="J23" s="333"/>
      <c r="K23" s="334"/>
      <c r="L23" s="335"/>
      <c r="M23" s="349"/>
      <c r="N23" s="336"/>
      <c r="O23" s="332"/>
      <c r="P23" s="337"/>
      <c r="Q23" s="338"/>
    </row>
    <row r="24" spans="1:17" s="339" customFormat="1" ht="18.899999999999999" customHeight="1" x14ac:dyDescent="0.25">
      <c r="A24" s="325">
        <v>18</v>
      </c>
      <c r="B24" s="346"/>
      <c r="C24" s="346"/>
      <c r="D24" s="332"/>
      <c r="E24" s="329"/>
      <c r="F24" s="338"/>
      <c r="G24" s="338"/>
      <c r="H24" s="332"/>
      <c r="I24" s="332"/>
      <c r="J24" s="333"/>
      <c r="K24" s="334"/>
      <c r="L24" s="335"/>
      <c r="M24" s="349"/>
      <c r="N24" s="336"/>
      <c r="O24" s="332"/>
      <c r="P24" s="337"/>
      <c r="Q24" s="338"/>
    </row>
    <row r="25" spans="1:17" s="339" customFormat="1" ht="18.899999999999999" customHeight="1" x14ac:dyDescent="0.25">
      <c r="A25" s="325">
        <v>19</v>
      </c>
      <c r="B25" s="346"/>
      <c r="C25" s="346"/>
      <c r="D25" s="332"/>
      <c r="E25" s="329"/>
      <c r="F25" s="338"/>
      <c r="G25" s="338"/>
      <c r="H25" s="332"/>
      <c r="I25" s="332"/>
      <c r="J25" s="333"/>
      <c r="K25" s="334"/>
      <c r="L25" s="335"/>
      <c r="M25" s="349"/>
      <c r="N25" s="336"/>
      <c r="O25" s="332"/>
      <c r="P25" s="337"/>
      <c r="Q25" s="338"/>
    </row>
    <row r="26" spans="1:17" s="339" customFormat="1" ht="18.899999999999999" customHeight="1" x14ac:dyDescent="0.25">
      <c r="A26" s="325">
        <v>20</v>
      </c>
      <c r="B26" s="346"/>
      <c r="C26" s="346"/>
      <c r="D26" s="332"/>
      <c r="E26" s="329"/>
      <c r="F26" s="338"/>
      <c r="G26" s="338"/>
      <c r="H26" s="332"/>
      <c r="I26" s="332"/>
      <c r="J26" s="333"/>
      <c r="K26" s="334"/>
      <c r="L26" s="335"/>
      <c r="M26" s="349"/>
      <c r="N26" s="336"/>
      <c r="O26" s="332"/>
      <c r="P26" s="337"/>
      <c r="Q26" s="338"/>
    </row>
    <row r="27" spans="1:17" s="339" customFormat="1" ht="18.899999999999999" customHeight="1" x14ac:dyDescent="0.25">
      <c r="A27" s="325">
        <v>21</v>
      </c>
      <c r="B27" s="346"/>
      <c r="C27" s="346"/>
      <c r="D27" s="332"/>
      <c r="E27" s="329"/>
      <c r="F27" s="338"/>
      <c r="G27" s="338"/>
      <c r="H27" s="332"/>
      <c r="I27" s="332"/>
      <c r="J27" s="333"/>
      <c r="K27" s="334"/>
      <c r="L27" s="335"/>
      <c r="M27" s="349"/>
      <c r="N27" s="336"/>
      <c r="O27" s="332"/>
      <c r="P27" s="337"/>
      <c r="Q27" s="338"/>
    </row>
    <row r="28" spans="1:17" s="339" customFormat="1" ht="18.899999999999999" customHeight="1" x14ac:dyDescent="0.25">
      <c r="A28" s="325">
        <v>22</v>
      </c>
      <c r="B28" s="346"/>
      <c r="C28" s="346"/>
      <c r="D28" s="332"/>
      <c r="E28" s="351"/>
      <c r="F28" s="352"/>
      <c r="G28" s="345"/>
      <c r="H28" s="332"/>
      <c r="I28" s="332"/>
      <c r="J28" s="333"/>
      <c r="K28" s="334"/>
      <c r="L28" s="335"/>
      <c r="M28" s="349"/>
      <c r="N28" s="336"/>
      <c r="O28" s="332"/>
      <c r="P28" s="337"/>
      <c r="Q28" s="338"/>
    </row>
    <row r="29" spans="1:17" s="339" customFormat="1" ht="18.899999999999999" customHeight="1" x14ac:dyDescent="0.25">
      <c r="A29" s="325">
        <v>23</v>
      </c>
      <c r="B29" s="346"/>
      <c r="C29" s="346"/>
      <c r="D29" s="332"/>
      <c r="E29" s="353"/>
      <c r="F29" s="338"/>
      <c r="G29" s="338"/>
      <c r="H29" s="332"/>
      <c r="I29" s="332"/>
      <c r="J29" s="333"/>
      <c r="K29" s="334"/>
      <c r="L29" s="335"/>
      <c r="M29" s="349"/>
      <c r="N29" s="336"/>
      <c r="O29" s="332"/>
      <c r="P29" s="337"/>
      <c r="Q29" s="338"/>
    </row>
    <row r="30" spans="1:17" s="339" customFormat="1" ht="18.899999999999999" customHeight="1" x14ac:dyDescent="0.25">
      <c r="A30" s="325">
        <v>24</v>
      </c>
      <c r="B30" s="346"/>
      <c r="C30" s="346"/>
      <c r="D30" s="332"/>
      <c r="E30" s="329"/>
      <c r="F30" s="338"/>
      <c r="G30" s="338"/>
      <c r="H30" s="332"/>
      <c r="I30" s="332"/>
      <c r="J30" s="333"/>
      <c r="K30" s="334"/>
      <c r="L30" s="335"/>
      <c r="M30" s="349"/>
      <c r="N30" s="336"/>
      <c r="O30" s="332"/>
      <c r="P30" s="337"/>
      <c r="Q30" s="338"/>
    </row>
    <row r="31" spans="1:17" s="339" customFormat="1" ht="18.899999999999999" customHeight="1" x14ac:dyDescent="0.25">
      <c r="A31" s="325">
        <v>25</v>
      </c>
      <c r="B31" s="346"/>
      <c r="C31" s="346"/>
      <c r="D31" s="332"/>
      <c r="E31" s="329"/>
      <c r="F31" s="338"/>
      <c r="G31" s="338"/>
      <c r="H31" s="332"/>
      <c r="I31" s="332"/>
      <c r="J31" s="333"/>
      <c r="K31" s="334"/>
      <c r="L31" s="335"/>
      <c r="M31" s="349"/>
      <c r="N31" s="336"/>
      <c r="O31" s="332"/>
      <c r="P31" s="337"/>
      <c r="Q31" s="338"/>
    </row>
    <row r="32" spans="1:17" s="339" customFormat="1" ht="18.899999999999999" customHeight="1" x14ac:dyDescent="0.25">
      <c r="A32" s="325">
        <v>26</v>
      </c>
      <c r="B32" s="346"/>
      <c r="C32" s="346"/>
      <c r="D32" s="332"/>
      <c r="E32" s="477"/>
      <c r="F32" s="338"/>
      <c r="G32" s="338"/>
      <c r="H32" s="332"/>
      <c r="I32" s="332"/>
      <c r="J32" s="333"/>
      <c r="K32" s="334"/>
      <c r="L32" s="335"/>
      <c r="M32" s="349"/>
      <c r="N32" s="336"/>
      <c r="O32" s="332"/>
      <c r="P32" s="337"/>
      <c r="Q32" s="338"/>
    </row>
    <row r="33" spans="1:17" s="339" customFormat="1" ht="18.899999999999999" customHeight="1" x14ac:dyDescent="0.25">
      <c r="A33" s="325">
        <v>27</v>
      </c>
      <c r="B33" s="346"/>
      <c r="C33" s="346"/>
      <c r="D33" s="332"/>
      <c r="E33" s="329"/>
      <c r="F33" s="338"/>
      <c r="G33" s="338"/>
      <c r="H33" s="332"/>
      <c r="I33" s="332"/>
      <c r="J33" s="333"/>
      <c r="K33" s="334"/>
      <c r="L33" s="335"/>
      <c r="M33" s="349"/>
      <c r="N33" s="336"/>
      <c r="O33" s="332"/>
      <c r="P33" s="337"/>
      <c r="Q33" s="338"/>
    </row>
    <row r="34" spans="1:17" s="339" customFormat="1" ht="18.899999999999999" customHeight="1" x14ac:dyDescent="0.25">
      <c r="A34" s="325">
        <v>28</v>
      </c>
      <c r="B34" s="346"/>
      <c r="C34" s="346"/>
      <c r="D34" s="332"/>
      <c r="E34" s="329"/>
      <c r="F34" s="338"/>
      <c r="G34" s="338"/>
      <c r="H34" s="332"/>
      <c r="I34" s="332"/>
      <c r="J34" s="333"/>
      <c r="K34" s="334"/>
      <c r="L34" s="335"/>
      <c r="M34" s="349"/>
      <c r="N34" s="336"/>
      <c r="O34" s="332"/>
      <c r="P34" s="337"/>
      <c r="Q34" s="338"/>
    </row>
    <row r="35" spans="1:17" s="339" customFormat="1" ht="18.899999999999999" customHeight="1" x14ac:dyDescent="0.25">
      <c r="A35" s="325">
        <v>29</v>
      </c>
      <c r="B35" s="346"/>
      <c r="C35" s="346"/>
      <c r="D35" s="332"/>
      <c r="E35" s="329"/>
      <c r="F35" s="338"/>
      <c r="G35" s="338"/>
      <c r="H35" s="332"/>
      <c r="I35" s="332"/>
      <c r="J35" s="333"/>
      <c r="K35" s="334"/>
      <c r="L35" s="335"/>
      <c r="M35" s="349"/>
      <c r="N35" s="336"/>
      <c r="O35" s="332"/>
      <c r="P35" s="337"/>
      <c r="Q35" s="338"/>
    </row>
    <row r="36" spans="1:17" s="339" customFormat="1" ht="18.899999999999999" customHeight="1" x14ac:dyDescent="0.25">
      <c r="A36" s="325">
        <v>30</v>
      </c>
      <c r="B36" s="346"/>
      <c r="C36" s="346"/>
      <c r="D36" s="332"/>
      <c r="E36" s="329"/>
      <c r="F36" s="338"/>
      <c r="G36" s="338"/>
      <c r="H36" s="332"/>
      <c r="I36" s="332"/>
      <c r="J36" s="333"/>
      <c r="K36" s="334"/>
      <c r="L36" s="335"/>
      <c r="M36" s="349"/>
      <c r="N36" s="336"/>
      <c r="O36" s="332"/>
      <c r="P36" s="337"/>
      <c r="Q36" s="338"/>
    </row>
    <row r="37" spans="1:17" s="339" customFormat="1" ht="18.899999999999999" customHeight="1" x14ac:dyDescent="0.25">
      <c r="A37" s="325">
        <v>31</v>
      </c>
      <c r="B37" s="346"/>
      <c r="C37" s="346"/>
      <c r="D37" s="332"/>
      <c r="E37" s="329"/>
      <c r="F37" s="338"/>
      <c r="G37" s="338"/>
      <c r="H37" s="332"/>
      <c r="I37" s="332"/>
      <c r="J37" s="333"/>
      <c r="K37" s="334"/>
      <c r="L37" s="335"/>
      <c r="M37" s="349"/>
      <c r="N37" s="336"/>
      <c r="O37" s="332"/>
      <c r="P37" s="337"/>
      <c r="Q37" s="338"/>
    </row>
    <row r="38" spans="1:17" s="339" customFormat="1" ht="18.899999999999999" customHeight="1" x14ac:dyDescent="0.25">
      <c r="A38" s="325">
        <v>32</v>
      </c>
      <c r="B38" s="346"/>
      <c r="C38" s="346"/>
      <c r="D38" s="332"/>
      <c r="E38" s="329"/>
      <c r="F38" s="338"/>
      <c r="G38" s="338"/>
      <c r="H38" s="342"/>
      <c r="I38" s="343"/>
      <c r="J38" s="333"/>
      <c r="K38" s="334"/>
      <c r="L38" s="335"/>
      <c r="M38" s="349"/>
      <c r="N38" s="336"/>
      <c r="O38" s="338"/>
      <c r="P38" s="337"/>
      <c r="Q38" s="338"/>
    </row>
    <row r="39" spans="1:17" s="339" customFormat="1" ht="18.899999999999999" customHeight="1" x14ac:dyDescent="0.25">
      <c r="A39" s="325">
        <v>33</v>
      </c>
      <c r="B39" s="346"/>
      <c r="C39" s="346"/>
      <c r="D39" s="332"/>
      <c r="E39" s="329"/>
      <c r="F39" s="338"/>
      <c r="G39" s="338"/>
      <c r="H39" s="342"/>
      <c r="I39" s="343"/>
      <c r="J39" s="333"/>
      <c r="K39" s="334"/>
      <c r="L39" s="335"/>
      <c r="M39" s="349"/>
      <c r="N39" s="345"/>
      <c r="O39" s="338"/>
      <c r="P39" s="337"/>
      <c r="Q39" s="338"/>
    </row>
    <row r="40" spans="1:17" s="339" customFormat="1" ht="18.899999999999999" customHeight="1" x14ac:dyDescent="0.25">
      <c r="A40" s="325">
        <v>34</v>
      </c>
      <c r="B40" s="346"/>
      <c r="C40" s="346"/>
      <c r="D40" s="332"/>
      <c r="E40" s="329"/>
      <c r="F40" s="338"/>
      <c r="G40" s="338"/>
      <c r="H40" s="342"/>
      <c r="I40" s="343"/>
      <c r="J40" s="333" t="e">
        <f>IF(AND(Q40="",#REF!&gt;0,#REF!&lt;5),K40,)</f>
        <v>#REF!</v>
      </c>
      <c r="K40" s="334" t="str">
        <f>IF(D40="","ZZZ9",IF(AND(#REF!&gt;0,#REF!&lt;5),D40&amp;#REF!,D40&amp;"9"))</f>
        <v>ZZZ9</v>
      </c>
      <c r="L40" s="335">
        <f t="shared" ref="L40:L103" si="0">IF(Q40="",999,Q40)</f>
        <v>999</v>
      </c>
      <c r="M40" s="349">
        <f t="shared" ref="M40:M103" si="1">IF(P40=999,999,1)</f>
        <v>999</v>
      </c>
      <c r="N40" s="345"/>
      <c r="O40" s="338"/>
      <c r="P40" s="337">
        <f t="shared" ref="P40:P103" si="2">IF(N40="DA",1,IF(N40="WC",2,IF(N40="SE",3,IF(N40="Q",4,IF(N40="LL",5,999)))))</f>
        <v>999</v>
      </c>
      <c r="Q40" s="338"/>
    </row>
    <row r="41" spans="1:17" s="339" customFormat="1" ht="18.899999999999999" customHeight="1" x14ac:dyDescent="0.25">
      <c r="A41" s="325">
        <v>35</v>
      </c>
      <c r="B41" s="346"/>
      <c r="C41" s="346"/>
      <c r="D41" s="332"/>
      <c r="E41" s="329"/>
      <c r="F41" s="338"/>
      <c r="G41" s="338"/>
      <c r="H41" s="342"/>
      <c r="I41" s="343"/>
      <c r="J41" s="333" t="e">
        <f>IF(AND(Q41="",#REF!&gt;0,#REF!&lt;5),K41,)</f>
        <v>#REF!</v>
      </c>
      <c r="K41" s="334" t="str">
        <f>IF(D41="","ZZZ9",IF(AND(#REF!&gt;0,#REF!&lt;5),D41&amp;#REF!,D41&amp;"9"))</f>
        <v>ZZZ9</v>
      </c>
      <c r="L41" s="335">
        <f t="shared" si="0"/>
        <v>999</v>
      </c>
      <c r="M41" s="349">
        <f t="shared" si="1"/>
        <v>999</v>
      </c>
      <c r="N41" s="345"/>
      <c r="O41" s="338"/>
      <c r="P41" s="337">
        <f t="shared" si="2"/>
        <v>999</v>
      </c>
      <c r="Q41" s="338"/>
    </row>
    <row r="42" spans="1:17" s="339" customFormat="1" ht="18.899999999999999" customHeight="1" x14ac:dyDescent="0.25">
      <c r="A42" s="325">
        <v>36</v>
      </c>
      <c r="B42" s="346"/>
      <c r="C42" s="346"/>
      <c r="D42" s="332"/>
      <c r="E42" s="329"/>
      <c r="F42" s="338"/>
      <c r="G42" s="338"/>
      <c r="H42" s="342"/>
      <c r="I42" s="343"/>
      <c r="J42" s="333" t="e">
        <f>IF(AND(Q42="",#REF!&gt;0,#REF!&lt;5),K42,)</f>
        <v>#REF!</v>
      </c>
      <c r="K42" s="334" t="str">
        <f>IF(D42="","ZZZ9",IF(AND(#REF!&gt;0,#REF!&lt;5),D42&amp;#REF!,D42&amp;"9"))</f>
        <v>ZZZ9</v>
      </c>
      <c r="L42" s="335">
        <f t="shared" si="0"/>
        <v>999</v>
      </c>
      <c r="M42" s="349">
        <f t="shared" si="1"/>
        <v>999</v>
      </c>
      <c r="N42" s="345"/>
      <c r="O42" s="338"/>
      <c r="P42" s="337">
        <f t="shared" si="2"/>
        <v>999</v>
      </c>
      <c r="Q42" s="338"/>
    </row>
    <row r="43" spans="1:17" s="339" customFormat="1" ht="18.899999999999999" customHeight="1" x14ac:dyDescent="0.25">
      <c r="A43" s="325">
        <v>37</v>
      </c>
      <c r="B43" s="346"/>
      <c r="C43" s="346"/>
      <c r="D43" s="332"/>
      <c r="E43" s="329"/>
      <c r="F43" s="338"/>
      <c r="G43" s="338"/>
      <c r="H43" s="342"/>
      <c r="I43" s="343"/>
      <c r="J43" s="333" t="e">
        <f>IF(AND(Q43="",#REF!&gt;0,#REF!&lt;5),K43,)</f>
        <v>#REF!</v>
      </c>
      <c r="K43" s="334" t="str">
        <f>IF(D43="","ZZZ9",IF(AND(#REF!&gt;0,#REF!&lt;5),D43&amp;#REF!,D43&amp;"9"))</f>
        <v>ZZZ9</v>
      </c>
      <c r="L43" s="335">
        <f t="shared" si="0"/>
        <v>999</v>
      </c>
      <c r="M43" s="349">
        <f t="shared" si="1"/>
        <v>999</v>
      </c>
      <c r="N43" s="345"/>
      <c r="O43" s="338"/>
      <c r="P43" s="337">
        <f t="shared" si="2"/>
        <v>999</v>
      </c>
      <c r="Q43" s="338"/>
    </row>
    <row r="44" spans="1:17" s="339" customFormat="1" ht="18.899999999999999" customHeight="1" x14ac:dyDescent="0.25">
      <c r="A44" s="325">
        <v>38</v>
      </c>
      <c r="B44" s="346"/>
      <c r="C44" s="346"/>
      <c r="D44" s="332"/>
      <c r="E44" s="329"/>
      <c r="F44" s="338"/>
      <c r="G44" s="338"/>
      <c r="H44" s="342"/>
      <c r="I44" s="343"/>
      <c r="J44" s="333" t="e">
        <f>IF(AND(Q44="",#REF!&gt;0,#REF!&lt;5),K44,)</f>
        <v>#REF!</v>
      </c>
      <c r="K44" s="334" t="str">
        <f>IF(D44="","ZZZ9",IF(AND(#REF!&gt;0,#REF!&lt;5),D44&amp;#REF!,D44&amp;"9"))</f>
        <v>ZZZ9</v>
      </c>
      <c r="L44" s="335">
        <f t="shared" si="0"/>
        <v>999</v>
      </c>
      <c r="M44" s="349">
        <f t="shared" si="1"/>
        <v>999</v>
      </c>
      <c r="N44" s="345"/>
      <c r="O44" s="338"/>
      <c r="P44" s="337">
        <f t="shared" si="2"/>
        <v>999</v>
      </c>
      <c r="Q44" s="338"/>
    </row>
    <row r="45" spans="1:17" s="339" customFormat="1" ht="18.899999999999999" customHeight="1" x14ac:dyDescent="0.25">
      <c r="A45" s="325">
        <v>39</v>
      </c>
      <c r="B45" s="346"/>
      <c r="C45" s="346"/>
      <c r="D45" s="332"/>
      <c r="E45" s="329"/>
      <c r="F45" s="338"/>
      <c r="G45" s="338"/>
      <c r="H45" s="342"/>
      <c r="I45" s="343"/>
      <c r="J45" s="333" t="e">
        <f>IF(AND(Q45="",#REF!&gt;0,#REF!&lt;5),K45,)</f>
        <v>#REF!</v>
      </c>
      <c r="K45" s="334" t="str">
        <f>IF(D45="","ZZZ9",IF(AND(#REF!&gt;0,#REF!&lt;5),D45&amp;#REF!,D45&amp;"9"))</f>
        <v>ZZZ9</v>
      </c>
      <c r="L45" s="335">
        <f t="shared" si="0"/>
        <v>999</v>
      </c>
      <c r="M45" s="349">
        <f t="shared" si="1"/>
        <v>999</v>
      </c>
      <c r="N45" s="345"/>
      <c r="O45" s="338"/>
      <c r="P45" s="337">
        <f t="shared" si="2"/>
        <v>999</v>
      </c>
      <c r="Q45" s="338"/>
    </row>
    <row r="46" spans="1:17" s="339" customFormat="1" ht="18.899999999999999" customHeight="1" x14ac:dyDescent="0.25">
      <c r="A46" s="325">
        <v>40</v>
      </c>
      <c r="B46" s="346"/>
      <c r="C46" s="346"/>
      <c r="D46" s="332"/>
      <c r="E46" s="329"/>
      <c r="F46" s="338"/>
      <c r="G46" s="338"/>
      <c r="H46" s="342"/>
      <c r="I46" s="343"/>
      <c r="J46" s="333" t="e">
        <f>IF(AND(Q46="",#REF!&gt;0,#REF!&lt;5),K46,)</f>
        <v>#REF!</v>
      </c>
      <c r="K46" s="334" t="str">
        <f>IF(D46="","ZZZ9",IF(AND(#REF!&gt;0,#REF!&lt;5),D46&amp;#REF!,D46&amp;"9"))</f>
        <v>ZZZ9</v>
      </c>
      <c r="L46" s="335">
        <f t="shared" si="0"/>
        <v>999</v>
      </c>
      <c r="M46" s="349">
        <f t="shared" si="1"/>
        <v>999</v>
      </c>
      <c r="N46" s="345"/>
      <c r="O46" s="338"/>
      <c r="P46" s="337">
        <f t="shared" si="2"/>
        <v>999</v>
      </c>
      <c r="Q46" s="338"/>
    </row>
    <row r="47" spans="1:17" s="339" customFormat="1" ht="18.899999999999999" customHeight="1" x14ac:dyDescent="0.25">
      <c r="A47" s="325">
        <v>41</v>
      </c>
      <c r="B47" s="346"/>
      <c r="C47" s="346"/>
      <c r="D47" s="332"/>
      <c r="E47" s="329"/>
      <c r="F47" s="338"/>
      <c r="G47" s="338"/>
      <c r="H47" s="342"/>
      <c r="I47" s="343"/>
      <c r="J47" s="333" t="e">
        <f>IF(AND(Q47="",#REF!&gt;0,#REF!&lt;5),K47,)</f>
        <v>#REF!</v>
      </c>
      <c r="K47" s="334" t="str">
        <f>IF(D47="","ZZZ9",IF(AND(#REF!&gt;0,#REF!&lt;5),D47&amp;#REF!,D47&amp;"9"))</f>
        <v>ZZZ9</v>
      </c>
      <c r="L47" s="335">
        <f t="shared" si="0"/>
        <v>999</v>
      </c>
      <c r="M47" s="349">
        <f t="shared" si="1"/>
        <v>999</v>
      </c>
      <c r="N47" s="345"/>
      <c r="O47" s="338"/>
      <c r="P47" s="337">
        <f t="shared" si="2"/>
        <v>999</v>
      </c>
      <c r="Q47" s="338"/>
    </row>
    <row r="48" spans="1:17" s="339" customFormat="1" ht="18.899999999999999" customHeight="1" x14ac:dyDescent="0.25">
      <c r="A48" s="325">
        <v>42</v>
      </c>
      <c r="B48" s="346"/>
      <c r="C48" s="346"/>
      <c r="D48" s="332"/>
      <c r="E48" s="329"/>
      <c r="F48" s="338"/>
      <c r="G48" s="338"/>
      <c r="H48" s="342"/>
      <c r="I48" s="343"/>
      <c r="J48" s="333" t="e">
        <f>IF(AND(Q48="",#REF!&gt;0,#REF!&lt;5),K48,)</f>
        <v>#REF!</v>
      </c>
      <c r="K48" s="334" t="str">
        <f>IF(D48="","ZZZ9",IF(AND(#REF!&gt;0,#REF!&lt;5),D48&amp;#REF!,D48&amp;"9"))</f>
        <v>ZZZ9</v>
      </c>
      <c r="L48" s="335">
        <f t="shared" si="0"/>
        <v>999</v>
      </c>
      <c r="M48" s="349">
        <f t="shared" si="1"/>
        <v>999</v>
      </c>
      <c r="N48" s="345"/>
      <c r="O48" s="338"/>
      <c r="P48" s="337">
        <f t="shared" si="2"/>
        <v>999</v>
      </c>
      <c r="Q48" s="338"/>
    </row>
    <row r="49" spans="1:17" s="339" customFormat="1" ht="18.899999999999999" customHeight="1" x14ac:dyDescent="0.25">
      <c r="A49" s="325">
        <v>43</v>
      </c>
      <c r="B49" s="346"/>
      <c r="C49" s="346"/>
      <c r="D49" s="332"/>
      <c r="E49" s="329"/>
      <c r="F49" s="338"/>
      <c r="G49" s="338"/>
      <c r="H49" s="342"/>
      <c r="I49" s="343"/>
      <c r="J49" s="333" t="e">
        <f>IF(AND(Q49="",#REF!&gt;0,#REF!&lt;5),K49,)</f>
        <v>#REF!</v>
      </c>
      <c r="K49" s="334" t="str">
        <f>IF(D49="","ZZZ9",IF(AND(#REF!&gt;0,#REF!&lt;5),D49&amp;#REF!,D49&amp;"9"))</f>
        <v>ZZZ9</v>
      </c>
      <c r="L49" s="335">
        <f t="shared" si="0"/>
        <v>999</v>
      </c>
      <c r="M49" s="349">
        <f t="shared" si="1"/>
        <v>999</v>
      </c>
      <c r="N49" s="345"/>
      <c r="O49" s="338"/>
      <c r="P49" s="337">
        <f t="shared" si="2"/>
        <v>999</v>
      </c>
      <c r="Q49" s="338"/>
    </row>
    <row r="50" spans="1:17" s="339" customFormat="1" ht="18.899999999999999" customHeight="1" x14ac:dyDescent="0.25">
      <c r="A50" s="325">
        <v>44</v>
      </c>
      <c r="B50" s="346"/>
      <c r="C50" s="346"/>
      <c r="D50" s="332"/>
      <c r="E50" s="329"/>
      <c r="F50" s="338"/>
      <c r="G50" s="338"/>
      <c r="H50" s="342"/>
      <c r="I50" s="343"/>
      <c r="J50" s="333" t="e">
        <f>IF(AND(Q50="",#REF!&gt;0,#REF!&lt;5),K50,)</f>
        <v>#REF!</v>
      </c>
      <c r="K50" s="334" t="str">
        <f>IF(D50="","ZZZ9",IF(AND(#REF!&gt;0,#REF!&lt;5),D50&amp;#REF!,D50&amp;"9"))</f>
        <v>ZZZ9</v>
      </c>
      <c r="L50" s="335">
        <f t="shared" si="0"/>
        <v>999</v>
      </c>
      <c r="M50" s="349">
        <f t="shared" si="1"/>
        <v>999</v>
      </c>
      <c r="N50" s="345"/>
      <c r="O50" s="338"/>
      <c r="P50" s="337">
        <f t="shared" si="2"/>
        <v>999</v>
      </c>
      <c r="Q50" s="338"/>
    </row>
    <row r="51" spans="1:17" s="339" customFormat="1" ht="18.899999999999999" customHeight="1" x14ac:dyDescent="0.25">
      <c r="A51" s="325">
        <v>45</v>
      </c>
      <c r="B51" s="346"/>
      <c r="C51" s="346"/>
      <c r="D51" s="332"/>
      <c r="E51" s="329"/>
      <c r="F51" s="338"/>
      <c r="G51" s="338"/>
      <c r="H51" s="342"/>
      <c r="I51" s="343"/>
      <c r="J51" s="333" t="e">
        <f>IF(AND(Q51="",#REF!&gt;0,#REF!&lt;5),K51,)</f>
        <v>#REF!</v>
      </c>
      <c r="K51" s="334" t="str">
        <f>IF(D51="","ZZZ9",IF(AND(#REF!&gt;0,#REF!&lt;5),D51&amp;#REF!,D51&amp;"9"))</f>
        <v>ZZZ9</v>
      </c>
      <c r="L51" s="335">
        <f t="shared" si="0"/>
        <v>999</v>
      </c>
      <c r="M51" s="349">
        <f t="shared" si="1"/>
        <v>999</v>
      </c>
      <c r="N51" s="345"/>
      <c r="O51" s="338"/>
      <c r="P51" s="337">
        <f t="shared" si="2"/>
        <v>999</v>
      </c>
      <c r="Q51" s="338"/>
    </row>
    <row r="52" spans="1:17" s="339" customFormat="1" ht="18.899999999999999" customHeight="1" x14ac:dyDescent="0.25">
      <c r="A52" s="325">
        <v>46</v>
      </c>
      <c r="B52" s="346"/>
      <c r="C52" s="346"/>
      <c r="D52" s="332"/>
      <c r="E52" s="329"/>
      <c r="F52" s="338"/>
      <c r="G52" s="338"/>
      <c r="H52" s="342"/>
      <c r="I52" s="343"/>
      <c r="J52" s="333" t="e">
        <f>IF(AND(Q52="",#REF!&gt;0,#REF!&lt;5),K52,)</f>
        <v>#REF!</v>
      </c>
      <c r="K52" s="334" t="str">
        <f>IF(D52="","ZZZ9",IF(AND(#REF!&gt;0,#REF!&lt;5),D52&amp;#REF!,D52&amp;"9"))</f>
        <v>ZZZ9</v>
      </c>
      <c r="L52" s="335">
        <f t="shared" si="0"/>
        <v>999</v>
      </c>
      <c r="M52" s="349">
        <f t="shared" si="1"/>
        <v>999</v>
      </c>
      <c r="N52" s="345"/>
      <c r="O52" s="338"/>
      <c r="P52" s="337">
        <f t="shared" si="2"/>
        <v>999</v>
      </c>
      <c r="Q52" s="338"/>
    </row>
    <row r="53" spans="1:17" s="339" customFormat="1" ht="18.899999999999999" customHeight="1" x14ac:dyDescent="0.25">
      <c r="A53" s="325">
        <v>47</v>
      </c>
      <c r="B53" s="346"/>
      <c r="C53" s="346"/>
      <c r="D53" s="332"/>
      <c r="E53" s="329"/>
      <c r="F53" s="338"/>
      <c r="G53" s="338"/>
      <c r="H53" s="342"/>
      <c r="I53" s="343"/>
      <c r="J53" s="333" t="e">
        <f>IF(AND(Q53="",#REF!&gt;0,#REF!&lt;5),K53,)</f>
        <v>#REF!</v>
      </c>
      <c r="K53" s="334" t="str">
        <f>IF(D53="","ZZZ9",IF(AND(#REF!&gt;0,#REF!&lt;5),D53&amp;#REF!,D53&amp;"9"))</f>
        <v>ZZZ9</v>
      </c>
      <c r="L53" s="335">
        <f t="shared" si="0"/>
        <v>999</v>
      </c>
      <c r="M53" s="349">
        <f t="shared" si="1"/>
        <v>999</v>
      </c>
      <c r="N53" s="345"/>
      <c r="O53" s="338"/>
      <c r="P53" s="337">
        <f t="shared" si="2"/>
        <v>999</v>
      </c>
      <c r="Q53" s="338"/>
    </row>
    <row r="54" spans="1:17" s="339" customFormat="1" ht="18.899999999999999" customHeight="1" x14ac:dyDescent="0.25">
      <c r="A54" s="325">
        <v>48</v>
      </c>
      <c r="B54" s="346"/>
      <c r="C54" s="346"/>
      <c r="D54" s="332"/>
      <c r="E54" s="329"/>
      <c r="F54" s="338"/>
      <c r="G54" s="338"/>
      <c r="H54" s="342"/>
      <c r="I54" s="343"/>
      <c r="J54" s="333" t="e">
        <f>IF(AND(Q54="",#REF!&gt;0,#REF!&lt;5),K54,)</f>
        <v>#REF!</v>
      </c>
      <c r="K54" s="334" t="str">
        <f>IF(D54="","ZZZ9",IF(AND(#REF!&gt;0,#REF!&lt;5),D54&amp;#REF!,D54&amp;"9"))</f>
        <v>ZZZ9</v>
      </c>
      <c r="L54" s="335">
        <f t="shared" si="0"/>
        <v>999</v>
      </c>
      <c r="M54" s="349">
        <f t="shared" si="1"/>
        <v>999</v>
      </c>
      <c r="N54" s="345"/>
      <c r="O54" s="338"/>
      <c r="P54" s="337">
        <f t="shared" si="2"/>
        <v>999</v>
      </c>
      <c r="Q54" s="338"/>
    </row>
    <row r="55" spans="1:17" s="339" customFormat="1" ht="18.899999999999999" customHeight="1" x14ac:dyDescent="0.25">
      <c r="A55" s="325">
        <v>49</v>
      </c>
      <c r="B55" s="346"/>
      <c r="C55" s="346"/>
      <c r="D55" s="332"/>
      <c r="E55" s="329"/>
      <c r="F55" s="338"/>
      <c r="G55" s="338"/>
      <c r="H55" s="342"/>
      <c r="I55" s="343"/>
      <c r="J55" s="333" t="e">
        <f>IF(AND(Q55="",#REF!&gt;0,#REF!&lt;5),K55,)</f>
        <v>#REF!</v>
      </c>
      <c r="K55" s="334" t="str">
        <f>IF(D55="","ZZZ9",IF(AND(#REF!&gt;0,#REF!&lt;5),D55&amp;#REF!,D55&amp;"9"))</f>
        <v>ZZZ9</v>
      </c>
      <c r="L55" s="335">
        <f t="shared" si="0"/>
        <v>999</v>
      </c>
      <c r="M55" s="349">
        <f t="shared" si="1"/>
        <v>999</v>
      </c>
      <c r="N55" s="345"/>
      <c r="O55" s="338"/>
      <c r="P55" s="337">
        <f t="shared" si="2"/>
        <v>999</v>
      </c>
      <c r="Q55" s="338"/>
    </row>
    <row r="56" spans="1:17" s="339" customFormat="1" ht="18.899999999999999" customHeight="1" x14ac:dyDescent="0.25">
      <c r="A56" s="325">
        <v>50</v>
      </c>
      <c r="B56" s="346"/>
      <c r="C56" s="346"/>
      <c r="D56" s="332"/>
      <c r="E56" s="329"/>
      <c r="F56" s="338"/>
      <c r="G56" s="338"/>
      <c r="H56" s="342"/>
      <c r="I56" s="343"/>
      <c r="J56" s="333" t="e">
        <f>IF(AND(Q56="",#REF!&gt;0,#REF!&lt;5),K56,)</f>
        <v>#REF!</v>
      </c>
      <c r="K56" s="334" t="str">
        <f>IF(D56="","ZZZ9",IF(AND(#REF!&gt;0,#REF!&lt;5),D56&amp;#REF!,D56&amp;"9"))</f>
        <v>ZZZ9</v>
      </c>
      <c r="L56" s="335">
        <f t="shared" si="0"/>
        <v>999</v>
      </c>
      <c r="M56" s="349">
        <f t="shared" si="1"/>
        <v>999</v>
      </c>
      <c r="N56" s="345"/>
      <c r="O56" s="338"/>
      <c r="P56" s="337">
        <f t="shared" si="2"/>
        <v>999</v>
      </c>
      <c r="Q56" s="338"/>
    </row>
    <row r="57" spans="1:17" s="339" customFormat="1" ht="18.899999999999999" customHeight="1" x14ac:dyDescent="0.25">
      <c r="A57" s="325">
        <v>51</v>
      </c>
      <c r="B57" s="346"/>
      <c r="C57" s="346"/>
      <c r="D57" s="332"/>
      <c r="E57" s="329"/>
      <c r="F57" s="338"/>
      <c r="G57" s="338"/>
      <c r="H57" s="342"/>
      <c r="I57" s="343"/>
      <c r="J57" s="333" t="e">
        <f>IF(AND(Q57="",#REF!&gt;0,#REF!&lt;5),K57,)</f>
        <v>#REF!</v>
      </c>
      <c r="K57" s="334" t="str">
        <f>IF(D57="","ZZZ9",IF(AND(#REF!&gt;0,#REF!&lt;5),D57&amp;#REF!,D57&amp;"9"))</f>
        <v>ZZZ9</v>
      </c>
      <c r="L57" s="335">
        <f t="shared" si="0"/>
        <v>999</v>
      </c>
      <c r="M57" s="349">
        <f t="shared" si="1"/>
        <v>999</v>
      </c>
      <c r="N57" s="345"/>
      <c r="O57" s="338"/>
      <c r="P57" s="337">
        <f t="shared" si="2"/>
        <v>999</v>
      </c>
      <c r="Q57" s="338"/>
    </row>
    <row r="58" spans="1:17" s="339" customFormat="1" ht="18.899999999999999" customHeight="1" x14ac:dyDescent="0.25">
      <c r="A58" s="325">
        <v>52</v>
      </c>
      <c r="B58" s="346"/>
      <c r="C58" s="346"/>
      <c r="D58" s="332"/>
      <c r="E58" s="329"/>
      <c r="F58" s="338"/>
      <c r="G58" s="338"/>
      <c r="H58" s="342"/>
      <c r="I58" s="343"/>
      <c r="J58" s="333" t="e">
        <f>IF(AND(Q58="",#REF!&gt;0,#REF!&lt;5),K58,)</f>
        <v>#REF!</v>
      </c>
      <c r="K58" s="334" t="str">
        <f>IF(D58="","ZZZ9",IF(AND(#REF!&gt;0,#REF!&lt;5),D58&amp;#REF!,D58&amp;"9"))</f>
        <v>ZZZ9</v>
      </c>
      <c r="L58" s="335">
        <f t="shared" si="0"/>
        <v>999</v>
      </c>
      <c r="M58" s="349">
        <f t="shared" si="1"/>
        <v>999</v>
      </c>
      <c r="N58" s="345"/>
      <c r="O58" s="338"/>
      <c r="P58" s="337">
        <f t="shared" si="2"/>
        <v>999</v>
      </c>
      <c r="Q58" s="338"/>
    </row>
    <row r="59" spans="1:17" s="339" customFormat="1" ht="18.899999999999999" customHeight="1" x14ac:dyDescent="0.25">
      <c r="A59" s="325">
        <v>53</v>
      </c>
      <c r="B59" s="346"/>
      <c r="C59" s="346"/>
      <c r="D59" s="332"/>
      <c r="E59" s="329"/>
      <c r="F59" s="338"/>
      <c r="G59" s="338"/>
      <c r="H59" s="342"/>
      <c r="I59" s="343"/>
      <c r="J59" s="333" t="e">
        <f>IF(AND(Q59="",#REF!&gt;0,#REF!&lt;5),K59,)</f>
        <v>#REF!</v>
      </c>
      <c r="K59" s="334" t="str">
        <f>IF(D59="","ZZZ9",IF(AND(#REF!&gt;0,#REF!&lt;5),D59&amp;#REF!,D59&amp;"9"))</f>
        <v>ZZZ9</v>
      </c>
      <c r="L59" s="335">
        <f t="shared" si="0"/>
        <v>999</v>
      </c>
      <c r="M59" s="349">
        <f t="shared" si="1"/>
        <v>999</v>
      </c>
      <c r="N59" s="345"/>
      <c r="O59" s="338"/>
      <c r="P59" s="337">
        <f t="shared" si="2"/>
        <v>999</v>
      </c>
      <c r="Q59" s="338"/>
    </row>
    <row r="60" spans="1:17" s="339" customFormat="1" ht="18.899999999999999" customHeight="1" x14ac:dyDescent="0.25">
      <c r="A60" s="325">
        <v>54</v>
      </c>
      <c r="B60" s="346"/>
      <c r="C60" s="346"/>
      <c r="D60" s="332"/>
      <c r="E60" s="329"/>
      <c r="F60" s="338"/>
      <c r="G60" s="338"/>
      <c r="H60" s="342"/>
      <c r="I60" s="343"/>
      <c r="J60" s="333" t="e">
        <f>IF(AND(Q60="",#REF!&gt;0,#REF!&lt;5),K60,)</f>
        <v>#REF!</v>
      </c>
      <c r="K60" s="334" t="str">
        <f>IF(D60="","ZZZ9",IF(AND(#REF!&gt;0,#REF!&lt;5),D60&amp;#REF!,D60&amp;"9"))</f>
        <v>ZZZ9</v>
      </c>
      <c r="L60" s="335">
        <f t="shared" si="0"/>
        <v>999</v>
      </c>
      <c r="M60" s="349">
        <f t="shared" si="1"/>
        <v>999</v>
      </c>
      <c r="N60" s="345"/>
      <c r="O60" s="338"/>
      <c r="P60" s="337">
        <f t="shared" si="2"/>
        <v>999</v>
      </c>
      <c r="Q60" s="338"/>
    </row>
    <row r="61" spans="1:17" s="339" customFormat="1" ht="18.899999999999999" customHeight="1" x14ac:dyDescent="0.25">
      <c r="A61" s="325">
        <v>55</v>
      </c>
      <c r="B61" s="346"/>
      <c r="C61" s="346"/>
      <c r="D61" s="332"/>
      <c r="E61" s="329"/>
      <c r="F61" s="338"/>
      <c r="G61" s="338"/>
      <c r="H61" s="342"/>
      <c r="I61" s="343"/>
      <c r="J61" s="333" t="e">
        <f>IF(AND(Q61="",#REF!&gt;0,#REF!&lt;5),K61,)</f>
        <v>#REF!</v>
      </c>
      <c r="K61" s="334" t="str">
        <f>IF(D61="","ZZZ9",IF(AND(#REF!&gt;0,#REF!&lt;5),D61&amp;#REF!,D61&amp;"9"))</f>
        <v>ZZZ9</v>
      </c>
      <c r="L61" s="335">
        <f t="shared" si="0"/>
        <v>999</v>
      </c>
      <c r="M61" s="349">
        <f t="shared" si="1"/>
        <v>999</v>
      </c>
      <c r="N61" s="345"/>
      <c r="O61" s="338"/>
      <c r="P61" s="337">
        <f t="shared" si="2"/>
        <v>999</v>
      </c>
      <c r="Q61" s="338"/>
    </row>
    <row r="62" spans="1:17" s="339" customFormat="1" ht="18.899999999999999" customHeight="1" x14ac:dyDescent="0.25">
      <c r="A62" s="325">
        <v>56</v>
      </c>
      <c r="B62" s="346"/>
      <c r="C62" s="346"/>
      <c r="D62" s="332"/>
      <c r="E62" s="329"/>
      <c r="F62" s="338"/>
      <c r="G62" s="338"/>
      <c r="H62" s="342"/>
      <c r="I62" s="343"/>
      <c r="J62" s="333" t="e">
        <f>IF(AND(Q62="",#REF!&gt;0,#REF!&lt;5),K62,)</f>
        <v>#REF!</v>
      </c>
      <c r="K62" s="334" t="str">
        <f>IF(D62="","ZZZ9",IF(AND(#REF!&gt;0,#REF!&lt;5),D62&amp;#REF!,D62&amp;"9"))</f>
        <v>ZZZ9</v>
      </c>
      <c r="L62" s="335">
        <f t="shared" si="0"/>
        <v>999</v>
      </c>
      <c r="M62" s="349">
        <f t="shared" si="1"/>
        <v>999</v>
      </c>
      <c r="N62" s="345"/>
      <c r="O62" s="338"/>
      <c r="P62" s="337">
        <f t="shared" si="2"/>
        <v>999</v>
      </c>
      <c r="Q62" s="338"/>
    </row>
    <row r="63" spans="1:17" s="339" customFormat="1" ht="18.899999999999999" customHeight="1" x14ac:dyDescent="0.25">
      <c r="A63" s="325">
        <v>57</v>
      </c>
      <c r="B63" s="346"/>
      <c r="C63" s="346"/>
      <c r="D63" s="332"/>
      <c r="E63" s="329"/>
      <c r="F63" s="338"/>
      <c r="G63" s="338"/>
      <c r="H63" s="342"/>
      <c r="I63" s="343"/>
      <c r="J63" s="333" t="e">
        <f>IF(AND(Q63="",#REF!&gt;0,#REF!&lt;5),K63,)</f>
        <v>#REF!</v>
      </c>
      <c r="K63" s="334" t="str">
        <f>IF(D63="","ZZZ9",IF(AND(#REF!&gt;0,#REF!&lt;5),D63&amp;#REF!,D63&amp;"9"))</f>
        <v>ZZZ9</v>
      </c>
      <c r="L63" s="335">
        <f t="shared" si="0"/>
        <v>999</v>
      </c>
      <c r="M63" s="349">
        <f t="shared" si="1"/>
        <v>999</v>
      </c>
      <c r="N63" s="345"/>
      <c r="O63" s="338"/>
      <c r="P63" s="337">
        <f t="shared" si="2"/>
        <v>999</v>
      </c>
      <c r="Q63" s="338"/>
    </row>
    <row r="64" spans="1:17" s="339" customFormat="1" ht="18.899999999999999" customHeight="1" x14ac:dyDescent="0.25">
      <c r="A64" s="325">
        <v>58</v>
      </c>
      <c r="B64" s="346"/>
      <c r="C64" s="346"/>
      <c r="D64" s="332"/>
      <c r="E64" s="329"/>
      <c r="F64" s="338"/>
      <c r="G64" s="338"/>
      <c r="H64" s="342"/>
      <c r="I64" s="343"/>
      <c r="J64" s="333" t="e">
        <f>IF(AND(Q64="",#REF!&gt;0,#REF!&lt;5),K64,)</f>
        <v>#REF!</v>
      </c>
      <c r="K64" s="334" t="str">
        <f>IF(D64="","ZZZ9",IF(AND(#REF!&gt;0,#REF!&lt;5),D64&amp;#REF!,D64&amp;"9"))</f>
        <v>ZZZ9</v>
      </c>
      <c r="L64" s="335">
        <f t="shared" si="0"/>
        <v>999</v>
      </c>
      <c r="M64" s="349">
        <f t="shared" si="1"/>
        <v>999</v>
      </c>
      <c r="N64" s="345"/>
      <c r="O64" s="338"/>
      <c r="P64" s="337">
        <f t="shared" si="2"/>
        <v>999</v>
      </c>
      <c r="Q64" s="338"/>
    </row>
    <row r="65" spans="1:17" s="339" customFormat="1" ht="18.899999999999999" customHeight="1" x14ac:dyDescent="0.25">
      <c r="A65" s="325">
        <v>59</v>
      </c>
      <c r="B65" s="346"/>
      <c r="C65" s="346"/>
      <c r="D65" s="332"/>
      <c r="E65" s="329"/>
      <c r="F65" s="338"/>
      <c r="G65" s="338"/>
      <c r="H65" s="342"/>
      <c r="I65" s="343"/>
      <c r="J65" s="333" t="e">
        <f>IF(AND(Q65="",#REF!&gt;0,#REF!&lt;5),K65,)</f>
        <v>#REF!</v>
      </c>
      <c r="K65" s="334" t="str">
        <f>IF(D65="","ZZZ9",IF(AND(#REF!&gt;0,#REF!&lt;5),D65&amp;#REF!,D65&amp;"9"))</f>
        <v>ZZZ9</v>
      </c>
      <c r="L65" s="335">
        <f t="shared" si="0"/>
        <v>999</v>
      </c>
      <c r="M65" s="349">
        <f t="shared" si="1"/>
        <v>999</v>
      </c>
      <c r="N65" s="345"/>
      <c r="O65" s="338"/>
      <c r="P65" s="337">
        <f t="shared" si="2"/>
        <v>999</v>
      </c>
      <c r="Q65" s="338"/>
    </row>
    <row r="66" spans="1:17" s="339" customFormat="1" ht="18.899999999999999" customHeight="1" x14ac:dyDescent="0.25">
      <c r="A66" s="325">
        <v>60</v>
      </c>
      <c r="B66" s="346"/>
      <c r="C66" s="346"/>
      <c r="D66" s="332"/>
      <c r="E66" s="329"/>
      <c r="F66" s="338"/>
      <c r="G66" s="338"/>
      <c r="H66" s="342"/>
      <c r="I66" s="343"/>
      <c r="J66" s="333" t="e">
        <f>IF(AND(Q66="",#REF!&gt;0,#REF!&lt;5),K66,)</f>
        <v>#REF!</v>
      </c>
      <c r="K66" s="334" t="str">
        <f>IF(D66="","ZZZ9",IF(AND(#REF!&gt;0,#REF!&lt;5),D66&amp;#REF!,D66&amp;"9"))</f>
        <v>ZZZ9</v>
      </c>
      <c r="L66" s="335">
        <f t="shared" si="0"/>
        <v>999</v>
      </c>
      <c r="M66" s="349">
        <f t="shared" si="1"/>
        <v>999</v>
      </c>
      <c r="N66" s="345"/>
      <c r="O66" s="338"/>
      <c r="P66" s="337">
        <f t="shared" si="2"/>
        <v>999</v>
      </c>
      <c r="Q66" s="338"/>
    </row>
    <row r="67" spans="1:17" s="339" customFormat="1" ht="18.899999999999999" customHeight="1" x14ac:dyDescent="0.25">
      <c r="A67" s="325">
        <v>61</v>
      </c>
      <c r="B67" s="346"/>
      <c r="C67" s="346"/>
      <c r="D67" s="332"/>
      <c r="E67" s="329"/>
      <c r="F67" s="338"/>
      <c r="G67" s="338"/>
      <c r="H67" s="342"/>
      <c r="I67" s="343"/>
      <c r="J67" s="333" t="e">
        <f>IF(AND(Q67="",#REF!&gt;0,#REF!&lt;5),K67,)</f>
        <v>#REF!</v>
      </c>
      <c r="K67" s="334" t="str">
        <f>IF(D67="","ZZZ9",IF(AND(#REF!&gt;0,#REF!&lt;5),D67&amp;#REF!,D67&amp;"9"))</f>
        <v>ZZZ9</v>
      </c>
      <c r="L67" s="335">
        <f t="shared" si="0"/>
        <v>999</v>
      </c>
      <c r="M67" s="349">
        <f t="shared" si="1"/>
        <v>999</v>
      </c>
      <c r="N67" s="345"/>
      <c r="O67" s="338"/>
      <c r="P67" s="337">
        <f t="shared" si="2"/>
        <v>999</v>
      </c>
      <c r="Q67" s="338"/>
    </row>
    <row r="68" spans="1:17" s="339" customFormat="1" ht="18.899999999999999" customHeight="1" x14ac:dyDescent="0.25">
      <c r="A68" s="325">
        <v>62</v>
      </c>
      <c r="B68" s="346"/>
      <c r="C68" s="346"/>
      <c r="D68" s="332"/>
      <c r="E68" s="329"/>
      <c r="F68" s="338"/>
      <c r="G68" s="338"/>
      <c r="H68" s="342"/>
      <c r="I68" s="343"/>
      <c r="J68" s="333" t="e">
        <f>IF(AND(Q68="",#REF!&gt;0,#REF!&lt;5),K68,)</f>
        <v>#REF!</v>
      </c>
      <c r="K68" s="334" t="str">
        <f>IF(D68="","ZZZ9",IF(AND(#REF!&gt;0,#REF!&lt;5),D68&amp;#REF!,D68&amp;"9"))</f>
        <v>ZZZ9</v>
      </c>
      <c r="L68" s="335">
        <f t="shared" si="0"/>
        <v>999</v>
      </c>
      <c r="M68" s="349">
        <f t="shared" si="1"/>
        <v>999</v>
      </c>
      <c r="N68" s="345"/>
      <c r="O68" s="338"/>
      <c r="P68" s="337">
        <f t="shared" si="2"/>
        <v>999</v>
      </c>
      <c r="Q68" s="338"/>
    </row>
    <row r="69" spans="1:17" s="339" customFormat="1" ht="18.899999999999999" customHeight="1" x14ac:dyDescent="0.25">
      <c r="A69" s="325">
        <v>63</v>
      </c>
      <c r="B69" s="346"/>
      <c r="C69" s="346"/>
      <c r="D69" s="332"/>
      <c r="E69" s="329"/>
      <c r="F69" s="338"/>
      <c r="G69" s="338"/>
      <c r="H69" s="342"/>
      <c r="I69" s="343"/>
      <c r="J69" s="333" t="e">
        <f>IF(AND(Q69="",#REF!&gt;0,#REF!&lt;5),K69,)</f>
        <v>#REF!</v>
      </c>
      <c r="K69" s="334" t="str">
        <f>IF(D69="","ZZZ9",IF(AND(#REF!&gt;0,#REF!&lt;5),D69&amp;#REF!,D69&amp;"9"))</f>
        <v>ZZZ9</v>
      </c>
      <c r="L69" s="335">
        <f t="shared" si="0"/>
        <v>999</v>
      </c>
      <c r="M69" s="349">
        <f t="shared" si="1"/>
        <v>999</v>
      </c>
      <c r="N69" s="345"/>
      <c r="O69" s="338"/>
      <c r="P69" s="337">
        <f t="shared" si="2"/>
        <v>999</v>
      </c>
      <c r="Q69" s="338"/>
    </row>
    <row r="70" spans="1:17" s="339" customFormat="1" ht="18.899999999999999" customHeight="1" x14ac:dyDescent="0.25">
      <c r="A70" s="325">
        <v>64</v>
      </c>
      <c r="B70" s="346"/>
      <c r="C70" s="346"/>
      <c r="D70" s="332"/>
      <c r="E70" s="329"/>
      <c r="F70" s="338"/>
      <c r="G70" s="338"/>
      <c r="H70" s="342"/>
      <c r="I70" s="343"/>
      <c r="J70" s="333" t="e">
        <f>IF(AND(Q70="",#REF!&gt;0,#REF!&lt;5),K70,)</f>
        <v>#REF!</v>
      </c>
      <c r="K70" s="334" t="str">
        <f>IF(D70="","ZZZ9",IF(AND(#REF!&gt;0,#REF!&lt;5),D70&amp;#REF!,D70&amp;"9"))</f>
        <v>ZZZ9</v>
      </c>
      <c r="L70" s="335">
        <f t="shared" si="0"/>
        <v>999</v>
      </c>
      <c r="M70" s="349">
        <f t="shared" si="1"/>
        <v>999</v>
      </c>
      <c r="N70" s="345"/>
      <c r="O70" s="338"/>
      <c r="P70" s="337">
        <f t="shared" si="2"/>
        <v>999</v>
      </c>
      <c r="Q70" s="338"/>
    </row>
    <row r="71" spans="1:17" s="339" customFormat="1" ht="18.899999999999999" customHeight="1" x14ac:dyDescent="0.25">
      <c r="A71" s="325">
        <v>65</v>
      </c>
      <c r="B71" s="346"/>
      <c r="C71" s="346"/>
      <c r="D71" s="332"/>
      <c r="E71" s="329"/>
      <c r="F71" s="338"/>
      <c r="G71" s="338"/>
      <c r="H71" s="342"/>
      <c r="I71" s="343"/>
      <c r="J71" s="333" t="e">
        <f>IF(AND(Q71="",#REF!&gt;0,#REF!&lt;5),K71,)</f>
        <v>#REF!</v>
      </c>
      <c r="K71" s="334" t="str">
        <f>IF(D71="","ZZZ9",IF(AND(#REF!&gt;0,#REF!&lt;5),D71&amp;#REF!,D71&amp;"9"))</f>
        <v>ZZZ9</v>
      </c>
      <c r="L71" s="335">
        <f t="shared" si="0"/>
        <v>999</v>
      </c>
      <c r="M71" s="349">
        <f t="shared" si="1"/>
        <v>999</v>
      </c>
      <c r="N71" s="345"/>
      <c r="O71" s="338"/>
      <c r="P71" s="337">
        <f t="shared" si="2"/>
        <v>999</v>
      </c>
      <c r="Q71" s="338"/>
    </row>
    <row r="72" spans="1:17" s="339" customFormat="1" ht="18.899999999999999" customHeight="1" x14ac:dyDescent="0.25">
      <c r="A72" s="325">
        <v>66</v>
      </c>
      <c r="B72" s="346"/>
      <c r="C72" s="346"/>
      <c r="D72" s="332"/>
      <c r="E72" s="329"/>
      <c r="F72" s="338"/>
      <c r="G72" s="338"/>
      <c r="H72" s="342"/>
      <c r="I72" s="343"/>
      <c r="J72" s="333" t="e">
        <f>IF(AND(Q72="",#REF!&gt;0,#REF!&lt;5),K72,)</f>
        <v>#REF!</v>
      </c>
      <c r="K72" s="334" t="str">
        <f>IF(D72="","ZZZ9",IF(AND(#REF!&gt;0,#REF!&lt;5),D72&amp;#REF!,D72&amp;"9"))</f>
        <v>ZZZ9</v>
      </c>
      <c r="L72" s="335">
        <f t="shared" si="0"/>
        <v>999</v>
      </c>
      <c r="M72" s="349">
        <f t="shared" si="1"/>
        <v>999</v>
      </c>
      <c r="N72" s="345"/>
      <c r="O72" s="338"/>
      <c r="P72" s="337">
        <f t="shared" si="2"/>
        <v>999</v>
      </c>
      <c r="Q72" s="338"/>
    </row>
    <row r="73" spans="1:17" s="339" customFormat="1" ht="18.899999999999999" customHeight="1" x14ac:dyDescent="0.25">
      <c r="A73" s="325">
        <v>67</v>
      </c>
      <c r="B73" s="346"/>
      <c r="C73" s="346"/>
      <c r="D73" s="332"/>
      <c r="E73" s="329"/>
      <c r="F73" s="338"/>
      <c r="G73" s="338"/>
      <c r="H73" s="342"/>
      <c r="I73" s="343"/>
      <c r="J73" s="333" t="e">
        <f>IF(AND(Q73="",#REF!&gt;0,#REF!&lt;5),K73,)</f>
        <v>#REF!</v>
      </c>
      <c r="K73" s="334" t="str">
        <f>IF(D73="","ZZZ9",IF(AND(#REF!&gt;0,#REF!&lt;5),D73&amp;#REF!,D73&amp;"9"))</f>
        <v>ZZZ9</v>
      </c>
      <c r="L73" s="335">
        <f t="shared" si="0"/>
        <v>999</v>
      </c>
      <c r="M73" s="349">
        <f t="shared" si="1"/>
        <v>999</v>
      </c>
      <c r="N73" s="345"/>
      <c r="O73" s="338"/>
      <c r="P73" s="337">
        <f t="shared" si="2"/>
        <v>999</v>
      </c>
      <c r="Q73" s="338"/>
    </row>
    <row r="74" spans="1:17" s="339" customFormat="1" ht="18.899999999999999" customHeight="1" x14ac:dyDescent="0.25">
      <c r="A74" s="325">
        <v>68</v>
      </c>
      <c r="B74" s="346"/>
      <c r="C74" s="346"/>
      <c r="D74" s="332"/>
      <c r="E74" s="329"/>
      <c r="F74" s="338"/>
      <c r="G74" s="338"/>
      <c r="H74" s="342"/>
      <c r="I74" s="343"/>
      <c r="J74" s="333" t="e">
        <f>IF(AND(Q74="",#REF!&gt;0,#REF!&lt;5),K74,)</f>
        <v>#REF!</v>
      </c>
      <c r="K74" s="334" t="str">
        <f>IF(D74="","ZZZ9",IF(AND(#REF!&gt;0,#REF!&lt;5),D74&amp;#REF!,D74&amp;"9"))</f>
        <v>ZZZ9</v>
      </c>
      <c r="L74" s="335">
        <f t="shared" si="0"/>
        <v>999</v>
      </c>
      <c r="M74" s="349">
        <f t="shared" si="1"/>
        <v>999</v>
      </c>
      <c r="N74" s="345"/>
      <c r="O74" s="338"/>
      <c r="P74" s="337">
        <f t="shared" si="2"/>
        <v>999</v>
      </c>
      <c r="Q74" s="338"/>
    </row>
    <row r="75" spans="1:17" s="339" customFormat="1" ht="18.899999999999999" customHeight="1" x14ac:dyDescent="0.25">
      <c r="A75" s="325">
        <v>69</v>
      </c>
      <c r="B75" s="346"/>
      <c r="C75" s="346"/>
      <c r="D75" s="332"/>
      <c r="E75" s="329"/>
      <c r="F75" s="338"/>
      <c r="G75" s="338"/>
      <c r="H75" s="342"/>
      <c r="I75" s="343"/>
      <c r="J75" s="333" t="e">
        <f>IF(AND(Q75="",#REF!&gt;0,#REF!&lt;5),K75,)</f>
        <v>#REF!</v>
      </c>
      <c r="K75" s="334" t="str">
        <f>IF(D75="","ZZZ9",IF(AND(#REF!&gt;0,#REF!&lt;5),D75&amp;#REF!,D75&amp;"9"))</f>
        <v>ZZZ9</v>
      </c>
      <c r="L75" s="335">
        <f t="shared" si="0"/>
        <v>999</v>
      </c>
      <c r="M75" s="349">
        <f t="shared" si="1"/>
        <v>999</v>
      </c>
      <c r="N75" s="345"/>
      <c r="O75" s="338"/>
      <c r="P75" s="337">
        <f t="shared" si="2"/>
        <v>999</v>
      </c>
      <c r="Q75" s="338"/>
    </row>
    <row r="76" spans="1:17" s="339" customFormat="1" ht="18.899999999999999" customHeight="1" x14ac:dyDescent="0.25">
      <c r="A76" s="325">
        <v>70</v>
      </c>
      <c r="B76" s="346"/>
      <c r="C76" s="346"/>
      <c r="D76" s="332"/>
      <c r="E76" s="329"/>
      <c r="F76" s="338"/>
      <c r="G76" s="338"/>
      <c r="H76" s="342"/>
      <c r="I76" s="343"/>
      <c r="J76" s="333" t="e">
        <f>IF(AND(Q76="",#REF!&gt;0,#REF!&lt;5),K76,)</f>
        <v>#REF!</v>
      </c>
      <c r="K76" s="334" t="str">
        <f>IF(D76="","ZZZ9",IF(AND(#REF!&gt;0,#REF!&lt;5),D76&amp;#REF!,D76&amp;"9"))</f>
        <v>ZZZ9</v>
      </c>
      <c r="L76" s="335">
        <f t="shared" si="0"/>
        <v>999</v>
      </c>
      <c r="M76" s="349">
        <f t="shared" si="1"/>
        <v>999</v>
      </c>
      <c r="N76" s="345"/>
      <c r="O76" s="338"/>
      <c r="P76" s="337">
        <f t="shared" si="2"/>
        <v>999</v>
      </c>
      <c r="Q76" s="338"/>
    </row>
    <row r="77" spans="1:17" s="339" customFormat="1" ht="18.899999999999999" customHeight="1" x14ac:dyDescent="0.25">
      <c r="A77" s="325">
        <v>71</v>
      </c>
      <c r="B77" s="346"/>
      <c r="C77" s="346"/>
      <c r="D77" s="332"/>
      <c r="E77" s="329"/>
      <c r="F77" s="338"/>
      <c r="G77" s="338"/>
      <c r="H77" s="342"/>
      <c r="I77" s="343"/>
      <c r="J77" s="333" t="e">
        <f>IF(AND(Q77="",#REF!&gt;0,#REF!&lt;5),K77,)</f>
        <v>#REF!</v>
      </c>
      <c r="K77" s="334" t="str">
        <f>IF(D77="","ZZZ9",IF(AND(#REF!&gt;0,#REF!&lt;5),D77&amp;#REF!,D77&amp;"9"))</f>
        <v>ZZZ9</v>
      </c>
      <c r="L77" s="335">
        <f t="shared" si="0"/>
        <v>999</v>
      </c>
      <c r="M77" s="349">
        <f t="shared" si="1"/>
        <v>999</v>
      </c>
      <c r="N77" s="345"/>
      <c r="O77" s="338"/>
      <c r="P77" s="337">
        <f t="shared" si="2"/>
        <v>999</v>
      </c>
      <c r="Q77" s="338"/>
    </row>
    <row r="78" spans="1:17" s="339" customFormat="1" ht="18.899999999999999" customHeight="1" x14ac:dyDescent="0.25">
      <c r="A78" s="325">
        <v>72</v>
      </c>
      <c r="B78" s="346"/>
      <c r="C78" s="346"/>
      <c r="D78" s="332"/>
      <c r="E78" s="329"/>
      <c r="F78" s="338"/>
      <c r="G78" s="338"/>
      <c r="H78" s="342"/>
      <c r="I78" s="343"/>
      <c r="J78" s="333" t="e">
        <f>IF(AND(Q78="",#REF!&gt;0,#REF!&lt;5),K78,)</f>
        <v>#REF!</v>
      </c>
      <c r="K78" s="334" t="str">
        <f>IF(D78="","ZZZ9",IF(AND(#REF!&gt;0,#REF!&lt;5),D78&amp;#REF!,D78&amp;"9"))</f>
        <v>ZZZ9</v>
      </c>
      <c r="L78" s="335">
        <f t="shared" si="0"/>
        <v>999</v>
      </c>
      <c r="M78" s="349">
        <f t="shared" si="1"/>
        <v>999</v>
      </c>
      <c r="N78" s="345"/>
      <c r="O78" s="338"/>
      <c r="P78" s="337">
        <f t="shared" si="2"/>
        <v>999</v>
      </c>
      <c r="Q78" s="338"/>
    </row>
    <row r="79" spans="1:17" s="339" customFormat="1" ht="18.899999999999999" customHeight="1" x14ac:dyDescent="0.25">
      <c r="A79" s="325">
        <v>73</v>
      </c>
      <c r="B79" s="346"/>
      <c r="C79" s="346"/>
      <c r="D79" s="332"/>
      <c r="E79" s="329"/>
      <c r="F79" s="338"/>
      <c r="G79" s="338"/>
      <c r="H79" s="342"/>
      <c r="I79" s="343"/>
      <c r="J79" s="333" t="e">
        <f>IF(AND(Q79="",#REF!&gt;0,#REF!&lt;5),K79,)</f>
        <v>#REF!</v>
      </c>
      <c r="K79" s="334" t="str">
        <f>IF(D79="","ZZZ9",IF(AND(#REF!&gt;0,#REF!&lt;5),D79&amp;#REF!,D79&amp;"9"))</f>
        <v>ZZZ9</v>
      </c>
      <c r="L79" s="335">
        <f t="shared" si="0"/>
        <v>999</v>
      </c>
      <c r="M79" s="349">
        <f t="shared" si="1"/>
        <v>999</v>
      </c>
      <c r="N79" s="345"/>
      <c r="O79" s="338"/>
      <c r="P79" s="337">
        <f t="shared" si="2"/>
        <v>999</v>
      </c>
      <c r="Q79" s="338"/>
    </row>
    <row r="80" spans="1:17" s="339" customFormat="1" ht="18.899999999999999" customHeight="1" x14ac:dyDescent="0.25">
      <c r="A80" s="325">
        <v>74</v>
      </c>
      <c r="B80" s="346"/>
      <c r="C80" s="346"/>
      <c r="D80" s="332"/>
      <c r="E80" s="329"/>
      <c r="F80" s="338"/>
      <c r="G80" s="338"/>
      <c r="H80" s="342"/>
      <c r="I80" s="343"/>
      <c r="J80" s="333" t="e">
        <f>IF(AND(Q80="",#REF!&gt;0,#REF!&lt;5),K80,)</f>
        <v>#REF!</v>
      </c>
      <c r="K80" s="334" t="str">
        <f>IF(D80="","ZZZ9",IF(AND(#REF!&gt;0,#REF!&lt;5),D80&amp;#REF!,D80&amp;"9"))</f>
        <v>ZZZ9</v>
      </c>
      <c r="L80" s="335">
        <f t="shared" si="0"/>
        <v>999</v>
      </c>
      <c r="M80" s="349">
        <f t="shared" si="1"/>
        <v>999</v>
      </c>
      <c r="N80" s="345"/>
      <c r="O80" s="338"/>
      <c r="P80" s="337">
        <f t="shared" si="2"/>
        <v>999</v>
      </c>
      <c r="Q80" s="338"/>
    </row>
    <row r="81" spans="1:17" s="339" customFormat="1" ht="18.899999999999999" customHeight="1" x14ac:dyDescent="0.25">
      <c r="A81" s="325">
        <v>75</v>
      </c>
      <c r="B81" s="346"/>
      <c r="C81" s="346"/>
      <c r="D81" s="332"/>
      <c r="E81" s="329"/>
      <c r="F81" s="338"/>
      <c r="G81" s="338"/>
      <c r="H81" s="342"/>
      <c r="I81" s="343"/>
      <c r="J81" s="333" t="e">
        <f>IF(AND(Q81="",#REF!&gt;0,#REF!&lt;5),K81,)</f>
        <v>#REF!</v>
      </c>
      <c r="K81" s="334" t="str">
        <f>IF(D81="","ZZZ9",IF(AND(#REF!&gt;0,#REF!&lt;5),D81&amp;#REF!,D81&amp;"9"))</f>
        <v>ZZZ9</v>
      </c>
      <c r="L81" s="335">
        <f t="shared" si="0"/>
        <v>999</v>
      </c>
      <c r="M81" s="349">
        <f t="shared" si="1"/>
        <v>999</v>
      </c>
      <c r="N81" s="345"/>
      <c r="O81" s="338"/>
      <c r="P81" s="337">
        <f t="shared" si="2"/>
        <v>999</v>
      </c>
      <c r="Q81" s="338"/>
    </row>
    <row r="82" spans="1:17" s="339" customFormat="1" ht="18.899999999999999" customHeight="1" x14ac:dyDescent="0.25">
      <c r="A82" s="325">
        <v>76</v>
      </c>
      <c r="B82" s="346"/>
      <c r="C82" s="346"/>
      <c r="D82" s="332"/>
      <c r="E82" s="329"/>
      <c r="F82" s="338"/>
      <c r="G82" s="338"/>
      <c r="H82" s="342"/>
      <c r="I82" s="343"/>
      <c r="J82" s="333" t="e">
        <f>IF(AND(Q82="",#REF!&gt;0,#REF!&lt;5),K82,)</f>
        <v>#REF!</v>
      </c>
      <c r="K82" s="334" t="str">
        <f>IF(D82="","ZZZ9",IF(AND(#REF!&gt;0,#REF!&lt;5),D82&amp;#REF!,D82&amp;"9"))</f>
        <v>ZZZ9</v>
      </c>
      <c r="L82" s="335">
        <f t="shared" si="0"/>
        <v>999</v>
      </c>
      <c r="M82" s="349">
        <f t="shared" si="1"/>
        <v>999</v>
      </c>
      <c r="N82" s="345"/>
      <c r="O82" s="338"/>
      <c r="P82" s="337">
        <f t="shared" si="2"/>
        <v>999</v>
      </c>
      <c r="Q82" s="338"/>
    </row>
    <row r="83" spans="1:17" s="339" customFormat="1" ht="18.899999999999999" customHeight="1" x14ac:dyDescent="0.25">
      <c r="A83" s="325">
        <v>77</v>
      </c>
      <c r="B83" s="346"/>
      <c r="C83" s="346"/>
      <c r="D83" s="332"/>
      <c r="E83" s="329"/>
      <c r="F83" s="338"/>
      <c r="G83" s="338"/>
      <c r="H83" s="342"/>
      <c r="I83" s="343"/>
      <c r="J83" s="333" t="e">
        <f>IF(AND(Q83="",#REF!&gt;0,#REF!&lt;5),K83,)</f>
        <v>#REF!</v>
      </c>
      <c r="K83" s="334" t="str">
        <f>IF(D83="","ZZZ9",IF(AND(#REF!&gt;0,#REF!&lt;5),D83&amp;#REF!,D83&amp;"9"))</f>
        <v>ZZZ9</v>
      </c>
      <c r="L83" s="335">
        <f t="shared" si="0"/>
        <v>999</v>
      </c>
      <c r="M83" s="349">
        <f t="shared" si="1"/>
        <v>999</v>
      </c>
      <c r="N83" s="345"/>
      <c r="O83" s="338"/>
      <c r="P83" s="337">
        <f t="shared" si="2"/>
        <v>999</v>
      </c>
      <c r="Q83" s="338"/>
    </row>
    <row r="84" spans="1:17" s="339" customFormat="1" ht="18.899999999999999" customHeight="1" x14ac:dyDescent="0.25">
      <c r="A84" s="325">
        <v>78</v>
      </c>
      <c r="B84" s="346"/>
      <c r="C84" s="346"/>
      <c r="D84" s="332"/>
      <c r="E84" s="329"/>
      <c r="F84" s="338"/>
      <c r="G84" s="338"/>
      <c r="H84" s="342"/>
      <c r="I84" s="343"/>
      <c r="J84" s="333" t="e">
        <f>IF(AND(Q84="",#REF!&gt;0,#REF!&lt;5),K84,)</f>
        <v>#REF!</v>
      </c>
      <c r="K84" s="334" t="str">
        <f>IF(D84="","ZZZ9",IF(AND(#REF!&gt;0,#REF!&lt;5),D84&amp;#REF!,D84&amp;"9"))</f>
        <v>ZZZ9</v>
      </c>
      <c r="L84" s="335">
        <f t="shared" si="0"/>
        <v>999</v>
      </c>
      <c r="M84" s="349">
        <f t="shared" si="1"/>
        <v>999</v>
      </c>
      <c r="N84" s="345"/>
      <c r="O84" s="338"/>
      <c r="P84" s="337">
        <f t="shared" si="2"/>
        <v>999</v>
      </c>
      <c r="Q84" s="338"/>
    </row>
    <row r="85" spans="1:17" s="339" customFormat="1" ht="18.899999999999999" customHeight="1" x14ac:dyDescent="0.25">
      <c r="A85" s="325">
        <v>79</v>
      </c>
      <c r="B85" s="346"/>
      <c r="C85" s="346"/>
      <c r="D85" s="332"/>
      <c r="E85" s="329"/>
      <c r="F85" s="338"/>
      <c r="G85" s="338"/>
      <c r="H85" s="342"/>
      <c r="I85" s="343"/>
      <c r="J85" s="333" t="e">
        <f>IF(AND(Q85="",#REF!&gt;0,#REF!&lt;5),K85,)</f>
        <v>#REF!</v>
      </c>
      <c r="K85" s="334" t="str">
        <f>IF(D85="","ZZZ9",IF(AND(#REF!&gt;0,#REF!&lt;5),D85&amp;#REF!,D85&amp;"9"))</f>
        <v>ZZZ9</v>
      </c>
      <c r="L85" s="335">
        <f t="shared" si="0"/>
        <v>999</v>
      </c>
      <c r="M85" s="349">
        <f t="shared" si="1"/>
        <v>999</v>
      </c>
      <c r="N85" s="345"/>
      <c r="O85" s="338"/>
      <c r="P85" s="337">
        <f t="shared" si="2"/>
        <v>999</v>
      </c>
      <c r="Q85" s="338"/>
    </row>
    <row r="86" spans="1:17" s="339" customFormat="1" ht="18.899999999999999" customHeight="1" x14ac:dyDescent="0.25">
      <c r="A86" s="325">
        <v>80</v>
      </c>
      <c r="B86" s="346"/>
      <c r="C86" s="346"/>
      <c r="D86" s="332"/>
      <c r="E86" s="329"/>
      <c r="F86" s="338"/>
      <c r="G86" s="338"/>
      <c r="H86" s="342"/>
      <c r="I86" s="343"/>
      <c r="J86" s="333" t="e">
        <f>IF(AND(Q86="",#REF!&gt;0,#REF!&lt;5),K86,)</f>
        <v>#REF!</v>
      </c>
      <c r="K86" s="334" t="str">
        <f>IF(D86="","ZZZ9",IF(AND(#REF!&gt;0,#REF!&lt;5),D86&amp;#REF!,D86&amp;"9"))</f>
        <v>ZZZ9</v>
      </c>
      <c r="L86" s="335">
        <f t="shared" si="0"/>
        <v>999</v>
      </c>
      <c r="M86" s="349">
        <f t="shared" si="1"/>
        <v>999</v>
      </c>
      <c r="N86" s="345"/>
      <c r="O86" s="338"/>
      <c r="P86" s="337">
        <f t="shared" si="2"/>
        <v>999</v>
      </c>
      <c r="Q86" s="338"/>
    </row>
    <row r="87" spans="1:17" s="339" customFormat="1" ht="18.899999999999999" customHeight="1" x14ac:dyDescent="0.25">
      <c r="A87" s="325">
        <v>81</v>
      </c>
      <c r="B87" s="346"/>
      <c r="C87" s="346"/>
      <c r="D87" s="332"/>
      <c r="E87" s="329"/>
      <c r="F87" s="338"/>
      <c r="G87" s="338"/>
      <c r="H87" s="342"/>
      <c r="I87" s="343"/>
      <c r="J87" s="333" t="e">
        <f>IF(AND(Q87="",#REF!&gt;0,#REF!&lt;5),K87,)</f>
        <v>#REF!</v>
      </c>
      <c r="K87" s="334" t="str">
        <f>IF(D87="","ZZZ9",IF(AND(#REF!&gt;0,#REF!&lt;5),D87&amp;#REF!,D87&amp;"9"))</f>
        <v>ZZZ9</v>
      </c>
      <c r="L87" s="335">
        <f t="shared" si="0"/>
        <v>999</v>
      </c>
      <c r="M87" s="349">
        <f t="shared" si="1"/>
        <v>999</v>
      </c>
      <c r="N87" s="345"/>
      <c r="O87" s="338"/>
      <c r="P87" s="337">
        <f t="shared" si="2"/>
        <v>999</v>
      </c>
      <c r="Q87" s="338"/>
    </row>
    <row r="88" spans="1:17" s="339" customFormat="1" ht="18.899999999999999" customHeight="1" x14ac:dyDescent="0.25">
      <c r="A88" s="325">
        <v>82</v>
      </c>
      <c r="B88" s="346"/>
      <c r="C88" s="346"/>
      <c r="D88" s="332"/>
      <c r="E88" s="329"/>
      <c r="F88" s="338"/>
      <c r="G88" s="338"/>
      <c r="H88" s="342"/>
      <c r="I88" s="343"/>
      <c r="J88" s="333" t="e">
        <f>IF(AND(Q88="",#REF!&gt;0,#REF!&lt;5),K88,)</f>
        <v>#REF!</v>
      </c>
      <c r="K88" s="334" t="str">
        <f>IF(D88="","ZZZ9",IF(AND(#REF!&gt;0,#REF!&lt;5),D88&amp;#REF!,D88&amp;"9"))</f>
        <v>ZZZ9</v>
      </c>
      <c r="L88" s="335">
        <f t="shared" si="0"/>
        <v>999</v>
      </c>
      <c r="M88" s="349">
        <f t="shared" si="1"/>
        <v>999</v>
      </c>
      <c r="N88" s="345"/>
      <c r="O88" s="338"/>
      <c r="P88" s="337">
        <f t="shared" si="2"/>
        <v>999</v>
      </c>
      <c r="Q88" s="338"/>
    </row>
    <row r="89" spans="1:17" s="339" customFormat="1" ht="18.899999999999999" customHeight="1" x14ac:dyDescent="0.25">
      <c r="A89" s="325">
        <v>83</v>
      </c>
      <c r="B89" s="346"/>
      <c r="C89" s="346"/>
      <c r="D89" s="332"/>
      <c r="E89" s="329"/>
      <c r="F89" s="338"/>
      <c r="G89" s="338"/>
      <c r="H89" s="342"/>
      <c r="I89" s="343"/>
      <c r="J89" s="333" t="e">
        <f>IF(AND(Q89="",#REF!&gt;0,#REF!&lt;5),K89,)</f>
        <v>#REF!</v>
      </c>
      <c r="K89" s="334" t="str">
        <f>IF(D89="","ZZZ9",IF(AND(#REF!&gt;0,#REF!&lt;5),D89&amp;#REF!,D89&amp;"9"))</f>
        <v>ZZZ9</v>
      </c>
      <c r="L89" s="335">
        <f t="shared" si="0"/>
        <v>999</v>
      </c>
      <c r="M89" s="349">
        <f t="shared" si="1"/>
        <v>999</v>
      </c>
      <c r="N89" s="345"/>
      <c r="O89" s="338"/>
      <c r="P89" s="337">
        <f t="shared" si="2"/>
        <v>999</v>
      </c>
      <c r="Q89" s="338"/>
    </row>
    <row r="90" spans="1:17" s="339" customFormat="1" ht="18.899999999999999" customHeight="1" x14ac:dyDescent="0.25">
      <c r="A90" s="325">
        <v>84</v>
      </c>
      <c r="B90" s="346"/>
      <c r="C90" s="346"/>
      <c r="D90" s="332"/>
      <c r="E90" s="329"/>
      <c r="F90" s="338"/>
      <c r="G90" s="338"/>
      <c r="H90" s="342"/>
      <c r="I90" s="343"/>
      <c r="J90" s="333" t="e">
        <f>IF(AND(Q90="",#REF!&gt;0,#REF!&lt;5),K90,)</f>
        <v>#REF!</v>
      </c>
      <c r="K90" s="334" t="str">
        <f>IF(D90="","ZZZ9",IF(AND(#REF!&gt;0,#REF!&lt;5),D90&amp;#REF!,D90&amp;"9"))</f>
        <v>ZZZ9</v>
      </c>
      <c r="L90" s="335">
        <f t="shared" si="0"/>
        <v>999</v>
      </c>
      <c r="M90" s="349">
        <f t="shared" si="1"/>
        <v>999</v>
      </c>
      <c r="N90" s="345"/>
      <c r="O90" s="338"/>
      <c r="P90" s="337">
        <f t="shared" si="2"/>
        <v>999</v>
      </c>
      <c r="Q90" s="338"/>
    </row>
    <row r="91" spans="1:17" s="339" customFormat="1" ht="18.899999999999999" customHeight="1" x14ac:dyDescent="0.25">
      <c r="A91" s="325">
        <v>85</v>
      </c>
      <c r="B91" s="346"/>
      <c r="C91" s="346"/>
      <c r="D91" s="332"/>
      <c r="E91" s="329"/>
      <c r="F91" s="338"/>
      <c r="G91" s="338"/>
      <c r="H91" s="342"/>
      <c r="I91" s="343"/>
      <c r="J91" s="333" t="e">
        <f>IF(AND(Q91="",#REF!&gt;0,#REF!&lt;5),K91,)</f>
        <v>#REF!</v>
      </c>
      <c r="K91" s="334" t="str">
        <f>IF(D91="","ZZZ9",IF(AND(#REF!&gt;0,#REF!&lt;5),D91&amp;#REF!,D91&amp;"9"))</f>
        <v>ZZZ9</v>
      </c>
      <c r="L91" s="335">
        <f t="shared" si="0"/>
        <v>999</v>
      </c>
      <c r="M91" s="349">
        <f t="shared" si="1"/>
        <v>999</v>
      </c>
      <c r="N91" s="345"/>
      <c r="O91" s="338"/>
      <c r="P91" s="337">
        <f t="shared" si="2"/>
        <v>999</v>
      </c>
      <c r="Q91" s="338"/>
    </row>
    <row r="92" spans="1:17" s="339" customFormat="1" ht="18.899999999999999" customHeight="1" x14ac:dyDescent="0.25">
      <c r="A92" s="325">
        <v>86</v>
      </c>
      <c r="B92" s="346"/>
      <c r="C92" s="346"/>
      <c r="D92" s="332"/>
      <c r="E92" s="329"/>
      <c r="F92" s="338"/>
      <c r="G92" s="338"/>
      <c r="H92" s="342"/>
      <c r="I92" s="343"/>
      <c r="J92" s="333" t="e">
        <f>IF(AND(Q92="",#REF!&gt;0,#REF!&lt;5),K92,)</f>
        <v>#REF!</v>
      </c>
      <c r="K92" s="334" t="str">
        <f>IF(D92="","ZZZ9",IF(AND(#REF!&gt;0,#REF!&lt;5),D92&amp;#REF!,D92&amp;"9"))</f>
        <v>ZZZ9</v>
      </c>
      <c r="L92" s="335">
        <f t="shared" si="0"/>
        <v>999</v>
      </c>
      <c r="M92" s="349">
        <f t="shared" si="1"/>
        <v>999</v>
      </c>
      <c r="N92" s="345"/>
      <c r="O92" s="338"/>
      <c r="P92" s="337">
        <f t="shared" si="2"/>
        <v>999</v>
      </c>
      <c r="Q92" s="338"/>
    </row>
    <row r="93" spans="1:17" s="339" customFormat="1" ht="18.899999999999999" customHeight="1" x14ac:dyDescent="0.25">
      <c r="A93" s="325">
        <v>87</v>
      </c>
      <c r="B93" s="346"/>
      <c r="C93" s="346"/>
      <c r="D93" s="332"/>
      <c r="E93" s="329"/>
      <c r="F93" s="338"/>
      <c r="G93" s="338"/>
      <c r="H93" s="342"/>
      <c r="I93" s="343"/>
      <c r="J93" s="333" t="e">
        <f>IF(AND(Q93="",#REF!&gt;0,#REF!&lt;5),K93,)</f>
        <v>#REF!</v>
      </c>
      <c r="K93" s="334" t="str">
        <f>IF(D93="","ZZZ9",IF(AND(#REF!&gt;0,#REF!&lt;5),D93&amp;#REF!,D93&amp;"9"))</f>
        <v>ZZZ9</v>
      </c>
      <c r="L93" s="335">
        <f t="shared" si="0"/>
        <v>999</v>
      </c>
      <c r="M93" s="349">
        <f t="shared" si="1"/>
        <v>999</v>
      </c>
      <c r="N93" s="345"/>
      <c r="O93" s="338"/>
      <c r="P93" s="337">
        <f t="shared" si="2"/>
        <v>999</v>
      </c>
      <c r="Q93" s="338"/>
    </row>
    <row r="94" spans="1:17" s="339" customFormat="1" ht="18.899999999999999" customHeight="1" x14ac:dyDescent="0.25">
      <c r="A94" s="325">
        <v>88</v>
      </c>
      <c r="B94" s="346"/>
      <c r="C94" s="346"/>
      <c r="D94" s="332"/>
      <c r="E94" s="329"/>
      <c r="F94" s="338"/>
      <c r="G94" s="338"/>
      <c r="H94" s="342"/>
      <c r="I94" s="343"/>
      <c r="J94" s="333" t="e">
        <f>IF(AND(Q94="",#REF!&gt;0,#REF!&lt;5),K94,)</f>
        <v>#REF!</v>
      </c>
      <c r="K94" s="334" t="str">
        <f>IF(D94="","ZZZ9",IF(AND(#REF!&gt;0,#REF!&lt;5),D94&amp;#REF!,D94&amp;"9"))</f>
        <v>ZZZ9</v>
      </c>
      <c r="L94" s="335">
        <f t="shared" si="0"/>
        <v>999</v>
      </c>
      <c r="M94" s="349">
        <f t="shared" si="1"/>
        <v>999</v>
      </c>
      <c r="N94" s="345"/>
      <c r="O94" s="338"/>
      <c r="P94" s="337">
        <f t="shared" si="2"/>
        <v>999</v>
      </c>
      <c r="Q94" s="338"/>
    </row>
    <row r="95" spans="1:17" s="339" customFormat="1" ht="18.899999999999999" customHeight="1" x14ac:dyDescent="0.25">
      <c r="A95" s="325">
        <v>89</v>
      </c>
      <c r="B95" s="346"/>
      <c r="C95" s="346"/>
      <c r="D95" s="332"/>
      <c r="E95" s="329"/>
      <c r="F95" s="338"/>
      <c r="G95" s="338"/>
      <c r="H95" s="342"/>
      <c r="I95" s="343"/>
      <c r="J95" s="333" t="e">
        <f>IF(AND(Q95="",#REF!&gt;0,#REF!&lt;5),K95,)</f>
        <v>#REF!</v>
      </c>
      <c r="K95" s="334" t="str">
        <f>IF(D95="","ZZZ9",IF(AND(#REF!&gt;0,#REF!&lt;5),D95&amp;#REF!,D95&amp;"9"))</f>
        <v>ZZZ9</v>
      </c>
      <c r="L95" s="335">
        <f t="shared" si="0"/>
        <v>999</v>
      </c>
      <c r="M95" s="349">
        <f t="shared" si="1"/>
        <v>999</v>
      </c>
      <c r="N95" s="345"/>
      <c r="O95" s="338"/>
      <c r="P95" s="337">
        <f t="shared" si="2"/>
        <v>999</v>
      </c>
      <c r="Q95" s="338"/>
    </row>
    <row r="96" spans="1:17" s="339" customFormat="1" ht="18.899999999999999" customHeight="1" x14ac:dyDescent="0.25">
      <c r="A96" s="325">
        <v>90</v>
      </c>
      <c r="B96" s="346"/>
      <c r="C96" s="346"/>
      <c r="D96" s="332"/>
      <c r="E96" s="329"/>
      <c r="F96" s="338"/>
      <c r="G96" s="338"/>
      <c r="H96" s="342"/>
      <c r="I96" s="343"/>
      <c r="J96" s="333" t="e">
        <f>IF(AND(Q96="",#REF!&gt;0,#REF!&lt;5),K96,)</f>
        <v>#REF!</v>
      </c>
      <c r="K96" s="334" t="str">
        <f>IF(D96="","ZZZ9",IF(AND(#REF!&gt;0,#REF!&lt;5),D96&amp;#REF!,D96&amp;"9"))</f>
        <v>ZZZ9</v>
      </c>
      <c r="L96" s="335">
        <f t="shared" si="0"/>
        <v>999</v>
      </c>
      <c r="M96" s="349">
        <f t="shared" si="1"/>
        <v>999</v>
      </c>
      <c r="N96" s="345"/>
      <c r="O96" s="338"/>
      <c r="P96" s="337">
        <f t="shared" si="2"/>
        <v>999</v>
      </c>
      <c r="Q96" s="338"/>
    </row>
    <row r="97" spans="1:17" s="339" customFormat="1" ht="18.899999999999999" customHeight="1" x14ac:dyDescent="0.25">
      <c r="A97" s="325">
        <v>91</v>
      </c>
      <c r="B97" s="346"/>
      <c r="C97" s="346"/>
      <c r="D97" s="332"/>
      <c r="E97" s="329"/>
      <c r="F97" s="338"/>
      <c r="G97" s="338"/>
      <c r="H97" s="342"/>
      <c r="I97" s="343"/>
      <c r="J97" s="333" t="e">
        <f>IF(AND(Q97="",#REF!&gt;0,#REF!&lt;5),K97,)</f>
        <v>#REF!</v>
      </c>
      <c r="K97" s="334" t="str">
        <f>IF(D97="","ZZZ9",IF(AND(#REF!&gt;0,#REF!&lt;5),D97&amp;#REF!,D97&amp;"9"))</f>
        <v>ZZZ9</v>
      </c>
      <c r="L97" s="335">
        <f t="shared" si="0"/>
        <v>999</v>
      </c>
      <c r="M97" s="349">
        <f t="shared" si="1"/>
        <v>999</v>
      </c>
      <c r="N97" s="345"/>
      <c r="O97" s="338"/>
      <c r="P97" s="337">
        <f t="shared" si="2"/>
        <v>999</v>
      </c>
      <c r="Q97" s="338"/>
    </row>
    <row r="98" spans="1:17" s="339" customFormat="1" ht="18.899999999999999" customHeight="1" x14ac:dyDescent="0.25">
      <c r="A98" s="325">
        <v>92</v>
      </c>
      <c r="B98" s="346"/>
      <c r="C98" s="346"/>
      <c r="D98" s="332"/>
      <c r="E98" s="329"/>
      <c r="F98" s="338"/>
      <c r="G98" s="338"/>
      <c r="H98" s="342"/>
      <c r="I98" s="343"/>
      <c r="J98" s="333" t="e">
        <f>IF(AND(Q98="",#REF!&gt;0,#REF!&lt;5),K98,)</f>
        <v>#REF!</v>
      </c>
      <c r="K98" s="334" t="str">
        <f>IF(D98="","ZZZ9",IF(AND(#REF!&gt;0,#REF!&lt;5),D98&amp;#REF!,D98&amp;"9"))</f>
        <v>ZZZ9</v>
      </c>
      <c r="L98" s="335">
        <f t="shared" si="0"/>
        <v>999</v>
      </c>
      <c r="M98" s="349">
        <f t="shared" si="1"/>
        <v>999</v>
      </c>
      <c r="N98" s="345"/>
      <c r="O98" s="338"/>
      <c r="P98" s="337">
        <f t="shared" si="2"/>
        <v>999</v>
      </c>
      <c r="Q98" s="338"/>
    </row>
    <row r="99" spans="1:17" s="339" customFormat="1" ht="18.899999999999999" customHeight="1" x14ac:dyDescent="0.25">
      <c r="A99" s="325">
        <v>93</v>
      </c>
      <c r="B99" s="346"/>
      <c r="C99" s="346"/>
      <c r="D99" s="332"/>
      <c r="E99" s="329"/>
      <c r="F99" s="338"/>
      <c r="G99" s="338"/>
      <c r="H99" s="342"/>
      <c r="I99" s="343"/>
      <c r="J99" s="333" t="e">
        <f>IF(AND(Q99="",#REF!&gt;0,#REF!&lt;5),K99,)</f>
        <v>#REF!</v>
      </c>
      <c r="K99" s="334" t="str">
        <f>IF(D99="","ZZZ9",IF(AND(#REF!&gt;0,#REF!&lt;5),D99&amp;#REF!,D99&amp;"9"))</f>
        <v>ZZZ9</v>
      </c>
      <c r="L99" s="335">
        <f t="shared" si="0"/>
        <v>999</v>
      </c>
      <c r="M99" s="349">
        <f t="shared" si="1"/>
        <v>999</v>
      </c>
      <c r="N99" s="345"/>
      <c r="O99" s="338"/>
      <c r="P99" s="337">
        <f t="shared" si="2"/>
        <v>999</v>
      </c>
      <c r="Q99" s="338"/>
    </row>
    <row r="100" spans="1:17" s="339" customFormat="1" ht="18.899999999999999" customHeight="1" x14ac:dyDescent="0.25">
      <c r="A100" s="325">
        <v>94</v>
      </c>
      <c r="B100" s="346"/>
      <c r="C100" s="346"/>
      <c r="D100" s="332"/>
      <c r="E100" s="329"/>
      <c r="F100" s="338"/>
      <c r="G100" s="338"/>
      <c r="H100" s="342"/>
      <c r="I100" s="343"/>
      <c r="J100" s="333" t="e">
        <f>IF(AND(Q100="",#REF!&gt;0,#REF!&lt;5),K100,)</f>
        <v>#REF!</v>
      </c>
      <c r="K100" s="334" t="str">
        <f>IF(D100="","ZZZ9",IF(AND(#REF!&gt;0,#REF!&lt;5),D100&amp;#REF!,D100&amp;"9"))</f>
        <v>ZZZ9</v>
      </c>
      <c r="L100" s="335">
        <f t="shared" si="0"/>
        <v>999</v>
      </c>
      <c r="M100" s="349">
        <f t="shared" si="1"/>
        <v>999</v>
      </c>
      <c r="N100" s="345"/>
      <c r="O100" s="338"/>
      <c r="P100" s="337">
        <f t="shared" si="2"/>
        <v>999</v>
      </c>
      <c r="Q100" s="338"/>
    </row>
    <row r="101" spans="1:17" s="339" customFormat="1" ht="18.899999999999999" customHeight="1" x14ac:dyDescent="0.25">
      <c r="A101" s="325">
        <v>95</v>
      </c>
      <c r="B101" s="346"/>
      <c r="C101" s="346"/>
      <c r="D101" s="332"/>
      <c r="E101" s="329"/>
      <c r="F101" s="338"/>
      <c r="G101" s="338"/>
      <c r="H101" s="342"/>
      <c r="I101" s="343"/>
      <c r="J101" s="333" t="e">
        <f>IF(AND(Q101="",#REF!&gt;0,#REF!&lt;5),K101,)</f>
        <v>#REF!</v>
      </c>
      <c r="K101" s="334" t="str">
        <f>IF(D101="","ZZZ9",IF(AND(#REF!&gt;0,#REF!&lt;5),D101&amp;#REF!,D101&amp;"9"))</f>
        <v>ZZZ9</v>
      </c>
      <c r="L101" s="335">
        <f t="shared" si="0"/>
        <v>999</v>
      </c>
      <c r="M101" s="349">
        <f t="shared" si="1"/>
        <v>999</v>
      </c>
      <c r="N101" s="345"/>
      <c r="O101" s="338"/>
      <c r="P101" s="337">
        <f t="shared" si="2"/>
        <v>999</v>
      </c>
      <c r="Q101" s="338"/>
    </row>
    <row r="102" spans="1:17" s="339" customFormat="1" ht="18.899999999999999" customHeight="1" x14ac:dyDescent="0.25">
      <c r="A102" s="325">
        <v>96</v>
      </c>
      <c r="B102" s="346"/>
      <c r="C102" s="346"/>
      <c r="D102" s="332"/>
      <c r="E102" s="329"/>
      <c r="F102" s="338"/>
      <c r="G102" s="338"/>
      <c r="H102" s="342"/>
      <c r="I102" s="343"/>
      <c r="J102" s="333" t="e">
        <f>IF(AND(Q102="",#REF!&gt;0,#REF!&lt;5),K102,)</f>
        <v>#REF!</v>
      </c>
      <c r="K102" s="334" t="str">
        <f>IF(D102="","ZZZ9",IF(AND(#REF!&gt;0,#REF!&lt;5),D102&amp;#REF!,D102&amp;"9"))</f>
        <v>ZZZ9</v>
      </c>
      <c r="L102" s="335">
        <f t="shared" si="0"/>
        <v>999</v>
      </c>
      <c r="M102" s="349">
        <f t="shared" si="1"/>
        <v>999</v>
      </c>
      <c r="N102" s="345"/>
      <c r="O102" s="338"/>
      <c r="P102" s="337">
        <f t="shared" si="2"/>
        <v>999</v>
      </c>
      <c r="Q102" s="338"/>
    </row>
    <row r="103" spans="1:17" s="339" customFormat="1" ht="18.899999999999999" customHeight="1" x14ac:dyDescent="0.25">
      <c r="A103" s="325">
        <v>97</v>
      </c>
      <c r="B103" s="346"/>
      <c r="C103" s="346"/>
      <c r="D103" s="332"/>
      <c r="E103" s="329"/>
      <c r="F103" s="338"/>
      <c r="G103" s="338"/>
      <c r="H103" s="342"/>
      <c r="I103" s="343"/>
      <c r="J103" s="333" t="e">
        <f>IF(AND(Q103="",#REF!&gt;0,#REF!&lt;5),K103,)</f>
        <v>#REF!</v>
      </c>
      <c r="K103" s="334" t="str">
        <f>IF(D103="","ZZZ9",IF(AND(#REF!&gt;0,#REF!&lt;5),D103&amp;#REF!,D103&amp;"9"))</f>
        <v>ZZZ9</v>
      </c>
      <c r="L103" s="335">
        <f t="shared" si="0"/>
        <v>999</v>
      </c>
      <c r="M103" s="349">
        <f t="shared" si="1"/>
        <v>999</v>
      </c>
      <c r="N103" s="345"/>
      <c r="O103" s="338"/>
      <c r="P103" s="337">
        <f t="shared" si="2"/>
        <v>999</v>
      </c>
      <c r="Q103" s="338"/>
    </row>
    <row r="104" spans="1:17" s="339" customFormat="1" ht="18.899999999999999" customHeight="1" x14ac:dyDescent="0.25">
      <c r="A104" s="325">
        <v>98</v>
      </c>
      <c r="B104" s="346"/>
      <c r="C104" s="346"/>
      <c r="D104" s="332"/>
      <c r="E104" s="329"/>
      <c r="F104" s="338"/>
      <c r="G104" s="338"/>
      <c r="H104" s="342"/>
      <c r="I104" s="343"/>
      <c r="J104" s="333" t="e">
        <f>IF(AND(Q104="",#REF!&gt;0,#REF!&lt;5),K104,)</f>
        <v>#REF!</v>
      </c>
      <c r="K104" s="334" t="str">
        <f>IF(D104="","ZZZ9",IF(AND(#REF!&gt;0,#REF!&lt;5),D104&amp;#REF!,D104&amp;"9"))</f>
        <v>ZZZ9</v>
      </c>
      <c r="L104" s="335">
        <f t="shared" ref="L104:L156" si="3">IF(Q104="",999,Q104)</f>
        <v>999</v>
      </c>
      <c r="M104" s="349">
        <f t="shared" ref="M104:M156" si="4">IF(P104=999,999,1)</f>
        <v>999</v>
      </c>
      <c r="N104" s="345"/>
      <c r="O104" s="338"/>
      <c r="P104" s="337">
        <f t="shared" ref="P104:P156" si="5">IF(N104="DA",1,IF(N104="WC",2,IF(N104="SE",3,IF(N104="Q",4,IF(N104="LL",5,999)))))</f>
        <v>999</v>
      </c>
      <c r="Q104" s="338"/>
    </row>
    <row r="105" spans="1:17" s="339" customFormat="1" ht="18.899999999999999" customHeight="1" x14ac:dyDescent="0.25">
      <c r="A105" s="325">
        <v>99</v>
      </c>
      <c r="B105" s="346"/>
      <c r="C105" s="346"/>
      <c r="D105" s="332"/>
      <c r="E105" s="329"/>
      <c r="F105" s="338"/>
      <c r="G105" s="338"/>
      <c r="H105" s="342"/>
      <c r="I105" s="343"/>
      <c r="J105" s="333" t="e">
        <f>IF(AND(Q105="",#REF!&gt;0,#REF!&lt;5),K105,)</f>
        <v>#REF!</v>
      </c>
      <c r="K105" s="334" t="str">
        <f>IF(D105="","ZZZ9",IF(AND(#REF!&gt;0,#REF!&lt;5),D105&amp;#REF!,D105&amp;"9"))</f>
        <v>ZZZ9</v>
      </c>
      <c r="L105" s="335">
        <f t="shared" si="3"/>
        <v>999</v>
      </c>
      <c r="M105" s="349">
        <f t="shared" si="4"/>
        <v>999</v>
      </c>
      <c r="N105" s="345"/>
      <c r="O105" s="338"/>
      <c r="P105" s="337">
        <f t="shared" si="5"/>
        <v>999</v>
      </c>
      <c r="Q105" s="338"/>
    </row>
    <row r="106" spans="1:17" s="339" customFormat="1" ht="18.899999999999999" customHeight="1" x14ac:dyDescent="0.25">
      <c r="A106" s="325">
        <v>100</v>
      </c>
      <c r="B106" s="346"/>
      <c r="C106" s="346"/>
      <c r="D106" s="332"/>
      <c r="E106" s="329"/>
      <c r="F106" s="338"/>
      <c r="G106" s="338"/>
      <c r="H106" s="342"/>
      <c r="I106" s="343"/>
      <c r="J106" s="333" t="e">
        <f>IF(AND(Q106="",#REF!&gt;0,#REF!&lt;5),K106,)</f>
        <v>#REF!</v>
      </c>
      <c r="K106" s="334" t="str">
        <f>IF(D106="","ZZZ9",IF(AND(#REF!&gt;0,#REF!&lt;5),D106&amp;#REF!,D106&amp;"9"))</f>
        <v>ZZZ9</v>
      </c>
      <c r="L106" s="335">
        <f t="shared" si="3"/>
        <v>999</v>
      </c>
      <c r="M106" s="349">
        <f t="shared" si="4"/>
        <v>999</v>
      </c>
      <c r="N106" s="345"/>
      <c r="O106" s="338"/>
      <c r="P106" s="337">
        <f t="shared" si="5"/>
        <v>999</v>
      </c>
      <c r="Q106" s="338"/>
    </row>
    <row r="107" spans="1:17" s="339" customFormat="1" ht="18.899999999999999" customHeight="1" x14ac:dyDescent="0.25">
      <c r="A107" s="325">
        <v>101</v>
      </c>
      <c r="B107" s="346"/>
      <c r="C107" s="346"/>
      <c r="D107" s="332"/>
      <c r="E107" s="329"/>
      <c r="F107" s="338"/>
      <c r="G107" s="338"/>
      <c r="H107" s="342"/>
      <c r="I107" s="343"/>
      <c r="J107" s="333" t="e">
        <f>IF(AND(Q107="",#REF!&gt;0,#REF!&lt;5),K107,)</f>
        <v>#REF!</v>
      </c>
      <c r="K107" s="334" t="str">
        <f>IF(D107="","ZZZ9",IF(AND(#REF!&gt;0,#REF!&lt;5),D107&amp;#REF!,D107&amp;"9"))</f>
        <v>ZZZ9</v>
      </c>
      <c r="L107" s="335">
        <f t="shared" si="3"/>
        <v>999</v>
      </c>
      <c r="M107" s="349">
        <f t="shared" si="4"/>
        <v>999</v>
      </c>
      <c r="N107" s="345"/>
      <c r="O107" s="338"/>
      <c r="P107" s="337">
        <f t="shared" si="5"/>
        <v>999</v>
      </c>
      <c r="Q107" s="338"/>
    </row>
    <row r="108" spans="1:17" s="339" customFormat="1" ht="18.899999999999999" customHeight="1" x14ac:dyDescent="0.25">
      <c r="A108" s="325">
        <v>102</v>
      </c>
      <c r="B108" s="346"/>
      <c r="C108" s="346"/>
      <c r="D108" s="332"/>
      <c r="E108" s="329"/>
      <c r="F108" s="338"/>
      <c r="G108" s="338"/>
      <c r="H108" s="342"/>
      <c r="I108" s="343"/>
      <c r="J108" s="333" t="e">
        <f>IF(AND(Q108="",#REF!&gt;0,#REF!&lt;5),K108,)</f>
        <v>#REF!</v>
      </c>
      <c r="K108" s="334" t="str">
        <f>IF(D108="","ZZZ9",IF(AND(#REF!&gt;0,#REF!&lt;5),D108&amp;#REF!,D108&amp;"9"))</f>
        <v>ZZZ9</v>
      </c>
      <c r="L108" s="335">
        <f t="shared" si="3"/>
        <v>999</v>
      </c>
      <c r="M108" s="349">
        <f t="shared" si="4"/>
        <v>999</v>
      </c>
      <c r="N108" s="345"/>
      <c r="O108" s="338"/>
      <c r="P108" s="337">
        <f t="shared" si="5"/>
        <v>999</v>
      </c>
      <c r="Q108" s="338"/>
    </row>
    <row r="109" spans="1:17" s="339" customFormat="1" ht="18.899999999999999" customHeight="1" x14ac:dyDescent="0.25">
      <c r="A109" s="325">
        <v>103</v>
      </c>
      <c r="B109" s="346"/>
      <c r="C109" s="346"/>
      <c r="D109" s="332"/>
      <c r="E109" s="329"/>
      <c r="F109" s="338"/>
      <c r="G109" s="338"/>
      <c r="H109" s="342"/>
      <c r="I109" s="343"/>
      <c r="J109" s="333" t="e">
        <f>IF(AND(Q109="",#REF!&gt;0,#REF!&lt;5),K109,)</f>
        <v>#REF!</v>
      </c>
      <c r="K109" s="334" t="str">
        <f>IF(D109="","ZZZ9",IF(AND(#REF!&gt;0,#REF!&lt;5),D109&amp;#REF!,D109&amp;"9"))</f>
        <v>ZZZ9</v>
      </c>
      <c r="L109" s="335">
        <f t="shared" si="3"/>
        <v>999</v>
      </c>
      <c r="M109" s="349">
        <f t="shared" si="4"/>
        <v>999</v>
      </c>
      <c r="N109" s="345"/>
      <c r="O109" s="338"/>
      <c r="P109" s="337">
        <f t="shared" si="5"/>
        <v>999</v>
      </c>
      <c r="Q109" s="338"/>
    </row>
    <row r="110" spans="1:17" s="339" customFormat="1" ht="18.899999999999999" customHeight="1" x14ac:dyDescent="0.25">
      <c r="A110" s="325">
        <v>104</v>
      </c>
      <c r="B110" s="346"/>
      <c r="C110" s="346"/>
      <c r="D110" s="332"/>
      <c r="E110" s="329"/>
      <c r="F110" s="338"/>
      <c r="G110" s="338"/>
      <c r="H110" s="342"/>
      <c r="I110" s="343"/>
      <c r="J110" s="333" t="e">
        <f>IF(AND(Q110="",#REF!&gt;0,#REF!&lt;5),K110,)</f>
        <v>#REF!</v>
      </c>
      <c r="K110" s="334" t="str">
        <f>IF(D110="","ZZZ9",IF(AND(#REF!&gt;0,#REF!&lt;5),D110&amp;#REF!,D110&amp;"9"))</f>
        <v>ZZZ9</v>
      </c>
      <c r="L110" s="335">
        <f t="shared" si="3"/>
        <v>999</v>
      </c>
      <c r="M110" s="349">
        <f t="shared" si="4"/>
        <v>999</v>
      </c>
      <c r="N110" s="345"/>
      <c r="O110" s="338"/>
      <c r="P110" s="337">
        <f t="shared" si="5"/>
        <v>999</v>
      </c>
      <c r="Q110" s="338"/>
    </row>
    <row r="111" spans="1:17" s="339" customFormat="1" ht="18.899999999999999" customHeight="1" x14ac:dyDescent="0.25">
      <c r="A111" s="325">
        <v>105</v>
      </c>
      <c r="B111" s="346"/>
      <c r="C111" s="346"/>
      <c r="D111" s="332"/>
      <c r="E111" s="329"/>
      <c r="F111" s="338"/>
      <c r="G111" s="338"/>
      <c r="H111" s="342"/>
      <c r="I111" s="343"/>
      <c r="J111" s="333" t="e">
        <f>IF(AND(Q111="",#REF!&gt;0,#REF!&lt;5),K111,)</f>
        <v>#REF!</v>
      </c>
      <c r="K111" s="334" t="str">
        <f>IF(D111="","ZZZ9",IF(AND(#REF!&gt;0,#REF!&lt;5),D111&amp;#REF!,D111&amp;"9"))</f>
        <v>ZZZ9</v>
      </c>
      <c r="L111" s="335">
        <f t="shared" si="3"/>
        <v>999</v>
      </c>
      <c r="M111" s="349">
        <f t="shared" si="4"/>
        <v>999</v>
      </c>
      <c r="N111" s="345"/>
      <c r="O111" s="338"/>
      <c r="P111" s="337">
        <f t="shared" si="5"/>
        <v>999</v>
      </c>
      <c r="Q111" s="338"/>
    </row>
    <row r="112" spans="1:17" s="339" customFormat="1" ht="18.899999999999999" customHeight="1" x14ac:dyDescent="0.25">
      <c r="A112" s="325">
        <v>106</v>
      </c>
      <c r="B112" s="346"/>
      <c r="C112" s="346"/>
      <c r="D112" s="332"/>
      <c r="E112" s="329"/>
      <c r="F112" s="338"/>
      <c r="G112" s="338"/>
      <c r="H112" s="342"/>
      <c r="I112" s="343"/>
      <c r="J112" s="333" t="e">
        <f>IF(AND(Q112="",#REF!&gt;0,#REF!&lt;5),K112,)</f>
        <v>#REF!</v>
      </c>
      <c r="K112" s="334" t="str">
        <f>IF(D112="","ZZZ9",IF(AND(#REF!&gt;0,#REF!&lt;5),D112&amp;#REF!,D112&amp;"9"))</f>
        <v>ZZZ9</v>
      </c>
      <c r="L112" s="335">
        <f t="shared" si="3"/>
        <v>999</v>
      </c>
      <c r="M112" s="349">
        <f t="shared" si="4"/>
        <v>999</v>
      </c>
      <c r="N112" s="345"/>
      <c r="O112" s="338"/>
      <c r="P112" s="337">
        <f t="shared" si="5"/>
        <v>999</v>
      </c>
      <c r="Q112" s="338"/>
    </row>
    <row r="113" spans="1:17" s="339" customFormat="1" ht="18.899999999999999" customHeight="1" x14ac:dyDescent="0.25">
      <c r="A113" s="325">
        <v>107</v>
      </c>
      <c r="B113" s="346"/>
      <c r="C113" s="346"/>
      <c r="D113" s="332"/>
      <c r="E113" s="329"/>
      <c r="F113" s="338"/>
      <c r="G113" s="338"/>
      <c r="H113" s="342"/>
      <c r="I113" s="343"/>
      <c r="J113" s="333" t="e">
        <f>IF(AND(Q113="",#REF!&gt;0,#REF!&lt;5),K113,)</f>
        <v>#REF!</v>
      </c>
      <c r="K113" s="334" t="str">
        <f>IF(D113="","ZZZ9",IF(AND(#REF!&gt;0,#REF!&lt;5),D113&amp;#REF!,D113&amp;"9"))</f>
        <v>ZZZ9</v>
      </c>
      <c r="L113" s="335">
        <f t="shared" si="3"/>
        <v>999</v>
      </c>
      <c r="M113" s="349">
        <f t="shared" si="4"/>
        <v>999</v>
      </c>
      <c r="N113" s="345"/>
      <c r="O113" s="338"/>
      <c r="P113" s="337">
        <f t="shared" si="5"/>
        <v>999</v>
      </c>
      <c r="Q113" s="338"/>
    </row>
    <row r="114" spans="1:17" s="339" customFormat="1" ht="18.899999999999999" customHeight="1" x14ac:dyDescent="0.25">
      <c r="A114" s="325">
        <v>108</v>
      </c>
      <c r="B114" s="346"/>
      <c r="C114" s="346"/>
      <c r="D114" s="332"/>
      <c r="E114" s="329"/>
      <c r="F114" s="338"/>
      <c r="G114" s="338"/>
      <c r="H114" s="342"/>
      <c r="I114" s="343"/>
      <c r="J114" s="333" t="e">
        <f>IF(AND(Q114="",#REF!&gt;0,#REF!&lt;5),K114,)</f>
        <v>#REF!</v>
      </c>
      <c r="K114" s="334" t="str">
        <f>IF(D114="","ZZZ9",IF(AND(#REF!&gt;0,#REF!&lt;5),D114&amp;#REF!,D114&amp;"9"))</f>
        <v>ZZZ9</v>
      </c>
      <c r="L114" s="335">
        <f t="shared" si="3"/>
        <v>999</v>
      </c>
      <c r="M114" s="349">
        <f t="shared" si="4"/>
        <v>999</v>
      </c>
      <c r="N114" s="345"/>
      <c r="O114" s="338"/>
      <c r="P114" s="337">
        <f t="shared" si="5"/>
        <v>999</v>
      </c>
      <c r="Q114" s="338"/>
    </row>
    <row r="115" spans="1:17" s="339" customFormat="1" ht="18.899999999999999" customHeight="1" x14ac:dyDescent="0.25">
      <c r="A115" s="325">
        <v>109</v>
      </c>
      <c r="B115" s="346"/>
      <c r="C115" s="346"/>
      <c r="D115" s="332"/>
      <c r="E115" s="329"/>
      <c r="F115" s="338"/>
      <c r="G115" s="338"/>
      <c r="H115" s="342"/>
      <c r="I115" s="343"/>
      <c r="J115" s="333" t="e">
        <f>IF(AND(Q115="",#REF!&gt;0,#REF!&lt;5),K115,)</f>
        <v>#REF!</v>
      </c>
      <c r="K115" s="334" t="str">
        <f>IF(D115="","ZZZ9",IF(AND(#REF!&gt;0,#REF!&lt;5),D115&amp;#REF!,D115&amp;"9"))</f>
        <v>ZZZ9</v>
      </c>
      <c r="L115" s="335">
        <f t="shared" si="3"/>
        <v>999</v>
      </c>
      <c r="M115" s="349">
        <f t="shared" si="4"/>
        <v>999</v>
      </c>
      <c r="N115" s="345"/>
      <c r="O115" s="338"/>
      <c r="P115" s="337">
        <f t="shared" si="5"/>
        <v>999</v>
      </c>
      <c r="Q115" s="338"/>
    </row>
    <row r="116" spans="1:17" s="339" customFormat="1" ht="18.899999999999999" customHeight="1" x14ac:dyDescent="0.25">
      <c r="A116" s="325">
        <v>110</v>
      </c>
      <c r="B116" s="346"/>
      <c r="C116" s="346"/>
      <c r="D116" s="332"/>
      <c r="E116" s="329"/>
      <c r="F116" s="338"/>
      <c r="G116" s="338"/>
      <c r="H116" s="342"/>
      <c r="I116" s="343"/>
      <c r="J116" s="333" t="e">
        <f>IF(AND(Q116="",#REF!&gt;0,#REF!&lt;5),K116,)</f>
        <v>#REF!</v>
      </c>
      <c r="K116" s="334" t="str">
        <f>IF(D116="","ZZZ9",IF(AND(#REF!&gt;0,#REF!&lt;5),D116&amp;#REF!,D116&amp;"9"))</f>
        <v>ZZZ9</v>
      </c>
      <c r="L116" s="335">
        <f t="shared" si="3"/>
        <v>999</v>
      </c>
      <c r="M116" s="349">
        <f t="shared" si="4"/>
        <v>999</v>
      </c>
      <c r="N116" s="345"/>
      <c r="O116" s="338"/>
      <c r="P116" s="337">
        <f t="shared" si="5"/>
        <v>999</v>
      </c>
      <c r="Q116" s="338"/>
    </row>
    <row r="117" spans="1:17" s="339" customFormat="1" ht="18.899999999999999" customHeight="1" x14ac:dyDescent="0.25">
      <c r="A117" s="325">
        <v>111</v>
      </c>
      <c r="B117" s="346"/>
      <c r="C117" s="346"/>
      <c r="D117" s="332"/>
      <c r="E117" s="329"/>
      <c r="F117" s="338"/>
      <c r="G117" s="338"/>
      <c r="H117" s="342"/>
      <c r="I117" s="343"/>
      <c r="J117" s="333" t="e">
        <f>IF(AND(Q117="",#REF!&gt;0,#REF!&lt;5),K117,)</f>
        <v>#REF!</v>
      </c>
      <c r="K117" s="334" t="str">
        <f>IF(D117="","ZZZ9",IF(AND(#REF!&gt;0,#REF!&lt;5),D117&amp;#REF!,D117&amp;"9"))</f>
        <v>ZZZ9</v>
      </c>
      <c r="L117" s="335">
        <f t="shared" si="3"/>
        <v>999</v>
      </c>
      <c r="M117" s="349">
        <f t="shared" si="4"/>
        <v>999</v>
      </c>
      <c r="N117" s="345"/>
      <c r="O117" s="338"/>
      <c r="P117" s="337">
        <f t="shared" si="5"/>
        <v>999</v>
      </c>
      <c r="Q117" s="338"/>
    </row>
    <row r="118" spans="1:17" s="339" customFormat="1" ht="18.899999999999999" customHeight="1" x14ac:dyDescent="0.25">
      <c r="A118" s="325">
        <v>112</v>
      </c>
      <c r="B118" s="346"/>
      <c r="C118" s="346"/>
      <c r="D118" s="332"/>
      <c r="E118" s="329"/>
      <c r="F118" s="338"/>
      <c r="G118" s="338"/>
      <c r="H118" s="342"/>
      <c r="I118" s="343"/>
      <c r="J118" s="333" t="e">
        <f>IF(AND(Q118="",#REF!&gt;0,#REF!&lt;5),K118,)</f>
        <v>#REF!</v>
      </c>
      <c r="K118" s="334" t="str">
        <f>IF(D118="","ZZZ9",IF(AND(#REF!&gt;0,#REF!&lt;5),D118&amp;#REF!,D118&amp;"9"))</f>
        <v>ZZZ9</v>
      </c>
      <c r="L118" s="335">
        <f t="shared" si="3"/>
        <v>999</v>
      </c>
      <c r="M118" s="349">
        <f t="shared" si="4"/>
        <v>999</v>
      </c>
      <c r="N118" s="345"/>
      <c r="O118" s="338"/>
      <c r="P118" s="337">
        <f t="shared" si="5"/>
        <v>999</v>
      </c>
      <c r="Q118" s="338"/>
    </row>
    <row r="119" spans="1:17" s="339" customFormat="1" ht="18.899999999999999" customHeight="1" x14ac:dyDescent="0.25">
      <c r="A119" s="325">
        <v>113</v>
      </c>
      <c r="B119" s="346"/>
      <c r="C119" s="346"/>
      <c r="D119" s="332"/>
      <c r="E119" s="329"/>
      <c r="F119" s="338"/>
      <c r="G119" s="338"/>
      <c r="H119" s="342"/>
      <c r="I119" s="343"/>
      <c r="J119" s="333" t="e">
        <f>IF(AND(Q119="",#REF!&gt;0,#REF!&lt;5),K119,)</f>
        <v>#REF!</v>
      </c>
      <c r="K119" s="334" t="str">
        <f>IF(D119="","ZZZ9",IF(AND(#REF!&gt;0,#REF!&lt;5),D119&amp;#REF!,D119&amp;"9"))</f>
        <v>ZZZ9</v>
      </c>
      <c r="L119" s="335">
        <f t="shared" si="3"/>
        <v>999</v>
      </c>
      <c r="M119" s="349">
        <f t="shared" si="4"/>
        <v>999</v>
      </c>
      <c r="N119" s="345"/>
      <c r="O119" s="338"/>
      <c r="P119" s="337">
        <f t="shared" si="5"/>
        <v>999</v>
      </c>
      <c r="Q119" s="338"/>
    </row>
    <row r="120" spans="1:17" s="339" customFormat="1" ht="18.899999999999999" customHeight="1" x14ac:dyDescent="0.25">
      <c r="A120" s="325">
        <v>114</v>
      </c>
      <c r="B120" s="346"/>
      <c r="C120" s="346"/>
      <c r="D120" s="332"/>
      <c r="E120" s="329"/>
      <c r="F120" s="338"/>
      <c r="G120" s="338"/>
      <c r="H120" s="342"/>
      <c r="I120" s="343"/>
      <c r="J120" s="333" t="e">
        <f>IF(AND(Q120="",#REF!&gt;0,#REF!&lt;5),K120,)</f>
        <v>#REF!</v>
      </c>
      <c r="K120" s="334" t="str">
        <f>IF(D120="","ZZZ9",IF(AND(#REF!&gt;0,#REF!&lt;5),D120&amp;#REF!,D120&amp;"9"))</f>
        <v>ZZZ9</v>
      </c>
      <c r="L120" s="335">
        <f t="shared" si="3"/>
        <v>999</v>
      </c>
      <c r="M120" s="349">
        <f t="shared" si="4"/>
        <v>999</v>
      </c>
      <c r="N120" s="345"/>
      <c r="O120" s="338"/>
      <c r="P120" s="337">
        <f t="shared" si="5"/>
        <v>999</v>
      </c>
      <c r="Q120" s="338"/>
    </row>
    <row r="121" spans="1:17" s="339" customFormat="1" ht="18.899999999999999" customHeight="1" x14ac:dyDescent="0.25">
      <c r="A121" s="325">
        <v>115</v>
      </c>
      <c r="B121" s="346"/>
      <c r="C121" s="346"/>
      <c r="D121" s="332"/>
      <c r="E121" s="329"/>
      <c r="F121" s="338"/>
      <c r="G121" s="338"/>
      <c r="H121" s="342"/>
      <c r="I121" s="343"/>
      <c r="J121" s="333" t="e">
        <f>IF(AND(Q121="",#REF!&gt;0,#REF!&lt;5),K121,)</f>
        <v>#REF!</v>
      </c>
      <c r="K121" s="334" t="str">
        <f>IF(D121="","ZZZ9",IF(AND(#REF!&gt;0,#REF!&lt;5),D121&amp;#REF!,D121&amp;"9"))</f>
        <v>ZZZ9</v>
      </c>
      <c r="L121" s="335">
        <f t="shared" si="3"/>
        <v>999</v>
      </c>
      <c r="M121" s="349">
        <f t="shared" si="4"/>
        <v>999</v>
      </c>
      <c r="N121" s="345"/>
      <c r="O121" s="338"/>
      <c r="P121" s="337">
        <f t="shared" si="5"/>
        <v>999</v>
      </c>
      <c r="Q121" s="338"/>
    </row>
    <row r="122" spans="1:17" s="339" customFormat="1" ht="18.899999999999999" customHeight="1" x14ac:dyDescent="0.25">
      <c r="A122" s="325">
        <v>116</v>
      </c>
      <c r="B122" s="346"/>
      <c r="C122" s="346"/>
      <c r="D122" s="332"/>
      <c r="E122" s="329"/>
      <c r="F122" s="338"/>
      <c r="G122" s="338"/>
      <c r="H122" s="342"/>
      <c r="I122" s="343"/>
      <c r="J122" s="333" t="e">
        <f>IF(AND(Q122="",#REF!&gt;0,#REF!&lt;5),K122,)</f>
        <v>#REF!</v>
      </c>
      <c r="K122" s="334" t="str">
        <f>IF(D122="","ZZZ9",IF(AND(#REF!&gt;0,#REF!&lt;5),D122&amp;#REF!,D122&amp;"9"))</f>
        <v>ZZZ9</v>
      </c>
      <c r="L122" s="335">
        <f t="shared" si="3"/>
        <v>999</v>
      </c>
      <c r="M122" s="349">
        <f t="shared" si="4"/>
        <v>999</v>
      </c>
      <c r="N122" s="345"/>
      <c r="O122" s="338"/>
      <c r="P122" s="337">
        <f t="shared" si="5"/>
        <v>999</v>
      </c>
      <c r="Q122" s="338"/>
    </row>
    <row r="123" spans="1:17" s="339" customFormat="1" ht="18.899999999999999" customHeight="1" x14ac:dyDescent="0.25">
      <c r="A123" s="325">
        <v>117</v>
      </c>
      <c r="B123" s="346"/>
      <c r="C123" s="346"/>
      <c r="D123" s="332"/>
      <c r="E123" s="329"/>
      <c r="F123" s="338"/>
      <c r="G123" s="338"/>
      <c r="H123" s="342"/>
      <c r="I123" s="343"/>
      <c r="J123" s="333" t="e">
        <f>IF(AND(Q123="",#REF!&gt;0,#REF!&lt;5),K123,)</f>
        <v>#REF!</v>
      </c>
      <c r="K123" s="334" t="str">
        <f>IF(D123="","ZZZ9",IF(AND(#REF!&gt;0,#REF!&lt;5),D123&amp;#REF!,D123&amp;"9"))</f>
        <v>ZZZ9</v>
      </c>
      <c r="L123" s="335">
        <f t="shared" si="3"/>
        <v>999</v>
      </c>
      <c r="M123" s="349">
        <f t="shared" si="4"/>
        <v>999</v>
      </c>
      <c r="N123" s="345"/>
      <c r="O123" s="338"/>
      <c r="P123" s="337">
        <f t="shared" si="5"/>
        <v>999</v>
      </c>
      <c r="Q123" s="338"/>
    </row>
    <row r="124" spans="1:17" s="339" customFormat="1" ht="18.899999999999999" customHeight="1" x14ac:dyDescent="0.25">
      <c r="A124" s="325">
        <v>118</v>
      </c>
      <c r="B124" s="346"/>
      <c r="C124" s="346"/>
      <c r="D124" s="332"/>
      <c r="E124" s="329"/>
      <c r="F124" s="338"/>
      <c r="G124" s="338"/>
      <c r="H124" s="342"/>
      <c r="I124" s="343"/>
      <c r="J124" s="333" t="e">
        <f>IF(AND(Q124="",#REF!&gt;0,#REF!&lt;5),K124,)</f>
        <v>#REF!</v>
      </c>
      <c r="K124" s="334" t="str">
        <f>IF(D124="","ZZZ9",IF(AND(#REF!&gt;0,#REF!&lt;5),D124&amp;#REF!,D124&amp;"9"))</f>
        <v>ZZZ9</v>
      </c>
      <c r="L124" s="335">
        <f t="shared" si="3"/>
        <v>999</v>
      </c>
      <c r="M124" s="349">
        <f t="shared" si="4"/>
        <v>999</v>
      </c>
      <c r="N124" s="345"/>
      <c r="O124" s="338"/>
      <c r="P124" s="337">
        <f t="shared" si="5"/>
        <v>999</v>
      </c>
      <c r="Q124" s="338"/>
    </row>
    <row r="125" spans="1:17" s="339" customFormat="1" ht="18.899999999999999" customHeight="1" x14ac:dyDescent="0.25">
      <c r="A125" s="325">
        <v>119</v>
      </c>
      <c r="B125" s="346"/>
      <c r="C125" s="346"/>
      <c r="D125" s="332"/>
      <c r="E125" s="329"/>
      <c r="F125" s="338"/>
      <c r="G125" s="338"/>
      <c r="H125" s="342"/>
      <c r="I125" s="343"/>
      <c r="J125" s="333" t="e">
        <f>IF(AND(Q125="",#REF!&gt;0,#REF!&lt;5),K125,)</f>
        <v>#REF!</v>
      </c>
      <c r="K125" s="334" t="str">
        <f>IF(D125="","ZZZ9",IF(AND(#REF!&gt;0,#REF!&lt;5),D125&amp;#REF!,D125&amp;"9"))</f>
        <v>ZZZ9</v>
      </c>
      <c r="L125" s="335">
        <f t="shared" si="3"/>
        <v>999</v>
      </c>
      <c r="M125" s="349">
        <f t="shared" si="4"/>
        <v>999</v>
      </c>
      <c r="N125" s="345"/>
      <c r="O125" s="338"/>
      <c r="P125" s="337">
        <f t="shared" si="5"/>
        <v>999</v>
      </c>
      <c r="Q125" s="338"/>
    </row>
    <row r="126" spans="1:17" s="339" customFormat="1" ht="18.899999999999999" customHeight="1" x14ac:dyDescent="0.25">
      <c r="A126" s="325">
        <v>120</v>
      </c>
      <c r="B126" s="346"/>
      <c r="C126" s="346"/>
      <c r="D126" s="332"/>
      <c r="E126" s="329"/>
      <c r="F126" s="338"/>
      <c r="G126" s="338"/>
      <c r="H126" s="342"/>
      <c r="I126" s="343"/>
      <c r="J126" s="333" t="e">
        <f>IF(AND(Q126="",#REF!&gt;0,#REF!&lt;5),K126,)</f>
        <v>#REF!</v>
      </c>
      <c r="K126" s="334" t="str">
        <f>IF(D126="","ZZZ9",IF(AND(#REF!&gt;0,#REF!&lt;5),D126&amp;#REF!,D126&amp;"9"))</f>
        <v>ZZZ9</v>
      </c>
      <c r="L126" s="335">
        <f t="shared" si="3"/>
        <v>999</v>
      </c>
      <c r="M126" s="349">
        <f t="shared" si="4"/>
        <v>999</v>
      </c>
      <c r="N126" s="345"/>
      <c r="O126" s="338"/>
      <c r="P126" s="337">
        <f t="shared" si="5"/>
        <v>999</v>
      </c>
      <c r="Q126" s="338"/>
    </row>
    <row r="127" spans="1:17" s="339" customFormat="1" ht="18.899999999999999" customHeight="1" x14ac:dyDescent="0.25">
      <c r="A127" s="325">
        <v>121</v>
      </c>
      <c r="B127" s="346"/>
      <c r="C127" s="346"/>
      <c r="D127" s="332"/>
      <c r="E127" s="329"/>
      <c r="F127" s="338"/>
      <c r="G127" s="338"/>
      <c r="H127" s="342"/>
      <c r="I127" s="343"/>
      <c r="J127" s="333" t="e">
        <f>IF(AND(Q127="",#REF!&gt;0,#REF!&lt;5),K127,)</f>
        <v>#REF!</v>
      </c>
      <c r="K127" s="334" t="str">
        <f>IF(D127="","ZZZ9",IF(AND(#REF!&gt;0,#REF!&lt;5),D127&amp;#REF!,D127&amp;"9"))</f>
        <v>ZZZ9</v>
      </c>
      <c r="L127" s="335">
        <f t="shared" si="3"/>
        <v>999</v>
      </c>
      <c r="M127" s="349">
        <f t="shared" si="4"/>
        <v>999</v>
      </c>
      <c r="N127" s="345"/>
      <c r="O127" s="338"/>
      <c r="P127" s="337">
        <f t="shared" si="5"/>
        <v>999</v>
      </c>
      <c r="Q127" s="338"/>
    </row>
    <row r="128" spans="1:17" s="339" customFormat="1" ht="18.899999999999999" customHeight="1" x14ac:dyDescent="0.25">
      <c r="A128" s="325">
        <v>122</v>
      </c>
      <c r="B128" s="346"/>
      <c r="C128" s="346"/>
      <c r="D128" s="332"/>
      <c r="E128" s="329"/>
      <c r="F128" s="338"/>
      <c r="G128" s="338"/>
      <c r="H128" s="342"/>
      <c r="I128" s="343"/>
      <c r="J128" s="333" t="e">
        <f>IF(AND(Q128="",#REF!&gt;0,#REF!&lt;5),K128,)</f>
        <v>#REF!</v>
      </c>
      <c r="K128" s="334" t="str">
        <f>IF(D128="","ZZZ9",IF(AND(#REF!&gt;0,#REF!&lt;5),D128&amp;#REF!,D128&amp;"9"))</f>
        <v>ZZZ9</v>
      </c>
      <c r="L128" s="335">
        <f t="shared" si="3"/>
        <v>999</v>
      </c>
      <c r="M128" s="349">
        <f t="shared" si="4"/>
        <v>999</v>
      </c>
      <c r="N128" s="345"/>
      <c r="O128" s="338"/>
      <c r="P128" s="337">
        <f t="shared" si="5"/>
        <v>999</v>
      </c>
      <c r="Q128" s="338"/>
    </row>
    <row r="129" spans="1:17" s="339" customFormat="1" ht="18.899999999999999" customHeight="1" x14ac:dyDescent="0.25">
      <c r="A129" s="325">
        <v>123</v>
      </c>
      <c r="B129" s="346"/>
      <c r="C129" s="346"/>
      <c r="D129" s="332"/>
      <c r="E129" s="329"/>
      <c r="F129" s="338"/>
      <c r="G129" s="338"/>
      <c r="H129" s="342"/>
      <c r="I129" s="343"/>
      <c r="J129" s="333" t="e">
        <f>IF(AND(Q129="",#REF!&gt;0,#REF!&lt;5),K129,)</f>
        <v>#REF!</v>
      </c>
      <c r="K129" s="334" t="str">
        <f>IF(D129="","ZZZ9",IF(AND(#REF!&gt;0,#REF!&lt;5),D129&amp;#REF!,D129&amp;"9"))</f>
        <v>ZZZ9</v>
      </c>
      <c r="L129" s="335">
        <f t="shared" si="3"/>
        <v>999</v>
      </c>
      <c r="M129" s="349">
        <f t="shared" si="4"/>
        <v>999</v>
      </c>
      <c r="N129" s="345"/>
      <c r="O129" s="338"/>
      <c r="P129" s="337">
        <f t="shared" si="5"/>
        <v>999</v>
      </c>
      <c r="Q129" s="338"/>
    </row>
    <row r="130" spans="1:17" s="339" customFormat="1" ht="18.899999999999999" customHeight="1" x14ac:dyDescent="0.25">
      <c r="A130" s="325">
        <v>124</v>
      </c>
      <c r="B130" s="346"/>
      <c r="C130" s="346"/>
      <c r="D130" s="332"/>
      <c r="E130" s="329"/>
      <c r="F130" s="338"/>
      <c r="G130" s="338"/>
      <c r="H130" s="342"/>
      <c r="I130" s="343"/>
      <c r="J130" s="333" t="e">
        <f>IF(AND(Q130="",#REF!&gt;0,#REF!&lt;5),K130,)</f>
        <v>#REF!</v>
      </c>
      <c r="K130" s="334" t="str">
        <f>IF(D130="","ZZZ9",IF(AND(#REF!&gt;0,#REF!&lt;5),D130&amp;#REF!,D130&amp;"9"))</f>
        <v>ZZZ9</v>
      </c>
      <c r="L130" s="335">
        <f t="shared" si="3"/>
        <v>999</v>
      </c>
      <c r="M130" s="349">
        <f t="shared" si="4"/>
        <v>999</v>
      </c>
      <c r="N130" s="345"/>
      <c r="O130" s="338"/>
      <c r="P130" s="337">
        <f t="shared" si="5"/>
        <v>999</v>
      </c>
      <c r="Q130" s="338"/>
    </row>
    <row r="131" spans="1:17" s="339" customFormat="1" ht="18.899999999999999" customHeight="1" x14ac:dyDescent="0.25">
      <c r="A131" s="325">
        <v>125</v>
      </c>
      <c r="B131" s="346"/>
      <c r="C131" s="346"/>
      <c r="D131" s="332"/>
      <c r="E131" s="329"/>
      <c r="F131" s="338"/>
      <c r="G131" s="338"/>
      <c r="H131" s="342"/>
      <c r="I131" s="343"/>
      <c r="J131" s="333" t="e">
        <f>IF(AND(Q131="",#REF!&gt;0,#REF!&lt;5),K131,)</f>
        <v>#REF!</v>
      </c>
      <c r="K131" s="334" t="str">
        <f>IF(D131="","ZZZ9",IF(AND(#REF!&gt;0,#REF!&lt;5),D131&amp;#REF!,D131&amp;"9"))</f>
        <v>ZZZ9</v>
      </c>
      <c r="L131" s="335">
        <f t="shared" si="3"/>
        <v>999</v>
      </c>
      <c r="M131" s="349">
        <f t="shared" si="4"/>
        <v>999</v>
      </c>
      <c r="N131" s="345"/>
      <c r="O131" s="338"/>
      <c r="P131" s="337">
        <f t="shared" si="5"/>
        <v>999</v>
      </c>
      <c r="Q131" s="338"/>
    </row>
    <row r="132" spans="1:17" s="339" customFormat="1" ht="18.899999999999999" customHeight="1" x14ac:dyDescent="0.25">
      <c r="A132" s="325">
        <v>126</v>
      </c>
      <c r="B132" s="346"/>
      <c r="C132" s="346"/>
      <c r="D132" s="332"/>
      <c r="E132" s="329"/>
      <c r="F132" s="338"/>
      <c r="G132" s="338"/>
      <c r="H132" s="342"/>
      <c r="I132" s="343"/>
      <c r="J132" s="333" t="e">
        <f>IF(AND(Q132="",#REF!&gt;0,#REF!&lt;5),K132,)</f>
        <v>#REF!</v>
      </c>
      <c r="K132" s="334" t="str">
        <f>IF(D132="","ZZZ9",IF(AND(#REF!&gt;0,#REF!&lt;5),D132&amp;#REF!,D132&amp;"9"))</f>
        <v>ZZZ9</v>
      </c>
      <c r="L132" s="335">
        <f t="shared" si="3"/>
        <v>999</v>
      </c>
      <c r="M132" s="349">
        <f t="shared" si="4"/>
        <v>999</v>
      </c>
      <c r="N132" s="345"/>
      <c r="O132" s="338"/>
      <c r="P132" s="337">
        <f t="shared" si="5"/>
        <v>999</v>
      </c>
      <c r="Q132" s="338"/>
    </row>
    <row r="133" spans="1:17" s="339" customFormat="1" ht="18.899999999999999" customHeight="1" x14ac:dyDescent="0.25">
      <c r="A133" s="325">
        <v>127</v>
      </c>
      <c r="B133" s="346"/>
      <c r="C133" s="346"/>
      <c r="D133" s="332"/>
      <c r="E133" s="329"/>
      <c r="F133" s="338"/>
      <c r="G133" s="338"/>
      <c r="H133" s="342"/>
      <c r="I133" s="343"/>
      <c r="J133" s="333" t="e">
        <f>IF(AND(Q133="",#REF!&gt;0,#REF!&lt;5),K133,)</f>
        <v>#REF!</v>
      </c>
      <c r="K133" s="334" t="str">
        <f>IF(D133="","ZZZ9",IF(AND(#REF!&gt;0,#REF!&lt;5),D133&amp;#REF!,D133&amp;"9"))</f>
        <v>ZZZ9</v>
      </c>
      <c r="L133" s="335">
        <f t="shared" si="3"/>
        <v>999</v>
      </c>
      <c r="M133" s="349">
        <f t="shared" si="4"/>
        <v>999</v>
      </c>
      <c r="N133" s="345"/>
      <c r="O133" s="338"/>
      <c r="P133" s="337">
        <f t="shared" si="5"/>
        <v>999</v>
      </c>
      <c r="Q133" s="338"/>
    </row>
    <row r="134" spans="1:17" s="339" customFormat="1" ht="18.899999999999999" customHeight="1" x14ac:dyDescent="0.25">
      <c r="A134" s="325">
        <v>128</v>
      </c>
      <c r="B134" s="346"/>
      <c r="C134" s="346"/>
      <c r="D134" s="332"/>
      <c r="E134" s="329"/>
      <c r="F134" s="338"/>
      <c r="G134" s="338"/>
      <c r="H134" s="342"/>
      <c r="I134" s="343"/>
      <c r="J134" s="333" t="e">
        <f>IF(AND(Q134="",#REF!&gt;0,#REF!&lt;5),K134,)</f>
        <v>#REF!</v>
      </c>
      <c r="K134" s="334" t="str">
        <f>IF(D134="","ZZZ9",IF(AND(#REF!&gt;0,#REF!&lt;5),D134&amp;#REF!,D134&amp;"9"))</f>
        <v>ZZZ9</v>
      </c>
      <c r="L134" s="335">
        <f t="shared" si="3"/>
        <v>999</v>
      </c>
      <c r="M134" s="349">
        <f t="shared" si="4"/>
        <v>999</v>
      </c>
      <c r="N134" s="345"/>
      <c r="O134" s="343"/>
      <c r="P134" s="354">
        <f t="shared" si="5"/>
        <v>999</v>
      </c>
      <c r="Q134" s="343"/>
    </row>
    <row r="135" spans="1:17" x14ac:dyDescent="0.25">
      <c r="A135" s="325">
        <v>129</v>
      </c>
      <c r="B135" s="346"/>
      <c r="C135" s="346"/>
      <c r="D135" s="332"/>
      <c r="E135" s="329"/>
      <c r="F135" s="338"/>
      <c r="G135" s="338"/>
      <c r="H135" s="342"/>
      <c r="I135" s="343"/>
      <c r="J135" s="333" t="e">
        <f>IF(AND(Q135="",#REF!&gt;0,#REF!&lt;5),K135,)</f>
        <v>#REF!</v>
      </c>
      <c r="K135" s="334" t="str">
        <f>IF(D135="","ZZZ9",IF(AND(#REF!&gt;0,#REF!&lt;5),D135&amp;#REF!,D135&amp;"9"))</f>
        <v>ZZZ9</v>
      </c>
      <c r="L135" s="335">
        <f t="shared" si="3"/>
        <v>999</v>
      </c>
      <c r="M135" s="349">
        <f t="shared" si="4"/>
        <v>999</v>
      </c>
      <c r="N135" s="345"/>
      <c r="O135" s="338"/>
      <c r="P135" s="337">
        <f t="shared" si="5"/>
        <v>999</v>
      </c>
      <c r="Q135" s="338"/>
    </row>
    <row r="136" spans="1:17" x14ac:dyDescent="0.25">
      <c r="A136" s="325">
        <v>130</v>
      </c>
      <c r="B136" s="346"/>
      <c r="C136" s="346"/>
      <c r="D136" s="332"/>
      <c r="E136" s="329"/>
      <c r="F136" s="338"/>
      <c r="G136" s="338"/>
      <c r="H136" s="342"/>
      <c r="I136" s="343"/>
      <c r="J136" s="333" t="e">
        <f>IF(AND(Q136="",#REF!&gt;0,#REF!&lt;5),K136,)</f>
        <v>#REF!</v>
      </c>
      <c r="K136" s="334" t="str">
        <f>IF(D136="","ZZZ9",IF(AND(#REF!&gt;0,#REF!&lt;5),D136&amp;#REF!,D136&amp;"9"))</f>
        <v>ZZZ9</v>
      </c>
      <c r="L136" s="335">
        <f t="shared" si="3"/>
        <v>999</v>
      </c>
      <c r="M136" s="349">
        <f t="shared" si="4"/>
        <v>999</v>
      </c>
      <c r="N136" s="345"/>
      <c r="O136" s="338"/>
      <c r="P136" s="337">
        <f t="shared" si="5"/>
        <v>999</v>
      </c>
      <c r="Q136" s="338"/>
    </row>
    <row r="137" spans="1:17" x14ac:dyDescent="0.25">
      <c r="A137" s="325">
        <v>131</v>
      </c>
      <c r="B137" s="346"/>
      <c r="C137" s="346"/>
      <c r="D137" s="332"/>
      <c r="E137" s="329"/>
      <c r="F137" s="338"/>
      <c r="G137" s="338"/>
      <c r="H137" s="342"/>
      <c r="I137" s="343"/>
      <c r="J137" s="333" t="e">
        <f>IF(AND(Q137="",#REF!&gt;0,#REF!&lt;5),K137,)</f>
        <v>#REF!</v>
      </c>
      <c r="K137" s="334" t="str">
        <f>IF(D137="","ZZZ9",IF(AND(#REF!&gt;0,#REF!&lt;5),D137&amp;#REF!,D137&amp;"9"))</f>
        <v>ZZZ9</v>
      </c>
      <c r="L137" s="335">
        <f t="shared" si="3"/>
        <v>999</v>
      </c>
      <c r="M137" s="349">
        <f t="shared" si="4"/>
        <v>999</v>
      </c>
      <c r="N137" s="345"/>
      <c r="O137" s="338"/>
      <c r="P137" s="337">
        <f t="shared" si="5"/>
        <v>999</v>
      </c>
      <c r="Q137" s="338"/>
    </row>
    <row r="138" spans="1:17" x14ac:dyDescent="0.25">
      <c r="A138" s="325">
        <v>132</v>
      </c>
      <c r="B138" s="346"/>
      <c r="C138" s="346"/>
      <c r="D138" s="332"/>
      <c r="E138" s="329"/>
      <c r="F138" s="338"/>
      <c r="G138" s="338"/>
      <c r="H138" s="342"/>
      <c r="I138" s="343"/>
      <c r="J138" s="333" t="e">
        <f>IF(AND(Q138="",#REF!&gt;0,#REF!&lt;5),K138,)</f>
        <v>#REF!</v>
      </c>
      <c r="K138" s="334" t="str">
        <f>IF(D138="","ZZZ9",IF(AND(#REF!&gt;0,#REF!&lt;5),D138&amp;#REF!,D138&amp;"9"))</f>
        <v>ZZZ9</v>
      </c>
      <c r="L138" s="335">
        <f t="shared" si="3"/>
        <v>999</v>
      </c>
      <c r="M138" s="349">
        <f t="shared" si="4"/>
        <v>999</v>
      </c>
      <c r="N138" s="345"/>
      <c r="O138" s="338"/>
      <c r="P138" s="337">
        <f t="shared" si="5"/>
        <v>999</v>
      </c>
      <c r="Q138" s="338"/>
    </row>
    <row r="139" spans="1:17" x14ac:dyDescent="0.25">
      <c r="A139" s="325">
        <v>133</v>
      </c>
      <c r="B139" s="346"/>
      <c r="C139" s="346"/>
      <c r="D139" s="332"/>
      <c r="E139" s="329"/>
      <c r="F139" s="338"/>
      <c r="G139" s="338"/>
      <c r="H139" s="342"/>
      <c r="I139" s="343"/>
      <c r="J139" s="333" t="e">
        <f>IF(AND(Q139="",#REF!&gt;0,#REF!&lt;5),K139,)</f>
        <v>#REF!</v>
      </c>
      <c r="K139" s="334" t="str">
        <f>IF(D139="","ZZZ9",IF(AND(#REF!&gt;0,#REF!&lt;5),D139&amp;#REF!,D139&amp;"9"))</f>
        <v>ZZZ9</v>
      </c>
      <c r="L139" s="335">
        <f t="shared" si="3"/>
        <v>999</v>
      </c>
      <c r="M139" s="349">
        <f t="shared" si="4"/>
        <v>999</v>
      </c>
      <c r="N139" s="345"/>
      <c r="O139" s="338"/>
      <c r="P139" s="337">
        <f t="shared" si="5"/>
        <v>999</v>
      </c>
      <c r="Q139" s="338"/>
    </row>
    <row r="140" spans="1:17" x14ac:dyDescent="0.25">
      <c r="A140" s="325">
        <v>134</v>
      </c>
      <c r="B140" s="346"/>
      <c r="C140" s="346"/>
      <c r="D140" s="332"/>
      <c r="E140" s="329"/>
      <c r="F140" s="338"/>
      <c r="G140" s="338"/>
      <c r="H140" s="342"/>
      <c r="I140" s="343"/>
      <c r="J140" s="333" t="e">
        <f>IF(AND(Q140="",#REF!&gt;0,#REF!&lt;5),K140,)</f>
        <v>#REF!</v>
      </c>
      <c r="K140" s="334" t="str">
        <f>IF(D140="","ZZZ9",IF(AND(#REF!&gt;0,#REF!&lt;5),D140&amp;#REF!,D140&amp;"9"))</f>
        <v>ZZZ9</v>
      </c>
      <c r="L140" s="335">
        <f t="shared" si="3"/>
        <v>999</v>
      </c>
      <c r="M140" s="349">
        <f t="shared" si="4"/>
        <v>999</v>
      </c>
      <c r="N140" s="345"/>
      <c r="O140" s="338"/>
      <c r="P140" s="337">
        <f t="shared" si="5"/>
        <v>999</v>
      </c>
      <c r="Q140" s="338"/>
    </row>
    <row r="141" spans="1:17" x14ac:dyDescent="0.25">
      <c r="A141" s="325">
        <v>135</v>
      </c>
      <c r="B141" s="346"/>
      <c r="C141" s="346"/>
      <c r="D141" s="332"/>
      <c r="E141" s="329"/>
      <c r="F141" s="338"/>
      <c r="G141" s="338"/>
      <c r="H141" s="342"/>
      <c r="I141" s="343"/>
      <c r="J141" s="333" t="e">
        <f>IF(AND(Q141="",#REF!&gt;0,#REF!&lt;5),K141,)</f>
        <v>#REF!</v>
      </c>
      <c r="K141" s="334" t="str">
        <f>IF(D141="","ZZZ9",IF(AND(#REF!&gt;0,#REF!&lt;5),D141&amp;#REF!,D141&amp;"9"))</f>
        <v>ZZZ9</v>
      </c>
      <c r="L141" s="335">
        <f t="shared" si="3"/>
        <v>999</v>
      </c>
      <c r="M141" s="349">
        <f t="shared" si="4"/>
        <v>999</v>
      </c>
      <c r="N141" s="345"/>
      <c r="O141" s="343"/>
      <c r="P141" s="354">
        <f t="shared" si="5"/>
        <v>999</v>
      </c>
      <c r="Q141" s="343"/>
    </row>
    <row r="142" spans="1:17" x14ac:dyDescent="0.25">
      <c r="A142" s="325">
        <v>136</v>
      </c>
      <c r="B142" s="346"/>
      <c r="C142" s="346"/>
      <c r="D142" s="332"/>
      <c r="E142" s="329"/>
      <c r="F142" s="338"/>
      <c r="G142" s="338"/>
      <c r="H142" s="342"/>
      <c r="I142" s="343"/>
      <c r="J142" s="333" t="e">
        <f>IF(AND(Q142="",#REF!&gt;0,#REF!&lt;5),K142,)</f>
        <v>#REF!</v>
      </c>
      <c r="K142" s="334" t="str">
        <f>IF(D142="","ZZZ9",IF(AND(#REF!&gt;0,#REF!&lt;5),D142&amp;#REF!,D142&amp;"9"))</f>
        <v>ZZZ9</v>
      </c>
      <c r="L142" s="335">
        <f t="shared" si="3"/>
        <v>999</v>
      </c>
      <c r="M142" s="349">
        <f t="shared" si="4"/>
        <v>999</v>
      </c>
      <c r="N142" s="345"/>
      <c r="O142" s="338"/>
      <c r="P142" s="337">
        <f t="shared" si="5"/>
        <v>999</v>
      </c>
      <c r="Q142" s="338"/>
    </row>
    <row r="143" spans="1:17" x14ac:dyDescent="0.25">
      <c r="A143" s="325">
        <v>137</v>
      </c>
      <c r="B143" s="346"/>
      <c r="C143" s="346"/>
      <c r="D143" s="332"/>
      <c r="E143" s="329"/>
      <c r="F143" s="338"/>
      <c r="G143" s="338"/>
      <c r="H143" s="342"/>
      <c r="I143" s="343"/>
      <c r="J143" s="333" t="e">
        <f>IF(AND(Q143="",#REF!&gt;0,#REF!&lt;5),K143,)</f>
        <v>#REF!</v>
      </c>
      <c r="K143" s="334" t="str">
        <f>IF(D143="","ZZZ9",IF(AND(#REF!&gt;0,#REF!&lt;5),D143&amp;#REF!,D143&amp;"9"))</f>
        <v>ZZZ9</v>
      </c>
      <c r="L143" s="335">
        <f t="shared" si="3"/>
        <v>999</v>
      </c>
      <c r="M143" s="349">
        <f t="shared" si="4"/>
        <v>999</v>
      </c>
      <c r="N143" s="345"/>
      <c r="O143" s="338"/>
      <c r="P143" s="337">
        <f t="shared" si="5"/>
        <v>999</v>
      </c>
      <c r="Q143" s="338"/>
    </row>
    <row r="144" spans="1:17" x14ac:dyDescent="0.25">
      <c r="A144" s="325">
        <v>138</v>
      </c>
      <c r="B144" s="346"/>
      <c r="C144" s="346"/>
      <c r="D144" s="332"/>
      <c r="E144" s="329"/>
      <c r="F144" s="338"/>
      <c r="G144" s="338"/>
      <c r="H144" s="342"/>
      <c r="I144" s="343"/>
      <c r="J144" s="333" t="e">
        <f>IF(AND(Q144="",#REF!&gt;0,#REF!&lt;5),K144,)</f>
        <v>#REF!</v>
      </c>
      <c r="K144" s="334" t="str">
        <f>IF(D144="","ZZZ9",IF(AND(#REF!&gt;0,#REF!&lt;5),D144&amp;#REF!,D144&amp;"9"))</f>
        <v>ZZZ9</v>
      </c>
      <c r="L144" s="335">
        <f t="shared" si="3"/>
        <v>999</v>
      </c>
      <c r="M144" s="349">
        <f t="shared" si="4"/>
        <v>999</v>
      </c>
      <c r="N144" s="345"/>
      <c r="O144" s="338"/>
      <c r="P144" s="337">
        <f t="shared" si="5"/>
        <v>999</v>
      </c>
      <c r="Q144" s="338"/>
    </row>
    <row r="145" spans="1:17" x14ac:dyDescent="0.25">
      <c r="A145" s="325">
        <v>139</v>
      </c>
      <c r="B145" s="346"/>
      <c r="C145" s="346"/>
      <c r="D145" s="332"/>
      <c r="E145" s="329"/>
      <c r="F145" s="338"/>
      <c r="G145" s="338"/>
      <c r="H145" s="342"/>
      <c r="I145" s="343"/>
      <c r="J145" s="333" t="e">
        <f>IF(AND(Q145="",#REF!&gt;0,#REF!&lt;5),K145,)</f>
        <v>#REF!</v>
      </c>
      <c r="K145" s="334" t="str">
        <f>IF(D145="","ZZZ9",IF(AND(#REF!&gt;0,#REF!&lt;5),D145&amp;#REF!,D145&amp;"9"))</f>
        <v>ZZZ9</v>
      </c>
      <c r="L145" s="335">
        <f t="shared" si="3"/>
        <v>999</v>
      </c>
      <c r="M145" s="349">
        <f t="shared" si="4"/>
        <v>999</v>
      </c>
      <c r="N145" s="345"/>
      <c r="O145" s="338"/>
      <c r="P145" s="337">
        <f t="shared" si="5"/>
        <v>999</v>
      </c>
      <c r="Q145" s="338"/>
    </row>
    <row r="146" spans="1:17" x14ac:dyDescent="0.25">
      <c r="A146" s="325">
        <v>140</v>
      </c>
      <c r="B146" s="346"/>
      <c r="C146" s="346"/>
      <c r="D146" s="332"/>
      <c r="E146" s="329"/>
      <c r="F146" s="338"/>
      <c r="G146" s="338"/>
      <c r="H146" s="342"/>
      <c r="I146" s="343"/>
      <c r="J146" s="333" t="e">
        <f>IF(AND(Q146="",#REF!&gt;0,#REF!&lt;5),K146,)</f>
        <v>#REF!</v>
      </c>
      <c r="K146" s="334" t="str">
        <f>IF(D146="","ZZZ9",IF(AND(#REF!&gt;0,#REF!&lt;5),D146&amp;#REF!,D146&amp;"9"))</f>
        <v>ZZZ9</v>
      </c>
      <c r="L146" s="335">
        <f t="shared" si="3"/>
        <v>999</v>
      </c>
      <c r="M146" s="349">
        <f t="shared" si="4"/>
        <v>999</v>
      </c>
      <c r="N146" s="345"/>
      <c r="O146" s="338"/>
      <c r="P146" s="337">
        <f t="shared" si="5"/>
        <v>999</v>
      </c>
      <c r="Q146" s="338"/>
    </row>
    <row r="147" spans="1:17" x14ac:dyDescent="0.25">
      <c r="A147" s="325">
        <v>141</v>
      </c>
      <c r="B147" s="346"/>
      <c r="C147" s="346"/>
      <c r="D147" s="332"/>
      <c r="E147" s="329"/>
      <c r="F147" s="338"/>
      <c r="G147" s="338"/>
      <c r="H147" s="342"/>
      <c r="I147" s="343"/>
      <c r="J147" s="333" t="e">
        <f>IF(AND(Q147="",#REF!&gt;0,#REF!&lt;5),K147,)</f>
        <v>#REF!</v>
      </c>
      <c r="K147" s="334" t="str">
        <f>IF(D147="","ZZZ9",IF(AND(#REF!&gt;0,#REF!&lt;5),D147&amp;#REF!,D147&amp;"9"))</f>
        <v>ZZZ9</v>
      </c>
      <c r="L147" s="335">
        <f t="shared" si="3"/>
        <v>999</v>
      </c>
      <c r="M147" s="349">
        <f t="shared" si="4"/>
        <v>999</v>
      </c>
      <c r="N147" s="345"/>
      <c r="O147" s="338"/>
      <c r="P147" s="337">
        <f t="shared" si="5"/>
        <v>999</v>
      </c>
      <c r="Q147" s="338"/>
    </row>
    <row r="148" spans="1:17" x14ac:dyDescent="0.25">
      <c r="A148" s="325">
        <v>142</v>
      </c>
      <c r="B148" s="346"/>
      <c r="C148" s="346"/>
      <c r="D148" s="332"/>
      <c r="E148" s="329"/>
      <c r="F148" s="338"/>
      <c r="G148" s="338"/>
      <c r="H148" s="342"/>
      <c r="I148" s="343"/>
      <c r="J148" s="333" t="e">
        <f>IF(AND(Q148="",#REF!&gt;0,#REF!&lt;5),K148,)</f>
        <v>#REF!</v>
      </c>
      <c r="K148" s="334" t="str">
        <f>IF(D148="","ZZZ9",IF(AND(#REF!&gt;0,#REF!&lt;5),D148&amp;#REF!,D148&amp;"9"))</f>
        <v>ZZZ9</v>
      </c>
      <c r="L148" s="335">
        <f t="shared" si="3"/>
        <v>999</v>
      </c>
      <c r="M148" s="349">
        <f t="shared" si="4"/>
        <v>999</v>
      </c>
      <c r="N148" s="345"/>
      <c r="O148" s="343"/>
      <c r="P148" s="354">
        <f t="shared" si="5"/>
        <v>999</v>
      </c>
      <c r="Q148" s="343"/>
    </row>
    <row r="149" spans="1:17" x14ac:dyDescent="0.25">
      <c r="A149" s="325">
        <v>143</v>
      </c>
      <c r="B149" s="346"/>
      <c r="C149" s="346"/>
      <c r="D149" s="332"/>
      <c r="E149" s="329"/>
      <c r="F149" s="338"/>
      <c r="G149" s="338"/>
      <c r="H149" s="342"/>
      <c r="I149" s="343"/>
      <c r="J149" s="333" t="e">
        <f>IF(AND(Q149="",#REF!&gt;0,#REF!&lt;5),K149,)</f>
        <v>#REF!</v>
      </c>
      <c r="K149" s="334" t="str">
        <f>IF(D149="","ZZZ9",IF(AND(#REF!&gt;0,#REF!&lt;5),D149&amp;#REF!,D149&amp;"9"))</f>
        <v>ZZZ9</v>
      </c>
      <c r="L149" s="335">
        <f t="shared" si="3"/>
        <v>999</v>
      </c>
      <c r="M149" s="349">
        <f t="shared" si="4"/>
        <v>999</v>
      </c>
      <c r="N149" s="345"/>
      <c r="O149" s="338"/>
      <c r="P149" s="337">
        <f t="shared" si="5"/>
        <v>999</v>
      </c>
      <c r="Q149" s="338"/>
    </row>
    <row r="150" spans="1:17" x14ac:dyDescent="0.25">
      <c r="A150" s="325">
        <v>144</v>
      </c>
      <c r="B150" s="346"/>
      <c r="C150" s="346"/>
      <c r="D150" s="332"/>
      <c r="E150" s="329"/>
      <c r="F150" s="338"/>
      <c r="G150" s="338"/>
      <c r="H150" s="342"/>
      <c r="I150" s="343"/>
      <c r="J150" s="333" t="e">
        <f>IF(AND(Q150="",#REF!&gt;0,#REF!&lt;5),K150,)</f>
        <v>#REF!</v>
      </c>
      <c r="K150" s="334" t="str">
        <f>IF(D150="","ZZZ9",IF(AND(#REF!&gt;0,#REF!&lt;5),D150&amp;#REF!,D150&amp;"9"))</f>
        <v>ZZZ9</v>
      </c>
      <c r="L150" s="335">
        <f t="shared" si="3"/>
        <v>999</v>
      </c>
      <c r="M150" s="349">
        <f t="shared" si="4"/>
        <v>999</v>
      </c>
      <c r="N150" s="345"/>
      <c r="O150" s="338"/>
      <c r="P150" s="337">
        <f t="shared" si="5"/>
        <v>999</v>
      </c>
      <c r="Q150" s="338"/>
    </row>
    <row r="151" spans="1:17" x14ac:dyDescent="0.25">
      <c r="A151" s="325">
        <v>145</v>
      </c>
      <c r="B151" s="346"/>
      <c r="C151" s="346"/>
      <c r="D151" s="332"/>
      <c r="E151" s="329"/>
      <c r="F151" s="338"/>
      <c r="G151" s="338"/>
      <c r="H151" s="342"/>
      <c r="I151" s="343"/>
      <c r="J151" s="333" t="e">
        <f>IF(AND(Q151="",#REF!&gt;0,#REF!&lt;5),K151,)</f>
        <v>#REF!</v>
      </c>
      <c r="K151" s="334" t="str">
        <f>IF(D151="","ZZZ9",IF(AND(#REF!&gt;0,#REF!&lt;5),D151&amp;#REF!,D151&amp;"9"))</f>
        <v>ZZZ9</v>
      </c>
      <c r="L151" s="335">
        <f t="shared" si="3"/>
        <v>999</v>
      </c>
      <c r="M151" s="349">
        <f t="shared" si="4"/>
        <v>999</v>
      </c>
      <c r="N151" s="345"/>
      <c r="O151" s="338"/>
      <c r="P151" s="337">
        <f t="shared" si="5"/>
        <v>999</v>
      </c>
      <c r="Q151" s="338"/>
    </row>
    <row r="152" spans="1:17" x14ac:dyDescent="0.25">
      <c r="A152" s="325">
        <v>146</v>
      </c>
      <c r="B152" s="346"/>
      <c r="C152" s="346"/>
      <c r="D152" s="332"/>
      <c r="E152" s="329"/>
      <c r="F152" s="338"/>
      <c r="G152" s="338"/>
      <c r="H152" s="342"/>
      <c r="I152" s="343"/>
      <c r="J152" s="333" t="e">
        <f>IF(AND(Q152="",#REF!&gt;0,#REF!&lt;5),K152,)</f>
        <v>#REF!</v>
      </c>
      <c r="K152" s="334" t="str">
        <f>IF(D152="","ZZZ9",IF(AND(#REF!&gt;0,#REF!&lt;5),D152&amp;#REF!,D152&amp;"9"))</f>
        <v>ZZZ9</v>
      </c>
      <c r="L152" s="335">
        <f t="shared" si="3"/>
        <v>999</v>
      </c>
      <c r="M152" s="349">
        <f t="shared" si="4"/>
        <v>999</v>
      </c>
      <c r="N152" s="345"/>
      <c r="O152" s="338"/>
      <c r="P152" s="337">
        <f t="shared" si="5"/>
        <v>999</v>
      </c>
      <c r="Q152" s="338"/>
    </row>
    <row r="153" spans="1:17" x14ac:dyDescent="0.25">
      <c r="A153" s="325">
        <v>147</v>
      </c>
      <c r="B153" s="346"/>
      <c r="C153" s="346"/>
      <c r="D153" s="332"/>
      <c r="E153" s="329"/>
      <c r="F153" s="338"/>
      <c r="G153" s="338"/>
      <c r="H153" s="342"/>
      <c r="I153" s="343"/>
      <c r="J153" s="333" t="e">
        <f>IF(AND(Q153="",#REF!&gt;0,#REF!&lt;5),K153,)</f>
        <v>#REF!</v>
      </c>
      <c r="K153" s="334" t="str">
        <f>IF(D153="","ZZZ9",IF(AND(#REF!&gt;0,#REF!&lt;5),D153&amp;#REF!,D153&amp;"9"))</f>
        <v>ZZZ9</v>
      </c>
      <c r="L153" s="335">
        <f t="shared" si="3"/>
        <v>999</v>
      </c>
      <c r="M153" s="349">
        <f t="shared" si="4"/>
        <v>999</v>
      </c>
      <c r="N153" s="345"/>
      <c r="O153" s="338"/>
      <c r="P153" s="337">
        <f t="shared" si="5"/>
        <v>999</v>
      </c>
      <c r="Q153" s="338"/>
    </row>
    <row r="154" spans="1:17" x14ac:dyDescent="0.25">
      <c r="A154" s="325">
        <v>148</v>
      </c>
      <c r="B154" s="346"/>
      <c r="C154" s="346"/>
      <c r="D154" s="332"/>
      <c r="E154" s="329"/>
      <c r="F154" s="338"/>
      <c r="G154" s="338"/>
      <c r="H154" s="342"/>
      <c r="I154" s="343"/>
      <c r="J154" s="333" t="e">
        <f>IF(AND(Q154="",#REF!&gt;0,#REF!&lt;5),K154,)</f>
        <v>#REF!</v>
      </c>
      <c r="K154" s="334" t="str">
        <f>IF(D154="","ZZZ9",IF(AND(#REF!&gt;0,#REF!&lt;5),D154&amp;#REF!,D154&amp;"9"))</f>
        <v>ZZZ9</v>
      </c>
      <c r="L154" s="335">
        <f t="shared" si="3"/>
        <v>999</v>
      </c>
      <c r="M154" s="349">
        <f t="shared" si="4"/>
        <v>999</v>
      </c>
      <c r="N154" s="345"/>
      <c r="O154" s="338"/>
      <c r="P154" s="337">
        <f t="shared" si="5"/>
        <v>999</v>
      </c>
      <c r="Q154" s="338"/>
    </row>
    <row r="155" spans="1:17" x14ac:dyDescent="0.25">
      <c r="A155" s="325">
        <v>149</v>
      </c>
      <c r="B155" s="346"/>
      <c r="C155" s="346"/>
      <c r="D155" s="332"/>
      <c r="E155" s="329"/>
      <c r="F155" s="338"/>
      <c r="G155" s="338"/>
      <c r="H155" s="342"/>
      <c r="I155" s="343"/>
      <c r="J155" s="333" t="e">
        <f>IF(AND(Q155="",#REF!&gt;0,#REF!&lt;5),K155,)</f>
        <v>#REF!</v>
      </c>
      <c r="K155" s="334" t="str">
        <f>IF(D155="","ZZZ9",IF(AND(#REF!&gt;0,#REF!&lt;5),D155&amp;#REF!,D155&amp;"9"))</f>
        <v>ZZZ9</v>
      </c>
      <c r="L155" s="335">
        <f t="shared" si="3"/>
        <v>999</v>
      </c>
      <c r="M155" s="349">
        <f t="shared" si="4"/>
        <v>999</v>
      </c>
      <c r="N155" s="345"/>
      <c r="O155" s="338"/>
      <c r="P155" s="337">
        <f t="shared" si="5"/>
        <v>999</v>
      </c>
      <c r="Q155" s="338"/>
    </row>
    <row r="156" spans="1:17" x14ac:dyDescent="0.25">
      <c r="A156" s="325">
        <v>150</v>
      </c>
      <c r="B156" s="346"/>
      <c r="C156" s="346"/>
      <c r="D156" s="332"/>
      <c r="E156" s="329"/>
      <c r="F156" s="338"/>
      <c r="G156" s="338"/>
      <c r="H156" s="342"/>
      <c r="I156" s="343"/>
      <c r="J156" s="333" t="e">
        <f>IF(AND(Q156="",#REF!&gt;0,#REF!&lt;5),K156,)</f>
        <v>#REF!</v>
      </c>
      <c r="K156" s="334" t="str">
        <f>IF(D156="","ZZZ9",IF(AND(#REF!&gt;0,#REF!&lt;5),D156&amp;#REF!,D156&amp;"9"))</f>
        <v>ZZZ9</v>
      </c>
      <c r="L156" s="335">
        <f t="shared" si="3"/>
        <v>999</v>
      </c>
      <c r="M156" s="349">
        <f t="shared" si="4"/>
        <v>999</v>
      </c>
      <c r="N156" s="345"/>
      <c r="O156" s="338"/>
      <c r="P156" s="337">
        <f t="shared" si="5"/>
        <v>999</v>
      </c>
      <c r="Q156" s="338"/>
    </row>
  </sheetData>
  <conditionalFormatting sqref="E7:E156">
    <cfRule type="expression" dxfId="19" priority="16" stopIfTrue="1">
      <formula>AND(ROUNDDOWN(($A$4-E7)/365.25,0)&lt;=13,G7&lt;&gt;"OK")</formula>
    </cfRule>
    <cfRule type="expression" dxfId="18" priority="17" stopIfTrue="1">
      <formula>AND(ROUNDDOWN(($A$4-E7)/365.25,0)&lt;=14,G7&lt;&gt;"OK")</formula>
    </cfRule>
    <cfRule type="expression" dxfId="17" priority="18" stopIfTrue="1">
      <formula>AND(ROUNDDOWN(($A$4-E7)/365.25,0)&lt;=17,G7&lt;&gt;"OK")</formula>
    </cfRule>
  </conditionalFormatting>
  <conditionalFormatting sqref="J7:J156">
    <cfRule type="cellIs" dxfId="16" priority="15" stopIfTrue="1" operator="equal">
      <formula>"Z"</formula>
    </cfRule>
  </conditionalFormatting>
  <conditionalFormatting sqref="A7:D156">
    <cfRule type="expression" dxfId="15" priority="14" stopIfTrue="1">
      <formula>$Q7&gt;=1</formula>
    </cfRule>
  </conditionalFormatting>
  <conditionalFormatting sqref="E7:E14">
    <cfRule type="expression" dxfId="14" priority="11" stopIfTrue="1">
      <formula>AND(ROUNDDOWN(($A$4-E7)/365.25,0)&lt;=13,G7&lt;&gt;"OK")</formula>
    </cfRule>
    <cfRule type="expression" dxfId="13" priority="12" stopIfTrue="1">
      <formula>AND(ROUNDDOWN(($A$4-E7)/365.25,0)&lt;=14,G7&lt;&gt;"OK")</formula>
    </cfRule>
    <cfRule type="expression" dxfId="12" priority="13" stopIfTrue="1">
      <formula>AND(ROUNDDOWN(($A$4-E7)/365.25,0)&lt;=17,G7&lt;&gt;"OK")</formula>
    </cfRule>
  </conditionalFormatting>
  <conditionalFormatting sqref="J7:J14">
    <cfRule type="cellIs" dxfId="11" priority="10" stopIfTrue="1" operator="equal">
      <formula>"Z"</formula>
    </cfRule>
  </conditionalFormatting>
  <conditionalFormatting sqref="B7:D14">
    <cfRule type="expression" dxfId="10" priority="9" stopIfTrue="1">
      <formula>$Q7&gt;=1</formula>
    </cfRule>
  </conditionalFormatting>
  <conditionalFormatting sqref="E7:E14">
    <cfRule type="expression" dxfId="9" priority="6" stopIfTrue="1">
      <formula>AND(ROUNDDOWN(($A$4-E7)/365.25,0)&lt;=13,G7&lt;&gt;"OK")</formula>
    </cfRule>
    <cfRule type="expression" dxfId="8" priority="7" stopIfTrue="1">
      <formula>AND(ROUNDDOWN(($A$4-E7)/365.25,0)&lt;=14,G7&lt;&gt;"OK")</formula>
    </cfRule>
    <cfRule type="expression" dxfId="7" priority="8" stopIfTrue="1">
      <formula>AND(ROUNDDOWN(($A$4-E7)/365.25,0)&lt;=17,G7&lt;&gt;"OK")</formula>
    </cfRule>
  </conditionalFormatting>
  <conditionalFormatting sqref="B7:D14">
    <cfRule type="expression" dxfId="6" priority="5" stopIfTrue="1">
      <formula>$Q7&gt;=1</formula>
    </cfRule>
  </conditionalFormatting>
  <conditionalFormatting sqref="E7:E27 E29:E37">
    <cfRule type="expression" dxfId="5" priority="2" stopIfTrue="1">
      <formula>AND(ROUNDDOWN(($A$4-E7)/365.25,0)&lt;=13,G7&lt;&gt;"OK")</formula>
    </cfRule>
    <cfRule type="expression" dxfId="4" priority="3" stopIfTrue="1">
      <formula>AND(ROUNDDOWN(($A$4-E7)/365.25,0)&lt;=14,G7&lt;&gt;"OK")</formula>
    </cfRule>
    <cfRule type="expression" dxfId="3" priority="4" stopIfTrue="1">
      <formula>AND(ROUNDDOWN(($A$4-E7)/365.25,0)&lt;=17,G7&lt;&gt;"OK")</formula>
    </cfRule>
  </conditionalFormatting>
  <conditionalFormatting sqref="B7:D37">
    <cfRule type="expression" dxfId="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53665"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8578A-E309-49A4-BD83-789BA33175FF}">
  <sheetPr codeName="Sheet1"/>
  <dimension ref="A1:G18"/>
  <sheetViews>
    <sheetView showGridLines="0" showZeros="0" workbookViewId="0">
      <selection activeCell="AJ28" sqref="AJ28"/>
    </sheetView>
  </sheetViews>
  <sheetFormatPr defaultRowHeight="13.2" x14ac:dyDescent="0.25"/>
  <cols>
    <col min="1" max="4" width="19.109375" customWidth="1"/>
    <col min="5" max="5" width="19.109375" style="1" customWidth="1"/>
  </cols>
  <sheetData>
    <row r="1" spans="1:7" s="2" customFormat="1" ht="49.5" customHeight="1" thickBot="1" x14ac:dyDescent="0.3">
      <c r="A1" s="83" t="s">
        <v>78</v>
      </c>
      <c r="B1" s="3"/>
      <c r="C1" s="3"/>
      <c r="D1" s="84"/>
      <c r="E1" s="4"/>
      <c r="F1" s="5"/>
      <c r="G1" s="5"/>
    </row>
    <row r="2" spans="1:7" s="6" customFormat="1" ht="36.75" customHeight="1" thickBot="1" x14ac:dyDescent="0.3">
      <c r="A2" s="7" t="s">
        <v>15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16</v>
      </c>
      <c r="B4" s="16"/>
      <c r="C4" s="16"/>
      <c r="D4" s="16"/>
      <c r="E4" s="17"/>
      <c r="F4" s="5"/>
      <c r="G4" s="5"/>
    </row>
    <row r="5" spans="1:7" s="18" customFormat="1" ht="15" customHeight="1" x14ac:dyDescent="0.25">
      <c r="A5" s="106" t="s">
        <v>17</v>
      </c>
      <c r="B5" s="20"/>
      <c r="C5" s="20"/>
      <c r="D5" s="20"/>
      <c r="E5" s="215"/>
      <c r="F5" s="21"/>
      <c r="G5" s="22"/>
    </row>
    <row r="6" spans="1:7" s="2" customFormat="1" ht="24.6" x14ac:dyDescent="0.25">
      <c r="A6" s="243" t="s">
        <v>125</v>
      </c>
      <c r="B6" s="216"/>
      <c r="C6" s="23"/>
      <c r="D6" s="24"/>
      <c r="E6" s="25"/>
      <c r="F6" s="5"/>
      <c r="G6" s="5"/>
    </row>
    <row r="7" spans="1:7" s="18" customFormat="1" ht="15" customHeight="1" x14ac:dyDescent="0.25">
      <c r="A7" s="107"/>
      <c r="B7" s="107" t="s">
        <v>79</v>
      </c>
      <c r="C7" s="107" t="s">
        <v>80</v>
      </c>
      <c r="D7" s="107" t="s">
        <v>81</v>
      </c>
      <c r="E7" s="107" t="s">
        <v>82</v>
      </c>
      <c r="F7" s="21"/>
      <c r="G7" s="22"/>
    </row>
    <row r="8" spans="1:7" s="2" customFormat="1" ht="16.5" customHeight="1" x14ac:dyDescent="0.25">
      <c r="A8" s="126"/>
      <c r="B8" s="126" t="s">
        <v>89</v>
      </c>
      <c r="C8" s="126" t="s">
        <v>90</v>
      </c>
      <c r="D8" s="126" t="s">
        <v>108</v>
      </c>
      <c r="E8" s="126" t="s">
        <v>88</v>
      </c>
      <c r="F8" s="5"/>
      <c r="G8" s="5"/>
    </row>
    <row r="9" spans="1:7" s="2" customFormat="1" ht="15" customHeight="1" x14ac:dyDescent="0.25">
      <c r="A9" s="106" t="s">
        <v>18</v>
      </c>
      <c r="B9" s="20"/>
      <c r="C9" s="107" t="s">
        <v>19</v>
      </c>
      <c r="D9" s="107"/>
      <c r="E9" s="108" t="s">
        <v>20</v>
      </c>
      <c r="F9" s="5"/>
      <c r="G9" s="5"/>
    </row>
    <row r="10" spans="1:7" s="2" customFormat="1" x14ac:dyDescent="0.25">
      <c r="A10" s="26">
        <v>46135</v>
      </c>
      <c r="B10" s="27"/>
      <c r="C10" s="28" t="s">
        <v>84</v>
      </c>
      <c r="D10" s="107" t="s">
        <v>51</v>
      </c>
      <c r="E10" s="209" t="s">
        <v>85</v>
      </c>
      <c r="F10" s="5"/>
      <c r="G10" s="5"/>
    </row>
    <row r="11" spans="1:7" x14ac:dyDescent="0.25">
      <c r="A11" s="19"/>
      <c r="B11" s="20"/>
      <c r="C11" s="120" t="s">
        <v>49</v>
      </c>
      <c r="D11" s="120" t="s">
        <v>75</v>
      </c>
      <c r="E11" s="120" t="s">
        <v>76</v>
      </c>
      <c r="F11" s="30"/>
      <c r="G11" s="30"/>
    </row>
    <row r="12" spans="1:7" s="2" customFormat="1" x14ac:dyDescent="0.25">
      <c r="A12" s="85"/>
      <c r="B12" s="5"/>
      <c r="C12" s="127"/>
      <c r="D12" s="127" t="s">
        <v>86</v>
      </c>
      <c r="E12" s="127" t="s">
        <v>87</v>
      </c>
      <c r="F12" s="5"/>
      <c r="G12" s="5"/>
    </row>
    <row r="13" spans="1:7" ht="7.5" customHeight="1" x14ac:dyDescent="0.25">
      <c r="A13" s="30"/>
      <c r="B13" s="30"/>
      <c r="C13" s="30"/>
      <c r="D13" s="30"/>
      <c r="E13" s="31"/>
      <c r="F13" s="30"/>
      <c r="G13" s="30"/>
    </row>
    <row r="14" spans="1:7" ht="112.5" customHeight="1" x14ac:dyDescent="0.25">
      <c r="A14" s="30"/>
      <c r="B14" s="30"/>
      <c r="C14" s="30"/>
      <c r="D14" s="30"/>
      <c r="E14" s="31"/>
      <c r="F14" s="30"/>
      <c r="G14" s="30"/>
    </row>
    <row r="15" spans="1:7" ht="18.75" customHeight="1" x14ac:dyDescent="0.25">
      <c r="A15" s="29"/>
      <c r="B15" s="29"/>
      <c r="C15" s="29"/>
      <c r="D15" s="29"/>
      <c r="E15" s="31"/>
      <c r="F15" s="30"/>
      <c r="G15" s="30"/>
    </row>
    <row r="16" spans="1:7" ht="17.25" customHeight="1" x14ac:dyDescent="0.25">
      <c r="A16" s="29"/>
      <c r="B16" s="29"/>
      <c r="C16" s="29"/>
      <c r="D16" s="29"/>
      <c r="E16" s="29"/>
      <c r="F16" s="30"/>
      <c r="G16" s="30"/>
    </row>
    <row r="17" spans="1:7" ht="12.75" customHeight="1" x14ac:dyDescent="0.25">
      <c r="A17" s="32"/>
      <c r="B17" s="205"/>
      <c r="C17" s="86"/>
      <c r="D17" s="33"/>
      <c r="E17" s="31"/>
      <c r="F17" s="30"/>
      <c r="G17" s="30"/>
    </row>
    <row r="18" spans="1:7" x14ac:dyDescent="0.25">
      <c r="A18" s="30"/>
      <c r="B18" s="30"/>
      <c r="C18" s="30"/>
      <c r="D18" s="30"/>
      <c r="E18" s="31"/>
      <c r="F18" s="30"/>
      <c r="G18" s="30"/>
    </row>
  </sheetData>
  <phoneticPr fontId="42" type="noConversion"/>
  <pageMargins left="0.35" right="0.35" top="0.39" bottom="0.39" header="0" footer="0"/>
  <pageSetup paperSize="9" orientation="portrait" horizontalDpi="360" verticalDpi="36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C16A-5BDD-4FE6-89AC-4F413491BC12}">
  <dimension ref="A1:N97"/>
  <sheetViews>
    <sheetView workbookViewId="0">
      <selection activeCell="AJ28" sqref="AJ28"/>
    </sheetView>
  </sheetViews>
  <sheetFormatPr defaultRowHeight="14.4" x14ac:dyDescent="0.3"/>
  <cols>
    <col min="1" max="1" width="32.77734375" style="269" bestFit="1" customWidth="1"/>
    <col min="2" max="16384" width="8.88671875" style="269"/>
  </cols>
  <sheetData>
    <row r="1" spans="1:14" ht="45" customHeight="1" x14ac:dyDescent="0.3">
      <c r="A1" s="268" t="s">
        <v>126</v>
      </c>
      <c r="B1" s="268" t="s">
        <v>127</v>
      </c>
      <c r="C1" s="268" t="s">
        <v>128</v>
      </c>
      <c r="D1" s="268" t="s">
        <v>129</v>
      </c>
      <c r="E1" s="268" t="s">
        <v>130</v>
      </c>
      <c r="F1" s="268" t="s">
        <v>131</v>
      </c>
      <c r="G1" s="268" t="s">
        <v>132</v>
      </c>
      <c r="H1" s="268" t="s">
        <v>24</v>
      </c>
      <c r="I1" s="268" t="s">
        <v>133</v>
      </c>
      <c r="J1" s="268" t="s">
        <v>134</v>
      </c>
      <c r="K1" s="268" t="s">
        <v>135</v>
      </c>
      <c r="L1" s="268" t="s">
        <v>136</v>
      </c>
      <c r="M1" s="268" t="s">
        <v>137</v>
      </c>
      <c r="N1" s="268" t="s">
        <v>138</v>
      </c>
    </row>
    <row r="2" spans="1:14" x14ac:dyDescent="0.3">
      <c r="A2" s="269" t="s">
        <v>139</v>
      </c>
      <c r="B2" s="269" t="s">
        <v>140</v>
      </c>
      <c r="C2" s="269" t="s">
        <v>141</v>
      </c>
      <c r="D2" s="269" t="s">
        <v>141</v>
      </c>
      <c r="E2" s="269" t="s">
        <v>142</v>
      </c>
      <c r="F2" s="269" t="s">
        <v>143</v>
      </c>
      <c r="G2" s="269" t="s">
        <v>144</v>
      </c>
      <c r="H2" s="269" t="s">
        <v>53</v>
      </c>
      <c r="I2" s="269" t="s">
        <v>145</v>
      </c>
      <c r="J2" s="269" t="s">
        <v>146</v>
      </c>
      <c r="K2" s="269" t="s">
        <v>147</v>
      </c>
      <c r="L2" s="269" t="s">
        <v>11</v>
      </c>
      <c r="M2" s="269" t="s">
        <v>148</v>
      </c>
      <c r="N2" s="269" t="s">
        <v>11</v>
      </c>
    </row>
    <row r="3" spans="1:14" x14ac:dyDescent="0.3">
      <c r="A3" s="269" t="s">
        <v>139</v>
      </c>
      <c r="B3" s="269" t="s">
        <v>149</v>
      </c>
      <c r="C3" s="269" t="s">
        <v>141</v>
      </c>
      <c r="D3" s="269" t="s">
        <v>141</v>
      </c>
      <c r="E3" s="269" t="s">
        <v>142</v>
      </c>
      <c r="F3" s="269" t="s">
        <v>143</v>
      </c>
      <c r="G3" s="269" t="s">
        <v>144</v>
      </c>
      <c r="H3" s="269" t="s">
        <v>53</v>
      </c>
      <c r="I3" s="269" t="s">
        <v>150</v>
      </c>
      <c r="J3" s="269" t="s">
        <v>84</v>
      </c>
      <c r="K3" s="269" t="s">
        <v>151</v>
      </c>
      <c r="L3" s="269" t="s">
        <v>11</v>
      </c>
      <c r="M3" s="269" t="s">
        <v>152</v>
      </c>
      <c r="N3" s="269" t="s">
        <v>11</v>
      </c>
    </row>
    <row r="4" spans="1:14" x14ac:dyDescent="0.3">
      <c r="A4" s="269" t="s">
        <v>139</v>
      </c>
      <c r="B4" s="269" t="s">
        <v>149</v>
      </c>
      <c r="C4" s="269" t="s">
        <v>141</v>
      </c>
      <c r="D4" s="269" t="s">
        <v>141</v>
      </c>
      <c r="E4" s="269" t="s">
        <v>142</v>
      </c>
      <c r="F4" s="269" t="s">
        <v>143</v>
      </c>
      <c r="G4" s="269" t="s">
        <v>144</v>
      </c>
      <c r="H4" s="269" t="s">
        <v>53</v>
      </c>
      <c r="I4" s="269" t="s">
        <v>153</v>
      </c>
      <c r="J4" s="269" t="s">
        <v>154</v>
      </c>
      <c r="K4" s="269" t="s">
        <v>155</v>
      </c>
      <c r="L4" s="269" t="s">
        <v>11</v>
      </c>
      <c r="M4" s="269" t="s">
        <v>156</v>
      </c>
      <c r="N4" s="269" t="s">
        <v>11</v>
      </c>
    </row>
    <row r="5" spans="1:14" x14ac:dyDescent="0.3">
      <c r="A5" s="269" t="s">
        <v>139</v>
      </c>
      <c r="B5" s="269" t="s">
        <v>149</v>
      </c>
      <c r="C5" s="269" t="s">
        <v>141</v>
      </c>
      <c r="D5" s="269" t="s">
        <v>141</v>
      </c>
      <c r="E5" s="269" t="s">
        <v>142</v>
      </c>
      <c r="F5" s="269" t="s">
        <v>157</v>
      </c>
      <c r="G5" s="269" t="s">
        <v>144</v>
      </c>
      <c r="H5" s="269" t="s">
        <v>53</v>
      </c>
      <c r="I5" s="269" t="s">
        <v>153</v>
      </c>
      <c r="J5" s="269" t="s">
        <v>154</v>
      </c>
      <c r="K5" s="269" t="s">
        <v>158</v>
      </c>
      <c r="L5" s="269" t="s">
        <v>11</v>
      </c>
      <c r="M5" s="269" t="s">
        <v>156</v>
      </c>
      <c r="N5" s="269" t="s">
        <v>11</v>
      </c>
    </row>
    <row r="6" spans="1:14" x14ac:dyDescent="0.3">
      <c r="A6" s="269" t="s">
        <v>139</v>
      </c>
      <c r="B6" s="269" t="s">
        <v>159</v>
      </c>
      <c r="C6" s="269" t="s">
        <v>141</v>
      </c>
      <c r="D6" s="269" t="s">
        <v>141</v>
      </c>
      <c r="E6" s="269" t="s">
        <v>160</v>
      </c>
      <c r="F6" s="269" t="s">
        <v>143</v>
      </c>
      <c r="G6" s="269" t="s">
        <v>144</v>
      </c>
      <c r="H6" s="269" t="s">
        <v>52</v>
      </c>
      <c r="I6" s="269" t="s">
        <v>161</v>
      </c>
      <c r="J6" s="269" t="s">
        <v>162</v>
      </c>
      <c r="K6" s="269" t="s">
        <v>163</v>
      </c>
      <c r="L6" s="269" t="s">
        <v>11</v>
      </c>
      <c r="M6" s="269" t="s">
        <v>164</v>
      </c>
      <c r="N6" s="269" t="s">
        <v>165</v>
      </c>
    </row>
    <row r="7" spans="1:14" x14ac:dyDescent="0.3">
      <c r="A7" s="269" t="s">
        <v>139</v>
      </c>
      <c r="B7" s="269" t="s">
        <v>159</v>
      </c>
      <c r="C7" s="269" t="s">
        <v>141</v>
      </c>
      <c r="D7" s="269" t="s">
        <v>141</v>
      </c>
      <c r="E7" s="269" t="s">
        <v>160</v>
      </c>
      <c r="F7" s="269" t="s">
        <v>143</v>
      </c>
      <c r="G7" s="269" t="s">
        <v>144</v>
      </c>
      <c r="H7" s="269" t="s">
        <v>52</v>
      </c>
      <c r="I7" s="269" t="s">
        <v>166</v>
      </c>
      <c r="J7" s="269" t="s">
        <v>167</v>
      </c>
      <c r="K7" s="269" t="s">
        <v>168</v>
      </c>
      <c r="L7" s="269" t="s">
        <v>11</v>
      </c>
      <c r="M7" s="269" t="s">
        <v>169</v>
      </c>
      <c r="N7" s="269" t="s">
        <v>11</v>
      </c>
    </row>
    <row r="8" spans="1:14" x14ac:dyDescent="0.3">
      <c r="A8" s="269" t="s">
        <v>139</v>
      </c>
      <c r="B8" s="269" t="s">
        <v>140</v>
      </c>
      <c r="C8" s="269" t="s">
        <v>141</v>
      </c>
      <c r="D8" s="269" t="s">
        <v>141</v>
      </c>
      <c r="E8" s="269" t="s">
        <v>160</v>
      </c>
      <c r="F8" s="269" t="s">
        <v>143</v>
      </c>
      <c r="G8" s="269" t="s">
        <v>144</v>
      </c>
      <c r="H8" s="269" t="s">
        <v>53</v>
      </c>
      <c r="I8" s="269" t="s">
        <v>170</v>
      </c>
      <c r="J8" s="269" t="s">
        <v>171</v>
      </c>
      <c r="K8" s="269" t="s">
        <v>172</v>
      </c>
      <c r="L8" s="269" t="s">
        <v>11</v>
      </c>
      <c r="M8" s="269" t="s">
        <v>173</v>
      </c>
      <c r="N8" s="269" t="s">
        <v>11</v>
      </c>
    </row>
    <row r="9" spans="1:14" x14ac:dyDescent="0.3">
      <c r="A9" s="269" t="s">
        <v>139</v>
      </c>
      <c r="B9" s="269" t="s">
        <v>174</v>
      </c>
      <c r="C9" s="269" t="s">
        <v>141</v>
      </c>
      <c r="D9" s="269" t="s">
        <v>141</v>
      </c>
      <c r="E9" s="269" t="s">
        <v>160</v>
      </c>
      <c r="F9" s="269" t="s">
        <v>143</v>
      </c>
      <c r="G9" s="269" t="s">
        <v>144</v>
      </c>
      <c r="H9" s="269" t="s">
        <v>53</v>
      </c>
      <c r="I9" s="269" t="s">
        <v>175</v>
      </c>
      <c r="J9" s="269" t="s">
        <v>171</v>
      </c>
      <c r="K9" s="269" t="s">
        <v>176</v>
      </c>
      <c r="L9" s="269" t="s">
        <v>11</v>
      </c>
      <c r="M9" s="269" t="s">
        <v>177</v>
      </c>
      <c r="N9" s="269" t="s">
        <v>11</v>
      </c>
    </row>
    <row r="10" spans="1:14" x14ac:dyDescent="0.3">
      <c r="A10" s="269" t="s">
        <v>139</v>
      </c>
      <c r="B10" s="269" t="s">
        <v>149</v>
      </c>
      <c r="C10" s="269" t="s">
        <v>141</v>
      </c>
      <c r="D10" s="269" t="s">
        <v>141</v>
      </c>
      <c r="E10" s="269" t="s">
        <v>160</v>
      </c>
      <c r="F10" s="269" t="s">
        <v>143</v>
      </c>
      <c r="G10" s="269" t="s">
        <v>144</v>
      </c>
      <c r="H10" s="269" t="s">
        <v>53</v>
      </c>
      <c r="I10" s="269" t="s">
        <v>150</v>
      </c>
      <c r="J10" s="269" t="s">
        <v>84</v>
      </c>
      <c r="K10" s="269" t="s">
        <v>178</v>
      </c>
      <c r="L10" s="269" t="s">
        <v>11</v>
      </c>
      <c r="M10" s="269" t="s">
        <v>152</v>
      </c>
      <c r="N10" s="269" t="s">
        <v>11</v>
      </c>
    </row>
    <row r="11" spans="1:14" x14ac:dyDescent="0.3">
      <c r="A11" s="269" t="s">
        <v>139</v>
      </c>
      <c r="B11" s="269" t="s">
        <v>149</v>
      </c>
      <c r="C11" s="269" t="s">
        <v>141</v>
      </c>
      <c r="D11" s="269" t="s">
        <v>141</v>
      </c>
      <c r="E11" s="269" t="s">
        <v>160</v>
      </c>
      <c r="F11" s="269" t="s">
        <v>143</v>
      </c>
      <c r="G11" s="269" t="s">
        <v>144</v>
      </c>
      <c r="H11" s="269" t="s">
        <v>53</v>
      </c>
      <c r="I11" s="269" t="s">
        <v>179</v>
      </c>
      <c r="J11" s="269" t="s">
        <v>180</v>
      </c>
      <c r="K11" s="269" t="s">
        <v>181</v>
      </c>
      <c r="L11" s="269" t="s">
        <v>11</v>
      </c>
      <c r="M11" s="269" t="s">
        <v>182</v>
      </c>
      <c r="N11" s="269" t="s">
        <v>11</v>
      </c>
    </row>
    <row r="12" spans="1:14" x14ac:dyDescent="0.3">
      <c r="A12" s="269" t="s">
        <v>139</v>
      </c>
      <c r="B12" s="269" t="s">
        <v>149</v>
      </c>
      <c r="C12" s="269" t="s">
        <v>141</v>
      </c>
      <c r="D12" s="269" t="s">
        <v>141</v>
      </c>
      <c r="E12" s="269" t="s">
        <v>160</v>
      </c>
      <c r="F12" s="269" t="s">
        <v>143</v>
      </c>
      <c r="G12" s="269" t="s">
        <v>144</v>
      </c>
      <c r="H12" s="269" t="s">
        <v>53</v>
      </c>
      <c r="I12" s="269" t="s">
        <v>153</v>
      </c>
      <c r="J12" s="269" t="s">
        <v>154</v>
      </c>
      <c r="K12" s="269" t="s">
        <v>183</v>
      </c>
      <c r="L12" s="269" t="s">
        <v>11</v>
      </c>
      <c r="M12" s="269" t="s">
        <v>156</v>
      </c>
      <c r="N12" s="269" t="s">
        <v>11</v>
      </c>
    </row>
    <row r="13" spans="1:14" x14ac:dyDescent="0.3">
      <c r="A13" s="269" t="s">
        <v>139</v>
      </c>
      <c r="B13" s="269" t="s">
        <v>149</v>
      </c>
      <c r="C13" s="269" t="s">
        <v>141</v>
      </c>
      <c r="D13" s="269" t="s">
        <v>141</v>
      </c>
      <c r="E13" s="269" t="s">
        <v>160</v>
      </c>
      <c r="F13" s="269" t="s">
        <v>143</v>
      </c>
      <c r="G13" s="269" t="s">
        <v>144</v>
      </c>
      <c r="H13" s="269" t="s">
        <v>53</v>
      </c>
      <c r="I13" s="269" t="s">
        <v>153</v>
      </c>
      <c r="J13" s="269" t="s">
        <v>154</v>
      </c>
      <c r="K13" s="269" t="s">
        <v>184</v>
      </c>
      <c r="L13" s="269" t="s">
        <v>11</v>
      </c>
      <c r="M13" s="269" t="s">
        <v>156</v>
      </c>
      <c r="N13" s="269" t="s">
        <v>11</v>
      </c>
    </row>
    <row r="14" spans="1:14" x14ac:dyDescent="0.3">
      <c r="A14" s="269" t="s">
        <v>139</v>
      </c>
      <c r="B14" s="269" t="s">
        <v>149</v>
      </c>
      <c r="C14" s="269" t="s">
        <v>141</v>
      </c>
      <c r="D14" s="269" t="s">
        <v>141</v>
      </c>
      <c r="E14" s="269" t="s">
        <v>160</v>
      </c>
      <c r="F14" s="269" t="s">
        <v>143</v>
      </c>
      <c r="G14" s="269" t="s">
        <v>144</v>
      </c>
      <c r="H14" s="269" t="s">
        <v>53</v>
      </c>
      <c r="I14" s="269" t="s">
        <v>153</v>
      </c>
      <c r="J14" s="269" t="s">
        <v>154</v>
      </c>
      <c r="K14" s="269" t="s">
        <v>185</v>
      </c>
      <c r="L14" s="269" t="s">
        <v>11</v>
      </c>
      <c r="M14" s="269" t="s">
        <v>156</v>
      </c>
      <c r="N14" s="269" t="s">
        <v>11</v>
      </c>
    </row>
    <row r="15" spans="1:14" x14ac:dyDescent="0.3">
      <c r="A15" s="269" t="s">
        <v>139</v>
      </c>
      <c r="B15" s="269" t="s">
        <v>140</v>
      </c>
      <c r="C15" s="269" t="s">
        <v>141</v>
      </c>
      <c r="D15" s="269" t="s">
        <v>141</v>
      </c>
      <c r="E15" s="269" t="s">
        <v>160</v>
      </c>
      <c r="F15" s="269" t="s">
        <v>143</v>
      </c>
      <c r="G15" s="269" t="s">
        <v>144</v>
      </c>
      <c r="H15" s="269" t="s">
        <v>53</v>
      </c>
      <c r="I15" s="269" t="s">
        <v>145</v>
      </c>
      <c r="J15" s="269" t="s">
        <v>146</v>
      </c>
      <c r="K15" s="269" t="s">
        <v>186</v>
      </c>
      <c r="L15" s="269" t="s">
        <v>11</v>
      </c>
      <c r="M15" s="269" t="s">
        <v>148</v>
      </c>
      <c r="N15" s="269" t="s">
        <v>11</v>
      </c>
    </row>
    <row r="16" spans="1:14" x14ac:dyDescent="0.3">
      <c r="A16" s="269" t="s">
        <v>139</v>
      </c>
      <c r="B16" s="269" t="s">
        <v>174</v>
      </c>
      <c r="C16" s="269" t="s">
        <v>141</v>
      </c>
      <c r="D16" s="269" t="s">
        <v>141</v>
      </c>
      <c r="E16" s="269" t="s">
        <v>160</v>
      </c>
      <c r="F16" s="269" t="s">
        <v>143</v>
      </c>
      <c r="G16" s="269" t="s">
        <v>144</v>
      </c>
      <c r="H16" s="269" t="s">
        <v>53</v>
      </c>
      <c r="I16" s="269" t="s">
        <v>170</v>
      </c>
      <c r="J16" s="269" t="s">
        <v>171</v>
      </c>
      <c r="K16" s="269" t="s">
        <v>187</v>
      </c>
      <c r="L16" s="269" t="s">
        <v>11</v>
      </c>
      <c r="M16" s="269" t="s">
        <v>188</v>
      </c>
      <c r="N16" s="269" t="s">
        <v>11</v>
      </c>
    </row>
    <row r="17" spans="1:14" x14ac:dyDescent="0.3">
      <c r="A17" s="269" t="s">
        <v>139</v>
      </c>
      <c r="B17" s="269" t="s">
        <v>149</v>
      </c>
      <c r="C17" s="269" t="s">
        <v>141</v>
      </c>
      <c r="D17" s="269" t="s">
        <v>141</v>
      </c>
      <c r="E17" s="269" t="s">
        <v>160</v>
      </c>
      <c r="F17" s="269" t="s">
        <v>157</v>
      </c>
      <c r="G17" s="269" t="s">
        <v>144</v>
      </c>
      <c r="H17" s="269" t="s">
        <v>53</v>
      </c>
      <c r="I17" s="269" t="s">
        <v>150</v>
      </c>
      <c r="J17" s="269" t="s">
        <v>84</v>
      </c>
      <c r="K17" s="269" t="s">
        <v>189</v>
      </c>
      <c r="L17" s="269" t="s">
        <v>11</v>
      </c>
      <c r="M17" s="269" t="s">
        <v>152</v>
      </c>
      <c r="N17" s="269" t="s">
        <v>11</v>
      </c>
    </row>
    <row r="18" spans="1:14" x14ac:dyDescent="0.3">
      <c r="A18" s="269" t="s">
        <v>139</v>
      </c>
      <c r="B18" s="269" t="s">
        <v>149</v>
      </c>
      <c r="C18" s="269" t="s">
        <v>141</v>
      </c>
      <c r="D18" s="269" t="s">
        <v>141</v>
      </c>
      <c r="E18" s="269" t="s">
        <v>160</v>
      </c>
      <c r="F18" s="269" t="s">
        <v>157</v>
      </c>
      <c r="G18" s="269" t="s">
        <v>144</v>
      </c>
      <c r="H18" s="269" t="s">
        <v>53</v>
      </c>
      <c r="I18" s="269" t="s">
        <v>150</v>
      </c>
      <c r="J18" s="269" t="s">
        <v>84</v>
      </c>
      <c r="K18" s="269" t="s">
        <v>190</v>
      </c>
      <c r="L18" s="269" t="s">
        <v>11</v>
      </c>
      <c r="M18" s="269" t="s">
        <v>152</v>
      </c>
      <c r="N18" s="269" t="s">
        <v>11</v>
      </c>
    </row>
    <row r="19" spans="1:14" x14ac:dyDescent="0.3">
      <c r="A19" s="269" t="s">
        <v>139</v>
      </c>
      <c r="B19" s="269" t="s">
        <v>149</v>
      </c>
      <c r="C19" s="269" t="s">
        <v>141</v>
      </c>
      <c r="D19" s="269" t="s">
        <v>141</v>
      </c>
      <c r="E19" s="269" t="s">
        <v>160</v>
      </c>
      <c r="F19" s="269" t="s">
        <v>157</v>
      </c>
      <c r="G19" s="269" t="s">
        <v>144</v>
      </c>
      <c r="H19" s="269" t="s">
        <v>53</v>
      </c>
      <c r="I19" s="269" t="s">
        <v>150</v>
      </c>
      <c r="J19" s="269" t="s">
        <v>84</v>
      </c>
      <c r="K19" s="269" t="s">
        <v>191</v>
      </c>
      <c r="L19" s="269" t="s">
        <v>11</v>
      </c>
      <c r="M19" s="269" t="s">
        <v>152</v>
      </c>
      <c r="N19" s="269" t="s">
        <v>11</v>
      </c>
    </row>
    <row r="20" spans="1:14" x14ac:dyDescent="0.3">
      <c r="A20" s="269" t="s">
        <v>139</v>
      </c>
      <c r="B20" s="269" t="s">
        <v>149</v>
      </c>
      <c r="C20" s="269" t="s">
        <v>141</v>
      </c>
      <c r="D20" s="269" t="s">
        <v>141</v>
      </c>
      <c r="E20" s="269" t="s">
        <v>160</v>
      </c>
      <c r="F20" s="269" t="s">
        <v>157</v>
      </c>
      <c r="G20" s="269" t="s">
        <v>144</v>
      </c>
      <c r="H20" s="269" t="s">
        <v>53</v>
      </c>
      <c r="I20" s="269" t="s">
        <v>153</v>
      </c>
      <c r="J20" s="269" t="s">
        <v>154</v>
      </c>
      <c r="K20" s="269" t="s">
        <v>192</v>
      </c>
      <c r="L20" s="269" t="s">
        <v>11</v>
      </c>
      <c r="M20" s="269" t="s">
        <v>156</v>
      </c>
      <c r="N20" s="269" t="s">
        <v>11</v>
      </c>
    </row>
    <row r="21" spans="1:14" x14ac:dyDescent="0.3">
      <c r="A21" s="269" t="s">
        <v>139</v>
      </c>
      <c r="B21" s="269" t="s">
        <v>149</v>
      </c>
      <c r="C21" s="269" t="s">
        <v>141</v>
      </c>
      <c r="D21" s="269" t="s">
        <v>141</v>
      </c>
      <c r="E21" s="269" t="s">
        <v>160</v>
      </c>
      <c r="F21" s="269" t="s">
        <v>157</v>
      </c>
      <c r="G21" s="269" t="s">
        <v>144</v>
      </c>
      <c r="H21" s="269" t="s">
        <v>53</v>
      </c>
      <c r="I21" s="269" t="s">
        <v>153</v>
      </c>
      <c r="J21" s="269" t="s">
        <v>154</v>
      </c>
      <c r="K21" s="269" t="s">
        <v>193</v>
      </c>
      <c r="L21" s="269" t="s">
        <v>11</v>
      </c>
      <c r="M21" s="269" t="s">
        <v>156</v>
      </c>
      <c r="N21" s="269" t="s">
        <v>11</v>
      </c>
    </row>
    <row r="22" spans="1:14" x14ac:dyDescent="0.3">
      <c r="A22" s="269" t="s">
        <v>139</v>
      </c>
      <c r="B22" s="269" t="s">
        <v>149</v>
      </c>
      <c r="C22" s="269" t="s">
        <v>141</v>
      </c>
      <c r="D22" s="269" t="s">
        <v>141</v>
      </c>
      <c r="E22" s="269" t="s">
        <v>160</v>
      </c>
      <c r="F22" s="269" t="s">
        <v>157</v>
      </c>
      <c r="G22" s="269" t="s">
        <v>144</v>
      </c>
      <c r="H22" s="269" t="s">
        <v>53</v>
      </c>
      <c r="I22" s="269" t="s">
        <v>153</v>
      </c>
      <c r="J22" s="269" t="s">
        <v>154</v>
      </c>
      <c r="K22" s="269" t="s">
        <v>194</v>
      </c>
      <c r="L22" s="269" t="s">
        <v>11</v>
      </c>
      <c r="M22" s="269" t="s">
        <v>156</v>
      </c>
      <c r="N22" s="269" t="s">
        <v>11</v>
      </c>
    </row>
    <row r="23" spans="1:14" x14ac:dyDescent="0.3">
      <c r="A23" s="269" t="s">
        <v>139</v>
      </c>
      <c r="B23" s="269" t="s">
        <v>149</v>
      </c>
      <c r="C23" s="269" t="s">
        <v>141</v>
      </c>
      <c r="D23" s="269" t="s">
        <v>141</v>
      </c>
      <c r="E23" s="269" t="s">
        <v>160</v>
      </c>
      <c r="F23" s="269" t="s">
        <v>157</v>
      </c>
      <c r="G23" s="269" t="s">
        <v>144</v>
      </c>
      <c r="H23" s="269" t="s">
        <v>53</v>
      </c>
      <c r="I23" s="269" t="s">
        <v>153</v>
      </c>
      <c r="J23" s="269" t="s">
        <v>154</v>
      </c>
      <c r="K23" s="269" t="s">
        <v>195</v>
      </c>
      <c r="L23" s="269" t="s">
        <v>11</v>
      </c>
      <c r="M23" s="269" t="s">
        <v>156</v>
      </c>
      <c r="N23" s="269" t="s">
        <v>11</v>
      </c>
    </row>
    <row r="24" spans="1:14" x14ac:dyDescent="0.3">
      <c r="A24" s="269" t="s">
        <v>139</v>
      </c>
      <c r="B24" s="269" t="s">
        <v>159</v>
      </c>
      <c r="C24" s="269" t="s">
        <v>141</v>
      </c>
      <c r="D24" s="269" t="s">
        <v>141</v>
      </c>
      <c r="E24" s="269" t="s">
        <v>196</v>
      </c>
      <c r="F24" s="269" t="s">
        <v>143</v>
      </c>
      <c r="G24" s="269" t="s">
        <v>144</v>
      </c>
      <c r="H24" s="269" t="s">
        <v>53</v>
      </c>
      <c r="I24" s="269" t="s">
        <v>161</v>
      </c>
      <c r="J24" s="269" t="s">
        <v>162</v>
      </c>
      <c r="K24" s="269" t="s">
        <v>197</v>
      </c>
      <c r="L24" s="269" t="s">
        <v>11</v>
      </c>
      <c r="M24" s="269" t="s">
        <v>164</v>
      </c>
      <c r="N24" s="269" t="s">
        <v>165</v>
      </c>
    </row>
    <row r="25" spans="1:14" x14ac:dyDescent="0.3">
      <c r="A25" s="269" t="s">
        <v>139</v>
      </c>
      <c r="B25" s="269" t="s">
        <v>159</v>
      </c>
      <c r="C25" s="269" t="s">
        <v>141</v>
      </c>
      <c r="D25" s="269" t="s">
        <v>141</v>
      </c>
      <c r="E25" s="269" t="s">
        <v>196</v>
      </c>
      <c r="F25" s="269" t="s">
        <v>143</v>
      </c>
      <c r="G25" s="269" t="s">
        <v>144</v>
      </c>
      <c r="H25" s="269" t="s">
        <v>53</v>
      </c>
      <c r="I25" s="269" t="s">
        <v>161</v>
      </c>
      <c r="J25" s="269" t="s">
        <v>162</v>
      </c>
      <c r="K25" s="269" t="s">
        <v>198</v>
      </c>
      <c r="L25" s="269" t="s">
        <v>11</v>
      </c>
      <c r="M25" s="269" t="s">
        <v>164</v>
      </c>
      <c r="N25" s="269" t="s">
        <v>165</v>
      </c>
    </row>
    <row r="26" spans="1:14" x14ac:dyDescent="0.3">
      <c r="A26" s="269" t="s">
        <v>139</v>
      </c>
      <c r="B26" s="269" t="s">
        <v>174</v>
      </c>
      <c r="C26" s="269" t="s">
        <v>141</v>
      </c>
      <c r="D26" s="269" t="s">
        <v>141</v>
      </c>
      <c r="E26" s="269" t="s">
        <v>196</v>
      </c>
      <c r="F26" s="269" t="s">
        <v>143</v>
      </c>
      <c r="G26" s="269" t="s">
        <v>144</v>
      </c>
      <c r="H26" s="269" t="s">
        <v>53</v>
      </c>
      <c r="I26" s="269" t="s">
        <v>175</v>
      </c>
      <c r="J26" s="269" t="s">
        <v>171</v>
      </c>
      <c r="K26" s="269" t="s">
        <v>199</v>
      </c>
      <c r="L26" s="269" t="s">
        <v>11</v>
      </c>
      <c r="M26" s="269" t="s">
        <v>200</v>
      </c>
      <c r="N26" s="269" t="s">
        <v>11</v>
      </c>
    </row>
    <row r="27" spans="1:14" x14ac:dyDescent="0.3">
      <c r="A27" s="269" t="s">
        <v>139</v>
      </c>
      <c r="B27" s="269" t="s">
        <v>140</v>
      </c>
      <c r="C27" s="269" t="s">
        <v>141</v>
      </c>
      <c r="D27" s="269" t="s">
        <v>141</v>
      </c>
      <c r="E27" s="269" t="s">
        <v>196</v>
      </c>
      <c r="F27" s="269" t="s">
        <v>143</v>
      </c>
      <c r="G27" s="269" t="s">
        <v>144</v>
      </c>
      <c r="H27" s="269" t="s">
        <v>53</v>
      </c>
      <c r="I27" s="269" t="s">
        <v>145</v>
      </c>
      <c r="J27" s="269" t="s">
        <v>146</v>
      </c>
      <c r="K27" s="269" t="s">
        <v>201</v>
      </c>
      <c r="L27" s="269" t="s">
        <v>11</v>
      </c>
      <c r="M27" s="269" t="s">
        <v>148</v>
      </c>
      <c r="N27" s="269" t="s">
        <v>11</v>
      </c>
    </row>
    <row r="28" spans="1:14" x14ac:dyDescent="0.3">
      <c r="A28" s="269" t="s">
        <v>139</v>
      </c>
      <c r="B28" s="269" t="s">
        <v>140</v>
      </c>
      <c r="C28" s="269" t="s">
        <v>141</v>
      </c>
      <c r="D28" s="269" t="s">
        <v>141</v>
      </c>
      <c r="E28" s="269" t="s">
        <v>196</v>
      </c>
      <c r="F28" s="269" t="s">
        <v>143</v>
      </c>
      <c r="G28" s="269" t="s">
        <v>144</v>
      </c>
      <c r="H28" s="269" t="s">
        <v>53</v>
      </c>
      <c r="I28" s="269" t="s">
        <v>145</v>
      </c>
      <c r="J28" s="269" t="s">
        <v>146</v>
      </c>
      <c r="K28" s="269" t="s">
        <v>202</v>
      </c>
      <c r="L28" s="269" t="s">
        <v>11</v>
      </c>
      <c r="M28" s="269" t="s">
        <v>148</v>
      </c>
      <c r="N28" s="269" t="s">
        <v>11</v>
      </c>
    </row>
    <row r="29" spans="1:14" x14ac:dyDescent="0.3">
      <c r="A29" s="269" t="s">
        <v>139</v>
      </c>
      <c r="B29" s="269" t="s">
        <v>149</v>
      </c>
      <c r="C29" s="269" t="s">
        <v>141</v>
      </c>
      <c r="D29" s="269" t="s">
        <v>141</v>
      </c>
      <c r="E29" s="269" t="s">
        <v>196</v>
      </c>
      <c r="F29" s="269" t="s">
        <v>143</v>
      </c>
      <c r="G29" s="269" t="s">
        <v>144</v>
      </c>
      <c r="H29" s="269" t="s">
        <v>53</v>
      </c>
      <c r="I29" s="269" t="s">
        <v>153</v>
      </c>
      <c r="J29" s="269" t="s">
        <v>154</v>
      </c>
      <c r="K29" s="269" t="s">
        <v>203</v>
      </c>
      <c r="L29" s="269" t="s">
        <v>11</v>
      </c>
      <c r="M29" s="269" t="s">
        <v>156</v>
      </c>
      <c r="N29" s="269" t="s">
        <v>11</v>
      </c>
    </row>
    <row r="30" spans="1:14" x14ac:dyDescent="0.3">
      <c r="A30" s="269" t="s">
        <v>139</v>
      </c>
      <c r="B30" s="269" t="s">
        <v>174</v>
      </c>
      <c r="C30" s="269" t="s">
        <v>141</v>
      </c>
      <c r="D30" s="269" t="s">
        <v>141</v>
      </c>
      <c r="E30" s="269" t="s">
        <v>196</v>
      </c>
      <c r="F30" s="269" t="s">
        <v>143</v>
      </c>
      <c r="G30" s="269" t="s">
        <v>144</v>
      </c>
      <c r="H30" s="269" t="s">
        <v>53</v>
      </c>
      <c r="I30" s="269" t="s">
        <v>175</v>
      </c>
      <c r="J30" s="269" t="s">
        <v>171</v>
      </c>
      <c r="K30" s="269" t="s">
        <v>204</v>
      </c>
      <c r="L30" s="269" t="s">
        <v>11</v>
      </c>
      <c r="M30" s="269" t="s">
        <v>205</v>
      </c>
      <c r="N30" s="269" t="s">
        <v>11</v>
      </c>
    </row>
    <row r="31" spans="1:14" x14ac:dyDescent="0.3">
      <c r="A31" s="269" t="s">
        <v>139</v>
      </c>
      <c r="B31" s="269" t="s">
        <v>174</v>
      </c>
      <c r="C31" s="269" t="s">
        <v>141</v>
      </c>
      <c r="D31" s="269" t="s">
        <v>141</v>
      </c>
      <c r="E31" s="269" t="s">
        <v>196</v>
      </c>
      <c r="F31" s="269" t="s">
        <v>157</v>
      </c>
      <c r="G31" s="269" t="s">
        <v>144</v>
      </c>
      <c r="H31" s="269" t="s">
        <v>53</v>
      </c>
      <c r="I31" s="269" t="s">
        <v>206</v>
      </c>
      <c r="J31" s="269" t="s">
        <v>171</v>
      </c>
      <c r="K31" s="269" t="s">
        <v>207</v>
      </c>
      <c r="L31" s="269" t="s">
        <v>11</v>
      </c>
      <c r="M31" s="269" t="s">
        <v>208</v>
      </c>
      <c r="N31" s="269" t="s">
        <v>11</v>
      </c>
    </row>
    <row r="32" spans="1:14" x14ac:dyDescent="0.3">
      <c r="A32" s="269" t="s">
        <v>139</v>
      </c>
      <c r="B32" s="269" t="s">
        <v>149</v>
      </c>
      <c r="C32" s="269" t="s">
        <v>141</v>
      </c>
      <c r="D32" s="269" t="s">
        <v>141</v>
      </c>
      <c r="E32" s="269" t="s">
        <v>196</v>
      </c>
      <c r="F32" s="269" t="s">
        <v>157</v>
      </c>
      <c r="G32" s="269" t="s">
        <v>144</v>
      </c>
      <c r="H32" s="269" t="s">
        <v>53</v>
      </c>
      <c r="I32" s="269" t="s">
        <v>153</v>
      </c>
      <c r="J32" s="269" t="s">
        <v>154</v>
      </c>
      <c r="K32" s="269" t="s">
        <v>209</v>
      </c>
      <c r="L32" s="269" t="s">
        <v>11</v>
      </c>
      <c r="M32" s="269" t="s">
        <v>156</v>
      </c>
      <c r="N32" s="269" t="s">
        <v>11</v>
      </c>
    </row>
    <row r="33" spans="1:14" x14ac:dyDescent="0.3">
      <c r="A33" s="269" t="s">
        <v>139</v>
      </c>
      <c r="B33" s="269" t="s">
        <v>149</v>
      </c>
      <c r="C33" s="269" t="s">
        <v>141</v>
      </c>
      <c r="D33" s="269" t="s">
        <v>141</v>
      </c>
      <c r="E33" s="269" t="s">
        <v>196</v>
      </c>
      <c r="F33" s="269" t="s">
        <v>157</v>
      </c>
      <c r="G33" s="269" t="s">
        <v>144</v>
      </c>
      <c r="H33" s="269" t="s">
        <v>53</v>
      </c>
      <c r="I33" s="269" t="s">
        <v>153</v>
      </c>
      <c r="J33" s="269" t="s">
        <v>154</v>
      </c>
      <c r="K33" s="269" t="s">
        <v>210</v>
      </c>
      <c r="L33" s="269" t="s">
        <v>11</v>
      </c>
      <c r="M33" s="269" t="s">
        <v>156</v>
      </c>
      <c r="N33" s="269" t="s">
        <v>11</v>
      </c>
    </row>
    <row r="34" spans="1:14" x14ac:dyDescent="0.3">
      <c r="A34" s="269" t="s">
        <v>139</v>
      </c>
      <c r="B34" s="269" t="s">
        <v>149</v>
      </c>
      <c r="C34" s="269" t="s">
        <v>141</v>
      </c>
      <c r="D34" s="269" t="s">
        <v>141</v>
      </c>
      <c r="E34" s="269" t="s">
        <v>196</v>
      </c>
      <c r="F34" s="269" t="s">
        <v>157</v>
      </c>
      <c r="G34" s="269" t="s">
        <v>144</v>
      </c>
      <c r="H34" s="269" t="s">
        <v>53</v>
      </c>
      <c r="I34" s="269" t="s">
        <v>153</v>
      </c>
      <c r="J34" s="269" t="s">
        <v>154</v>
      </c>
      <c r="K34" s="269" t="s">
        <v>211</v>
      </c>
      <c r="L34" s="269" t="s">
        <v>11</v>
      </c>
      <c r="M34" s="269" t="s">
        <v>156</v>
      </c>
      <c r="N34" s="269" t="s">
        <v>11</v>
      </c>
    </row>
    <row r="35" spans="1:14" x14ac:dyDescent="0.3">
      <c r="A35" s="269" t="s">
        <v>139</v>
      </c>
      <c r="B35" s="269" t="s">
        <v>149</v>
      </c>
      <c r="C35" s="269" t="s">
        <v>141</v>
      </c>
      <c r="D35" s="269" t="s">
        <v>141</v>
      </c>
      <c r="E35" s="269" t="s">
        <v>196</v>
      </c>
      <c r="F35" s="269" t="s">
        <v>157</v>
      </c>
      <c r="G35" s="269" t="s">
        <v>144</v>
      </c>
      <c r="H35" s="269" t="s">
        <v>53</v>
      </c>
      <c r="I35" s="269" t="s">
        <v>153</v>
      </c>
      <c r="J35" s="269" t="s">
        <v>154</v>
      </c>
      <c r="K35" s="269" t="s">
        <v>212</v>
      </c>
      <c r="L35" s="269" t="s">
        <v>11</v>
      </c>
      <c r="M35" s="269" t="s">
        <v>156</v>
      </c>
      <c r="N35" s="269" t="s">
        <v>11</v>
      </c>
    </row>
    <row r="36" spans="1:14" x14ac:dyDescent="0.3">
      <c r="A36" s="269" t="s">
        <v>139</v>
      </c>
      <c r="B36" s="269" t="s">
        <v>159</v>
      </c>
      <c r="C36" s="269" t="s">
        <v>141</v>
      </c>
      <c r="D36" s="269" t="s">
        <v>141</v>
      </c>
      <c r="E36" s="269" t="s">
        <v>196</v>
      </c>
      <c r="F36" s="269" t="s">
        <v>157</v>
      </c>
      <c r="G36" s="269" t="s">
        <v>144</v>
      </c>
      <c r="H36" s="269" t="s">
        <v>53</v>
      </c>
      <c r="I36" s="269" t="s">
        <v>213</v>
      </c>
      <c r="J36" s="269" t="s">
        <v>162</v>
      </c>
      <c r="K36" s="269" t="s">
        <v>214</v>
      </c>
      <c r="L36" s="269" t="s">
        <v>11</v>
      </c>
      <c r="M36" s="269" t="s">
        <v>215</v>
      </c>
      <c r="N36" s="269" t="s">
        <v>11</v>
      </c>
    </row>
    <row r="37" spans="1:14" x14ac:dyDescent="0.3">
      <c r="A37" s="269" t="s">
        <v>139</v>
      </c>
      <c r="B37" s="269" t="s">
        <v>174</v>
      </c>
      <c r="C37" s="269" t="s">
        <v>141</v>
      </c>
      <c r="D37" s="269" t="s">
        <v>141</v>
      </c>
      <c r="E37" s="269" t="s">
        <v>216</v>
      </c>
      <c r="F37" s="269" t="s">
        <v>143</v>
      </c>
      <c r="G37" s="269" t="s">
        <v>144</v>
      </c>
      <c r="H37" s="269" t="s">
        <v>53</v>
      </c>
      <c r="I37" s="269" t="s">
        <v>206</v>
      </c>
      <c r="J37" s="269" t="s">
        <v>171</v>
      </c>
      <c r="K37" s="269" t="s">
        <v>217</v>
      </c>
      <c r="L37" s="269" t="s">
        <v>11</v>
      </c>
      <c r="M37" s="269" t="s">
        <v>218</v>
      </c>
      <c r="N37" s="269" t="s">
        <v>11</v>
      </c>
    </row>
    <row r="38" spans="1:14" x14ac:dyDescent="0.3">
      <c r="A38" s="269" t="s">
        <v>139</v>
      </c>
      <c r="B38" s="269" t="s">
        <v>174</v>
      </c>
      <c r="C38" s="269" t="s">
        <v>141</v>
      </c>
      <c r="D38" s="269" t="s">
        <v>141</v>
      </c>
      <c r="E38" s="269" t="s">
        <v>216</v>
      </c>
      <c r="F38" s="269" t="s">
        <v>143</v>
      </c>
      <c r="G38" s="269" t="s">
        <v>144</v>
      </c>
      <c r="H38" s="269" t="s">
        <v>53</v>
      </c>
      <c r="I38" s="269" t="s">
        <v>175</v>
      </c>
      <c r="J38" s="269" t="s">
        <v>171</v>
      </c>
      <c r="K38" s="269" t="s">
        <v>219</v>
      </c>
      <c r="L38" s="269" t="s">
        <v>11</v>
      </c>
      <c r="M38" s="269" t="s">
        <v>220</v>
      </c>
      <c r="N38" s="269" t="s">
        <v>11</v>
      </c>
    </row>
    <row r="39" spans="1:14" x14ac:dyDescent="0.3">
      <c r="A39" s="269" t="s">
        <v>139</v>
      </c>
      <c r="B39" s="269" t="s">
        <v>159</v>
      </c>
      <c r="C39" s="269" t="s">
        <v>141</v>
      </c>
      <c r="D39" s="269" t="s">
        <v>141</v>
      </c>
      <c r="E39" s="269" t="s">
        <v>216</v>
      </c>
      <c r="F39" s="269" t="s">
        <v>143</v>
      </c>
      <c r="G39" s="269" t="s">
        <v>144</v>
      </c>
      <c r="H39" s="269" t="s">
        <v>53</v>
      </c>
      <c r="I39" s="269" t="s">
        <v>161</v>
      </c>
      <c r="J39" s="269" t="s">
        <v>162</v>
      </c>
      <c r="K39" s="269" t="s">
        <v>221</v>
      </c>
      <c r="L39" s="269" t="s">
        <v>11</v>
      </c>
      <c r="M39" s="269" t="s">
        <v>164</v>
      </c>
      <c r="N39" s="269" t="s">
        <v>165</v>
      </c>
    </row>
    <row r="40" spans="1:14" x14ac:dyDescent="0.3">
      <c r="A40" s="269" t="s">
        <v>139</v>
      </c>
      <c r="B40" s="269" t="s">
        <v>159</v>
      </c>
      <c r="C40" s="269" t="s">
        <v>141</v>
      </c>
      <c r="D40" s="269" t="s">
        <v>141</v>
      </c>
      <c r="E40" s="269" t="s">
        <v>216</v>
      </c>
      <c r="F40" s="269" t="s">
        <v>143</v>
      </c>
      <c r="G40" s="269" t="s">
        <v>144</v>
      </c>
      <c r="H40" s="269" t="s">
        <v>53</v>
      </c>
      <c r="I40" s="269" t="s">
        <v>161</v>
      </c>
      <c r="J40" s="269" t="s">
        <v>162</v>
      </c>
      <c r="K40" s="269" t="s">
        <v>222</v>
      </c>
      <c r="L40" s="269" t="s">
        <v>11</v>
      </c>
      <c r="M40" s="269" t="s">
        <v>164</v>
      </c>
      <c r="N40" s="269" t="s">
        <v>87</v>
      </c>
    </row>
    <row r="41" spans="1:14" x14ac:dyDescent="0.3">
      <c r="A41" s="269" t="s">
        <v>139</v>
      </c>
      <c r="B41" s="269" t="s">
        <v>149</v>
      </c>
      <c r="C41" s="269" t="s">
        <v>141</v>
      </c>
      <c r="D41" s="269" t="s">
        <v>141</v>
      </c>
      <c r="E41" s="269" t="s">
        <v>216</v>
      </c>
      <c r="F41" s="269" t="s">
        <v>143</v>
      </c>
      <c r="G41" s="269" t="s">
        <v>144</v>
      </c>
      <c r="H41" s="269" t="s">
        <v>53</v>
      </c>
      <c r="I41" s="269" t="s">
        <v>150</v>
      </c>
      <c r="J41" s="269" t="s">
        <v>84</v>
      </c>
      <c r="K41" s="269" t="s">
        <v>223</v>
      </c>
      <c r="L41" s="269" t="s">
        <v>11</v>
      </c>
      <c r="M41" s="269" t="s">
        <v>152</v>
      </c>
      <c r="N41" s="269" t="s">
        <v>11</v>
      </c>
    </row>
    <row r="42" spans="1:14" x14ac:dyDescent="0.3">
      <c r="A42" s="269" t="s">
        <v>139</v>
      </c>
      <c r="B42" s="269" t="s">
        <v>149</v>
      </c>
      <c r="C42" s="269" t="s">
        <v>141</v>
      </c>
      <c r="D42" s="269" t="s">
        <v>141</v>
      </c>
      <c r="E42" s="269" t="s">
        <v>216</v>
      </c>
      <c r="F42" s="269" t="s">
        <v>143</v>
      </c>
      <c r="G42" s="269" t="s">
        <v>144</v>
      </c>
      <c r="H42" s="269" t="s">
        <v>53</v>
      </c>
      <c r="I42" s="269" t="s">
        <v>153</v>
      </c>
      <c r="J42" s="269" t="s">
        <v>154</v>
      </c>
      <c r="K42" s="269" t="s">
        <v>224</v>
      </c>
      <c r="L42" s="269" t="s">
        <v>11</v>
      </c>
      <c r="M42" s="269" t="s">
        <v>156</v>
      </c>
      <c r="N42" s="269" t="s">
        <v>11</v>
      </c>
    </row>
    <row r="43" spans="1:14" x14ac:dyDescent="0.3">
      <c r="A43" s="269" t="s">
        <v>139</v>
      </c>
      <c r="B43" s="269" t="s">
        <v>149</v>
      </c>
      <c r="C43" s="269" t="s">
        <v>141</v>
      </c>
      <c r="D43" s="269" t="s">
        <v>141</v>
      </c>
      <c r="E43" s="269" t="s">
        <v>216</v>
      </c>
      <c r="F43" s="269" t="s">
        <v>143</v>
      </c>
      <c r="G43" s="269" t="s">
        <v>144</v>
      </c>
      <c r="H43" s="269" t="s">
        <v>53</v>
      </c>
      <c r="I43" s="269" t="s">
        <v>153</v>
      </c>
      <c r="J43" s="269" t="s">
        <v>154</v>
      </c>
      <c r="K43" s="269" t="s">
        <v>225</v>
      </c>
      <c r="L43" s="269" t="s">
        <v>11</v>
      </c>
      <c r="M43" s="269" t="s">
        <v>156</v>
      </c>
      <c r="N43" s="269" t="s">
        <v>11</v>
      </c>
    </row>
    <row r="44" spans="1:14" x14ac:dyDescent="0.3">
      <c r="A44" s="269" t="s">
        <v>139</v>
      </c>
      <c r="B44" s="269" t="s">
        <v>174</v>
      </c>
      <c r="C44" s="269" t="s">
        <v>141</v>
      </c>
      <c r="D44" s="269" t="s">
        <v>141</v>
      </c>
      <c r="E44" s="269" t="s">
        <v>216</v>
      </c>
      <c r="F44" s="269" t="s">
        <v>143</v>
      </c>
      <c r="G44" s="269" t="s">
        <v>144</v>
      </c>
      <c r="H44" s="269" t="s">
        <v>53</v>
      </c>
      <c r="I44" s="269" t="s">
        <v>170</v>
      </c>
      <c r="J44" s="269" t="s">
        <v>171</v>
      </c>
      <c r="K44" s="269" t="s">
        <v>226</v>
      </c>
      <c r="L44" s="269" t="s">
        <v>11</v>
      </c>
      <c r="M44" s="269" t="s">
        <v>188</v>
      </c>
      <c r="N44" s="269" t="s">
        <v>11</v>
      </c>
    </row>
    <row r="45" spans="1:14" x14ac:dyDescent="0.3">
      <c r="A45" s="269" t="s">
        <v>139</v>
      </c>
      <c r="B45" s="269" t="s">
        <v>159</v>
      </c>
      <c r="C45" s="269" t="s">
        <v>141</v>
      </c>
      <c r="D45" s="269" t="s">
        <v>141</v>
      </c>
      <c r="E45" s="269" t="s">
        <v>216</v>
      </c>
      <c r="F45" s="269" t="s">
        <v>157</v>
      </c>
      <c r="G45" s="269" t="s">
        <v>144</v>
      </c>
      <c r="H45" s="269" t="s">
        <v>53</v>
      </c>
      <c r="I45" s="269" t="s">
        <v>227</v>
      </c>
      <c r="J45" s="269" t="s">
        <v>228</v>
      </c>
      <c r="K45" s="269" t="s">
        <v>229</v>
      </c>
      <c r="L45" s="269" t="s">
        <v>11</v>
      </c>
      <c r="M45" s="269" t="s">
        <v>230</v>
      </c>
      <c r="N45" s="269" t="s">
        <v>11</v>
      </c>
    </row>
    <row r="46" spans="1:14" x14ac:dyDescent="0.3">
      <c r="A46" s="269" t="s">
        <v>139</v>
      </c>
      <c r="B46" s="269" t="s">
        <v>149</v>
      </c>
      <c r="C46" s="269" t="s">
        <v>141</v>
      </c>
      <c r="D46" s="269" t="s">
        <v>141</v>
      </c>
      <c r="E46" s="269" t="s">
        <v>216</v>
      </c>
      <c r="F46" s="269" t="s">
        <v>157</v>
      </c>
      <c r="G46" s="269" t="s">
        <v>144</v>
      </c>
      <c r="H46" s="269" t="s">
        <v>53</v>
      </c>
      <c r="I46" s="269" t="s">
        <v>153</v>
      </c>
      <c r="J46" s="269" t="s">
        <v>154</v>
      </c>
      <c r="K46" s="269" t="s">
        <v>231</v>
      </c>
      <c r="L46" s="269" t="s">
        <v>11</v>
      </c>
      <c r="M46" s="269" t="s">
        <v>156</v>
      </c>
      <c r="N46" s="269" t="s">
        <v>11</v>
      </c>
    </row>
    <row r="47" spans="1:14" x14ac:dyDescent="0.3">
      <c r="A47" s="269" t="s">
        <v>139</v>
      </c>
      <c r="B47" s="269" t="s">
        <v>174</v>
      </c>
      <c r="C47" s="269" t="s">
        <v>141</v>
      </c>
      <c r="D47" s="269" t="s">
        <v>141</v>
      </c>
      <c r="E47" s="269" t="s">
        <v>232</v>
      </c>
      <c r="F47" s="269" t="s">
        <v>143</v>
      </c>
      <c r="G47" s="269" t="s">
        <v>144</v>
      </c>
      <c r="H47" s="269" t="s">
        <v>53</v>
      </c>
      <c r="I47" s="269" t="s">
        <v>206</v>
      </c>
      <c r="J47" s="269" t="s">
        <v>171</v>
      </c>
      <c r="K47" s="269" t="s">
        <v>233</v>
      </c>
      <c r="L47" s="269" t="s">
        <v>11</v>
      </c>
      <c r="M47" s="269" t="s">
        <v>218</v>
      </c>
      <c r="N47" s="269" t="s">
        <v>11</v>
      </c>
    </row>
    <row r="48" spans="1:14" x14ac:dyDescent="0.3">
      <c r="A48" s="269" t="s">
        <v>139</v>
      </c>
      <c r="B48" s="269" t="s">
        <v>159</v>
      </c>
      <c r="C48" s="269" t="s">
        <v>141</v>
      </c>
      <c r="D48" s="269" t="s">
        <v>141</v>
      </c>
      <c r="E48" s="269" t="s">
        <v>232</v>
      </c>
      <c r="F48" s="269" t="s">
        <v>143</v>
      </c>
      <c r="G48" s="269" t="s">
        <v>144</v>
      </c>
      <c r="H48" s="269" t="s">
        <v>53</v>
      </c>
      <c r="I48" s="269" t="s">
        <v>234</v>
      </c>
      <c r="J48" s="269" t="s">
        <v>162</v>
      </c>
      <c r="K48" s="269" t="s">
        <v>235</v>
      </c>
      <c r="L48" s="269" t="s">
        <v>11</v>
      </c>
      <c r="M48" s="269" t="s">
        <v>236</v>
      </c>
      <c r="N48" s="269" t="s">
        <v>11</v>
      </c>
    </row>
    <row r="49" spans="1:14" x14ac:dyDescent="0.3">
      <c r="A49" s="269" t="s">
        <v>139</v>
      </c>
      <c r="B49" s="269" t="s">
        <v>149</v>
      </c>
      <c r="C49" s="269" t="s">
        <v>141</v>
      </c>
      <c r="D49" s="269" t="s">
        <v>141</v>
      </c>
      <c r="E49" s="269" t="s">
        <v>232</v>
      </c>
      <c r="F49" s="269" t="s">
        <v>143</v>
      </c>
      <c r="G49" s="269" t="s">
        <v>144</v>
      </c>
      <c r="H49" s="269" t="s">
        <v>53</v>
      </c>
      <c r="I49" s="269" t="s">
        <v>150</v>
      </c>
      <c r="J49" s="269" t="s">
        <v>84</v>
      </c>
      <c r="K49" s="269" t="s">
        <v>237</v>
      </c>
      <c r="L49" s="269" t="s">
        <v>11</v>
      </c>
      <c r="M49" s="269" t="s">
        <v>152</v>
      </c>
      <c r="N49" s="269" t="s">
        <v>11</v>
      </c>
    </row>
    <row r="50" spans="1:14" x14ac:dyDescent="0.3">
      <c r="A50" s="269" t="s">
        <v>139</v>
      </c>
      <c r="B50" s="269" t="s">
        <v>149</v>
      </c>
      <c r="C50" s="269" t="s">
        <v>141</v>
      </c>
      <c r="D50" s="269" t="s">
        <v>141</v>
      </c>
      <c r="E50" s="269" t="s">
        <v>232</v>
      </c>
      <c r="F50" s="269" t="s">
        <v>143</v>
      </c>
      <c r="G50" s="269" t="s">
        <v>144</v>
      </c>
      <c r="H50" s="269" t="s">
        <v>53</v>
      </c>
      <c r="I50" s="269" t="s">
        <v>153</v>
      </c>
      <c r="J50" s="269" t="s">
        <v>154</v>
      </c>
      <c r="K50" s="269" t="s">
        <v>238</v>
      </c>
      <c r="L50" s="269" t="s">
        <v>11</v>
      </c>
      <c r="M50" s="269" t="s">
        <v>156</v>
      </c>
      <c r="N50" s="269" t="s">
        <v>11</v>
      </c>
    </row>
    <row r="51" spans="1:14" x14ac:dyDescent="0.3">
      <c r="A51" s="269" t="s">
        <v>139</v>
      </c>
      <c r="B51" s="269" t="s">
        <v>149</v>
      </c>
      <c r="C51" s="269" t="s">
        <v>141</v>
      </c>
      <c r="D51" s="269" t="s">
        <v>141</v>
      </c>
      <c r="E51" s="269" t="s">
        <v>232</v>
      </c>
      <c r="F51" s="269" t="s">
        <v>143</v>
      </c>
      <c r="G51" s="269" t="s">
        <v>144</v>
      </c>
      <c r="H51" s="269" t="s">
        <v>53</v>
      </c>
      <c r="I51" s="269" t="s">
        <v>153</v>
      </c>
      <c r="J51" s="269" t="s">
        <v>154</v>
      </c>
      <c r="K51" s="269" t="s">
        <v>239</v>
      </c>
      <c r="L51" s="269" t="s">
        <v>11</v>
      </c>
      <c r="M51" s="269" t="s">
        <v>156</v>
      </c>
      <c r="N51" s="269" t="s">
        <v>11</v>
      </c>
    </row>
    <row r="52" spans="1:14" x14ac:dyDescent="0.3">
      <c r="A52" s="269" t="s">
        <v>139</v>
      </c>
      <c r="B52" s="269" t="s">
        <v>149</v>
      </c>
      <c r="C52" s="269" t="s">
        <v>141</v>
      </c>
      <c r="D52" s="269" t="s">
        <v>141</v>
      </c>
      <c r="E52" s="269" t="s">
        <v>232</v>
      </c>
      <c r="F52" s="269" t="s">
        <v>143</v>
      </c>
      <c r="G52" s="269" t="s">
        <v>144</v>
      </c>
      <c r="H52" s="269" t="s">
        <v>53</v>
      </c>
      <c r="I52" s="269" t="s">
        <v>153</v>
      </c>
      <c r="J52" s="269" t="s">
        <v>154</v>
      </c>
      <c r="K52" s="269" t="s">
        <v>240</v>
      </c>
      <c r="L52" s="269" t="s">
        <v>11</v>
      </c>
      <c r="M52" s="269" t="s">
        <v>156</v>
      </c>
      <c r="N52" s="269" t="s">
        <v>11</v>
      </c>
    </row>
    <row r="53" spans="1:14" x14ac:dyDescent="0.3">
      <c r="A53" s="269" t="s">
        <v>139</v>
      </c>
      <c r="B53" s="269" t="s">
        <v>149</v>
      </c>
      <c r="C53" s="269" t="s">
        <v>141</v>
      </c>
      <c r="D53" s="269" t="s">
        <v>141</v>
      </c>
      <c r="E53" s="269" t="s">
        <v>232</v>
      </c>
      <c r="F53" s="269" t="s">
        <v>157</v>
      </c>
      <c r="G53" s="269" t="s">
        <v>144</v>
      </c>
      <c r="H53" s="269" t="s">
        <v>52</v>
      </c>
      <c r="I53" s="269" t="s">
        <v>150</v>
      </c>
      <c r="J53" s="269" t="s">
        <v>84</v>
      </c>
      <c r="K53" s="269" t="s">
        <v>241</v>
      </c>
      <c r="L53" s="269" t="s">
        <v>11</v>
      </c>
      <c r="M53" s="269" t="s">
        <v>152</v>
      </c>
      <c r="N53" s="269" t="s">
        <v>11</v>
      </c>
    </row>
    <row r="54" spans="1:14" x14ac:dyDescent="0.3">
      <c r="A54" s="269" t="s">
        <v>139</v>
      </c>
      <c r="B54" s="269" t="s">
        <v>149</v>
      </c>
      <c r="C54" s="269" t="s">
        <v>141</v>
      </c>
      <c r="D54" s="269" t="s">
        <v>141</v>
      </c>
      <c r="E54" s="269" t="s">
        <v>232</v>
      </c>
      <c r="F54" s="269" t="s">
        <v>157</v>
      </c>
      <c r="G54" s="269" t="s">
        <v>144</v>
      </c>
      <c r="H54" s="269" t="s">
        <v>52</v>
      </c>
      <c r="I54" s="269" t="s">
        <v>150</v>
      </c>
      <c r="J54" s="269" t="s">
        <v>84</v>
      </c>
      <c r="K54" s="269" t="s">
        <v>242</v>
      </c>
      <c r="L54" s="269" t="s">
        <v>11</v>
      </c>
      <c r="M54" s="269" t="s">
        <v>152</v>
      </c>
      <c r="N54" s="269" t="s">
        <v>11</v>
      </c>
    </row>
    <row r="55" spans="1:14" x14ac:dyDescent="0.3">
      <c r="A55" s="269" t="s">
        <v>139</v>
      </c>
      <c r="B55" s="269" t="s">
        <v>149</v>
      </c>
      <c r="C55" s="269" t="s">
        <v>141</v>
      </c>
      <c r="D55" s="269" t="s">
        <v>141</v>
      </c>
      <c r="E55" s="269" t="s">
        <v>232</v>
      </c>
      <c r="F55" s="269" t="s">
        <v>157</v>
      </c>
      <c r="G55" s="269" t="s">
        <v>144</v>
      </c>
      <c r="H55" s="269" t="s">
        <v>52</v>
      </c>
      <c r="I55" s="269" t="s">
        <v>153</v>
      </c>
      <c r="J55" s="269" t="s">
        <v>154</v>
      </c>
      <c r="K55" s="269" t="s">
        <v>243</v>
      </c>
      <c r="L55" s="269" t="s">
        <v>11</v>
      </c>
      <c r="M55" s="269" t="s">
        <v>156</v>
      </c>
      <c r="N55" s="269" t="s">
        <v>11</v>
      </c>
    </row>
    <row r="56" spans="1:14" x14ac:dyDescent="0.3">
      <c r="A56" s="269" t="s">
        <v>139</v>
      </c>
      <c r="B56" s="269" t="s">
        <v>159</v>
      </c>
      <c r="C56" s="269" t="s">
        <v>141</v>
      </c>
      <c r="D56" s="269" t="s">
        <v>141</v>
      </c>
      <c r="E56" s="269" t="s">
        <v>232</v>
      </c>
      <c r="F56" s="269" t="s">
        <v>157</v>
      </c>
      <c r="G56" s="269" t="s">
        <v>144</v>
      </c>
      <c r="H56" s="269" t="s">
        <v>53</v>
      </c>
      <c r="I56" s="269" t="s">
        <v>213</v>
      </c>
      <c r="J56" s="269" t="s">
        <v>162</v>
      </c>
      <c r="K56" s="269" t="s">
        <v>244</v>
      </c>
      <c r="L56" s="269" t="s">
        <v>11</v>
      </c>
      <c r="M56" s="269" t="s">
        <v>245</v>
      </c>
      <c r="N56" s="269" t="s">
        <v>11</v>
      </c>
    </row>
    <row r="57" spans="1:14" x14ac:dyDescent="0.3">
      <c r="A57" s="269" t="s">
        <v>139</v>
      </c>
      <c r="B57" s="269" t="s">
        <v>159</v>
      </c>
      <c r="C57" s="269" t="s">
        <v>141</v>
      </c>
      <c r="D57" s="269" t="s">
        <v>141</v>
      </c>
      <c r="E57" s="269" t="s">
        <v>232</v>
      </c>
      <c r="F57" s="269" t="s">
        <v>157</v>
      </c>
      <c r="G57" s="269" t="s">
        <v>144</v>
      </c>
      <c r="H57" s="269" t="s">
        <v>53</v>
      </c>
      <c r="I57" s="269" t="s">
        <v>213</v>
      </c>
      <c r="J57" s="269" t="s">
        <v>162</v>
      </c>
      <c r="K57" s="269" t="s">
        <v>246</v>
      </c>
      <c r="L57" s="269" t="s">
        <v>11</v>
      </c>
      <c r="M57" s="269" t="s">
        <v>215</v>
      </c>
      <c r="N57" s="269" t="s">
        <v>11</v>
      </c>
    </row>
    <row r="58" spans="1:14" x14ac:dyDescent="0.3">
      <c r="A58" s="269" t="s">
        <v>139</v>
      </c>
      <c r="B58" s="269" t="s">
        <v>140</v>
      </c>
      <c r="C58" s="269" t="s">
        <v>141</v>
      </c>
      <c r="D58" s="269" t="s">
        <v>141</v>
      </c>
      <c r="E58" s="269" t="s">
        <v>232</v>
      </c>
      <c r="F58" s="269" t="s">
        <v>157</v>
      </c>
      <c r="G58" s="269" t="s">
        <v>144</v>
      </c>
      <c r="H58" s="269" t="s">
        <v>53</v>
      </c>
      <c r="I58" s="269" t="s">
        <v>145</v>
      </c>
      <c r="J58" s="269" t="s">
        <v>146</v>
      </c>
      <c r="K58" s="269" t="s">
        <v>247</v>
      </c>
      <c r="L58" s="269" t="s">
        <v>11</v>
      </c>
      <c r="M58" s="269" t="s">
        <v>148</v>
      </c>
      <c r="N58" s="269" t="s">
        <v>11</v>
      </c>
    </row>
    <row r="59" spans="1:14" x14ac:dyDescent="0.3">
      <c r="A59" s="269" t="s">
        <v>139</v>
      </c>
      <c r="B59" s="269" t="s">
        <v>159</v>
      </c>
      <c r="C59" s="269" t="s">
        <v>141</v>
      </c>
      <c r="D59" s="269" t="s">
        <v>141</v>
      </c>
      <c r="E59" s="269" t="s">
        <v>232</v>
      </c>
      <c r="F59" s="269" t="s">
        <v>157</v>
      </c>
      <c r="G59" s="269" t="s">
        <v>144</v>
      </c>
      <c r="H59" s="269" t="s">
        <v>53</v>
      </c>
      <c r="I59" s="269" t="s">
        <v>161</v>
      </c>
      <c r="J59" s="269" t="s">
        <v>162</v>
      </c>
      <c r="K59" s="269" t="s">
        <v>248</v>
      </c>
      <c r="L59" s="269" t="s">
        <v>11</v>
      </c>
      <c r="M59" s="269" t="s">
        <v>164</v>
      </c>
      <c r="N59" s="269" t="s">
        <v>165</v>
      </c>
    </row>
    <row r="60" spans="1:14" x14ac:dyDescent="0.3">
      <c r="A60" s="269" t="s">
        <v>139</v>
      </c>
      <c r="B60" s="269" t="s">
        <v>149</v>
      </c>
      <c r="C60" s="269" t="s">
        <v>141</v>
      </c>
      <c r="D60" s="269" t="s">
        <v>141</v>
      </c>
      <c r="E60" s="269" t="s">
        <v>232</v>
      </c>
      <c r="F60" s="269" t="s">
        <v>157</v>
      </c>
      <c r="G60" s="269" t="s">
        <v>144</v>
      </c>
      <c r="H60" s="269" t="s">
        <v>53</v>
      </c>
      <c r="I60" s="269" t="s">
        <v>150</v>
      </c>
      <c r="J60" s="269" t="s">
        <v>84</v>
      </c>
      <c r="K60" s="269" t="s">
        <v>249</v>
      </c>
      <c r="L60" s="269" t="s">
        <v>11</v>
      </c>
      <c r="M60" s="269" t="s">
        <v>152</v>
      </c>
      <c r="N60" s="269" t="s">
        <v>11</v>
      </c>
    </row>
    <row r="61" spans="1:14" x14ac:dyDescent="0.3">
      <c r="A61" s="269" t="s">
        <v>139</v>
      </c>
      <c r="B61" s="269" t="s">
        <v>149</v>
      </c>
      <c r="C61" s="269" t="s">
        <v>141</v>
      </c>
      <c r="D61" s="269" t="s">
        <v>141</v>
      </c>
      <c r="E61" s="269" t="s">
        <v>232</v>
      </c>
      <c r="F61" s="269" t="s">
        <v>157</v>
      </c>
      <c r="G61" s="269" t="s">
        <v>144</v>
      </c>
      <c r="H61" s="269" t="s">
        <v>53</v>
      </c>
      <c r="I61" s="269" t="s">
        <v>150</v>
      </c>
      <c r="J61" s="269" t="s">
        <v>84</v>
      </c>
      <c r="K61" s="269" t="s">
        <v>250</v>
      </c>
      <c r="L61" s="269" t="s">
        <v>11</v>
      </c>
      <c r="M61" s="269" t="s">
        <v>152</v>
      </c>
      <c r="N61" s="269" t="s">
        <v>11</v>
      </c>
    </row>
    <row r="62" spans="1:14" x14ac:dyDescent="0.3">
      <c r="A62" s="269" t="s">
        <v>139</v>
      </c>
      <c r="B62" s="269" t="s">
        <v>149</v>
      </c>
      <c r="C62" s="269" t="s">
        <v>141</v>
      </c>
      <c r="D62" s="269" t="s">
        <v>141</v>
      </c>
      <c r="E62" s="269" t="s">
        <v>232</v>
      </c>
      <c r="F62" s="269" t="s">
        <v>157</v>
      </c>
      <c r="G62" s="269" t="s">
        <v>144</v>
      </c>
      <c r="H62" s="269" t="s">
        <v>53</v>
      </c>
      <c r="I62" s="269" t="s">
        <v>150</v>
      </c>
      <c r="J62" s="269" t="s">
        <v>84</v>
      </c>
      <c r="K62" s="269" t="s">
        <v>251</v>
      </c>
      <c r="L62" s="269" t="s">
        <v>11</v>
      </c>
      <c r="M62" s="269" t="s">
        <v>152</v>
      </c>
      <c r="N62" s="269" t="s">
        <v>11</v>
      </c>
    </row>
    <row r="63" spans="1:14" x14ac:dyDescent="0.3">
      <c r="A63" s="269" t="s">
        <v>139</v>
      </c>
      <c r="B63" s="269" t="s">
        <v>149</v>
      </c>
      <c r="C63" s="269" t="s">
        <v>141</v>
      </c>
      <c r="D63" s="269" t="s">
        <v>141</v>
      </c>
      <c r="E63" s="269" t="s">
        <v>232</v>
      </c>
      <c r="F63" s="269" t="s">
        <v>157</v>
      </c>
      <c r="G63" s="269" t="s">
        <v>144</v>
      </c>
      <c r="H63" s="269" t="s">
        <v>53</v>
      </c>
      <c r="I63" s="269" t="s">
        <v>150</v>
      </c>
      <c r="J63" s="269" t="s">
        <v>84</v>
      </c>
      <c r="K63" s="269" t="s">
        <v>252</v>
      </c>
      <c r="L63" s="269" t="s">
        <v>11</v>
      </c>
      <c r="M63" s="269" t="s">
        <v>152</v>
      </c>
      <c r="N63" s="269" t="s">
        <v>11</v>
      </c>
    </row>
    <row r="64" spans="1:14" x14ac:dyDescent="0.3">
      <c r="A64" s="269" t="s">
        <v>139</v>
      </c>
      <c r="B64" s="269" t="s">
        <v>149</v>
      </c>
      <c r="C64" s="269" t="s">
        <v>141</v>
      </c>
      <c r="D64" s="269" t="s">
        <v>141</v>
      </c>
      <c r="E64" s="269" t="s">
        <v>232</v>
      </c>
      <c r="F64" s="269" t="s">
        <v>157</v>
      </c>
      <c r="G64" s="269" t="s">
        <v>144</v>
      </c>
      <c r="H64" s="269" t="s">
        <v>53</v>
      </c>
      <c r="I64" s="269" t="s">
        <v>153</v>
      </c>
      <c r="J64" s="269" t="s">
        <v>154</v>
      </c>
      <c r="K64" s="269" t="s">
        <v>253</v>
      </c>
      <c r="L64" s="269" t="s">
        <v>11</v>
      </c>
      <c r="M64" s="269" t="s">
        <v>156</v>
      </c>
      <c r="N64" s="269" t="s">
        <v>11</v>
      </c>
    </row>
    <row r="65" spans="1:14" x14ac:dyDescent="0.3">
      <c r="A65" s="269" t="s">
        <v>139</v>
      </c>
      <c r="B65" s="269" t="s">
        <v>140</v>
      </c>
      <c r="C65" s="269" t="s">
        <v>141</v>
      </c>
      <c r="D65" s="269" t="s">
        <v>141</v>
      </c>
      <c r="E65" s="269" t="s">
        <v>254</v>
      </c>
      <c r="F65" s="269" t="s">
        <v>143</v>
      </c>
      <c r="G65" s="269" t="s">
        <v>144</v>
      </c>
      <c r="H65" s="269" t="s">
        <v>52</v>
      </c>
      <c r="I65" s="269" t="s">
        <v>255</v>
      </c>
      <c r="J65" s="269" t="s">
        <v>256</v>
      </c>
      <c r="K65" s="269" t="s">
        <v>257</v>
      </c>
      <c r="L65" s="269" t="s">
        <v>11</v>
      </c>
      <c r="M65" s="269" t="s">
        <v>258</v>
      </c>
      <c r="N65" s="269" t="s">
        <v>87</v>
      </c>
    </row>
    <row r="66" spans="1:14" x14ac:dyDescent="0.3">
      <c r="A66" s="269" t="s">
        <v>139</v>
      </c>
      <c r="B66" s="269" t="s">
        <v>149</v>
      </c>
      <c r="C66" s="269" t="s">
        <v>141</v>
      </c>
      <c r="D66" s="269" t="s">
        <v>141</v>
      </c>
      <c r="E66" s="269" t="s">
        <v>254</v>
      </c>
      <c r="F66" s="269" t="s">
        <v>143</v>
      </c>
      <c r="G66" s="269" t="s">
        <v>144</v>
      </c>
      <c r="H66" s="269" t="s">
        <v>53</v>
      </c>
      <c r="I66" s="269" t="s">
        <v>259</v>
      </c>
      <c r="J66" s="269" t="s">
        <v>84</v>
      </c>
      <c r="K66" s="269" t="s">
        <v>260</v>
      </c>
      <c r="L66" s="269" t="s">
        <v>11</v>
      </c>
      <c r="M66" s="269" t="s">
        <v>261</v>
      </c>
      <c r="N66" s="269" t="s">
        <v>262</v>
      </c>
    </row>
    <row r="67" spans="1:14" x14ac:dyDescent="0.3">
      <c r="A67" s="269" t="s">
        <v>139</v>
      </c>
      <c r="B67" s="269" t="s">
        <v>174</v>
      </c>
      <c r="C67" s="269" t="s">
        <v>141</v>
      </c>
      <c r="D67" s="269" t="s">
        <v>141</v>
      </c>
      <c r="E67" s="269" t="s">
        <v>254</v>
      </c>
      <c r="F67" s="269" t="s">
        <v>143</v>
      </c>
      <c r="G67" s="269" t="s">
        <v>144</v>
      </c>
      <c r="H67" s="269" t="s">
        <v>53</v>
      </c>
      <c r="I67" s="269" t="s">
        <v>263</v>
      </c>
      <c r="J67" s="269" t="s">
        <v>171</v>
      </c>
      <c r="K67" s="269" t="s">
        <v>264</v>
      </c>
      <c r="L67" s="269" t="s">
        <v>11</v>
      </c>
      <c r="M67" s="269" t="s">
        <v>265</v>
      </c>
      <c r="N67" s="269" t="s">
        <v>11</v>
      </c>
    </row>
    <row r="68" spans="1:14" x14ac:dyDescent="0.3">
      <c r="A68" s="269" t="s">
        <v>139</v>
      </c>
      <c r="B68" s="269" t="s">
        <v>174</v>
      </c>
      <c r="C68" s="269" t="s">
        <v>141</v>
      </c>
      <c r="D68" s="269" t="s">
        <v>141</v>
      </c>
      <c r="E68" s="269" t="s">
        <v>254</v>
      </c>
      <c r="F68" s="269" t="s">
        <v>143</v>
      </c>
      <c r="G68" s="269" t="s">
        <v>144</v>
      </c>
      <c r="H68" s="269" t="s">
        <v>53</v>
      </c>
      <c r="I68" s="269" t="s">
        <v>170</v>
      </c>
      <c r="J68" s="269" t="s">
        <v>171</v>
      </c>
      <c r="K68" s="269" t="s">
        <v>266</v>
      </c>
      <c r="L68" s="269" t="s">
        <v>11</v>
      </c>
      <c r="M68" s="269" t="s">
        <v>267</v>
      </c>
      <c r="N68" s="269" t="s">
        <v>268</v>
      </c>
    </row>
    <row r="69" spans="1:14" x14ac:dyDescent="0.3">
      <c r="A69" s="269" t="s">
        <v>139</v>
      </c>
      <c r="B69" s="269" t="s">
        <v>159</v>
      </c>
      <c r="C69" s="269" t="s">
        <v>141</v>
      </c>
      <c r="D69" s="269" t="s">
        <v>141</v>
      </c>
      <c r="E69" s="269" t="s">
        <v>254</v>
      </c>
      <c r="F69" s="269" t="s">
        <v>143</v>
      </c>
      <c r="G69" s="269" t="s">
        <v>144</v>
      </c>
      <c r="H69" s="269" t="s">
        <v>53</v>
      </c>
      <c r="I69" s="269" t="s">
        <v>269</v>
      </c>
      <c r="J69" s="269" t="s">
        <v>162</v>
      </c>
      <c r="K69" s="269" t="s">
        <v>270</v>
      </c>
      <c r="L69" s="269" t="s">
        <v>11</v>
      </c>
      <c r="M69" s="269" t="s">
        <v>271</v>
      </c>
      <c r="N69" s="269" t="s">
        <v>11</v>
      </c>
    </row>
    <row r="70" spans="1:14" x14ac:dyDescent="0.3">
      <c r="A70" s="269" t="s">
        <v>139</v>
      </c>
      <c r="B70" s="269" t="s">
        <v>159</v>
      </c>
      <c r="C70" s="269" t="s">
        <v>141</v>
      </c>
      <c r="D70" s="269" t="s">
        <v>141</v>
      </c>
      <c r="E70" s="269" t="s">
        <v>254</v>
      </c>
      <c r="F70" s="269" t="s">
        <v>143</v>
      </c>
      <c r="G70" s="269" t="s">
        <v>144</v>
      </c>
      <c r="H70" s="269" t="s">
        <v>53</v>
      </c>
      <c r="I70" s="269" t="s">
        <v>213</v>
      </c>
      <c r="J70" s="269" t="s">
        <v>162</v>
      </c>
      <c r="K70" s="269" t="s">
        <v>272</v>
      </c>
      <c r="L70" s="269" t="s">
        <v>11</v>
      </c>
      <c r="M70" s="269" t="s">
        <v>273</v>
      </c>
      <c r="N70" s="269" t="s">
        <v>11</v>
      </c>
    </row>
    <row r="71" spans="1:14" x14ac:dyDescent="0.3">
      <c r="A71" s="269" t="s">
        <v>139</v>
      </c>
      <c r="B71" s="269" t="s">
        <v>174</v>
      </c>
      <c r="C71" s="269" t="s">
        <v>141</v>
      </c>
      <c r="D71" s="269" t="s">
        <v>141</v>
      </c>
      <c r="E71" s="269" t="s">
        <v>254</v>
      </c>
      <c r="F71" s="269" t="s">
        <v>143</v>
      </c>
      <c r="G71" s="269" t="s">
        <v>144</v>
      </c>
      <c r="H71" s="269" t="s">
        <v>53</v>
      </c>
      <c r="I71" s="269" t="s">
        <v>274</v>
      </c>
      <c r="J71" s="269" t="s">
        <v>171</v>
      </c>
      <c r="K71" s="269" t="s">
        <v>275</v>
      </c>
      <c r="L71" s="269" t="s">
        <v>11</v>
      </c>
      <c r="M71" s="269" t="s">
        <v>276</v>
      </c>
      <c r="N71" s="269" t="s">
        <v>11</v>
      </c>
    </row>
    <row r="72" spans="1:14" x14ac:dyDescent="0.3">
      <c r="A72" s="269" t="s">
        <v>139</v>
      </c>
      <c r="B72" s="269" t="s">
        <v>174</v>
      </c>
      <c r="C72" s="269" t="s">
        <v>141</v>
      </c>
      <c r="D72" s="269" t="s">
        <v>141</v>
      </c>
      <c r="E72" s="269" t="s">
        <v>254</v>
      </c>
      <c r="F72" s="269" t="s">
        <v>143</v>
      </c>
      <c r="G72" s="269" t="s">
        <v>144</v>
      </c>
      <c r="H72" s="269" t="s">
        <v>53</v>
      </c>
      <c r="I72" s="269" t="s">
        <v>274</v>
      </c>
      <c r="J72" s="269" t="s">
        <v>171</v>
      </c>
      <c r="K72" s="269" t="s">
        <v>277</v>
      </c>
      <c r="L72" s="269" t="s">
        <v>11</v>
      </c>
      <c r="M72" s="269" t="s">
        <v>276</v>
      </c>
      <c r="N72" s="269" t="s">
        <v>11</v>
      </c>
    </row>
    <row r="73" spans="1:14" x14ac:dyDescent="0.3">
      <c r="A73" s="269" t="s">
        <v>139</v>
      </c>
      <c r="B73" s="269" t="s">
        <v>174</v>
      </c>
      <c r="C73" s="269" t="s">
        <v>141</v>
      </c>
      <c r="D73" s="269" t="s">
        <v>141</v>
      </c>
      <c r="E73" s="269" t="s">
        <v>254</v>
      </c>
      <c r="F73" s="269" t="s">
        <v>143</v>
      </c>
      <c r="G73" s="269" t="s">
        <v>144</v>
      </c>
      <c r="H73" s="269" t="s">
        <v>53</v>
      </c>
      <c r="I73" s="269" t="s">
        <v>274</v>
      </c>
      <c r="J73" s="269" t="s">
        <v>171</v>
      </c>
      <c r="K73" s="269" t="s">
        <v>278</v>
      </c>
      <c r="L73" s="269" t="s">
        <v>11</v>
      </c>
      <c r="M73" s="269" t="s">
        <v>276</v>
      </c>
      <c r="N73" s="269" t="s">
        <v>11</v>
      </c>
    </row>
    <row r="74" spans="1:14" x14ac:dyDescent="0.3">
      <c r="A74" s="269" t="s">
        <v>139</v>
      </c>
      <c r="B74" s="269" t="s">
        <v>174</v>
      </c>
      <c r="C74" s="269" t="s">
        <v>141</v>
      </c>
      <c r="D74" s="269" t="s">
        <v>141</v>
      </c>
      <c r="E74" s="269" t="s">
        <v>254</v>
      </c>
      <c r="F74" s="269" t="s">
        <v>143</v>
      </c>
      <c r="G74" s="269" t="s">
        <v>144</v>
      </c>
      <c r="H74" s="269" t="s">
        <v>53</v>
      </c>
      <c r="I74" s="269" t="s">
        <v>279</v>
      </c>
      <c r="J74" s="269" t="s">
        <v>171</v>
      </c>
      <c r="K74" s="269" t="s">
        <v>280</v>
      </c>
      <c r="L74" s="269" t="s">
        <v>11</v>
      </c>
      <c r="M74" s="269" t="s">
        <v>281</v>
      </c>
      <c r="N74" s="269" t="s">
        <v>11</v>
      </c>
    </row>
    <row r="75" spans="1:14" x14ac:dyDescent="0.3">
      <c r="A75" s="269" t="s">
        <v>139</v>
      </c>
      <c r="B75" s="269" t="s">
        <v>159</v>
      </c>
      <c r="C75" s="269" t="s">
        <v>141</v>
      </c>
      <c r="D75" s="269" t="s">
        <v>141</v>
      </c>
      <c r="E75" s="269" t="s">
        <v>254</v>
      </c>
      <c r="F75" s="269" t="s">
        <v>157</v>
      </c>
      <c r="G75" s="269" t="s">
        <v>144</v>
      </c>
      <c r="H75" s="269" t="s">
        <v>52</v>
      </c>
      <c r="I75" s="269" t="s">
        <v>282</v>
      </c>
      <c r="J75" s="269" t="s">
        <v>162</v>
      </c>
      <c r="K75" s="269" t="s">
        <v>283</v>
      </c>
      <c r="L75" s="269" t="s">
        <v>11</v>
      </c>
      <c r="M75" s="269" t="s">
        <v>284</v>
      </c>
      <c r="N75" s="269" t="s">
        <v>11</v>
      </c>
    </row>
    <row r="76" spans="1:14" x14ac:dyDescent="0.3">
      <c r="A76" s="269" t="s">
        <v>139</v>
      </c>
      <c r="B76" s="269" t="s">
        <v>174</v>
      </c>
      <c r="C76" s="269" t="s">
        <v>141</v>
      </c>
      <c r="D76" s="269" t="s">
        <v>141</v>
      </c>
      <c r="E76" s="269" t="s">
        <v>254</v>
      </c>
      <c r="F76" s="269" t="s">
        <v>157</v>
      </c>
      <c r="G76" s="269" t="s">
        <v>144</v>
      </c>
      <c r="H76" s="269" t="s">
        <v>53</v>
      </c>
      <c r="I76" s="269" t="s">
        <v>285</v>
      </c>
      <c r="J76" s="269" t="s">
        <v>171</v>
      </c>
      <c r="K76" s="269" t="s">
        <v>286</v>
      </c>
      <c r="L76" s="269" t="s">
        <v>11</v>
      </c>
      <c r="M76" s="269" t="s">
        <v>287</v>
      </c>
      <c r="N76" s="269" t="s">
        <v>11</v>
      </c>
    </row>
    <row r="77" spans="1:14" x14ac:dyDescent="0.3">
      <c r="A77" s="269" t="s">
        <v>139</v>
      </c>
      <c r="B77" s="269" t="s">
        <v>174</v>
      </c>
      <c r="C77" s="269" t="s">
        <v>141</v>
      </c>
      <c r="D77" s="269" t="s">
        <v>141</v>
      </c>
      <c r="E77" s="269" t="s">
        <v>254</v>
      </c>
      <c r="F77" s="269" t="s">
        <v>157</v>
      </c>
      <c r="G77" s="269" t="s">
        <v>144</v>
      </c>
      <c r="H77" s="269" t="s">
        <v>53</v>
      </c>
      <c r="I77" s="269" t="s">
        <v>279</v>
      </c>
      <c r="J77" s="269" t="s">
        <v>171</v>
      </c>
      <c r="K77" s="269" t="s">
        <v>288</v>
      </c>
      <c r="L77" s="269" t="s">
        <v>11</v>
      </c>
      <c r="M77" s="269" t="s">
        <v>281</v>
      </c>
      <c r="N77" s="269" t="s">
        <v>11</v>
      </c>
    </row>
    <row r="78" spans="1:14" x14ac:dyDescent="0.3">
      <c r="A78" s="269" t="s">
        <v>139</v>
      </c>
      <c r="B78" s="269" t="s">
        <v>174</v>
      </c>
      <c r="C78" s="269" t="s">
        <v>141</v>
      </c>
      <c r="D78" s="269" t="s">
        <v>141</v>
      </c>
      <c r="E78" s="269" t="s">
        <v>254</v>
      </c>
      <c r="F78" s="269" t="s">
        <v>157</v>
      </c>
      <c r="G78" s="269" t="s">
        <v>144</v>
      </c>
      <c r="H78" s="269" t="s">
        <v>53</v>
      </c>
      <c r="I78" s="269" t="s">
        <v>279</v>
      </c>
      <c r="J78" s="269" t="s">
        <v>171</v>
      </c>
      <c r="K78" s="269" t="s">
        <v>289</v>
      </c>
      <c r="L78" s="269" t="s">
        <v>11</v>
      </c>
      <c r="M78" s="269" t="s">
        <v>281</v>
      </c>
      <c r="N78" s="269" t="s">
        <v>11</v>
      </c>
    </row>
    <row r="79" spans="1:14" x14ac:dyDescent="0.3">
      <c r="A79" s="269" t="s">
        <v>139</v>
      </c>
      <c r="B79" s="269" t="s">
        <v>174</v>
      </c>
      <c r="C79" s="269" t="s">
        <v>141</v>
      </c>
      <c r="D79" s="269" t="s">
        <v>141</v>
      </c>
      <c r="E79" s="269" t="s">
        <v>254</v>
      </c>
      <c r="F79" s="269" t="s">
        <v>157</v>
      </c>
      <c r="G79" s="269" t="s">
        <v>144</v>
      </c>
      <c r="H79" s="269" t="s">
        <v>53</v>
      </c>
      <c r="I79" s="269" t="s">
        <v>279</v>
      </c>
      <c r="J79" s="269" t="s">
        <v>171</v>
      </c>
      <c r="K79" s="269" t="s">
        <v>290</v>
      </c>
      <c r="L79" s="269" t="s">
        <v>11</v>
      </c>
      <c r="M79" s="269" t="s">
        <v>281</v>
      </c>
      <c r="N79" s="269" t="s">
        <v>11</v>
      </c>
    </row>
    <row r="80" spans="1:14" x14ac:dyDescent="0.3">
      <c r="A80" s="269" t="s">
        <v>139</v>
      </c>
      <c r="B80" s="269" t="s">
        <v>159</v>
      </c>
      <c r="C80" s="269" t="s">
        <v>141</v>
      </c>
      <c r="D80" s="269" t="s">
        <v>141</v>
      </c>
      <c r="E80" s="269" t="s">
        <v>254</v>
      </c>
      <c r="F80" s="269" t="s">
        <v>157</v>
      </c>
      <c r="G80" s="269" t="s">
        <v>144</v>
      </c>
      <c r="H80" s="269" t="s">
        <v>53</v>
      </c>
      <c r="I80" s="269" t="s">
        <v>282</v>
      </c>
      <c r="J80" s="269" t="s">
        <v>162</v>
      </c>
      <c r="K80" s="269" t="s">
        <v>291</v>
      </c>
      <c r="L80" s="269" t="s">
        <v>11</v>
      </c>
      <c r="M80" s="269" t="s">
        <v>284</v>
      </c>
      <c r="N80" s="269" t="s">
        <v>11</v>
      </c>
    </row>
    <row r="81" spans="1:14" x14ac:dyDescent="0.3">
      <c r="A81" s="269" t="s">
        <v>139</v>
      </c>
      <c r="B81" s="269" t="s">
        <v>159</v>
      </c>
      <c r="C81" s="269" t="s">
        <v>141</v>
      </c>
      <c r="D81" s="269" t="s">
        <v>141</v>
      </c>
      <c r="E81" s="269" t="s">
        <v>292</v>
      </c>
      <c r="F81" s="269" t="s">
        <v>143</v>
      </c>
      <c r="G81" s="269" t="s">
        <v>144</v>
      </c>
      <c r="H81" s="269" t="s">
        <v>52</v>
      </c>
      <c r="I81" s="269" t="s">
        <v>282</v>
      </c>
      <c r="J81" s="269" t="s">
        <v>162</v>
      </c>
      <c r="K81" s="269" t="s">
        <v>293</v>
      </c>
      <c r="L81" s="269" t="s">
        <v>11</v>
      </c>
      <c r="M81" s="269" t="s">
        <v>284</v>
      </c>
      <c r="N81" s="269" t="s">
        <v>11</v>
      </c>
    </row>
    <row r="82" spans="1:14" x14ac:dyDescent="0.3">
      <c r="A82" s="269" t="s">
        <v>139</v>
      </c>
      <c r="B82" s="269" t="s">
        <v>149</v>
      </c>
      <c r="C82" s="269" t="s">
        <v>141</v>
      </c>
      <c r="D82" s="269" t="s">
        <v>141</v>
      </c>
      <c r="E82" s="269" t="s">
        <v>292</v>
      </c>
      <c r="F82" s="269" t="s">
        <v>143</v>
      </c>
      <c r="G82" s="269" t="s">
        <v>144</v>
      </c>
      <c r="H82" s="269" t="s">
        <v>53</v>
      </c>
      <c r="I82" s="269" t="s">
        <v>259</v>
      </c>
      <c r="J82" s="269" t="s">
        <v>84</v>
      </c>
      <c r="K82" s="269" t="s">
        <v>294</v>
      </c>
      <c r="L82" s="269" t="s">
        <v>11</v>
      </c>
      <c r="M82" s="269" t="s">
        <v>261</v>
      </c>
      <c r="N82" s="269" t="s">
        <v>87</v>
      </c>
    </row>
    <row r="83" spans="1:14" x14ac:dyDescent="0.3">
      <c r="A83" s="269" t="s">
        <v>139</v>
      </c>
      <c r="B83" s="269" t="s">
        <v>174</v>
      </c>
      <c r="C83" s="269" t="s">
        <v>141</v>
      </c>
      <c r="D83" s="269" t="s">
        <v>141</v>
      </c>
      <c r="E83" s="269" t="s">
        <v>292</v>
      </c>
      <c r="F83" s="269" t="s">
        <v>157</v>
      </c>
      <c r="G83" s="269" t="s">
        <v>144</v>
      </c>
      <c r="H83" s="269" t="s">
        <v>52</v>
      </c>
      <c r="I83" s="269" t="s">
        <v>285</v>
      </c>
      <c r="J83" s="269" t="s">
        <v>171</v>
      </c>
      <c r="K83" s="269" t="s">
        <v>295</v>
      </c>
      <c r="L83" s="269" t="s">
        <v>11</v>
      </c>
      <c r="M83" s="269" t="s">
        <v>287</v>
      </c>
      <c r="N83" s="269" t="s">
        <v>11</v>
      </c>
    </row>
    <row r="84" spans="1:14" x14ac:dyDescent="0.3">
      <c r="A84" s="269" t="s">
        <v>139</v>
      </c>
      <c r="B84" s="269" t="s">
        <v>159</v>
      </c>
      <c r="C84" s="269" t="s">
        <v>141</v>
      </c>
      <c r="D84" s="269" t="s">
        <v>141</v>
      </c>
      <c r="E84" s="269" t="s">
        <v>292</v>
      </c>
      <c r="F84" s="269" t="s">
        <v>157</v>
      </c>
      <c r="G84" s="269" t="s">
        <v>144</v>
      </c>
      <c r="H84" s="269" t="s">
        <v>52</v>
      </c>
      <c r="I84" s="269" t="s">
        <v>282</v>
      </c>
      <c r="J84" s="269" t="s">
        <v>162</v>
      </c>
      <c r="K84" s="269" t="s">
        <v>296</v>
      </c>
      <c r="L84" s="269" t="s">
        <v>11</v>
      </c>
      <c r="M84" s="269" t="s">
        <v>297</v>
      </c>
      <c r="N84" s="269" t="s">
        <v>11</v>
      </c>
    </row>
    <row r="85" spans="1:14" x14ac:dyDescent="0.3">
      <c r="A85" s="269" t="s">
        <v>139</v>
      </c>
      <c r="B85" s="269" t="s">
        <v>159</v>
      </c>
      <c r="C85" s="269" t="s">
        <v>141</v>
      </c>
      <c r="D85" s="269" t="s">
        <v>141</v>
      </c>
      <c r="E85" s="269" t="s">
        <v>292</v>
      </c>
      <c r="F85" s="269" t="s">
        <v>157</v>
      </c>
      <c r="G85" s="269" t="s">
        <v>144</v>
      </c>
      <c r="H85" s="269" t="s">
        <v>53</v>
      </c>
      <c r="I85" s="269" t="s">
        <v>282</v>
      </c>
      <c r="J85" s="269" t="s">
        <v>162</v>
      </c>
      <c r="K85" s="269" t="s">
        <v>298</v>
      </c>
      <c r="L85" s="269" t="s">
        <v>11</v>
      </c>
      <c r="M85" s="269" t="s">
        <v>284</v>
      </c>
      <c r="N85" s="269" t="s">
        <v>11</v>
      </c>
    </row>
    <row r="86" spans="1:14" x14ac:dyDescent="0.3">
      <c r="A86" s="269" t="s">
        <v>139</v>
      </c>
      <c r="B86" s="269" t="s">
        <v>174</v>
      </c>
      <c r="C86" s="269" t="s">
        <v>141</v>
      </c>
      <c r="D86" s="269" t="s">
        <v>141</v>
      </c>
      <c r="E86" s="269" t="s">
        <v>299</v>
      </c>
      <c r="F86" s="269" t="s">
        <v>143</v>
      </c>
      <c r="G86" s="269" t="s">
        <v>144</v>
      </c>
      <c r="H86" s="269" t="s">
        <v>53</v>
      </c>
      <c r="I86" s="269" t="s">
        <v>274</v>
      </c>
      <c r="J86" s="269" t="s">
        <v>171</v>
      </c>
      <c r="K86" s="269" t="s">
        <v>300</v>
      </c>
      <c r="L86" s="269" t="s">
        <v>11</v>
      </c>
      <c r="M86" s="269" t="s">
        <v>301</v>
      </c>
      <c r="N86" s="269" t="s">
        <v>11</v>
      </c>
    </row>
    <row r="87" spans="1:14" x14ac:dyDescent="0.3">
      <c r="A87" s="269" t="s">
        <v>139</v>
      </c>
      <c r="B87" s="269" t="s">
        <v>159</v>
      </c>
      <c r="C87" s="269" t="s">
        <v>141</v>
      </c>
      <c r="D87" s="269" t="s">
        <v>141</v>
      </c>
      <c r="E87" s="269" t="s">
        <v>299</v>
      </c>
      <c r="F87" s="269" t="s">
        <v>143</v>
      </c>
      <c r="G87" s="269" t="s">
        <v>144</v>
      </c>
      <c r="H87" s="269" t="s">
        <v>53</v>
      </c>
      <c r="I87" s="269" t="s">
        <v>282</v>
      </c>
      <c r="J87" s="269" t="s">
        <v>162</v>
      </c>
      <c r="K87" s="269" t="s">
        <v>302</v>
      </c>
      <c r="L87" s="269" t="s">
        <v>11</v>
      </c>
      <c r="M87" s="269" t="s">
        <v>284</v>
      </c>
      <c r="N87" s="269" t="s">
        <v>11</v>
      </c>
    </row>
    <row r="88" spans="1:14" x14ac:dyDescent="0.3">
      <c r="A88" s="269" t="s">
        <v>139</v>
      </c>
      <c r="B88" s="269" t="s">
        <v>159</v>
      </c>
      <c r="C88" s="269" t="s">
        <v>141</v>
      </c>
      <c r="D88" s="269" t="s">
        <v>141</v>
      </c>
      <c r="E88" s="269" t="s">
        <v>299</v>
      </c>
      <c r="F88" s="269" t="s">
        <v>143</v>
      </c>
      <c r="G88" s="269" t="s">
        <v>144</v>
      </c>
      <c r="H88" s="269" t="s">
        <v>53</v>
      </c>
      <c r="I88" s="269" t="s">
        <v>282</v>
      </c>
      <c r="J88" s="269" t="s">
        <v>162</v>
      </c>
      <c r="K88" s="269" t="s">
        <v>303</v>
      </c>
      <c r="L88" s="269" t="s">
        <v>11</v>
      </c>
      <c r="M88" s="269" t="s">
        <v>284</v>
      </c>
      <c r="N88" s="269" t="s">
        <v>11</v>
      </c>
    </row>
    <row r="89" spans="1:14" x14ac:dyDescent="0.3">
      <c r="A89" s="269" t="s">
        <v>139</v>
      </c>
      <c r="B89" s="269" t="s">
        <v>159</v>
      </c>
      <c r="C89" s="269" t="s">
        <v>141</v>
      </c>
      <c r="D89" s="269" t="s">
        <v>141</v>
      </c>
      <c r="E89" s="269" t="s">
        <v>299</v>
      </c>
      <c r="F89" s="269" t="s">
        <v>143</v>
      </c>
      <c r="G89" s="269" t="s">
        <v>144</v>
      </c>
      <c r="H89" s="269" t="s">
        <v>53</v>
      </c>
      <c r="I89" s="269" t="s">
        <v>282</v>
      </c>
      <c r="J89" s="269" t="s">
        <v>162</v>
      </c>
      <c r="K89" s="269" t="s">
        <v>304</v>
      </c>
      <c r="L89" s="269" t="s">
        <v>11</v>
      </c>
      <c r="M89" s="269" t="s">
        <v>297</v>
      </c>
      <c r="N89" s="269" t="s">
        <v>11</v>
      </c>
    </row>
    <row r="90" spans="1:14" x14ac:dyDescent="0.3">
      <c r="A90" s="269" t="s">
        <v>139</v>
      </c>
      <c r="B90" s="269" t="s">
        <v>149</v>
      </c>
      <c r="C90" s="269" t="s">
        <v>141</v>
      </c>
      <c r="D90" s="269" t="s">
        <v>141</v>
      </c>
      <c r="E90" s="269" t="s">
        <v>299</v>
      </c>
      <c r="F90" s="269" t="s">
        <v>143</v>
      </c>
      <c r="G90" s="269" t="s">
        <v>144</v>
      </c>
      <c r="H90" s="269" t="s">
        <v>53</v>
      </c>
      <c r="I90" s="269" t="s">
        <v>305</v>
      </c>
      <c r="J90" s="269" t="s">
        <v>306</v>
      </c>
      <c r="K90" s="269" t="s">
        <v>307</v>
      </c>
      <c r="L90" s="269" t="s">
        <v>11</v>
      </c>
      <c r="M90" s="269" t="s">
        <v>308</v>
      </c>
      <c r="N90" s="269" t="s">
        <v>11</v>
      </c>
    </row>
    <row r="91" spans="1:14" x14ac:dyDescent="0.3">
      <c r="A91" s="269" t="s">
        <v>139</v>
      </c>
      <c r="B91" s="269" t="s">
        <v>174</v>
      </c>
      <c r="C91" s="269" t="s">
        <v>141</v>
      </c>
      <c r="D91" s="269" t="s">
        <v>141</v>
      </c>
      <c r="E91" s="269" t="s">
        <v>299</v>
      </c>
      <c r="F91" s="269" t="s">
        <v>143</v>
      </c>
      <c r="G91" s="269" t="s">
        <v>144</v>
      </c>
      <c r="H91" s="269" t="s">
        <v>53</v>
      </c>
      <c r="I91" s="269" t="s">
        <v>279</v>
      </c>
      <c r="J91" s="269" t="s">
        <v>171</v>
      </c>
      <c r="K91" s="269" t="s">
        <v>309</v>
      </c>
      <c r="L91" s="269" t="s">
        <v>11</v>
      </c>
      <c r="M91" s="269" t="s">
        <v>310</v>
      </c>
      <c r="N91" s="269" t="s">
        <v>11</v>
      </c>
    </row>
    <row r="92" spans="1:14" x14ac:dyDescent="0.3">
      <c r="A92" s="269" t="s">
        <v>139</v>
      </c>
      <c r="B92" s="269" t="s">
        <v>174</v>
      </c>
      <c r="C92" s="269" t="s">
        <v>141</v>
      </c>
      <c r="D92" s="269" t="s">
        <v>141</v>
      </c>
      <c r="E92" s="269" t="s">
        <v>299</v>
      </c>
      <c r="F92" s="269" t="s">
        <v>157</v>
      </c>
      <c r="G92" s="269" t="s">
        <v>144</v>
      </c>
      <c r="H92" s="269" t="s">
        <v>52</v>
      </c>
      <c r="I92" s="269" t="s">
        <v>285</v>
      </c>
      <c r="J92" s="269" t="s">
        <v>171</v>
      </c>
      <c r="K92" s="269" t="s">
        <v>311</v>
      </c>
      <c r="L92" s="269" t="s">
        <v>11</v>
      </c>
      <c r="M92" s="269" t="s">
        <v>312</v>
      </c>
      <c r="N92" s="269" t="s">
        <v>11</v>
      </c>
    </row>
    <row r="93" spans="1:14" x14ac:dyDescent="0.3">
      <c r="A93" s="269" t="s">
        <v>139</v>
      </c>
      <c r="B93" s="269" t="s">
        <v>159</v>
      </c>
      <c r="C93" s="269" t="s">
        <v>141</v>
      </c>
      <c r="D93" s="269" t="s">
        <v>141</v>
      </c>
      <c r="E93" s="269" t="s">
        <v>299</v>
      </c>
      <c r="F93" s="269" t="s">
        <v>157</v>
      </c>
      <c r="G93" s="269" t="s">
        <v>144</v>
      </c>
      <c r="H93" s="269" t="s">
        <v>52</v>
      </c>
      <c r="I93" s="269" t="s">
        <v>282</v>
      </c>
      <c r="J93" s="269" t="s">
        <v>162</v>
      </c>
      <c r="K93" s="269" t="s">
        <v>313</v>
      </c>
      <c r="L93" s="269" t="s">
        <v>11</v>
      </c>
      <c r="M93" s="269" t="s">
        <v>284</v>
      </c>
      <c r="N93" s="269" t="s">
        <v>11</v>
      </c>
    </row>
    <row r="94" spans="1:14" x14ac:dyDescent="0.3">
      <c r="A94" s="269" t="s">
        <v>139</v>
      </c>
      <c r="B94" s="269" t="s">
        <v>174</v>
      </c>
      <c r="C94" s="269" t="s">
        <v>141</v>
      </c>
      <c r="D94" s="269" t="s">
        <v>141</v>
      </c>
      <c r="E94" s="269" t="s">
        <v>299</v>
      </c>
      <c r="F94" s="269" t="s">
        <v>157</v>
      </c>
      <c r="G94" s="269" t="s">
        <v>144</v>
      </c>
      <c r="H94" s="269" t="s">
        <v>53</v>
      </c>
      <c r="I94" s="269" t="s">
        <v>279</v>
      </c>
      <c r="J94" s="269" t="s">
        <v>171</v>
      </c>
      <c r="K94" s="269" t="s">
        <v>314</v>
      </c>
      <c r="L94" s="269" t="s">
        <v>11</v>
      </c>
      <c r="M94" s="269" t="s">
        <v>315</v>
      </c>
      <c r="N94" s="269" t="s">
        <v>11</v>
      </c>
    </row>
    <row r="95" spans="1:14" x14ac:dyDescent="0.3">
      <c r="A95" s="269" t="s">
        <v>139</v>
      </c>
      <c r="B95" s="269" t="s">
        <v>159</v>
      </c>
      <c r="C95" s="269" t="s">
        <v>141</v>
      </c>
      <c r="D95" s="269" t="s">
        <v>141</v>
      </c>
      <c r="E95" s="269" t="s">
        <v>299</v>
      </c>
      <c r="F95" s="269" t="s">
        <v>157</v>
      </c>
      <c r="G95" s="269" t="s">
        <v>144</v>
      </c>
      <c r="H95" s="269" t="s">
        <v>53</v>
      </c>
      <c r="I95" s="269" t="s">
        <v>282</v>
      </c>
      <c r="J95" s="269" t="s">
        <v>162</v>
      </c>
      <c r="K95" s="269" t="s">
        <v>316</v>
      </c>
      <c r="L95" s="269" t="s">
        <v>11</v>
      </c>
      <c r="M95" s="269" t="s">
        <v>284</v>
      </c>
      <c r="N95" s="269" t="s">
        <v>11</v>
      </c>
    </row>
    <row r="96" spans="1:14" x14ac:dyDescent="0.3">
      <c r="A96" s="269" t="s">
        <v>139</v>
      </c>
      <c r="B96" s="269" t="s">
        <v>159</v>
      </c>
      <c r="C96" s="269" t="s">
        <v>141</v>
      </c>
      <c r="D96" s="269" t="s">
        <v>141</v>
      </c>
      <c r="E96" s="269" t="s">
        <v>299</v>
      </c>
      <c r="F96" s="269" t="s">
        <v>157</v>
      </c>
      <c r="G96" s="269" t="s">
        <v>144</v>
      </c>
      <c r="H96" s="269" t="s">
        <v>53</v>
      </c>
      <c r="I96" s="269" t="s">
        <v>282</v>
      </c>
      <c r="J96" s="269" t="s">
        <v>162</v>
      </c>
      <c r="K96" s="269" t="s">
        <v>317</v>
      </c>
      <c r="L96" s="269" t="s">
        <v>11</v>
      </c>
      <c r="M96" s="269" t="s">
        <v>284</v>
      </c>
      <c r="N96" s="269" t="s">
        <v>11</v>
      </c>
    </row>
    <row r="97" spans="1:14" x14ac:dyDescent="0.3">
      <c r="A97" s="269" t="s">
        <v>139</v>
      </c>
      <c r="B97" s="269" t="s">
        <v>159</v>
      </c>
      <c r="C97" s="269" t="s">
        <v>141</v>
      </c>
      <c r="D97" s="269" t="s">
        <v>141</v>
      </c>
      <c r="E97" s="269" t="s">
        <v>299</v>
      </c>
      <c r="F97" s="269" t="s">
        <v>157</v>
      </c>
      <c r="G97" s="269" t="s">
        <v>144</v>
      </c>
      <c r="H97" s="269" t="s">
        <v>53</v>
      </c>
      <c r="I97" s="269" t="s">
        <v>282</v>
      </c>
      <c r="J97" s="269" t="s">
        <v>162</v>
      </c>
      <c r="K97" s="269" t="s">
        <v>318</v>
      </c>
      <c r="L97" s="269" t="s">
        <v>11</v>
      </c>
      <c r="M97" s="269" t="s">
        <v>284</v>
      </c>
      <c r="N97" s="269"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42</vt:i4>
      </vt:variant>
      <vt:variant>
        <vt:lpstr>Névvel ellátott tartományok</vt:lpstr>
      </vt:variant>
      <vt:variant>
        <vt:i4>56</vt:i4>
      </vt:variant>
    </vt:vector>
  </HeadingPairs>
  <TitlesOfParts>
    <vt:vector size="98" baseType="lpstr">
      <vt:lpstr>I.kcs.-U8-P-F elo</vt:lpstr>
      <vt:lpstr>II.kcs.-U10-N-L elo</vt:lpstr>
      <vt:lpstr>III.kcs.-U11-N-L elo</vt:lpstr>
      <vt:lpstr>IV.kcs.-U12-L elo</vt:lpstr>
      <vt:lpstr>V.kcs.-U14-L elo</vt:lpstr>
      <vt:lpstr>VI.kcs.-U16-L elo</vt:lpstr>
      <vt:lpstr>VII.kcs-U18-L elo</vt:lpstr>
      <vt:lpstr>Altalanos</vt:lpstr>
      <vt:lpstr>Nevezések</vt:lpstr>
      <vt:lpstr>Játékrend_csütörtök</vt:lpstr>
      <vt:lpstr>B-I.kcs.-U8-P-F</vt:lpstr>
      <vt:lpstr>II.kcs.-U10-N-F elo</vt:lpstr>
      <vt:lpstr>A-II.kcs-U10-N-F</vt:lpstr>
      <vt:lpstr>B-II.kcs.-U10-N-L</vt:lpstr>
      <vt:lpstr>B-II.kcs.-U10-N-F 1.csop.</vt:lpstr>
      <vt:lpstr>B-II.kcs.-U10-N-F 2-3.csop.</vt:lpstr>
      <vt:lpstr>B-II.kcs.-U10-N-F Döntő</vt:lpstr>
      <vt:lpstr>B-III.kcs.-U11-Z-L</vt:lpstr>
      <vt:lpstr>B-III.kcs-U11-Z-F</vt:lpstr>
      <vt:lpstr>B-IV.kcs-U12-L</vt:lpstr>
      <vt:lpstr>B-IV.kcs.-U12-F</vt:lpstr>
      <vt:lpstr>B-IV.kcs.-U12-F vigasz</vt:lpstr>
      <vt:lpstr>A-V.kcs.-U14-L</vt:lpstr>
      <vt:lpstr>B-V.kcs.-U14-L vigasz</vt:lpstr>
      <vt:lpstr>B-V.kcs.-U14-L</vt:lpstr>
      <vt:lpstr>III.kcs.-U11-Z-F elo</vt:lpstr>
      <vt:lpstr>IV.kcs.-U12-F elo</vt:lpstr>
      <vt:lpstr>V.kcs.-U14-F elo</vt:lpstr>
      <vt:lpstr>B-V.kcs.-U14-F</vt:lpstr>
      <vt:lpstr>VI.kcs.-U16-F elo</vt:lpstr>
      <vt:lpstr>B-VI.kcs.-U16-L</vt:lpstr>
      <vt:lpstr>B-VI.kcs.-U16-F</vt:lpstr>
      <vt:lpstr>B-VI.kcs.-U16-F vigasz</vt:lpstr>
      <vt:lpstr>VII.kcs.-U18-F elo</vt:lpstr>
      <vt:lpstr>A-VII.kcs.-U18-L</vt:lpstr>
      <vt:lpstr>B-VII.kcs.-U18-L</vt:lpstr>
      <vt:lpstr>B-VII.kcs.-U18-F</vt:lpstr>
      <vt:lpstr>A-II.kcs-U10-N-F elo</vt:lpstr>
      <vt:lpstr>A-V.kcs.-U14-L elo</vt:lpstr>
      <vt:lpstr>A-VII.kcs.-U18-L elo</vt:lpstr>
      <vt:lpstr>A-VIII.kcs.-U18+-L elo</vt:lpstr>
      <vt:lpstr>A-VIII.kcs.-U18+-L</vt:lpstr>
      <vt:lpstr>'A-II.kcs-U10-N-F elo'!Nyomtatási_cím</vt:lpstr>
      <vt:lpstr>'A-V.kcs.-U14-L elo'!Nyomtatási_cím</vt:lpstr>
      <vt:lpstr>'A-VII.kcs.-U18-L elo'!Nyomtatási_cím</vt:lpstr>
      <vt:lpstr>'A-VIII.kcs.-U18+-L elo'!Nyomtatási_cím</vt:lpstr>
      <vt:lpstr>'I.kcs.-U8-P-F elo'!Nyomtatási_cím</vt:lpstr>
      <vt:lpstr>'II.kcs.-U10-N-F elo'!Nyomtatási_cím</vt:lpstr>
      <vt:lpstr>'II.kcs.-U10-N-L elo'!Nyomtatási_cím</vt:lpstr>
      <vt:lpstr>'III.kcs.-U11-N-L elo'!Nyomtatási_cím</vt:lpstr>
      <vt:lpstr>'III.kcs.-U11-Z-F elo'!Nyomtatási_cím</vt:lpstr>
      <vt:lpstr>'IV.kcs.-U12-F elo'!Nyomtatási_cím</vt:lpstr>
      <vt:lpstr>'IV.kcs.-U12-L elo'!Nyomtatási_cím</vt:lpstr>
      <vt:lpstr>'V.kcs.-U14-F elo'!Nyomtatási_cím</vt:lpstr>
      <vt:lpstr>'V.kcs.-U14-L elo'!Nyomtatási_cím</vt:lpstr>
      <vt:lpstr>'VI.kcs.-U16-F elo'!Nyomtatási_cím</vt:lpstr>
      <vt:lpstr>'VI.kcs.-U16-L elo'!Nyomtatási_cím</vt:lpstr>
      <vt:lpstr>'VII.kcs.-U18-F elo'!Nyomtatási_cím</vt:lpstr>
      <vt:lpstr>'VII.kcs-U18-L elo'!Nyomtatási_cím</vt:lpstr>
      <vt:lpstr>'A-II.kcs-U10-N-F'!Nyomtatási_terület</vt:lpstr>
      <vt:lpstr>'A-II.kcs-U10-N-F elo'!Nyomtatási_terület</vt:lpstr>
      <vt:lpstr>'A-V.kcs.-U14-L'!Nyomtatási_terület</vt:lpstr>
      <vt:lpstr>'A-V.kcs.-U14-L elo'!Nyomtatási_terület</vt:lpstr>
      <vt:lpstr>'A-VII.kcs.-U18-L'!Nyomtatási_terület</vt:lpstr>
      <vt:lpstr>'A-VII.kcs.-U18-L elo'!Nyomtatási_terület</vt:lpstr>
      <vt:lpstr>'A-VIII.kcs.-U18+-L'!Nyomtatási_terület</vt:lpstr>
      <vt:lpstr>'A-VIII.kcs.-U18+-L elo'!Nyomtatási_terület</vt:lpstr>
      <vt:lpstr>'B-I.kcs.-U8-P-F'!Nyomtatási_terület</vt:lpstr>
      <vt:lpstr>'B-II.kcs.-U10-N-F 1.csop.'!Nyomtatási_terület</vt:lpstr>
      <vt:lpstr>'B-II.kcs.-U10-N-F 2-3.csop.'!Nyomtatási_terület</vt:lpstr>
      <vt:lpstr>'B-II.kcs.-U10-N-F Döntő'!Nyomtatási_terület</vt:lpstr>
      <vt:lpstr>'B-II.kcs.-U10-N-L'!Nyomtatási_terület</vt:lpstr>
      <vt:lpstr>'B-III.kcs.-U11-Z-L'!Nyomtatási_terület</vt:lpstr>
      <vt:lpstr>'B-III.kcs-U11-Z-F'!Nyomtatási_terület</vt:lpstr>
      <vt:lpstr>'B-IV.kcs.-U12-F'!Nyomtatási_terület</vt:lpstr>
      <vt:lpstr>'B-IV.kcs.-U12-F vigasz'!Nyomtatási_terület</vt:lpstr>
      <vt:lpstr>'B-IV.kcs-U12-L'!Nyomtatási_terület</vt:lpstr>
      <vt:lpstr>'B-V.kcs.-U14-F'!Nyomtatási_terület</vt:lpstr>
      <vt:lpstr>'B-V.kcs.-U14-L'!Nyomtatási_terület</vt:lpstr>
      <vt:lpstr>'B-V.kcs.-U14-L vigasz'!Nyomtatási_terület</vt:lpstr>
      <vt:lpstr>'B-VI.kcs.-U16-F'!Nyomtatási_terület</vt:lpstr>
      <vt:lpstr>'B-VI.kcs.-U16-F vigasz'!Nyomtatási_terület</vt:lpstr>
      <vt:lpstr>'B-VI.kcs.-U16-L'!Nyomtatási_terület</vt:lpstr>
      <vt:lpstr>'B-VII.kcs.-U18-F'!Nyomtatási_terület</vt:lpstr>
      <vt:lpstr>'B-VII.kcs.-U18-L'!Nyomtatási_terület</vt:lpstr>
      <vt:lpstr>'I.kcs.-U8-P-F elo'!Nyomtatási_terület</vt:lpstr>
      <vt:lpstr>'II.kcs.-U10-N-F elo'!Nyomtatási_terület</vt:lpstr>
      <vt:lpstr>'II.kcs.-U10-N-L elo'!Nyomtatási_terület</vt:lpstr>
      <vt:lpstr>'III.kcs.-U11-N-L elo'!Nyomtatási_terület</vt:lpstr>
      <vt:lpstr>'III.kcs.-U11-Z-F elo'!Nyomtatási_terület</vt:lpstr>
      <vt:lpstr>'IV.kcs.-U12-F elo'!Nyomtatási_terület</vt:lpstr>
      <vt:lpstr>'IV.kcs.-U12-L elo'!Nyomtatási_terület</vt:lpstr>
      <vt:lpstr>'V.kcs.-U14-F elo'!Nyomtatási_terület</vt:lpstr>
      <vt:lpstr>'V.kcs.-U14-L elo'!Nyomtatási_terület</vt:lpstr>
      <vt:lpstr>'VI.kcs.-U16-F elo'!Nyomtatási_terület</vt:lpstr>
      <vt:lpstr>'VI.kcs.-U16-L elo'!Nyomtatási_terület</vt:lpstr>
      <vt:lpstr>'VII.kcs.-U18-F elo'!Nyomtatási_terület</vt:lpstr>
      <vt:lpstr>'VII.kcs-U18-L elo'!Nyomtatási_terület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2026-04-16T08:12:44Z</dcterms:modified>
  <cp:category>Forms</cp:category>
</cp:coreProperties>
</file>