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1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Sági István\Desktop\"/>
    </mc:Choice>
  </mc:AlternateContent>
  <xr:revisionPtr revIDLastSave="0" documentId="8_{521065EC-D7F9-4357-A401-C922086A8EFD}" xr6:coauthVersionLast="47" xr6:coauthVersionMax="47" xr10:uidLastSave="{00000000-0000-0000-0000-000000000000}"/>
  <bookViews>
    <workbookView xWindow="-98" yWindow="-98" windowWidth="21795" windowHeight="12975" tabRatio="884" activeTab="3" xr2:uid="{00000000-000D-0000-FFFF-FFFF00000000}"/>
  </bookViews>
  <sheets>
    <sheet name="Altalanos" sheetId="1" r:id="rId1"/>
    <sheet name="Birók" sheetId="2" r:id="rId2"/>
    <sheet name="Nevezések" sheetId="396" r:id="rId3"/>
    <sheet name="játékrend-23-24-e" sheetId="397" r:id="rId4"/>
    <sheet name="Eredmények" sheetId="378" r:id="rId5"/>
    <sheet name="I.F.B-D-5" sheetId="380" r:id="rId6"/>
    <sheet name="I.L.B-D-4" sheetId="364" r:id="rId7"/>
    <sheet name="II.F.B-D-15" sheetId="381" r:id="rId8"/>
    <sheet name="II.L.B-D-3" sheetId="354" r:id="rId9"/>
    <sheet name="III.F.B-D-9" sheetId="383" r:id="rId10"/>
    <sheet name="III.L.B-D-3" sheetId="384" r:id="rId11"/>
    <sheet name="IV.F.B-D-1.csop." sheetId="388" r:id="rId12"/>
    <sheet name="IV.F.B-D-2.csop." sheetId="390" r:id="rId13"/>
    <sheet name="IV.F.B-D-2" sheetId="85" r:id="rId14"/>
    <sheet name="V.L.B-D-5" sheetId="386" r:id="rId15"/>
    <sheet name="V.F.B-D-10" sheetId="385" r:id="rId16"/>
    <sheet name="VI.F.B-D-13" sheetId="391" r:id="rId17"/>
    <sheet name="VI.L.B-D-12" sheetId="392" r:id="rId18"/>
    <sheet name="VII.F.B-D-5" sheetId="393" r:id="rId19"/>
    <sheet name="VII.L.B-D-3" sheetId="394" r:id="rId20"/>
    <sheet name="VIII.F.B-D-5" sheetId="395" r:id="rId21"/>
  </sheets>
  <definedNames>
    <definedName name="_xlnm._FilterDatabase" localSheetId="4" hidden="1">Eredmények!$B$1:$E$1</definedName>
    <definedName name="_xlnm._FilterDatabase" localSheetId="2" hidden="1">Nevezések!$A$1:$I$1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localSheetId="5" hidden="1">FALSE()</definedName>
    <definedName name="HTML_LineAfter" localSheetId="14" hidden="1">FALSE()</definedName>
    <definedName name="HTML_LineAfter" localSheetId="18" hidden="1">FALSE()</definedName>
    <definedName name="HTML_LineAfter" localSheetId="20" hidden="1">FALSE()</definedName>
    <definedName name="HTML_LineAfter" hidden="1">FALSE</definedName>
    <definedName name="HTML_LineBefore" localSheetId="5" hidden="1">FALSE()</definedName>
    <definedName name="HTML_LineBefore" localSheetId="14" hidden="1">FALSE()</definedName>
    <definedName name="HTML_LineBefore" localSheetId="18" hidden="1">FALSE()</definedName>
    <definedName name="HTML_LineBefore" localSheetId="20" hidden="1">FALSE()</definedName>
    <definedName name="HTML_LineBefore" hidden="1">FALSE</definedName>
    <definedName name="HTML_Name" hidden="1">"tbarnes"</definedName>
    <definedName name="HTML_OBDlg2" localSheetId="5" hidden="1">TRUE()</definedName>
    <definedName name="HTML_OBDlg2" localSheetId="14" hidden="1">TRUE()</definedName>
    <definedName name="HTML_OBDlg2" localSheetId="18" hidden="1">TRUE()</definedName>
    <definedName name="HTML_OBDlg2" localSheetId="20" hidden="1">TRUE()</definedName>
    <definedName name="HTML_OBDlg2" hidden="1">TRUE</definedName>
    <definedName name="HTML_OBDlg4" localSheetId="5" hidden="1">TRUE()</definedName>
    <definedName name="HTML_OBDlg4" localSheetId="14" hidden="1">TRUE()</definedName>
    <definedName name="HTML_OBDlg4" localSheetId="18" hidden="1">TRUE()</definedName>
    <definedName name="HTML_OBDlg4" localSheetId="20" hidden="1">TRUE()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Birók!$A$1:$J$29</definedName>
    <definedName name="_xlnm.Print_Area" localSheetId="5">'I.F.B-D-5'!$A$1:$Z$41</definedName>
    <definedName name="_xlnm.Print_Area" localSheetId="6">'I.L.B-D-4'!$A$1:$AG$41</definedName>
    <definedName name="_xlnm.Print_Area" localSheetId="7">'II.F.B-D-15'!$A$1:$R$57</definedName>
    <definedName name="_xlnm.Print_Area" localSheetId="8">'II.L.B-D-3'!$A$1:$J$39</definedName>
    <definedName name="_xlnm.Print_Area" localSheetId="9">'III.F.B-D-9'!$A$1:$P$57</definedName>
    <definedName name="_xlnm.Print_Area" localSheetId="10">'III.L.B-D-3'!$A$1:$J$41</definedName>
    <definedName name="_xlnm.Print_Area" localSheetId="11">'IV.F.B-D-1.csop.'!$A$1:$J$41</definedName>
    <definedName name="_xlnm.Print_Area" localSheetId="13">'IV.F.B-D-2'!$A$1:$N$62</definedName>
    <definedName name="_xlnm.Print_Area" localSheetId="12">'IV.F.B-D-2.csop.'!$A$1:$J$41</definedName>
    <definedName name="_xlnm.Print_Area" localSheetId="15">'V.F.B-D-10'!$A$1:$O$57</definedName>
    <definedName name="_xlnm.Print_Area" localSheetId="14">'V.L.B-D-5'!$A$1:$J$41</definedName>
    <definedName name="_xlnm.Print_Area" localSheetId="16">'VI.F.B-D-13'!$A$1:$P$57</definedName>
    <definedName name="_xlnm.Print_Area" localSheetId="17">'VI.L.B-D-12'!$A$1:$P$57</definedName>
    <definedName name="_xlnm.Print_Area" localSheetId="18">'VII.F.B-D-5'!$A$1:$J$41</definedName>
    <definedName name="_xlnm.Print_Area" localSheetId="19">'VII.L.B-D-3'!$A$1:$J$41</definedName>
    <definedName name="_xlnm.Print_Area" localSheetId="20">'VIII.F.B-D-5'!$A$1:$K$41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95" l="1"/>
  <c r="F18" i="395"/>
  <c r="G18" i="394"/>
  <c r="F18" i="394"/>
  <c r="H18" i="393"/>
  <c r="G18" i="393"/>
  <c r="F18" i="393"/>
  <c r="H18" i="386"/>
  <c r="G18" i="386"/>
  <c r="F18" i="386"/>
  <c r="G18" i="390"/>
  <c r="F18" i="390"/>
  <c r="G18" i="388"/>
  <c r="F18" i="388"/>
  <c r="G18" i="384"/>
  <c r="F18" i="384"/>
  <c r="G18" i="354"/>
  <c r="F18" i="354"/>
  <c r="G18" i="364" l="1"/>
  <c r="F18" i="364"/>
  <c r="G18" i="380"/>
  <c r="F18" i="380"/>
  <c r="B23" i="395" l="1"/>
  <c r="B22" i="395"/>
  <c r="B21" i="395"/>
  <c r="B20" i="395"/>
  <c r="B19" i="395"/>
  <c r="J18" i="395"/>
  <c r="H18" i="395"/>
  <c r="D18" i="395"/>
  <c r="J15" i="395"/>
  <c r="J13" i="395"/>
  <c r="J11" i="395"/>
  <c r="J9" i="395"/>
  <c r="J7" i="395"/>
  <c r="I41" i="395"/>
  <c r="M3" i="395"/>
  <c r="P1" i="395" s="1"/>
  <c r="Y1" i="395"/>
  <c r="X1" i="395"/>
  <c r="W1" i="395"/>
  <c r="V1" i="395"/>
  <c r="T1" i="395"/>
  <c r="S1" i="395"/>
  <c r="B21" i="394"/>
  <c r="B20" i="394"/>
  <c r="B19" i="394"/>
  <c r="D18" i="394"/>
  <c r="D11" i="394"/>
  <c r="C11" i="394"/>
  <c r="D9" i="394"/>
  <c r="C9" i="394"/>
  <c r="D7" i="394"/>
  <c r="C7" i="394"/>
  <c r="T5" i="394"/>
  <c r="I4" i="394"/>
  <c r="H41" i="394" s="1"/>
  <c r="E4" i="394"/>
  <c r="T3" i="394"/>
  <c r="AF1" i="394"/>
  <c r="AE1" i="394"/>
  <c r="AD1" i="394"/>
  <c r="AC1" i="394"/>
  <c r="AB1" i="394"/>
  <c r="B23" i="393"/>
  <c r="B22" i="393"/>
  <c r="B21" i="393"/>
  <c r="B20" i="393"/>
  <c r="B19" i="393"/>
  <c r="I18" i="393"/>
  <c r="D18" i="393"/>
  <c r="I15" i="393"/>
  <c r="I13" i="393"/>
  <c r="I11" i="393"/>
  <c r="I9" i="393"/>
  <c r="I7" i="393"/>
  <c r="H41" i="393"/>
  <c r="R3" i="393"/>
  <c r="P57" i="392"/>
  <c r="M57" i="392"/>
  <c r="D37" i="392"/>
  <c r="C37" i="392"/>
  <c r="B37" i="392"/>
  <c r="D35" i="392"/>
  <c r="C35" i="392"/>
  <c r="B35" i="392"/>
  <c r="D33" i="392"/>
  <c r="C33" i="392"/>
  <c r="B33" i="392"/>
  <c r="D31" i="392"/>
  <c r="C31" i="392"/>
  <c r="B31" i="392"/>
  <c r="D29" i="392"/>
  <c r="C29" i="392"/>
  <c r="B29" i="392"/>
  <c r="D27" i="392"/>
  <c r="C27" i="392"/>
  <c r="B27" i="392"/>
  <c r="D25" i="392"/>
  <c r="C25" i="392"/>
  <c r="B25" i="392"/>
  <c r="D23" i="392"/>
  <c r="C23" i="392"/>
  <c r="B23" i="392"/>
  <c r="D21" i="392"/>
  <c r="C21" i="392"/>
  <c r="B21" i="392"/>
  <c r="D19" i="392"/>
  <c r="C19" i="392"/>
  <c r="B19" i="392"/>
  <c r="D17" i="392"/>
  <c r="C17" i="392"/>
  <c r="B17" i="392"/>
  <c r="S16" i="392"/>
  <c r="S15" i="392"/>
  <c r="D15" i="392"/>
  <c r="C15" i="392"/>
  <c r="B15" i="392"/>
  <c r="S14" i="392"/>
  <c r="S13" i="392"/>
  <c r="D13" i="392"/>
  <c r="C13" i="392"/>
  <c r="B13" i="392"/>
  <c r="S12" i="392"/>
  <c r="S11" i="392"/>
  <c r="D11" i="392"/>
  <c r="C11" i="392"/>
  <c r="B11" i="392"/>
  <c r="S10" i="392"/>
  <c r="S9" i="392"/>
  <c r="D9" i="392"/>
  <c r="C9" i="392"/>
  <c r="B9" i="392"/>
  <c r="S8" i="392"/>
  <c r="S7" i="392"/>
  <c r="D7" i="392"/>
  <c r="C7" i="392"/>
  <c r="B7" i="392"/>
  <c r="AC1" i="392"/>
  <c r="W3" i="392"/>
  <c r="O6" i="392" s="1"/>
  <c r="AF1" i="392"/>
  <c r="AE1" i="392"/>
  <c r="AD1" i="392"/>
  <c r="P57" i="391"/>
  <c r="M57" i="391"/>
  <c r="D37" i="391"/>
  <c r="C37" i="391"/>
  <c r="B37" i="391"/>
  <c r="D35" i="391"/>
  <c r="C35" i="391"/>
  <c r="B35" i="391"/>
  <c r="D33" i="391"/>
  <c r="C33" i="391"/>
  <c r="B33" i="391"/>
  <c r="D31" i="391"/>
  <c r="C31" i="391"/>
  <c r="B31" i="391"/>
  <c r="D29" i="391"/>
  <c r="C29" i="391"/>
  <c r="B29" i="391"/>
  <c r="D27" i="391"/>
  <c r="C27" i="391"/>
  <c r="B27" i="391"/>
  <c r="D25" i="391"/>
  <c r="C25" i="391"/>
  <c r="B25" i="391"/>
  <c r="D23" i="391"/>
  <c r="C23" i="391"/>
  <c r="B23" i="391"/>
  <c r="D21" i="391"/>
  <c r="C21" i="391"/>
  <c r="B21" i="391"/>
  <c r="D19" i="391"/>
  <c r="C19" i="391"/>
  <c r="B19" i="391"/>
  <c r="D17" i="391"/>
  <c r="C17" i="391"/>
  <c r="B17" i="391"/>
  <c r="S16" i="391"/>
  <c r="S15" i="391"/>
  <c r="D15" i="391"/>
  <c r="C15" i="391"/>
  <c r="B15" i="391"/>
  <c r="S14" i="391"/>
  <c r="S13" i="391"/>
  <c r="D13" i="391"/>
  <c r="C13" i="391"/>
  <c r="B13" i="391"/>
  <c r="S12" i="391"/>
  <c r="S11" i="391"/>
  <c r="D11" i="391"/>
  <c r="C11" i="391"/>
  <c r="B11" i="391"/>
  <c r="S10" i="391"/>
  <c r="S9" i="391"/>
  <c r="D9" i="391"/>
  <c r="C9" i="391"/>
  <c r="B9" i="391"/>
  <c r="S8" i="391"/>
  <c r="S7" i="391"/>
  <c r="D7" i="391"/>
  <c r="C7" i="391"/>
  <c r="B7" i="391"/>
  <c r="AF1" i="391"/>
  <c r="W3" i="391"/>
  <c r="M6" i="391" s="1"/>
  <c r="AC1" i="391"/>
  <c r="AB1" i="391"/>
  <c r="AA1" i="391"/>
  <c r="Z1" i="391"/>
  <c r="H41" i="390"/>
  <c r="B21" i="390"/>
  <c r="B20" i="390"/>
  <c r="B19" i="390"/>
  <c r="D18" i="390"/>
  <c r="D11" i="390"/>
  <c r="C11" i="390"/>
  <c r="D9" i="390"/>
  <c r="C9" i="390"/>
  <c r="D7" i="390"/>
  <c r="C7" i="390"/>
  <c r="T5" i="390"/>
  <c r="I4" i="390"/>
  <c r="E4" i="390"/>
  <c r="T3" i="390"/>
  <c r="AB1" i="390" s="1"/>
  <c r="AF1" i="390"/>
  <c r="H41" i="388"/>
  <c r="B21" i="388"/>
  <c r="B20" i="388"/>
  <c r="B19" i="388"/>
  <c r="D18" i="388"/>
  <c r="D11" i="388"/>
  <c r="C11" i="388"/>
  <c r="D9" i="388"/>
  <c r="C9" i="388"/>
  <c r="D7" i="388"/>
  <c r="C7" i="388"/>
  <c r="T5" i="388"/>
  <c r="I4" i="388"/>
  <c r="E4" i="388"/>
  <c r="T3" i="388"/>
  <c r="AF1" i="388"/>
  <c r="AE1" i="388"/>
  <c r="AD1" i="388"/>
  <c r="AC1" i="388"/>
  <c r="AB1" i="388"/>
  <c r="AA1" i="388"/>
  <c r="Z1" i="388"/>
  <c r="Y1" i="388"/>
  <c r="X1" i="388"/>
  <c r="B23" i="386"/>
  <c r="B22" i="386"/>
  <c r="B21" i="386"/>
  <c r="B20" i="386"/>
  <c r="B19" i="386"/>
  <c r="I18" i="386"/>
  <c r="D18" i="386"/>
  <c r="I15" i="386"/>
  <c r="I13" i="386"/>
  <c r="I11" i="386"/>
  <c r="I9" i="386"/>
  <c r="I7" i="386"/>
  <c r="H41" i="386"/>
  <c r="M3" i="386"/>
  <c r="X1" i="386" s="1"/>
  <c r="S1" i="386"/>
  <c r="R1" i="386"/>
  <c r="Q1" i="386"/>
  <c r="P1" i="386"/>
  <c r="O57" i="385"/>
  <c r="L57" i="385"/>
  <c r="R16" i="385"/>
  <c r="R15" i="385"/>
  <c r="R14" i="385"/>
  <c r="R13" i="385"/>
  <c r="R12" i="385"/>
  <c r="R11" i="385"/>
  <c r="R10" i="385"/>
  <c r="R9" i="385"/>
  <c r="R8" i="385"/>
  <c r="R7" i="385"/>
  <c r="AE1" i="385"/>
  <c r="V3" i="385"/>
  <c r="J6" i="385" s="1"/>
  <c r="AD1" i="385"/>
  <c r="AC1" i="385"/>
  <c r="AB1" i="385"/>
  <c r="AA1" i="385"/>
  <c r="Z1" i="385"/>
  <c r="Y1" i="385"/>
  <c r="B21" i="384"/>
  <c r="B20" i="384"/>
  <c r="B19" i="384"/>
  <c r="D18" i="384"/>
  <c r="D11" i="384"/>
  <c r="C11" i="384"/>
  <c r="D9" i="384"/>
  <c r="C9" i="384"/>
  <c r="D7" i="384"/>
  <c r="C7" i="384"/>
  <c r="T5" i="384"/>
  <c r="I4" i="384"/>
  <c r="H41" i="384" s="1"/>
  <c r="E4" i="384"/>
  <c r="T3" i="384"/>
  <c r="P57" i="383"/>
  <c r="M57" i="383"/>
  <c r="D37" i="383"/>
  <c r="C37" i="383"/>
  <c r="B37" i="383"/>
  <c r="D35" i="383"/>
  <c r="C35" i="383"/>
  <c r="B35" i="383"/>
  <c r="D33" i="383"/>
  <c r="C33" i="383"/>
  <c r="B33" i="383"/>
  <c r="D31" i="383"/>
  <c r="C31" i="383"/>
  <c r="B31" i="383"/>
  <c r="D29" i="383"/>
  <c r="C29" i="383"/>
  <c r="B29" i="383"/>
  <c r="D27" i="383"/>
  <c r="C27" i="383"/>
  <c r="B27" i="383"/>
  <c r="D25" i="383"/>
  <c r="C25" i="383"/>
  <c r="B25" i="383"/>
  <c r="D23" i="383"/>
  <c r="C23" i="383"/>
  <c r="B23" i="383"/>
  <c r="D21" i="383"/>
  <c r="C21" i="383"/>
  <c r="B21" i="383"/>
  <c r="D19" i="383"/>
  <c r="C19" i="383"/>
  <c r="B19" i="383"/>
  <c r="D17" i="383"/>
  <c r="C17" i="383"/>
  <c r="B17" i="383"/>
  <c r="S16" i="383"/>
  <c r="S15" i="383"/>
  <c r="D15" i="383"/>
  <c r="C15" i="383"/>
  <c r="B15" i="383"/>
  <c r="S14" i="383"/>
  <c r="S13" i="383"/>
  <c r="D13" i="383"/>
  <c r="C13" i="383"/>
  <c r="B13" i="383"/>
  <c r="S12" i="383"/>
  <c r="S11" i="383"/>
  <c r="D11" i="383"/>
  <c r="C11" i="383"/>
  <c r="B11" i="383"/>
  <c r="S10" i="383"/>
  <c r="S9" i="383"/>
  <c r="D9" i="383"/>
  <c r="C9" i="383"/>
  <c r="B9" i="383"/>
  <c r="S8" i="383"/>
  <c r="S7" i="383"/>
  <c r="D7" i="383"/>
  <c r="C7" i="383"/>
  <c r="B7" i="383"/>
  <c r="AC1" i="383"/>
  <c r="W3" i="383"/>
  <c r="K6" i="383" s="1"/>
  <c r="P57" i="381"/>
  <c r="M57" i="381"/>
  <c r="D37" i="381"/>
  <c r="C37" i="381"/>
  <c r="B37" i="381"/>
  <c r="D35" i="381"/>
  <c r="C35" i="381"/>
  <c r="B35" i="381"/>
  <c r="D33" i="381"/>
  <c r="C33" i="381"/>
  <c r="B33" i="381"/>
  <c r="D31" i="381"/>
  <c r="C31" i="381"/>
  <c r="B31" i="381"/>
  <c r="D29" i="381"/>
  <c r="C29" i="381"/>
  <c r="B29" i="381"/>
  <c r="D27" i="381"/>
  <c r="C27" i="381"/>
  <c r="B27" i="381"/>
  <c r="D25" i="381"/>
  <c r="C25" i="381"/>
  <c r="B25" i="381"/>
  <c r="D23" i="381"/>
  <c r="C23" i="381"/>
  <c r="B23" i="381"/>
  <c r="D21" i="381"/>
  <c r="C21" i="381"/>
  <c r="B21" i="381"/>
  <c r="D19" i="381"/>
  <c r="C19" i="381"/>
  <c r="B19" i="381"/>
  <c r="D17" i="381"/>
  <c r="C17" i="381"/>
  <c r="B17" i="381"/>
  <c r="S16" i="381"/>
  <c r="S15" i="381"/>
  <c r="D15" i="381"/>
  <c r="C15" i="381"/>
  <c r="B15" i="381"/>
  <c r="S14" i="381"/>
  <c r="S13" i="381"/>
  <c r="D13" i="381"/>
  <c r="C13" i="381"/>
  <c r="B13" i="381"/>
  <c r="S12" i="381"/>
  <c r="S11" i="381"/>
  <c r="D11" i="381"/>
  <c r="C11" i="381"/>
  <c r="B11" i="381"/>
  <c r="S10" i="381"/>
  <c r="S9" i="381"/>
  <c r="D9" i="381"/>
  <c r="C9" i="381"/>
  <c r="B9" i="381"/>
  <c r="S8" i="381"/>
  <c r="S7" i="381"/>
  <c r="D7" i="381"/>
  <c r="C7" i="381"/>
  <c r="B7" i="381"/>
  <c r="W3" i="381"/>
  <c r="O6" i="381" s="1"/>
  <c r="AF1" i="381"/>
  <c r="AE1" i="381"/>
  <c r="AD1" i="381"/>
  <c r="AC1" i="381"/>
  <c r="AB1" i="381"/>
  <c r="AA1" i="381"/>
  <c r="Z1" i="381"/>
  <c r="J18" i="380"/>
  <c r="H18" i="380"/>
  <c r="D18" i="380"/>
  <c r="B22" i="380"/>
  <c r="B21" i="380"/>
  <c r="B19" i="380"/>
  <c r="J15" i="380"/>
  <c r="J9" i="380"/>
  <c r="I41" i="380"/>
  <c r="O3" i="380"/>
  <c r="J7" i="380" s="1"/>
  <c r="S1" i="380"/>
  <c r="R1" i="395" l="1"/>
  <c r="Q1" i="395"/>
  <c r="T1" i="386"/>
  <c r="V1" i="386"/>
  <c r="U1" i="386"/>
  <c r="W1" i="386"/>
  <c r="Y1" i="386"/>
  <c r="W1" i="390"/>
  <c r="X1" i="390"/>
  <c r="AC1" i="390"/>
  <c r="AD1" i="390"/>
  <c r="AE1" i="390"/>
  <c r="Y1" i="390"/>
  <c r="Z1" i="390"/>
  <c r="AA1" i="390"/>
  <c r="R1" i="380"/>
  <c r="J13" i="380" s="1"/>
  <c r="Y1" i="393"/>
  <c r="O6" i="391"/>
  <c r="M6" i="383"/>
  <c r="O6" i="383"/>
  <c r="AA1" i="394"/>
  <c r="U1" i="395"/>
  <c r="I6" i="391"/>
  <c r="W1" i="388"/>
  <c r="K6" i="391"/>
  <c r="Y1" i="394"/>
  <c r="W1" i="394"/>
  <c r="X1" i="394"/>
  <c r="Z1" i="394"/>
  <c r="AA1" i="393"/>
  <c r="V1" i="393"/>
  <c r="X1" i="393"/>
  <c r="AB1" i="393"/>
  <c r="AC1" i="393"/>
  <c r="U1" i="393"/>
  <c r="Z1" i="393"/>
  <c r="W1" i="393"/>
  <c r="AD1" i="393"/>
  <c r="I6" i="392"/>
  <c r="K6" i="392"/>
  <c r="M6" i="392"/>
  <c r="Z1" i="392"/>
  <c r="AA1" i="392"/>
  <c r="AB1" i="392"/>
  <c r="AD1" i="391"/>
  <c r="AE1" i="391"/>
  <c r="H6" i="385"/>
  <c r="L6" i="385"/>
  <c r="N6" i="385"/>
  <c r="AF1" i="384"/>
  <c r="W1" i="384"/>
  <c r="X1" i="384"/>
  <c r="Y1" i="384"/>
  <c r="Z1" i="384"/>
  <c r="AA1" i="384"/>
  <c r="AB1" i="384"/>
  <c r="AC1" i="384"/>
  <c r="AD1" i="384"/>
  <c r="AE1" i="384"/>
  <c r="AA1" i="383"/>
  <c r="AB1" i="383"/>
  <c r="AD1" i="383"/>
  <c r="AE1" i="383"/>
  <c r="AF1" i="383"/>
  <c r="I6" i="383"/>
  <c r="Z1" i="383"/>
  <c r="I6" i="381"/>
  <c r="K6" i="381"/>
  <c r="M6" i="381"/>
  <c r="AA1" i="380"/>
  <c r="T1" i="380"/>
  <c r="U1" i="380"/>
  <c r="B20" i="380"/>
  <c r="V1" i="380"/>
  <c r="B23" i="380"/>
  <c r="X1" i="380"/>
  <c r="Y1" i="380"/>
  <c r="W1" i="380"/>
  <c r="Z1" i="380"/>
  <c r="J11" i="380"/>
  <c r="B22" i="364" l="1"/>
  <c r="B21" i="364"/>
  <c r="B20" i="364"/>
  <c r="B19" i="364"/>
  <c r="H18" i="364"/>
  <c r="D18" i="364"/>
  <c r="D13" i="364"/>
  <c r="C13" i="364"/>
  <c r="D11" i="364"/>
  <c r="C11" i="364"/>
  <c r="D9" i="364"/>
  <c r="C9" i="364"/>
  <c r="D7" i="364"/>
  <c r="C7" i="364"/>
  <c r="Q5" i="364"/>
  <c r="W1" i="364" s="1"/>
  <c r="K4" i="364"/>
  <c r="I41" i="364" s="1"/>
  <c r="E4" i="364"/>
  <c r="Q3" i="364"/>
  <c r="B21" i="354"/>
  <c r="B20" i="354"/>
  <c r="B19" i="354"/>
  <c r="D18" i="354"/>
  <c r="D11" i="354"/>
  <c r="C11" i="354"/>
  <c r="D9" i="354"/>
  <c r="C9" i="354"/>
  <c r="D7" i="354"/>
  <c r="C7" i="354"/>
  <c r="T5" i="354"/>
  <c r="I4" i="354"/>
  <c r="H39" i="354" s="1"/>
  <c r="E4" i="354"/>
  <c r="T3" i="354"/>
  <c r="L22" i="2"/>
  <c r="Q8" i="85" s="1"/>
  <c r="L23" i="2"/>
  <c r="Q9" i="85" s="1"/>
  <c r="L24" i="2"/>
  <c r="Q10" i="85" s="1"/>
  <c r="L25" i="2"/>
  <c r="Q11" i="85" s="1"/>
  <c r="L26" i="2"/>
  <c r="L27" i="2"/>
  <c r="L28" i="2"/>
  <c r="L29" i="2"/>
  <c r="U3" i="85"/>
  <c r="K6" i="85" s="1"/>
  <c r="U5" i="85"/>
  <c r="AC1" i="85" s="1"/>
  <c r="G6" i="85"/>
  <c r="I6" i="85"/>
  <c r="N62" i="85"/>
  <c r="N4" i="85"/>
  <c r="K62" i="85" s="1"/>
  <c r="D21" i="85"/>
  <c r="C21" i="85"/>
  <c r="B21" i="85"/>
  <c r="D19" i="85"/>
  <c r="C19" i="85"/>
  <c r="B19" i="85"/>
  <c r="D17" i="85"/>
  <c r="C17" i="85"/>
  <c r="B17" i="85"/>
  <c r="Q16" i="85"/>
  <c r="Q15" i="85"/>
  <c r="D15" i="85"/>
  <c r="C15" i="85"/>
  <c r="B15" i="85"/>
  <c r="D13" i="85"/>
  <c r="C13" i="85"/>
  <c r="B13" i="85"/>
  <c r="Q12" i="85"/>
  <c r="D11" i="85"/>
  <c r="C11" i="85"/>
  <c r="B11" i="85"/>
  <c r="D9" i="85"/>
  <c r="C9" i="85"/>
  <c r="B9" i="85"/>
  <c r="Q7" i="85"/>
  <c r="D7" i="85"/>
  <c r="C7" i="85"/>
  <c r="B7" i="85"/>
  <c r="A1" i="85"/>
  <c r="A1" i="2"/>
  <c r="Q13" i="85"/>
  <c r="AD1" i="85"/>
  <c r="AB1" i="85"/>
  <c r="AA1" i="85"/>
  <c r="X1" i="364" l="1"/>
  <c r="Y1" i="364"/>
  <c r="AA1" i="364"/>
  <c r="AC1" i="364"/>
  <c r="AF1" i="354"/>
  <c r="X1" i="85"/>
  <c r="U1" i="364"/>
  <c r="V1" i="364"/>
  <c r="Z1" i="364"/>
  <c r="Y1" i="85"/>
  <c r="T1" i="364"/>
  <c r="Z1" i="85"/>
  <c r="AB1" i="364"/>
  <c r="Z1" i="354"/>
  <c r="AA1" i="354"/>
  <c r="AB1" i="354"/>
  <c r="AC1" i="354"/>
  <c r="Y1" i="354"/>
  <c r="AD1" i="354"/>
  <c r="W1" i="354"/>
  <c r="AE1" i="354"/>
  <c r="X1" i="354"/>
  <c r="Q14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7D4B3850-B195-4E4F-970C-DF114DEA206F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D0AF8A99-2848-40C8-AD41-753F85F8A5C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D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F996C54B-0867-4F37-8673-A13D780A321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BD652854-7749-4656-AE44-8D5B5FD8F0A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<sst xmlns="http://schemas.openxmlformats.org/spreadsheetml/2006/main" count="2678" uniqueCount="389">
  <si>
    <t>Umpire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</si>
  <si>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</si>
  <si>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</si>
  <si>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</si>
  <si>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</si>
  <si>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</si>
  <si>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</si>
  <si>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</si>
  <si>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</si>
  <si>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</si>
  <si>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</si>
  <si>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</si>
  <si>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</si>
  <si>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</si>
  <si>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</si>
  <si>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</si>
  <si>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</si>
  <si>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</si>
  <si>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</si>
  <si>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</si>
  <si>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</si>
  <si>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</si>
  <si>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</si>
  <si>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</si>
  <si>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</si>
  <si>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</si>
  <si>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</si>
  <si>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</si>
  <si>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</si>
  <si>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</si>
  <si>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</si>
  <si>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</si>
  <si>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</si>
  <si>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</si>
  <si>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</si>
  <si>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</si>
  <si>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</si>
  <si>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</si>
  <si>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</si>
  <si>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</si>
  <si>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</si>
  <si>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</si>
  <si>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</si>
  <si>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</si>
  <si>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</si>
  <si>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</si>
  <si>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</si>
  <si>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</si>
  <si>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</si>
  <si>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</si>
  <si>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</si>
  <si>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</si>
  <si>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</si>
  <si>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</si>
  <si>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</si>
  <si>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</si>
  <si>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</si>
  <si>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F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</si>
  <si>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</si>
  <si>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</si>
  <si>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</si>
  <si>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</si>
  <si>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</si>
  <si>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</si>
  <si>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</si>
  <si>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</si>
  <si>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</si>
  <si>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</si>
  <si>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</si>
  <si>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</si>
  <si>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</si>
  <si>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</si>
  <si>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</si>
  <si>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</si>
  <si>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</si>
  <si>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</si>
  <si>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</si>
  <si>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</si>
  <si>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</si>
  <si>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</si>
  <si>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</si>
  <si>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</si>
  <si>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</si>
  <si>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</si>
  <si>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</si>
  <si>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</si>
  <si>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Jászberény</t>
  </si>
  <si>
    <t xml:space="preserve">Sági </t>
  </si>
  <si>
    <t>István</t>
  </si>
  <si>
    <t>Sági István</t>
  </si>
  <si>
    <t>Tóth Éva</t>
  </si>
  <si>
    <t>Édes Gergely István</t>
  </si>
  <si>
    <t>Juhász Bálint</t>
  </si>
  <si>
    <t>Halápi Áron</t>
  </si>
  <si>
    <t>1. csoport győztese</t>
  </si>
  <si>
    <t>2. csoport győztese</t>
  </si>
  <si>
    <t>Kovács Olivér</t>
  </si>
  <si>
    <t>Lukáts Zalán</t>
  </si>
  <si>
    <t>Kiss Bence</t>
  </si>
  <si>
    <t>Szőke Patrik Gergő</t>
  </si>
  <si>
    <t>Molnár Bendegúz Sándor</t>
  </si>
  <si>
    <t>Jászárokszállás</t>
  </si>
  <si>
    <t>Békefi Szabolcs</t>
  </si>
  <si>
    <t>Édes László Sándor</t>
  </si>
  <si>
    <t>Borics Benett</t>
  </si>
  <si>
    <t>Magoss György Bálint</t>
  </si>
  <si>
    <t>Pócz Kornél Norbert</t>
  </si>
  <si>
    <t>German László</t>
  </si>
  <si>
    <t>Édes Dániel György</t>
  </si>
  <si>
    <t>VI. F./B - Döntő</t>
  </si>
  <si>
    <t>Lukáts Zsombor</t>
  </si>
  <si>
    <t>Rédei Barnabás</t>
  </si>
  <si>
    <t>Takács Norbert</t>
  </si>
  <si>
    <t>V. L./B - Döntő</t>
  </si>
  <si>
    <t>Szabó Kata</t>
  </si>
  <si>
    <t>Csibra Laura</t>
  </si>
  <si>
    <t>Kollár Zoé</t>
  </si>
  <si>
    <t>Mohei Jázmin</t>
  </si>
  <si>
    <t>III. L./B - Döntő</t>
  </si>
  <si>
    <t>Csató Eszter</t>
  </si>
  <si>
    <t>1.</t>
  </si>
  <si>
    <t>2.</t>
  </si>
  <si>
    <t>Kovács Szilárd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</si>
  <si>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</si>
  <si>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</si>
  <si>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</si>
  <si>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</si>
  <si>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</si>
  <si>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</si>
  <si>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</si>
  <si>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</si>
  <si>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</si>
  <si>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</si>
  <si>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</si>
  <si>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</si>
  <si>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</si>
  <si>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Kovács Kinga Dalma</t>
  </si>
  <si>
    <t>Korcsoport</t>
  </si>
  <si>
    <t>Nem</t>
  </si>
  <si>
    <t>Iskola</t>
  </si>
  <si>
    <t>Település</t>
  </si>
  <si>
    <t>Nevező</t>
  </si>
  <si>
    <t>I.kcs Tenisz U8 piros labdával, P+S szabály</t>
  </si>
  <si>
    <t>Mezőtúr</t>
  </si>
  <si>
    <t>Szent István Katolikus Általános Iskola és Óvoda</t>
  </si>
  <si>
    <t>Ábrahám Zoltán</t>
  </si>
  <si>
    <t>L</t>
  </si>
  <si>
    <t>Jászberényi Nagyboldogasszony Katolikus Óvoda, Kéttannyelvű Általános Iskola és Gimnázium</t>
  </si>
  <si>
    <t>Szőke Emma</t>
  </si>
  <si>
    <t>Bercsényi Miklós Általános Iskola</t>
  </si>
  <si>
    <t>Szabó Anna</t>
  </si>
  <si>
    <t>Szent István Sport Általános Iskola és Gimnázium</t>
  </si>
  <si>
    <t>Székely Alina</t>
  </si>
  <si>
    <t xml:space="preserve">III.kcs Tenisz U11 zöld labdával, P+S szabály </t>
  </si>
  <si>
    <t>Jászárokszállási Széchenyi István Általános Iskola és Alapfokú Művészeti Iskola</t>
  </si>
  <si>
    <t>Jászsági Gróf Apponyi Albert Általános Iskola és Alapfokú Művészeti Iskola</t>
  </si>
  <si>
    <t>Lehel Vezér Gimnázium</t>
  </si>
  <si>
    <t>Székely Mihály Általános Iskola</t>
  </si>
  <si>
    <t>Mezőtúri II. Rákóczi Ferenc Magyar-Angol Két Tanítási Nyelvű Általános Iskola</t>
  </si>
  <si>
    <t>IV.kcs Tenisz U12</t>
  </si>
  <si>
    <t>Kovács Bianka</t>
  </si>
  <si>
    <t>V.kcs Tenisz U14</t>
  </si>
  <si>
    <t>VI.kcs Tenisz U16</t>
  </si>
  <si>
    <t>VII.kcs Tenisz U18</t>
  </si>
  <si>
    <t xml:space="preserve">Kolping Oktatási és Szociális Intézményfenntartó Szervezet </t>
  </si>
  <si>
    <t>VIII.kcs Tenisz U18+</t>
  </si>
  <si>
    <t>Az aktuális helyzetről  +36203485403 (Tóth Éva versenyigazgató) számon érdeklődhet.</t>
  </si>
  <si>
    <t>Név</t>
  </si>
  <si>
    <t>8:30</t>
  </si>
  <si>
    <t>Sárközi Levente</t>
  </si>
  <si>
    <t>Molnár Zalán Lehel</t>
  </si>
  <si>
    <t>Sebestyén Nolen</t>
  </si>
  <si>
    <t>Bálint Máté</t>
  </si>
  <si>
    <t>Székely Szonja</t>
  </si>
  <si>
    <t>Koczka Ákos</t>
  </si>
  <si>
    <t>Török Ádám Márk</t>
  </si>
  <si>
    <t>Szántai Levente</t>
  </si>
  <si>
    <t>Magyar Albert</t>
  </si>
  <si>
    <t>Bordás Félix</t>
  </si>
  <si>
    <t>Koczka Gergő</t>
  </si>
  <si>
    <t>Teleki Zétény</t>
  </si>
  <si>
    <t>Kerekes Leonóra</t>
  </si>
  <si>
    <t>Bencsik Máté</t>
  </si>
  <si>
    <t>Magera Péter</t>
  </si>
  <si>
    <t>Vince Véda</t>
  </si>
  <si>
    <t>Szeremi Dániel</t>
  </si>
  <si>
    <t>Szebenyi-Kiss Dominik</t>
  </si>
  <si>
    <t>Kiss Barnabás</t>
  </si>
  <si>
    <t>Orosz Ádám Attila</t>
  </si>
  <si>
    <t>Vince Zoárd</t>
  </si>
  <si>
    <t>Szabó Balázs</t>
  </si>
  <si>
    <t>Görbe Liza</t>
  </si>
  <si>
    <t>Fedor Zsófia</t>
  </si>
  <si>
    <t>I. F./B - Döntő</t>
  </si>
  <si>
    <t>I. L./B - Döntő</t>
  </si>
  <si>
    <t>CU</t>
  </si>
  <si>
    <t>Elődöntők</t>
  </si>
  <si>
    <t>III. F./B - Döntő</t>
  </si>
  <si>
    <t>IV. F./B - Döntő</t>
  </si>
  <si>
    <t>V. F./B - Döntő</t>
  </si>
  <si>
    <t>VI. L./B - Döntő</t>
  </si>
  <si>
    <t>VII. F./B - Döntő</t>
  </si>
  <si>
    <t>VII. L./B - Döntő</t>
  </si>
  <si>
    <t>VIII. F./B - Döntő</t>
  </si>
  <si>
    <t>Létszám</t>
  </si>
  <si>
    <t>2025/26. DO J-NK-SZ Vármegye</t>
  </si>
  <si>
    <t>2026.04.23-24.</t>
  </si>
  <si>
    <t>Nagy Mihály</t>
  </si>
  <si>
    <t>Kalla Konrád</t>
  </si>
  <si>
    <t>Papp Milán</t>
  </si>
  <si>
    <t>Tóth Levente</t>
  </si>
  <si>
    <t>Kovács Kata</t>
  </si>
  <si>
    <t>Munkácsi Frida</t>
  </si>
  <si>
    <t>II.kcs Tenisz U10 narancs labdával, P+S szabály</t>
  </si>
  <si>
    <t>Vámos Donát</t>
  </si>
  <si>
    <t>Cseh Edvin Gábor</t>
  </si>
  <si>
    <t>Pócz-Nagy Benett</t>
  </si>
  <si>
    <t>Kovács Milán Zétény</t>
  </si>
  <si>
    <t>Molnár Benedek</t>
  </si>
  <si>
    <t>Tóth Benedek</t>
  </si>
  <si>
    <t>Szabó Mátyás</t>
  </si>
  <si>
    <t>Oláh Levente László</t>
  </si>
  <si>
    <t>Hamar Lőrinc</t>
  </si>
  <si>
    <t>Zsólyomi Zsombor</t>
  </si>
  <si>
    <t>Holczer Hanna</t>
  </si>
  <si>
    <t>Bojtos Zsuzsanna</t>
  </si>
  <si>
    <t>Bálint Ádám</t>
  </si>
  <si>
    <t>Zimonyi Bercel</t>
  </si>
  <si>
    <t>Balogh Milán</t>
  </si>
  <si>
    <t>Kalla Zsombor</t>
  </si>
  <si>
    <t>Terjéki Benett</t>
  </si>
  <si>
    <t>Banya Ádám</t>
  </si>
  <si>
    <t>Kemény Mirkó</t>
  </si>
  <si>
    <t>Oláh Ádám</t>
  </si>
  <si>
    <t xml:space="preserve"> Gulyás Lora</t>
  </si>
  <si>
    <t>Faragó Máté Béla</t>
  </si>
  <si>
    <t>Kovács Kornél Máté</t>
  </si>
  <si>
    <t>Szabó Sebestyén</t>
  </si>
  <si>
    <t>Farkas Dániel</t>
  </si>
  <si>
    <t>Fedor Szonja</t>
  </si>
  <si>
    <t>Oláh Luca</t>
  </si>
  <si>
    <t>Yiadom Lilly Irie</t>
  </si>
  <si>
    <t>Bathó András Barnabás</t>
  </si>
  <si>
    <t>Földi Krisztián</t>
  </si>
  <si>
    <t>Kispál Eliza</t>
  </si>
  <si>
    <t>Csoma Nóra</t>
  </si>
  <si>
    <t>Gulyás Dorottya</t>
  </si>
  <si>
    <t>André Hanga</t>
  </si>
  <si>
    <t>Marinka-Tóth Anna</t>
  </si>
  <si>
    <t>Tóth Regina</t>
  </si>
  <si>
    <t>Gál Réka</t>
  </si>
  <si>
    <t>Tábori Petra</t>
  </si>
  <si>
    <t>Horti Hanga</t>
  </si>
  <si>
    <t>Kármán Erik</t>
  </si>
  <si>
    <t>Sárközi Olivér</t>
  </si>
  <si>
    <t>Deák Janka</t>
  </si>
  <si>
    <t>Testnevelő</t>
  </si>
  <si>
    <t>Felkészítő</t>
  </si>
  <si>
    <t>Józsa Péter Pál</t>
  </si>
  <si>
    <t>Bábosik Bence</t>
  </si>
  <si>
    <t>Kovács Lantos Erika</t>
  </si>
  <si>
    <t>Sződi-Háfra Edina</t>
  </si>
  <si>
    <t>Ludasi Martin</t>
  </si>
  <si>
    <t xml:space="preserve">Halápi Ákos </t>
  </si>
  <si>
    <t>Kiss Attila József</t>
  </si>
  <si>
    <t>Ambrúzs Krisztina</t>
  </si>
  <si>
    <t>Lantai Laura</t>
  </si>
  <si>
    <t>Ilonka Zoltán</t>
  </si>
  <si>
    <t>Bajáriné Pesti Anikó</t>
  </si>
  <si>
    <t>Győri Zita</t>
  </si>
  <si>
    <t>Bankáné Mező Katalin</t>
  </si>
  <si>
    <t>Bartóki József Gábor</t>
  </si>
  <si>
    <t>Halápi Ákos</t>
  </si>
  <si>
    <t>Borbás  József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</si>
  <si>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</si>
  <si>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</si>
  <si>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</si>
  <si>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</si>
  <si>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</si>
  <si>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</si>
  <si>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</si>
  <si>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</si>
  <si>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I. kcs. Fiú B</t>
  </si>
  <si>
    <t>I. kcs. Leány B</t>
  </si>
  <si>
    <t>DIÁKOLIMPIA JÁTÉKREND 2026.04.23. csütörtök</t>
  </si>
  <si>
    <t>9:30</t>
  </si>
  <si>
    <t>II. F./B - Döntő</t>
  </si>
  <si>
    <t>II. kcs. Fiú B/16</t>
  </si>
  <si>
    <t>II. kcs. Fiú B/8</t>
  </si>
  <si>
    <t>II. kcs. Fiú B/4</t>
  </si>
  <si>
    <t>II. kcs. Fiú B/döntő</t>
  </si>
  <si>
    <t>II. L./B - Döntő</t>
  </si>
  <si>
    <t>II. kcs. Leány B</t>
  </si>
  <si>
    <t>III. kcs. Fiú B/16</t>
  </si>
  <si>
    <t>III. kcs. Fiú B/8</t>
  </si>
  <si>
    <t>III. kcs. Fiú B/4</t>
  </si>
  <si>
    <t>III. kcs. Fiú B/döntő</t>
  </si>
  <si>
    <t>III. kcs. Leány B</t>
  </si>
  <si>
    <t>V. kcs. Fiú B/16</t>
  </si>
  <si>
    <t>V. kcs. Fiú B/8</t>
  </si>
  <si>
    <t>V. kcs. Fiú B/4</t>
  </si>
  <si>
    <t>V. kcs. Fiú B/döntő</t>
  </si>
  <si>
    <t>V. kcs. Leány B</t>
  </si>
  <si>
    <t>IV. F./B - 1. csoport</t>
  </si>
  <si>
    <t>IV. F./B - 2. csoport</t>
  </si>
  <si>
    <t>IV.kcs. Fiú 1. csop.</t>
  </si>
  <si>
    <t>IV.kcs. Fiú 2. csop.</t>
  </si>
  <si>
    <t>9:00</t>
  </si>
  <si>
    <t>IV. kcs. Fiú Döntő (csoportelsők)</t>
  </si>
  <si>
    <t>VI. kcs. Fiú B/16</t>
  </si>
  <si>
    <t>VI. kcs. Fiú B/8</t>
  </si>
  <si>
    <t>VI. kcs. Fiú B/4</t>
  </si>
  <si>
    <t>VI. kcs. Fiú B/döntő</t>
  </si>
  <si>
    <t>VI. kcs. Leány B/16</t>
  </si>
  <si>
    <t>VI. kcs. Leány B/8</t>
  </si>
  <si>
    <t>VI. kcs. Leány B/4</t>
  </si>
  <si>
    <t>VI. kcs. Leány B/döntő</t>
  </si>
  <si>
    <t>VII. kcs. Fiú B</t>
  </si>
  <si>
    <t>VII. kcs. Leány B</t>
  </si>
  <si>
    <t>VIII. kcs. Fiú B</t>
  </si>
  <si>
    <t>DIÁKOLIMPIA JÁTÉKREND 2026.04.24. péntek</t>
  </si>
  <si>
    <t>Eredmény</t>
  </si>
  <si>
    <r>
      <rPr>
        <b/>
        <sz val="12"/>
        <rFont val="Times New Roman"/>
        <family val="1"/>
        <charset val="238"/>
      </rPr>
      <t>A verseny 8:30-kor kezdődik: I. kcs. Fiú B., I. kcs. Lány B.
9:30-től várható: II. kcs. Fiú B., II. kcs. Lány B., III. kcs. Fiú B., III. kcs. Lány B. és V. kcs. Fiú B, V. kcs. Lány B.
9:30-kor közös fotózás (kérem addig mindenki maradjon, illetve érkezzen meg) és az addig befejeződött korosztályok eredményhirdetése. Egyéb eredményhirdetés a versenyszámok utolsó mérkőzése után.
A mérkőzések sorrendjét határozzuk meg, a pontos kezdést nem. Minden versenyszámból az 1-2. helyezett jut az országos döntőbe.
A nevezéseknél (nevezések fül, munkalap) a félkövérrel, narancssárgával kiemelt diákok egyből, játék nélkül az országos döntőbe jutottak (illetve azok is akinél menetközben lecsökken a megjelenők száma 2, vagy 1 főre).</t>
    </r>
  </si>
  <si>
    <t>Kezdés</t>
  </si>
  <si>
    <t>Pályán van</t>
  </si>
  <si>
    <t>Pálya</t>
  </si>
  <si>
    <t>Sorszám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</si>
  <si>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</si>
  <si>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</si>
  <si>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</si>
  <si>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</si>
  <si>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</si>
  <si>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</si>
  <si>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</si>
  <si>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</si>
  <si>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</si>
  <si>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</si>
  <si>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</si>
  <si>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</si>
  <si>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</si>
  <si>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</si>
  <si>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</si>
  <si>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</si>
  <si>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</si>
  <si>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</si>
  <si>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</si>
  <si>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</si>
  <si>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</si>
  <si>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</si>
  <si>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</si>
  <si>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</si>
  <si>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</si>
  <si>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</si>
  <si>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</si>
  <si>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</si>
  <si>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</si>
  <si>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</si>
  <si>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</si>
  <si>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</si>
  <si>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</si>
  <si>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</si>
  <si>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</si>
  <si>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</si>
  <si>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</si>
  <si>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</si>
  <si>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</si>
  <si>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</si>
  <si>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</si>
  <si>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</si>
  <si>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</si>
  <si>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</si>
  <si>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</si>
  <si>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</si>
  <si>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</si>
  <si>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</si>
  <si>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r>
      <rPr>
        <b/>
        <sz val="12"/>
        <rFont val="Times New Roman"/>
        <family val="1"/>
        <charset val="238"/>
      </rPr>
      <t>A verseny 9:00-kor kezdődik: IV. kcs. Fiú B., VI. kcs. Fiú B., VI. kcs. Lány B., VII. kcs. Fiú B., VII. kcs. Lány B., VIII. kcs. Fiú B.
11:00-kor közös fotózás (kérem addig mindenki maradjon, illetve érkezzen meg) és az addig befejeződött korosztályok eredményhirdetése. Egyéb eredményhirdetés a versenyszámok utolsó mérkőzése után.
A mérkőzések sorrendjét határozzuk meg, a pontos kezdést nem. Minden versenyszámból az 1-2. helyezett jut az országos döntőbe.
A nevezéseknél (nevezések fül, munkalap) a félkövérrel, narancssárgával kiemelt diákok egyből, játék nélkül az országos döntőbe jutottak (illetve azok is akinél menetközben lecsökken a megjelenők száma 2, vagy 1 főre).</t>
    </r>
  </si>
  <si>
    <t>Ketdés</t>
  </si>
  <si>
    <t>Egyesület</t>
  </si>
  <si>
    <t>Jb Nagyboldog</t>
  </si>
  <si>
    <t>Gróf App</t>
  </si>
  <si>
    <t>Egyesölet</t>
  </si>
  <si>
    <t>Szent István</t>
  </si>
  <si>
    <t>Bercsényi M</t>
  </si>
  <si>
    <t>Szent István Mezőtúr</t>
  </si>
  <si>
    <t>Gróf Apponyi</t>
  </si>
  <si>
    <t>Székely M</t>
  </si>
  <si>
    <t>LVG</t>
  </si>
  <si>
    <t>Székely Mihály</t>
  </si>
  <si>
    <t>Szabó sebestyén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</si>
</sst>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\$* #,##0.00_-;&quot;-$&quot;* #,##0.00_-;_-\$* \-??_-;_-@_-"/>
    <numFmt numFmtId="166" formatCode="0."/>
  </numFmts>
  <fonts count="11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7"/>
      <color rgb="FFFF0000"/>
      <name val="Arial"/>
      <family val="2"/>
      <charset val="238"/>
    </font>
    <font>
      <b/>
      <i/>
      <sz val="6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i/>
      <sz val="6"/>
      <color indexed="9"/>
      <name val="Arial"/>
      <family val="2"/>
      <charset val="238"/>
    </font>
    <font>
      <b/>
      <sz val="20"/>
      <name val="Arial"/>
      <family val="2"/>
      <charset val="1"/>
    </font>
    <font>
      <sz val="20"/>
      <name val="Arial"/>
      <family val="2"/>
      <charset val="1"/>
    </font>
    <font>
      <b/>
      <sz val="9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238"/>
    </font>
    <font>
      <b/>
      <i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7"/>
      <color rgb="FFFFFFFF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000000"/>
      <name val="Arial"/>
      <family val="2"/>
      <charset val="1"/>
    </font>
    <font>
      <sz val="10"/>
      <color rgb="FFDBFFF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b/>
      <sz val="7"/>
      <color rgb="FFFFFFFF"/>
      <name val="Arial"/>
      <family val="2"/>
      <charset val="1"/>
    </font>
    <font>
      <sz val="7"/>
      <name val="Arial"/>
      <family val="2"/>
      <charset val="1"/>
    </font>
    <font>
      <sz val="7"/>
      <color rgb="FFFFFFFF"/>
      <name val="Arial"/>
      <family val="2"/>
      <charset val="1"/>
    </font>
    <font>
      <i/>
      <sz val="6"/>
      <color rgb="FFFFFFFF"/>
      <name val="Arial"/>
      <family val="2"/>
      <charset val="1"/>
    </font>
    <font>
      <b/>
      <sz val="14"/>
      <name val="Arial"/>
      <family val="2"/>
    </font>
    <font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2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7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EEECE1"/>
      </patternFill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EAEAEA"/>
        <bgColor rgb="FFEEECE1"/>
      </patternFill>
    </fill>
    <fill>
      <patternFill patternType="solid">
        <fgColor rgb="FF00FF00"/>
        <bgColor rgb="FF33CCCC"/>
      </patternFill>
    </fill>
    <fill>
      <patternFill patternType="solid">
        <fgColor rgb="FF00CCFF"/>
        <bgColor rgb="FF33CCCC"/>
      </patternFill>
    </fill>
    <fill>
      <patternFill patternType="solid">
        <fgColor rgb="FFDBFFF0"/>
        <bgColor rgb="FFCCFFFF"/>
      </patternFill>
    </fill>
    <fill>
      <patternFill patternType="solid">
        <fgColor rgb="FFFFFF66"/>
        <bgColor rgb="FFFDFFBF"/>
      </patternFill>
    </fill>
    <fill>
      <patternFill patternType="solid">
        <fgColor rgb="FFFF0000"/>
        <bgColor rgb="FF993300"/>
      </patternFill>
    </fill>
    <fill>
      <patternFill patternType="solid">
        <fgColor rgb="FF000000"/>
        <bgColor rgb="FF003300"/>
      </patternFill>
    </fill>
    <fill>
      <patternFill patternType="solid">
        <fgColor rgb="FF92D050"/>
        <bgColor rgb="FFEEECE1"/>
      </patternFill>
    </fill>
    <fill>
      <patternFill patternType="solid">
        <fgColor rgb="FFD9D9D9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3300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7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Border="0" applyProtection="0"/>
    <xf numFmtId="0" fontId="108" fillId="0" borderId="0"/>
  </cellStyleXfs>
  <cellXfs count="7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10" fillId="6" borderId="0" xfId="0" applyNumberFormat="1" applyFont="1" applyFill="1" applyAlignment="1">
      <alignment vertical="center"/>
    </xf>
    <xf numFmtId="49" fontId="10" fillId="6" borderId="17" xfId="0" applyNumberFormat="1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9" fillId="0" borderId="0" xfId="0" applyFont="1"/>
    <xf numFmtId="49" fontId="19" fillId="0" borderId="0" xfId="0" applyNumberFormat="1" applyFont="1"/>
    <xf numFmtId="0" fontId="37" fillId="0" borderId="0" xfId="0" applyFont="1"/>
    <xf numFmtId="0" fontId="16" fillId="0" borderId="0" xfId="0" applyFont="1"/>
    <xf numFmtId="0" fontId="6" fillId="0" borderId="0" xfId="0" applyFont="1" applyAlignment="1">
      <alignment vertical="top"/>
    </xf>
    <xf numFmtId="49" fontId="30" fillId="0" borderId="0" xfId="0" applyNumberFormat="1" applyFont="1" applyAlignment="1">
      <alignment vertical="top"/>
    </xf>
    <xf numFmtId="49" fontId="16" fillId="0" borderId="0" xfId="0" applyNumberFormat="1" applyFont="1"/>
    <xf numFmtId="49" fontId="33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horizontal="center" vertical="center"/>
    </xf>
    <xf numFmtId="0" fontId="43" fillId="6" borderId="0" xfId="0" applyFont="1" applyFill="1" applyAlignment="1">
      <alignment vertical="center"/>
    </xf>
    <xf numFmtId="0" fontId="44" fillId="6" borderId="0" xfId="0" applyFont="1" applyFill="1" applyAlignment="1">
      <alignment vertical="center"/>
    </xf>
    <xf numFmtId="49" fontId="43" fillId="6" borderId="0" xfId="0" applyNumberFormat="1" applyFont="1" applyFill="1" applyAlignment="1">
      <alignment vertical="center"/>
    </xf>
    <xf numFmtId="49" fontId="44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6" fillId="7" borderId="19" xfId="0" applyFont="1" applyFill="1" applyBorder="1" applyAlignment="1">
      <alignment horizontal="right" vertical="center"/>
    </xf>
    <xf numFmtId="0" fontId="46" fillId="7" borderId="17" xfId="0" applyFont="1" applyFill="1" applyBorder="1" applyAlignment="1">
      <alignment horizontal="right" vertical="center"/>
    </xf>
    <xf numFmtId="49" fontId="19" fillId="6" borderId="0" xfId="0" applyNumberFormat="1" applyFont="1" applyFill="1" applyAlignment="1">
      <alignment vertical="center"/>
    </xf>
    <xf numFmtId="49" fontId="32" fillId="6" borderId="0" xfId="0" applyNumberFormat="1" applyFont="1" applyFill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49" fontId="49" fillId="6" borderId="0" xfId="0" applyNumberFormat="1" applyFont="1" applyFill="1" applyAlignment="1">
      <alignment vertical="center"/>
    </xf>
    <xf numFmtId="49" fontId="50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49" fontId="51" fillId="2" borderId="21" xfId="0" applyNumberFormat="1" applyFont="1" applyFill="1" applyBorder="1" applyAlignment="1">
      <alignment horizontal="center" vertical="center"/>
    </xf>
    <xf numFmtId="49" fontId="51" fillId="2" borderId="21" xfId="0" applyNumberFormat="1" applyFont="1" applyFill="1" applyBorder="1" applyAlignment="1">
      <alignment vertical="center"/>
    </xf>
    <xf numFmtId="49" fontId="52" fillId="2" borderId="21" xfId="0" applyNumberFormat="1" applyFont="1" applyFill="1" applyBorder="1" applyAlignment="1">
      <alignment vertical="center"/>
    </xf>
    <xf numFmtId="49" fontId="52" fillId="2" borderId="22" xfId="0" applyNumberFormat="1" applyFont="1" applyFill="1" applyBorder="1" applyAlignment="1">
      <alignment vertical="center"/>
    </xf>
    <xf numFmtId="49" fontId="29" fillId="2" borderId="21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left" vertical="center"/>
    </xf>
    <xf numFmtId="49" fontId="52" fillId="6" borderId="22" xfId="0" applyNumberFormat="1" applyFont="1" applyFill="1" applyBorder="1" applyAlignment="1">
      <alignment vertical="center"/>
    </xf>
    <xf numFmtId="49" fontId="10" fillId="6" borderId="0" xfId="0" applyNumberFormat="1" applyFont="1" applyFill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10" fillId="2" borderId="23" xfId="0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0" fillId="6" borderId="7" xfId="0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center" vertical="center"/>
    </xf>
    <xf numFmtId="49" fontId="10" fillId="6" borderId="18" xfId="0" applyNumberFormat="1" applyFont="1" applyFill="1" applyBorder="1" applyAlignment="1">
      <alignment vertical="center"/>
    </xf>
    <xf numFmtId="0" fontId="46" fillId="7" borderId="18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center" vertical="center"/>
    </xf>
    <xf numFmtId="49" fontId="43" fillId="6" borderId="0" xfId="0" applyNumberFormat="1" applyFont="1" applyFill="1" applyAlignment="1">
      <alignment horizontal="center" vertical="center"/>
    </xf>
    <xf numFmtId="49" fontId="10" fillId="6" borderId="7" xfId="0" applyNumberFormat="1" applyFont="1" applyFill="1" applyBorder="1" applyAlignment="1">
      <alignment vertical="center"/>
    </xf>
    <xf numFmtId="49" fontId="29" fillId="2" borderId="25" xfId="0" applyNumberFormat="1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10" fillId="2" borderId="23" xfId="0" applyNumberFormat="1" applyFont="1" applyFill="1" applyBorder="1" applyAlignment="1">
      <alignment vertical="center"/>
    </xf>
    <xf numFmtId="49" fontId="10" fillId="2" borderId="26" xfId="0" applyNumberFormat="1" applyFont="1" applyFill="1" applyBorder="1" applyAlignment="1">
      <alignment vertical="center"/>
    </xf>
    <xf numFmtId="0" fontId="5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49" fontId="10" fillId="2" borderId="24" xfId="0" applyNumberFormat="1" applyFont="1" applyFill="1" applyBorder="1" applyAlignment="1">
      <alignment vertical="center"/>
    </xf>
    <xf numFmtId="49" fontId="10" fillId="2" borderId="25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49" fontId="55" fillId="2" borderId="4" xfId="0" applyNumberFormat="1" applyFont="1" applyFill="1" applyBorder="1" applyAlignment="1">
      <alignment vertical="center"/>
    </xf>
    <xf numFmtId="49" fontId="55" fillId="2" borderId="0" xfId="0" applyNumberFormat="1" applyFont="1" applyFill="1" applyAlignment="1">
      <alignment vertical="center"/>
    </xf>
    <xf numFmtId="49" fontId="56" fillId="2" borderId="0" xfId="0" applyNumberFormat="1" applyFont="1" applyFill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49" fontId="10" fillId="2" borderId="25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49" fontId="10" fillId="2" borderId="0" xfId="0" applyNumberFormat="1" applyFont="1" applyFill="1" applyAlignment="1">
      <alignment horizontal="center" vertical="center" shrinkToFit="1"/>
    </xf>
    <xf numFmtId="0" fontId="55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12" fillId="6" borderId="0" xfId="0" applyNumberFormat="1" applyFont="1" applyFill="1" applyAlignment="1">
      <alignment vertical="top"/>
    </xf>
    <xf numFmtId="49" fontId="6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5" fillId="6" borderId="0" xfId="0" applyNumberFormat="1" applyFont="1" applyFill="1" applyAlignment="1">
      <alignment horizontal="center"/>
    </xf>
    <xf numFmtId="49" fontId="35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5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38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horizontal="right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 shrinkToFit="1"/>
    </xf>
    <xf numFmtId="0" fontId="41" fillId="6" borderId="7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 shrinkToFit="1"/>
    </xf>
    <xf numFmtId="0" fontId="42" fillId="6" borderId="7" xfId="0" applyFont="1" applyFill="1" applyBorder="1" applyAlignment="1">
      <alignment vertical="center"/>
    </xf>
    <xf numFmtId="0" fontId="0" fillId="6" borderId="7" xfId="0" applyFill="1" applyBorder="1"/>
    <xf numFmtId="0" fontId="42" fillId="6" borderId="18" xfId="0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left" vertical="center"/>
    </xf>
    <xf numFmtId="0" fontId="42" fillId="6" borderId="0" xfId="0" applyFont="1" applyFill="1" applyAlignment="1">
      <alignment horizontal="center"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0" xfId="0" applyNumberFormat="1" applyFont="1" applyFill="1" applyAlignment="1">
      <alignment vertical="center"/>
    </xf>
    <xf numFmtId="0" fontId="42" fillId="6" borderId="17" xfId="0" applyFont="1" applyFill="1" applyBorder="1" applyAlignment="1">
      <alignment vertical="center"/>
    </xf>
    <xf numFmtId="0" fontId="42" fillId="6" borderId="18" xfId="0" applyFont="1" applyFill="1" applyBorder="1" applyAlignment="1">
      <alignment vertical="center"/>
    </xf>
    <xf numFmtId="0" fontId="47" fillId="6" borderId="18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19" fillId="6" borderId="0" xfId="0" applyFont="1" applyFill="1"/>
    <xf numFmtId="0" fontId="11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9" fillId="6" borderId="10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19" fillId="6" borderId="16" xfId="0" applyFont="1" applyFill="1" applyBorder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vertical="top"/>
    </xf>
    <xf numFmtId="49" fontId="39" fillId="6" borderId="0" xfId="0" applyNumberFormat="1" applyFont="1" applyFill="1" applyAlignment="1">
      <alignment horizontal="center" vertical="center"/>
    </xf>
    <xf numFmtId="49" fontId="3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vertical="center"/>
    </xf>
    <xf numFmtId="49" fontId="37" fillId="6" borderId="17" xfId="0" applyNumberFormat="1" applyFont="1" applyFill="1" applyBorder="1" applyAlignment="1">
      <alignment vertical="center"/>
    </xf>
    <xf numFmtId="49" fontId="29" fillId="6" borderId="24" xfId="0" applyNumberFormat="1" applyFont="1" applyFill="1" applyBorder="1" applyAlignment="1">
      <alignment vertical="center"/>
    </xf>
    <xf numFmtId="49" fontId="29" fillId="6" borderId="25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vertical="center"/>
    </xf>
    <xf numFmtId="49" fontId="37" fillId="6" borderId="18" xfId="0" applyNumberFormat="1" applyFont="1" applyFill="1" applyBorder="1" applyAlignment="1">
      <alignment vertical="center"/>
    </xf>
    <xf numFmtId="49" fontId="34" fillId="6" borderId="7" xfId="0" applyNumberFormat="1" applyFont="1" applyFill="1" applyBorder="1" applyAlignment="1">
      <alignment horizontal="center" vertical="center"/>
    </xf>
    <xf numFmtId="49" fontId="10" fillId="6" borderId="24" xfId="0" applyNumberFormat="1" applyFont="1" applyFill="1" applyBorder="1" applyAlignment="1">
      <alignment vertical="center"/>
    </xf>
    <xf numFmtId="49" fontId="10" fillId="6" borderId="25" xfId="0" applyNumberFormat="1" applyFont="1" applyFill="1" applyBorder="1" applyAlignment="1">
      <alignment vertical="center"/>
    </xf>
    <xf numFmtId="49" fontId="10" fillId="6" borderId="25" xfId="0" applyNumberFormat="1" applyFont="1" applyFill="1" applyBorder="1" applyAlignment="1">
      <alignment horizontal="right" vertical="center"/>
    </xf>
    <xf numFmtId="49" fontId="10" fillId="6" borderId="19" xfId="0" applyNumberFormat="1" applyFont="1" applyFill="1" applyBorder="1" applyAlignment="1">
      <alignment horizontal="right" vertical="center"/>
    </xf>
    <xf numFmtId="49" fontId="10" fillId="6" borderId="26" xfId="0" applyNumberFormat="1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right" vertical="center"/>
    </xf>
    <xf numFmtId="49" fontId="10" fillId="6" borderId="18" xfId="0" applyNumberFormat="1" applyFont="1" applyFill="1" applyBorder="1" applyAlignment="1">
      <alignment horizontal="right" vertical="center"/>
    </xf>
    <xf numFmtId="49" fontId="59" fillId="2" borderId="0" xfId="0" applyNumberFormat="1" applyFont="1" applyFill="1" applyAlignment="1">
      <alignment horizontal="center" vertical="center"/>
    </xf>
    <xf numFmtId="0" fontId="62" fillId="6" borderId="7" xfId="0" applyFont="1" applyFill="1" applyBorder="1" applyAlignment="1">
      <alignment vertical="center"/>
    </xf>
    <xf numFmtId="49" fontId="6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59" fillId="6" borderId="7" xfId="0" applyFont="1" applyFill="1" applyBorder="1" applyAlignment="1">
      <alignment horizontal="center" vertical="center" shrinkToFit="1"/>
    </xf>
    <xf numFmtId="49" fontId="23" fillId="0" borderId="0" xfId="0" applyNumberFormat="1" applyFont="1" applyAlignment="1">
      <alignment vertical="center"/>
    </xf>
    <xf numFmtId="49" fontId="33" fillId="0" borderId="0" xfId="0" applyNumberFormat="1" applyFont="1" applyAlignment="1">
      <alignment vertical="center"/>
    </xf>
    <xf numFmtId="49" fontId="38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60" fillId="6" borderId="0" xfId="0" applyFont="1" applyFill="1"/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vertical="center"/>
    </xf>
    <xf numFmtId="49" fontId="51" fillId="2" borderId="25" xfId="0" applyNumberFormat="1" applyFont="1" applyFill="1" applyBorder="1" applyAlignment="1">
      <alignment horizontal="center" vertical="center"/>
    </xf>
    <xf numFmtId="49" fontId="51" fillId="2" borderId="25" xfId="0" applyNumberFormat="1" applyFont="1" applyFill="1" applyBorder="1" applyAlignment="1">
      <alignment vertical="center"/>
    </xf>
    <xf numFmtId="49" fontId="10" fillId="6" borderId="24" xfId="0" applyNumberFormat="1" applyFont="1" applyFill="1" applyBorder="1" applyAlignment="1">
      <alignment horizontal="center" vertical="center"/>
    </xf>
    <xf numFmtId="0" fontId="0" fillId="6" borderId="19" xfId="0" applyFill="1" applyBorder="1"/>
    <xf numFmtId="49" fontId="10" fillId="6" borderId="23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10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10" fillId="6" borderId="19" xfId="0" applyNumberFormat="1" applyFont="1" applyFill="1" applyBorder="1" applyAlignment="1">
      <alignment vertical="center"/>
    </xf>
    <xf numFmtId="0" fontId="10" fillId="6" borderId="26" xfId="0" applyFont="1" applyFill="1" applyBorder="1" applyAlignment="1">
      <alignment vertical="center"/>
    </xf>
    <xf numFmtId="49" fontId="10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2" fillId="6" borderId="0" xfId="0" applyFont="1" applyFill="1"/>
    <xf numFmtId="0" fontId="63" fillId="2" borderId="0" xfId="0" applyFont="1" applyFill="1" applyAlignment="1">
      <alignment horizontal="center" shrinkToFit="1"/>
    </xf>
    <xf numFmtId="0" fontId="64" fillId="8" borderId="0" xfId="0" applyFont="1" applyFill="1"/>
    <xf numFmtId="0" fontId="64" fillId="6" borderId="0" xfId="0" applyFont="1" applyFill="1"/>
    <xf numFmtId="0" fontId="60" fillId="6" borderId="7" xfId="0" applyFont="1" applyFill="1" applyBorder="1" applyAlignment="1">
      <alignment horizontal="center" vertical="center" shrinkToFit="1"/>
    </xf>
    <xf numFmtId="0" fontId="60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9" borderId="0" xfId="0" applyNumberFormat="1" applyFont="1" applyFill="1"/>
    <xf numFmtId="0" fontId="0" fillId="9" borderId="0" xfId="0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29" xfId="0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11" borderId="0" xfId="0" applyFill="1"/>
    <xf numFmtId="0" fontId="65" fillId="12" borderId="0" xfId="0" applyFont="1" applyFill="1" applyAlignment="1">
      <alignment horizontal="center" vertical="center"/>
    </xf>
    <xf numFmtId="0" fontId="66" fillId="6" borderId="7" xfId="0" applyFont="1" applyFill="1" applyBorder="1" applyAlignment="1">
      <alignment horizontal="center"/>
    </xf>
    <xf numFmtId="0" fontId="66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67" fillId="6" borderId="0" xfId="0" applyFont="1" applyFill="1" applyAlignment="1">
      <alignment vertical="center"/>
    </xf>
    <xf numFmtId="0" fontId="68" fillId="6" borderId="0" xfId="0" applyFont="1" applyFill="1"/>
    <xf numFmtId="49" fontId="58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0" fontId="61" fillId="6" borderId="7" xfId="0" applyFont="1" applyFill="1" applyBorder="1" applyAlignment="1">
      <alignment horizontal="center" vertical="center"/>
    </xf>
    <xf numFmtId="0" fontId="61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horizontal="right" vertical="center"/>
    </xf>
    <xf numFmtId="0" fontId="0" fillId="0" borderId="23" xfId="0" applyBorder="1"/>
    <xf numFmtId="0" fontId="0" fillId="2" borderId="22" xfId="0" applyFill="1" applyBorder="1"/>
    <xf numFmtId="0" fontId="14" fillId="6" borderId="0" xfId="0" applyFont="1" applyFill="1" applyAlignment="1">
      <alignment horizontal="left"/>
    </xf>
    <xf numFmtId="0" fontId="69" fillId="0" borderId="0" xfId="0" applyFont="1" applyAlignment="1">
      <alignment vertical="center"/>
    </xf>
    <xf numFmtId="0" fontId="69" fillId="2" borderId="0" xfId="0" applyFont="1" applyFill="1" applyAlignment="1">
      <alignment horizontal="right" vertical="center"/>
    </xf>
    <xf numFmtId="0" fontId="69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69" fillId="6" borderId="0" xfId="0" applyFont="1" applyFill="1" applyAlignment="1">
      <alignment vertical="center"/>
    </xf>
    <xf numFmtId="0" fontId="69" fillId="3" borderId="0" xfId="0" applyFont="1" applyFill="1"/>
    <xf numFmtId="0" fontId="69" fillId="3" borderId="0" xfId="0" applyFont="1" applyFill="1" applyAlignment="1">
      <alignment horizontal="center"/>
    </xf>
    <xf numFmtId="0" fontId="69" fillId="6" borderId="0" xfId="0" applyFont="1" applyFill="1"/>
    <xf numFmtId="49" fontId="74" fillId="4" borderId="20" xfId="0" applyNumberFormat="1" applyFont="1" applyFill="1" applyBorder="1" applyAlignment="1">
      <alignment vertical="center"/>
    </xf>
    <xf numFmtId="0" fontId="40" fillId="6" borderId="7" xfId="0" applyFont="1" applyFill="1" applyBorder="1" applyAlignment="1">
      <alignment vertical="center"/>
    </xf>
    <xf numFmtId="0" fontId="76" fillId="16" borderId="5" xfId="5" applyFont="1" applyFill="1" applyBorder="1" applyAlignment="1">
      <alignment horizontal="center" vertical="top" wrapText="1"/>
    </xf>
    <xf numFmtId="0" fontId="75" fillId="0" borderId="0" xfId="5" applyAlignment="1">
      <alignment horizontal="center"/>
    </xf>
    <xf numFmtId="0" fontId="75" fillId="0" borderId="0" xfId="5"/>
    <xf numFmtId="0" fontId="75" fillId="0" borderId="0" xfId="5" applyAlignment="1">
      <alignment vertical="top"/>
    </xf>
    <xf numFmtId="0" fontId="75" fillId="0" borderId="0" xfId="5" applyAlignment="1">
      <alignment horizontal="center" vertical="top"/>
    </xf>
    <xf numFmtId="0" fontId="75" fillId="0" borderId="0" xfId="5" applyAlignment="1">
      <alignment horizontal="left" vertical="top"/>
    </xf>
    <xf numFmtId="0" fontId="2" fillId="6" borderId="7" xfId="0" applyFont="1" applyFill="1" applyBorder="1" applyAlignment="1">
      <alignment vertical="center" shrinkToFit="1"/>
    </xf>
    <xf numFmtId="49" fontId="12" fillId="0" borderId="0" xfId="6" applyNumberFormat="1" applyFont="1" applyAlignment="1">
      <alignment vertical="top"/>
    </xf>
    <xf numFmtId="49" fontId="6" fillId="0" borderId="0" xfId="6" applyNumberFormat="1" applyFont="1" applyAlignment="1">
      <alignment vertical="top"/>
    </xf>
    <xf numFmtId="49" fontId="30" fillId="0" borderId="0" xfId="6" applyNumberFormat="1" applyFont="1" applyAlignment="1">
      <alignment vertical="top"/>
    </xf>
    <xf numFmtId="49" fontId="35" fillId="0" borderId="0" xfId="6" applyNumberFormat="1" applyFont="1" applyAlignment="1">
      <alignment horizontal="center"/>
    </xf>
    <xf numFmtId="49" fontId="35" fillId="0" borderId="0" xfId="6" applyNumberFormat="1" applyFont="1" applyAlignment="1">
      <alignment horizontal="left"/>
    </xf>
    <xf numFmtId="49" fontId="15" fillId="0" borderId="0" xfId="6" applyNumberFormat="1" applyFont="1" applyAlignment="1">
      <alignment horizontal="left"/>
    </xf>
    <xf numFmtId="0" fontId="6" fillId="0" borderId="0" xfId="6" applyFont="1" applyAlignment="1">
      <alignment vertical="top"/>
    </xf>
    <xf numFmtId="0" fontId="6" fillId="6" borderId="0" xfId="6" applyFont="1" applyFill="1" applyAlignment="1">
      <alignment vertical="top"/>
    </xf>
    <xf numFmtId="0" fontId="65" fillId="12" borderId="0" xfId="6" applyFont="1" applyFill="1" applyAlignment="1">
      <alignment horizontal="center" vertical="center"/>
    </xf>
    <xf numFmtId="0" fontId="31" fillId="0" borderId="0" xfId="6" applyFont="1"/>
    <xf numFmtId="49" fontId="14" fillId="0" borderId="0" xfId="6" applyNumberFormat="1" applyFont="1" applyAlignment="1">
      <alignment horizontal="left"/>
    </xf>
    <xf numFmtId="49" fontId="19" fillId="0" borderId="0" xfId="6" applyNumberFormat="1" applyFont="1"/>
    <xf numFmtId="49" fontId="16" fillId="0" borderId="0" xfId="6" applyNumberFormat="1" applyFont="1"/>
    <xf numFmtId="0" fontId="19" fillId="0" borderId="0" xfId="6" applyFont="1"/>
    <xf numFmtId="49" fontId="2" fillId="3" borderId="0" xfId="6" applyNumberFormat="1" applyFill="1"/>
    <xf numFmtId="0" fontId="2" fillId="3" borderId="0" xfId="6" applyFill="1"/>
    <xf numFmtId="0" fontId="2" fillId="3" borderId="0" xfId="6" applyFill="1" applyAlignment="1">
      <alignment horizontal="center"/>
    </xf>
    <xf numFmtId="0" fontId="2" fillId="0" borderId="0" xfId="6"/>
    <xf numFmtId="49" fontId="23" fillId="2" borderId="0" xfId="6" applyNumberFormat="1" applyFont="1" applyFill="1" applyAlignment="1">
      <alignment vertical="center"/>
    </xf>
    <xf numFmtId="49" fontId="33" fillId="2" borderId="0" xfId="6" applyNumberFormat="1" applyFont="1" applyFill="1" applyAlignment="1">
      <alignment vertical="center"/>
    </xf>
    <xf numFmtId="49" fontId="24" fillId="2" borderId="0" xfId="6" applyNumberFormat="1" applyFont="1" applyFill="1" applyAlignment="1">
      <alignment horizontal="right" vertical="center"/>
    </xf>
    <xf numFmtId="0" fontId="11" fillId="0" borderId="0" xfId="6" applyFont="1" applyAlignment="1">
      <alignment vertical="center"/>
    </xf>
    <xf numFmtId="14" fontId="17" fillId="0" borderId="6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vertical="center"/>
    </xf>
    <xf numFmtId="49" fontId="38" fillId="0" borderId="6" xfId="6" applyNumberFormat="1" applyFont="1" applyBorder="1" applyAlignment="1">
      <alignment vertical="center"/>
    </xf>
    <xf numFmtId="49" fontId="17" fillId="0" borderId="6" xfId="7" applyNumberFormat="1" applyFont="1" applyBorder="1" applyAlignment="1" applyProtection="1">
      <alignment vertical="center"/>
      <protection locked="0"/>
    </xf>
    <xf numFmtId="0" fontId="18" fillId="0" borderId="6" xfId="6" applyFont="1" applyBorder="1" applyAlignment="1">
      <alignment horizontal="left" vertical="center"/>
    </xf>
    <xf numFmtId="49" fontId="18" fillId="0" borderId="6" xfId="6" applyNumberFormat="1" applyFont="1" applyBorder="1" applyAlignment="1">
      <alignment horizontal="right" vertical="center"/>
    </xf>
    <xf numFmtId="0" fontId="17" fillId="0" borderId="0" xfId="6" applyFont="1" applyAlignment="1">
      <alignment vertical="center"/>
    </xf>
    <xf numFmtId="49" fontId="10" fillId="2" borderId="0" xfId="6" applyNumberFormat="1" applyFont="1" applyFill="1" applyAlignment="1">
      <alignment horizontal="right" vertical="center"/>
    </xf>
    <xf numFmtId="49" fontId="10" fillId="2" borderId="0" xfId="6" applyNumberFormat="1" applyFont="1" applyFill="1" applyAlignment="1">
      <alignment horizontal="center" vertical="center"/>
    </xf>
    <xf numFmtId="49" fontId="10" fillId="2" borderId="0" xfId="6" applyNumberFormat="1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left" vertical="center"/>
    </xf>
    <xf numFmtId="49" fontId="37" fillId="2" borderId="0" xfId="6" applyNumberFormat="1" applyFont="1" applyFill="1" applyAlignment="1">
      <alignment horizontal="center" vertical="center"/>
    </xf>
    <xf numFmtId="49" fontId="37" fillId="2" borderId="0" xfId="6" applyNumberFormat="1" applyFont="1" applyFill="1" applyAlignment="1">
      <alignment vertical="center"/>
    </xf>
    <xf numFmtId="49" fontId="69" fillId="2" borderId="0" xfId="6" applyNumberFormat="1" applyFont="1" applyFill="1" applyAlignment="1">
      <alignment horizontal="right" vertical="center"/>
    </xf>
    <xf numFmtId="0" fontId="69" fillId="2" borderId="0" xfId="6" applyFont="1" applyFill="1" applyAlignment="1">
      <alignment horizontal="center" vertical="center"/>
    </xf>
    <xf numFmtId="0" fontId="70" fillId="2" borderId="0" xfId="6" applyFont="1" applyFill="1" applyAlignment="1">
      <alignment horizontal="center" vertical="center"/>
    </xf>
    <xf numFmtId="0" fontId="70" fillId="2" borderId="0" xfId="6" applyFont="1" applyFill="1" applyAlignment="1">
      <alignment vertical="center"/>
    </xf>
    <xf numFmtId="0" fontId="69" fillId="0" borderId="0" xfId="6" applyFont="1" applyAlignment="1">
      <alignment vertical="center"/>
    </xf>
    <xf numFmtId="0" fontId="69" fillId="3" borderId="0" xfId="6" applyFont="1" applyFill="1"/>
    <xf numFmtId="0" fontId="69" fillId="3" borderId="0" xfId="6" applyFont="1" applyFill="1" applyAlignment="1">
      <alignment horizontal="center"/>
    </xf>
    <xf numFmtId="0" fontId="69" fillId="0" borderId="0" xfId="6" applyFont="1"/>
    <xf numFmtId="49" fontId="39" fillId="2" borderId="0" xfId="6" applyNumberFormat="1" applyFont="1" applyFill="1" applyAlignment="1">
      <alignment horizontal="center" vertical="center"/>
    </xf>
    <xf numFmtId="0" fontId="40" fillId="0" borderId="7" xfId="6" applyFont="1" applyBorder="1" applyAlignment="1">
      <alignment horizontal="center" vertical="center"/>
    </xf>
    <xf numFmtId="0" fontId="40" fillId="0" borderId="7" xfId="6" applyFont="1" applyBorder="1" applyAlignment="1">
      <alignment horizontal="center" vertical="center" shrinkToFit="1"/>
    </xf>
    <xf numFmtId="0" fontId="41" fillId="17" borderId="7" xfId="6" applyFont="1" applyFill="1" applyBorder="1" applyAlignment="1">
      <alignment horizontal="center" vertical="center"/>
    </xf>
    <xf numFmtId="0" fontId="39" fillId="0" borderId="7" xfId="6" applyFont="1" applyBorder="1" applyAlignment="1">
      <alignment vertical="center"/>
    </xf>
    <xf numFmtId="0" fontId="42" fillId="0" borderId="7" xfId="6" applyFont="1" applyBorder="1" applyAlignment="1">
      <alignment horizontal="center" vertical="center"/>
    </xf>
    <xf numFmtId="0" fontId="42" fillId="0" borderId="0" xfId="6" applyFont="1" applyAlignment="1">
      <alignment vertical="center"/>
    </xf>
    <xf numFmtId="0" fontId="43" fillId="6" borderId="0" xfId="6" applyFont="1" applyFill="1" applyAlignment="1">
      <alignment vertical="center"/>
    </xf>
    <xf numFmtId="0" fontId="44" fillId="6" borderId="0" xfId="6" applyFont="1" applyFill="1" applyAlignment="1">
      <alignment vertical="center"/>
    </xf>
    <xf numFmtId="49" fontId="43" fillId="6" borderId="0" xfId="6" applyNumberFormat="1" applyFont="1" applyFill="1" applyAlignment="1">
      <alignment vertical="center"/>
    </xf>
    <xf numFmtId="49" fontId="44" fillId="6" borderId="0" xfId="6" applyNumberFormat="1" applyFont="1" applyFill="1" applyAlignment="1">
      <alignment vertical="center"/>
    </xf>
    <xf numFmtId="0" fontId="19" fillId="6" borderId="0" xfId="6" applyFont="1" applyFill="1" applyAlignment="1">
      <alignment vertical="center"/>
    </xf>
    <xf numFmtId="0" fontId="19" fillId="0" borderId="0" xfId="6" applyFont="1" applyAlignment="1">
      <alignment vertical="center"/>
    </xf>
    <xf numFmtId="0" fontId="19" fillId="0" borderId="10" xfId="6" applyFont="1" applyBorder="1" applyAlignment="1">
      <alignment vertical="center"/>
    </xf>
    <xf numFmtId="49" fontId="43" fillId="2" borderId="0" xfId="6" applyNumberFormat="1" applyFont="1" applyFill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 shrinkToFit="1"/>
    </xf>
    <xf numFmtId="0" fontId="43" fillId="0" borderId="0" xfId="6" applyFont="1" applyAlignment="1">
      <alignment horizontal="center" vertical="center"/>
    </xf>
    <xf numFmtId="0" fontId="45" fillId="0" borderId="0" xfId="6" applyFont="1" applyAlignment="1">
      <alignment vertical="center"/>
    </xf>
    <xf numFmtId="0" fontId="46" fillId="7" borderId="19" xfId="6" applyFont="1" applyFill="1" applyBorder="1" applyAlignment="1">
      <alignment horizontal="right" vertical="center"/>
    </xf>
    <xf numFmtId="0" fontId="42" fillId="0" borderId="7" xfId="6" applyFont="1" applyBorder="1" applyAlignment="1">
      <alignment vertical="center"/>
    </xf>
    <xf numFmtId="0" fontId="19" fillId="0" borderId="13" xfId="6" applyFont="1" applyBorder="1" applyAlignment="1">
      <alignment vertical="center"/>
    </xf>
    <xf numFmtId="0" fontId="42" fillId="0" borderId="18" xfId="6" applyFont="1" applyBorder="1" applyAlignment="1">
      <alignment horizontal="center" vertical="center"/>
    </xf>
    <xf numFmtId="0" fontId="42" fillId="0" borderId="17" xfId="6" applyFont="1" applyBorder="1" applyAlignment="1">
      <alignment horizontal="left" vertical="center"/>
    </xf>
    <xf numFmtId="0" fontId="41" fillId="0" borderId="0" xfId="6" applyFont="1" applyAlignment="1">
      <alignment horizontal="center" vertical="center"/>
    </xf>
    <xf numFmtId="0" fontId="42" fillId="0" borderId="0" xfId="6" applyFont="1" applyAlignment="1">
      <alignment horizontal="center" vertical="center"/>
    </xf>
    <xf numFmtId="0" fontId="37" fillId="0" borderId="0" xfId="6" applyFont="1" applyAlignment="1">
      <alignment horizontal="right" vertical="center"/>
    </xf>
    <xf numFmtId="0" fontId="46" fillId="7" borderId="17" xfId="6" applyFont="1" applyFill="1" applyBorder="1" applyAlignment="1">
      <alignment horizontal="right" vertical="center"/>
    </xf>
    <xf numFmtId="49" fontId="42" fillId="0" borderId="7" xfId="6" applyNumberFormat="1" applyFont="1" applyBorder="1" applyAlignment="1">
      <alignment vertical="center"/>
    </xf>
    <xf numFmtId="49" fontId="42" fillId="0" borderId="0" xfId="6" applyNumberFormat="1" applyFont="1" applyAlignment="1">
      <alignment vertical="center"/>
    </xf>
    <xf numFmtId="0" fontId="42" fillId="0" borderId="17" xfId="6" applyFont="1" applyBorder="1" applyAlignment="1">
      <alignment vertical="center"/>
    </xf>
    <xf numFmtId="49" fontId="42" fillId="0" borderId="17" xfId="6" applyNumberFormat="1" applyFont="1" applyBorder="1" applyAlignment="1">
      <alignment vertical="center"/>
    </xf>
    <xf numFmtId="0" fontId="42" fillId="0" borderId="18" xfId="6" applyFont="1" applyBorder="1" applyAlignment="1">
      <alignment vertical="center"/>
    </xf>
    <xf numFmtId="0" fontId="47" fillId="0" borderId="18" xfId="6" applyFont="1" applyBorder="1" applyAlignment="1">
      <alignment horizontal="center" vertical="center"/>
    </xf>
    <xf numFmtId="0" fontId="47" fillId="0" borderId="7" xfId="6" applyFont="1" applyBorder="1" applyAlignment="1">
      <alignment horizontal="center" vertical="center"/>
    </xf>
    <xf numFmtId="0" fontId="19" fillId="0" borderId="16" xfId="6" applyFont="1" applyBorder="1" applyAlignment="1">
      <alignment vertical="center"/>
    </xf>
    <xf numFmtId="49" fontId="42" fillId="0" borderId="18" xfId="6" applyNumberFormat="1" applyFont="1" applyBorder="1" applyAlignment="1">
      <alignment vertical="center"/>
    </xf>
    <xf numFmtId="49" fontId="62" fillId="2" borderId="0" xfId="6" applyNumberFormat="1" applyFont="1" applyFill="1" applyAlignment="1">
      <alignment horizontal="center" vertical="center"/>
    </xf>
    <xf numFmtId="49" fontId="43" fillId="0" borderId="0" xfId="6" applyNumberFormat="1" applyFont="1" applyAlignment="1">
      <alignment horizontal="center" vertical="center"/>
    </xf>
    <xf numFmtId="49" fontId="39" fillId="0" borderId="0" xfId="6" applyNumberFormat="1" applyFont="1" applyAlignment="1">
      <alignment horizontal="center" vertical="center"/>
    </xf>
    <xf numFmtId="0" fontId="43" fillId="0" borderId="0" xfId="6" applyFont="1" applyAlignment="1">
      <alignment vertical="center"/>
    </xf>
    <xf numFmtId="49" fontId="43" fillId="0" borderId="0" xfId="6" applyNumberFormat="1" applyFont="1" applyAlignment="1">
      <alignment vertical="center"/>
    </xf>
    <xf numFmtId="0" fontId="10" fillId="0" borderId="0" xfId="6" applyFont="1" applyAlignment="1">
      <alignment horizontal="right" vertical="center"/>
    </xf>
    <xf numFmtId="0" fontId="43" fillId="0" borderId="0" xfId="6" applyFont="1" applyAlignment="1">
      <alignment horizontal="left" vertical="center"/>
    </xf>
    <xf numFmtId="49" fontId="32" fillId="6" borderId="0" xfId="6" applyNumberFormat="1" applyFont="1" applyFill="1" applyAlignment="1">
      <alignment horizontal="center" vertical="center"/>
    </xf>
    <xf numFmtId="49" fontId="50" fillId="0" borderId="0" xfId="6" applyNumberFormat="1" applyFont="1" applyAlignment="1">
      <alignment horizontal="center" vertical="center"/>
    </xf>
    <xf numFmtId="49" fontId="49" fillId="6" borderId="0" xfId="6" applyNumberFormat="1" applyFont="1" applyFill="1" applyAlignment="1">
      <alignment vertical="center"/>
    </xf>
    <xf numFmtId="49" fontId="50" fillId="6" borderId="0" xfId="6" applyNumberFormat="1" applyFont="1" applyFill="1" applyAlignment="1">
      <alignment vertical="center"/>
    </xf>
    <xf numFmtId="0" fontId="2" fillId="6" borderId="0" xfId="6" applyFill="1" applyAlignment="1">
      <alignment vertical="center"/>
    </xf>
    <xf numFmtId="0" fontId="2" fillId="0" borderId="0" xfId="6" applyAlignment="1">
      <alignment vertical="center"/>
    </xf>
    <xf numFmtId="0" fontId="29" fillId="2" borderId="20" xfId="6" applyFont="1" applyFill="1" applyBorder="1" applyAlignment="1">
      <alignment vertical="center"/>
    </xf>
    <xf numFmtId="0" fontId="29" fillId="2" borderId="21" xfId="6" applyFont="1" applyFill="1" applyBorder="1" applyAlignment="1">
      <alignment vertical="center"/>
    </xf>
    <xf numFmtId="0" fontId="29" fillId="2" borderId="22" xfId="6" applyFont="1" applyFill="1" applyBorder="1" applyAlignment="1">
      <alignment vertical="center"/>
    </xf>
    <xf numFmtId="49" fontId="51" fillId="2" borderId="21" xfId="6" applyNumberFormat="1" applyFont="1" applyFill="1" applyBorder="1" applyAlignment="1">
      <alignment horizontal="center" vertical="center"/>
    </xf>
    <xf numFmtId="49" fontId="51" fillId="2" borderId="21" xfId="6" applyNumberFormat="1" applyFont="1" applyFill="1" applyBorder="1" applyAlignment="1">
      <alignment vertical="center"/>
    </xf>
    <xf numFmtId="49" fontId="52" fillId="2" borderId="21" xfId="6" applyNumberFormat="1" applyFont="1" applyFill="1" applyBorder="1" applyAlignment="1">
      <alignment vertical="center"/>
    </xf>
    <xf numFmtId="49" fontId="52" fillId="2" borderId="22" xfId="6" applyNumberFormat="1" applyFont="1" applyFill="1" applyBorder="1" applyAlignment="1">
      <alignment vertical="center"/>
    </xf>
    <xf numFmtId="49" fontId="29" fillId="2" borderId="21" xfId="6" applyNumberFormat="1" applyFont="1" applyFill="1" applyBorder="1" applyAlignment="1">
      <alignment horizontal="left" vertical="center"/>
    </xf>
    <xf numFmtId="49" fontId="29" fillId="0" borderId="21" xfId="6" applyNumberFormat="1" applyFont="1" applyBorder="1" applyAlignment="1">
      <alignment horizontal="left" vertical="center"/>
    </xf>
    <xf numFmtId="49" fontId="52" fillId="6" borderId="22" xfId="6" applyNumberFormat="1" applyFont="1" applyFill="1" applyBorder="1" applyAlignment="1">
      <alignment vertical="center"/>
    </xf>
    <xf numFmtId="0" fontId="10" fillId="0" borderId="0" xfId="6" applyFont="1" applyAlignment="1">
      <alignment vertical="center"/>
    </xf>
    <xf numFmtId="49" fontId="10" fillId="0" borderId="24" xfId="6" applyNumberFormat="1" applyFont="1" applyBorder="1" applyAlignment="1">
      <alignment vertical="center"/>
    </xf>
    <xf numFmtId="49" fontId="10" fillId="0" borderId="25" xfId="6" applyNumberFormat="1" applyFont="1" applyBorder="1" applyAlignment="1">
      <alignment vertical="center"/>
    </xf>
    <xf numFmtId="49" fontId="10" fillId="0" borderId="25" xfId="6" applyNumberFormat="1" applyFont="1" applyBorder="1" applyAlignment="1">
      <alignment horizontal="right" vertical="center"/>
    </xf>
    <xf numFmtId="49" fontId="10" fillId="0" borderId="19" xfId="6" applyNumberFormat="1" applyFont="1" applyBorder="1" applyAlignment="1">
      <alignment horizontal="right" vertical="center"/>
    </xf>
    <xf numFmtId="49" fontId="10" fillId="0" borderId="0" xfId="6" applyNumberFormat="1" applyFont="1" applyAlignment="1">
      <alignment horizontal="center" vertical="center"/>
    </xf>
    <xf numFmtId="49" fontId="34" fillId="0" borderId="0" xfId="6" applyNumberFormat="1" applyFont="1" applyAlignment="1">
      <alignment horizontal="center" vertical="center"/>
    </xf>
    <xf numFmtId="49" fontId="10" fillId="0" borderId="0" xfId="6" applyNumberFormat="1" applyFont="1" applyAlignment="1">
      <alignment vertical="center"/>
    </xf>
    <xf numFmtId="49" fontId="37" fillId="0" borderId="0" xfId="6" applyNumberFormat="1" applyFont="1" applyAlignment="1">
      <alignment vertical="center"/>
    </xf>
    <xf numFmtId="49" fontId="37" fillId="0" borderId="17" xfId="6" applyNumberFormat="1" applyFont="1" applyBorder="1" applyAlignment="1">
      <alignment vertical="center"/>
    </xf>
    <xf numFmtId="49" fontId="29" fillId="2" borderId="24" xfId="6" applyNumberFormat="1" applyFont="1" applyFill="1" applyBorder="1" applyAlignment="1">
      <alignment vertical="center"/>
    </xf>
    <xf numFmtId="49" fontId="29" fillId="2" borderId="25" xfId="6" applyNumberFormat="1" applyFont="1" applyFill="1" applyBorder="1" applyAlignment="1">
      <alignment vertical="center"/>
    </xf>
    <xf numFmtId="49" fontId="37" fillId="2" borderId="17" xfId="6" applyNumberFormat="1" applyFont="1" applyFill="1" applyBorder="1" applyAlignment="1">
      <alignment vertical="center"/>
    </xf>
    <xf numFmtId="49" fontId="10" fillId="0" borderId="26" xfId="6" applyNumberFormat="1" applyFont="1" applyBorder="1" applyAlignment="1">
      <alignment vertical="center"/>
    </xf>
    <xf numFmtId="49" fontId="10" fillId="0" borderId="7" xfId="6" applyNumberFormat="1" applyFont="1" applyBorder="1" applyAlignment="1">
      <alignment vertical="center"/>
    </xf>
    <xf numFmtId="49" fontId="10" fillId="0" borderId="7" xfId="6" applyNumberFormat="1" applyFont="1" applyBorder="1" applyAlignment="1">
      <alignment horizontal="right" vertical="center"/>
    </xf>
    <xf numFmtId="49" fontId="10" fillId="0" borderId="18" xfId="6" applyNumberFormat="1" applyFont="1" applyBorder="1" applyAlignment="1">
      <alignment horizontal="right" vertical="center"/>
    </xf>
    <xf numFmtId="0" fontId="10" fillId="0" borderId="7" xfId="6" applyFont="1" applyBorder="1" applyAlignment="1">
      <alignment vertical="center"/>
    </xf>
    <xf numFmtId="49" fontId="37" fillId="0" borderId="7" xfId="6" applyNumberFormat="1" applyFont="1" applyBorder="1" applyAlignment="1">
      <alignment vertical="center"/>
    </xf>
    <xf numFmtId="49" fontId="37" fillId="0" borderId="18" xfId="6" applyNumberFormat="1" applyFont="1" applyBorder="1" applyAlignment="1">
      <alignment vertical="center"/>
    </xf>
    <xf numFmtId="49" fontId="10" fillId="2" borderId="24" xfId="6" applyNumberFormat="1" applyFont="1" applyFill="1" applyBorder="1" applyAlignment="1">
      <alignment vertical="center"/>
    </xf>
    <xf numFmtId="49" fontId="10" fillId="2" borderId="25" xfId="6" applyNumberFormat="1" applyFont="1" applyFill="1" applyBorder="1" applyAlignment="1">
      <alignment vertical="center"/>
    </xf>
    <xf numFmtId="49" fontId="10" fillId="2" borderId="25" xfId="6" applyNumberFormat="1" applyFont="1" applyFill="1" applyBorder="1" applyAlignment="1">
      <alignment horizontal="right" vertical="center"/>
    </xf>
    <xf numFmtId="49" fontId="10" fillId="2" borderId="19" xfId="6" applyNumberFormat="1" applyFont="1" applyFill="1" applyBorder="1" applyAlignment="1">
      <alignment horizontal="right" vertical="center"/>
    </xf>
    <xf numFmtId="0" fontId="10" fillId="2" borderId="23" xfId="6" applyFont="1" applyFill="1" applyBorder="1" applyAlignment="1">
      <alignment vertical="center"/>
    </xf>
    <xf numFmtId="49" fontId="10" fillId="2" borderId="17" xfId="6" applyNumberFormat="1" applyFont="1" applyFill="1" applyBorder="1" applyAlignment="1">
      <alignment horizontal="right" vertical="center"/>
    </xf>
    <xf numFmtId="0" fontId="29" fillId="2" borderId="23" xfId="6" applyFont="1" applyFill="1" applyBorder="1" applyAlignment="1">
      <alignment vertical="center"/>
    </xf>
    <xf numFmtId="0" fontId="29" fillId="2" borderId="0" xfId="6" applyFont="1" applyFill="1" applyAlignment="1">
      <alignment vertical="center"/>
    </xf>
    <xf numFmtId="0" fontId="29" fillId="2" borderId="17" xfId="6" applyFont="1" applyFill="1" applyBorder="1" applyAlignment="1">
      <alignment vertical="center"/>
    </xf>
    <xf numFmtId="49" fontId="10" fillId="2" borderId="23" xfId="6" applyNumberFormat="1" applyFont="1" applyFill="1" applyBorder="1" applyAlignment="1">
      <alignment vertical="center"/>
    </xf>
    <xf numFmtId="49" fontId="10" fillId="2" borderId="0" xfId="6" applyNumberFormat="1" applyFont="1" applyFill="1" applyAlignment="1">
      <alignment vertical="center"/>
    </xf>
    <xf numFmtId="0" fontId="10" fillId="2" borderId="0" xfId="6" applyFont="1" applyFill="1" applyAlignment="1">
      <alignment horizontal="right" vertical="center"/>
    </xf>
    <xf numFmtId="0" fontId="10" fillId="2" borderId="17" xfId="6" applyFont="1" applyFill="1" applyBorder="1" applyAlignment="1">
      <alignment horizontal="right" vertical="center"/>
    </xf>
    <xf numFmtId="49" fontId="10" fillId="2" borderId="26" xfId="6" applyNumberFormat="1" applyFont="1" applyFill="1" applyBorder="1" applyAlignment="1">
      <alignment vertical="center"/>
    </xf>
    <xf numFmtId="49" fontId="10" fillId="2" borderId="7" xfId="6" applyNumberFormat="1" applyFont="1" applyFill="1" applyBorder="1" applyAlignment="1">
      <alignment vertical="center"/>
    </xf>
    <xf numFmtId="0" fontId="10" fillId="2" borderId="7" xfId="6" applyFont="1" applyFill="1" applyBorder="1" applyAlignment="1">
      <alignment horizontal="right" vertical="center"/>
    </xf>
    <xf numFmtId="0" fontId="10" fillId="2" borderId="18" xfId="6" applyFont="1" applyFill="1" applyBorder="1" applyAlignment="1">
      <alignment horizontal="right" vertical="center"/>
    </xf>
    <xf numFmtId="49" fontId="10" fillId="0" borderId="7" xfId="6" applyNumberFormat="1" applyFont="1" applyBorder="1" applyAlignment="1">
      <alignment horizontal="center" vertical="center"/>
    </xf>
    <xf numFmtId="49" fontId="34" fillId="0" borderId="7" xfId="6" applyNumberFormat="1" applyFont="1" applyBorder="1" applyAlignment="1">
      <alignment horizontal="center" vertical="center"/>
    </xf>
    <xf numFmtId="0" fontId="46" fillId="7" borderId="18" xfId="6" applyFont="1" applyFill="1" applyBorder="1" applyAlignment="1">
      <alignment horizontal="right" vertical="center"/>
    </xf>
    <xf numFmtId="0" fontId="37" fillId="0" borderId="0" xfId="6" applyFont="1"/>
    <xf numFmtId="0" fontId="16" fillId="0" borderId="0" xfId="6" applyFont="1"/>
    <xf numFmtId="0" fontId="10" fillId="6" borderId="25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2" fillId="8" borderId="7" xfId="0" applyFont="1" applyFill="1" applyBorder="1" applyAlignment="1">
      <alignment horizontal="center"/>
    </xf>
    <xf numFmtId="49" fontId="48" fillId="6" borderId="7" xfId="0" applyNumberFormat="1" applyFont="1" applyFill="1" applyBorder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8" fillId="6" borderId="17" xfId="0" applyNumberFormat="1" applyFont="1" applyFill="1" applyBorder="1" applyAlignment="1">
      <alignment vertical="center"/>
    </xf>
    <xf numFmtId="49" fontId="48" fillId="6" borderId="18" xfId="0" applyNumberFormat="1" applyFont="1" applyFill="1" applyBorder="1" applyAlignment="1">
      <alignment vertical="center"/>
    </xf>
    <xf numFmtId="49" fontId="81" fillId="6" borderId="0" xfId="0" applyNumberFormat="1" applyFont="1" applyFill="1" applyAlignment="1">
      <alignment horizontal="right" vertical="center"/>
    </xf>
    <xf numFmtId="49" fontId="82" fillId="7" borderId="17" xfId="0" applyNumberFormat="1" applyFont="1" applyFill="1" applyBorder="1" applyAlignment="1">
      <alignment horizontal="right" vertical="center"/>
    </xf>
    <xf numFmtId="49" fontId="62" fillId="6" borderId="7" xfId="0" applyNumberFormat="1" applyFont="1" applyFill="1" applyBorder="1" applyAlignment="1">
      <alignment vertical="center"/>
    </xf>
    <xf numFmtId="49" fontId="45" fillId="0" borderId="0" xfId="6" applyNumberFormat="1" applyFont="1" applyAlignment="1">
      <alignment vertical="center"/>
    </xf>
    <xf numFmtId="0" fontId="40" fillId="0" borderId="7" xfId="6" applyFont="1" applyBorder="1" applyAlignment="1">
      <alignment vertical="center"/>
    </xf>
    <xf numFmtId="0" fontId="83" fillId="0" borderId="0" xfId="6" applyFont="1" applyAlignment="1">
      <alignment horizontal="right" vertical="center"/>
    </xf>
    <xf numFmtId="0" fontId="78" fillId="0" borderId="0" xfId="5" applyFont="1" applyAlignment="1">
      <alignment horizontal="center"/>
    </xf>
    <xf numFmtId="0" fontId="78" fillId="16" borderId="5" xfId="5" applyFont="1" applyFill="1" applyBorder="1" applyAlignment="1">
      <alignment horizontal="center" vertical="top"/>
    </xf>
    <xf numFmtId="0" fontId="75" fillId="16" borderId="5" xfId="5" applyFill="1" applyBorder="1" applyAlignment="1">
      <alignment horizontal="left" vertical="top"/>
    </xf>
    <xf numFmtId="0" fontId="76" fillId="16" borderId="5" xfId="5" applyFont="1" applyFill="1" applyBorder="1" applyAlignment="1">
      <alignment horizontal="left" vertical="top" wrapText="1"/>
    </xf>
    <xf numFmtId="0" fontId="75" fillId="18" borderId="5" xfId="5" applyFill="1" applyBorder="1" applyAlignment="1">
      <alignment vertical="top"/>
    </xf>
    <xf numFmtId="0" fontId="77" fillId="18" borderId="5" xfId="5" applyFont="1" applyFill="1" applyBorder="1" applyAlignment="1">
      <alignment vertical="top"/>
    </xf>
    <xf numFmtId="0" fontId="75" fillId="0" borderId="5" xfId="5" applyBorder="1" applyAlignment="1">
      <alignment vertical="top"/>
    </xf>
    <xf numFmtId="0" fontId="77" fillId="0" borderId="5" xfId="5" applyFont="1" applyBorder="1" applyAlignment="1">
      <alignment vertical="top"/>
    </xf>
    <xf numFmtId="0" fontId="75" fillId="15" borderId="5" xfId="5" applyFill="1" applyBorder="1" applyAlignment="1">
      <alignment vertical="top"/>
    </xf>
    <xf numFmtId="0" fontId="77" fillId="15" borderId="5" xfId="5" applyFont="1" applyFill="1" applyBorder="1" applyAlignment="1">
      <alignment vertical="top"/>
    </xf>
    <xf numFmtId="0" fontId="75" fillId="14" borderId="5" xfId="5" applyFill="1" applyBorder="1" applyAlignment="1">
      <alignment vertical="top"/>
    </xf>
    <xf numFmtId="49" fontId="88" fillId="20" borderId="0" xfId="8" applyNumberFormat="1" applyFont="1" applyFill="1" applyAlignment="1">
      <alignment vertical="top"/>
    </xf>
    <xf numFmtId="0" fontId="2" fillId="0" borderId="0" xfId="8"/>
    <xf numFmtId="49" fontId="87" fillId="20" borderId="0" xfId="8" applyNumberFormat="1" applyFont="1" applyFill="1" applyAlignment="1">
      <alignment horizontal="left"/>
    </xf>
    <xf numFmtId="49" fontId="89" fillId="20" borderId="0" xfId="8" applyNumberFormat="1" applyFont="1" applyFill="1" applyAlignment="1">
      <alignment horizontal="left"/>
    </xf>
    <xf numFmtId="49" fontId="88" fillId="0" borderId="0" xfId="8" applyNumberFormat="1" applyFont="1" applyAlignment="1">
      <alignment vertical="top"/>
    </xf>
    <xf numFmtId="49" fontId="86" fillId="0" borderId="0" xfId="8" applyNumberFormat="1" applyFont="1" applyAlignment="1">
      <alignment vertical="top"/>
    </xf>
    <xf numFmtId="0" fontId="90" fillId="21" borderId="0" xfId="8" applyFont="1" applyFill="1" applyAlignment="1">
      <alignment horizontal="center" vertical="center"/>
    </xf>
    <xf numFmtId="0" fontId="31" fillId="20" borderId="0" xfId="8" applyFont="1" applyFill="1"/>
    <xf numFmtId="49" fontId="91" fillId="20" borderId="0" xfId="8" applyNumberFormat="1" applyFont="1" applyFill="1" applyAlignment="1">
      <alignment horizontal="left"/>
    </xf>
    <xf numFmtId="49" fontId="93" fillId="20" borderId="0" xfId="8" applyNumberFormat="1" applyFont="1" applyFill="1"/>
    <xf numFmtId="49" fontId="93" fillId="0" borderId="0" xfId="8" applyNumberFormat="1" applyFont="1"/>
    <xf numFmtId="49" fontId="92" fillId="0" borderId="0" xfId="8" applyNumberFormat="1" applyFont="1"/>
    <xf numFmtId="49" fontId="2" fillId="22" borderId="0" xfId="8" applyNumberFormat="1" applyFill="1"/>
    <xf numFmtId="0" fontId="2" fillId="22" borderId="0" xfId="8" applyFill="1"/>
    <xf numFmtId="0" fontId="2" fillId="22" borderId="0" xfId="8" applyFill="1" applyAlignment="1">
      <alignment horizontal="center"/>
    </xf>
    <xf numFmtId="49" fontId="23" fillId="23" borderId="0" xfId="8" applyNumberFormat="1" applyFont="1" applyFill="1" applyAlignment="1">
      <alignment vertical="center"/>
    </xf>
    <xf numFmtId="49" fontId="94" fillId="23" borderId="0" xfId="8" applyNumberFormat="1" applyFont="1" applyFill="1" applyAlignment="1">
      <alignment vertical="center"/>
    </xf>
    <xf numFmtId="49" fontId="95" fillId="23" borderId="0" xfId="8" applyNumberFormat="1" applyFont="1" applyFill="1" applyAlignment="1">
      <alignment horizontal="right" vertical="center"/>
    </xf>
    <xf numFmtId="49" fontId="94" fillId="0" borderId="0" xfId="8" applyNumberFormat="1" applyFont="1" applyAlignment="1">
      <alignment vertical="center"/>
    </xf>
    <xf numFmtId="49" fontId="23" fillId="0" borderId="0" xfId="8" applyNumberFormat="1" applyFont="1" applyAlignment="1">
      <alignment vertical="center"/>
    </xf>
    <xf numFmtId="49" fontId="95" fillId="0" borderId="0" xfId="8" applyNumberFormat="1" applyFont="1" applyAlignment="1">
      <alignment horizontal="right" vertical="center"/>
    </xf>
    <xf numFmtId="14" fontId="96" fillId="20" borderId="6" xfId="8" applyNumberFormat="1" applyFont="1" applyFill="1" applyBorder="1" applyAlignment="1">
      <alignment horizontal="left" vertical="center"/>
    </xf>
    <xf numFmtId="49" fontId="96" fillId="20" borderId="6" xfId="8" applyNumberFormat="1" applyFont="1" applyFill="1" applyBorder="1" applyAlignment="1">
      <alignment vertical="center"/>
    </xf>
    <xf numFmtId="49" fontId="96" fillId="20" borderId="6" xfId="9" applyNumberFormat="1" applyFont="1" applyFill="1" applyBorder="1" applyAlignment="1" applyProtection="1">
      <alignment vertical="center"/>
      <protection locked="0"/>
    </xf>
    <xf numFmtId="49" fontId="97" fillId="20" borderId="6" xfId="8" applyNumberFormat="1" applyFont="1" applyFill="1" applyBorder="1" applyAlignment="1">
      <alignment vertical="center"/>
    </xf>
    <xf numFmtId="49" fontId="98" fillId="20" borderId="6" xfId="8" applyNumberFormat="1" applyFont="1" applyFill="1" applyBorder="1" applyAlignment="1">
      <alignment horizontal="right" vertical="center"/>
    </xf>
    <xf numFmtId="49" fontId="97" fillId="0" borderId="0" xfId="8" applyNumberFormat="1" applyFont="1" applyAlignment="1">
      <alignment vertical="center"/>
    </xf>
    <xf numFmtId="49" fontId="96" fillId="0" borderId="0" xfId="8" applyNumberFormat="1" applyFont="1" applyAlignment="1">
      <alignment vertical="center"/>
    </xf>
    <xf numFmtId="49" fontId="92" fillId="22" borderId="0" xfId="8" applyNumberFormat="1" applyFont="1" applyFill="1"/>
    <xf numFmtId="0" fontId="2" fillId="23" borderId="0" xfId="8" applyFill="1"/>
    <xf numFmtId="0" fontId="63" fillId="23" borderId="0" xfId="8" applyFont="1" applyFill="1" applyAlignment="1">
      <alignment horizontal="center" shrinkToFit="1"/>
    </xf>
    <xf numFmtId="49" fontId="92" fillId="24" borderId="0" xfId="8" applyNumberFormat="1" applyFont="1" applyFill="1"/>
    <xf numFmtId="0" fontId="2" fillId="24" borderId="0" xfId="8" applyFill="1" applyAlignment="1">
      <alignment horizontal="center"/>
    </xf>
    <xf numFmtId="0" fontId="2" fillId="20" borderId="0" xfId="8" applyFill="1"/>
    <xf numFmtId="49" fontId="92" fillId="25" borderId="0" xfId="8" applyNumberFormat="1" applyFont="1" applyFill="1"/>
    <xf numFmtId="0" fontId="2" fillId="25" borderId="0" xfId="8" applyFill="1" applyAlignment="1">
      <alignment horizontal="center"/>
    </xf>
    <xf numFmtId="0" fontId="2" fillId="20" borderId="0" xfId="8" applyFill="1" applyAlignment="1">
      <alignment horizontal="center"/>
    </xf>
    <xf numFmtId="0" fontId="99" fillId="26" borderId="0" xfId="8" applyFont="1" applyFill="1"/>
    <xf numFmtId="0" fontId="2" fillId="20" borderId="7" xfId="8" applyFill="1" applyBorder="1" applyAlignment="1">
      <alignment horizontal="center" vertical="center" shrinkToFit="1"/>
    </xf>
    <xf numFmtId="0" fontId="2" fillId="20" borderId="7" xfId="8" applyFill="1" applyBorder="1" applyAlignment="1">
      <alignment vertical="center" shrinkToFit="1"/>
    </xf>
    <xf numFmtId="0" fontId="2" fillId="26" borderId="7" xfId="8" applyFill="1" applyBorder="1" applyAlignment="1">
      <alignment horizontal="center"/>
    </xf>
    <xf numFmtId="0" fontId="2" fillId="27" borderId="29" xfId="8" applyFill="1" applyBorder="1" applyAlignment="1">
      <alignment horizontal="center"/>
    </xf>
    <xf numFmtId="0" fontId="100" fillId="20" borderId="7" xfId="8" applyFont="1" applyFill="1" applyBorder="1" applyAlignment="1">
      <alignment horizontal="center"/>
    </xf>
    <xf numFmtId="0" fontId="99" fillId="20" borderId="0" xfId="8" applyFont="1" applyFill="1"/>
    <xf numFmtId="0" fontId="2" fillId="20" borderId="0" xfId="8" applyFill="1" applyAlignment="1">
      <alignment shrinkToFit="1"/>
    </xf>
    <xf numFmtId="0" fontId="100" fillId="20" borderId="0" xfId="8" applyFont="1" applyFill="1" applyAlignment="1">
      <alignment horizontal="center"/>
    </xf>
    <xf numFmtId="0" fontId="2" fillId="28" borderId="0" xfId="8" applyFill="1"/>
    <xf numFmtId="0" fontId="2" fillId="20" borderId="5" xfId="8" applyFill="1" applyBorder="1" applyAlignment="1">
      <alignment horizontal="center" vertical="center"/>
    </xf>
    <xf numFmtId="0" fontId="2" fillId="20" borderId="7" xfId="8" applyFill="1" applyBorder="1"/>
    <xf numFmtId="0" fontId="101" fillId="23" borderId="20" xfId="8" applyFont="1" applyFill="1" applyBorder="1" applyAlignment="1">
      <alignment vertical="center"/>
    </xf>
    <xf numFmtId="0" fontId="101" fillId="23" borderId="21" xfId="8" applyFont="1" applyFill="1" applyBorder="1" applyAlignment="1">
      <alignment vertical="center"/>
    </xf>
    <xf numFmtId="0" fontId="101" fillId="23" borderId="22" xfId="8" applyFont="1" applyFill="1" applyBorder="1" applyAlignment="1">
      <alignment vertical="center"/>
    </xf>
    <xf numFmtId="49" fontId="102" fillId="23" borderId="25" xfId="8" applyNumberFormat="1" applyFont="1" applyFill="1" applyBorder="1" applyAlignment="1">
      <alignment horizontal="center" vertical="center"/>
    </xf>
    <xf numFmtId="49" fontId="102" fillId="23" borderId="25" xfId="8" applyNumberFormat="1" applyFont="1" applyFill="1" applyBorder="1" applyAlignment="1">
      <alignment vertical="center"/>
    </xf>
    <xf numFmtId="0" fontId="2" fillId="23" borderId="21" xfId="8" applyFill="1" applyBorder="1"/>
    <xf numFmtId="49" fontId="101" fillId="23" borderId="25" xfId="8" applyNumberFormat="1" applyFont="1" applyFill="1" applyBorder="1" applyAlignment="1">
      <alignment horizontal="left" vertical="center"/>
    </xf>
    <xf numFmtId="49" fontId="101" fillId="0" borderId="0" xfId="8" applyNumberFormat="1" applyFont="1" applyAlignment="1">
      <alignment horizontal="left" vertical="center"/>
    </xf>
    <xf numFmtId="49" fontId="103" fillId="0" borderId="0" xfId="8" applyNumberFormat="1" applyFont="1" applyAlignment="1">
      <alignment vertical="center"/>
    </xf>
    <xf numFmtId="49" fontId="104" fillId="20" borderId="24" xfId="8" applyNumberFormat="1" applyFont="1" applyFill="1" applyBorder="1" applyAlignment="1">
      <alignment vertical="center"/>
    </xf>
    <xf numFmtId="49" fontId="104" fillId="20" borderId="25" xfId="8" applyNumberFormat="1" applyFont="1" applyFill="1" applyBorder="1" applyAlignment="1">
      <alignment vertical="center"/>
    </xf>
    <xf numFmtId="49" fontId="104" fillId="20" borderId="19" xfId="8" applyNumberFormat="1" applyFont="1" applyFill="1" applyBorder="1" applyAlignment="1">
      <alignment horizontal="right" vertical="center"/>
    </xf>
    <xf numFmtId="49" fontId="104" fillId="20" borderId="24" xfId="8" applyNumberFormat="1" applyFont="1" applyFill="1" applyBorder="1" applyAlignment="1">
      <alignment horizontal="center" vertical="center"/>
    </xf>
    <xf numFmtId="49" fontId="104" fillId="20" borderId="19" xfId="8" applyNumberFormat="1" applyFont="1" applyFill="1" applyBorder="1" applyAlignment="1">
      <alignment vertical="center"/>
    </xf>
    <xf numFmtId="49" fontId="101" fillId="20" borderId="24" xfId="8" applyNumberFormat="1" applyFont="1" applyFill="1" applyBorder="1" applyAlignment="1">
      <alignment vertical="center"/>
    </xf>
    <xf numFmtId="0" fontId="2" fillId="20" borderId="25" xfId="8" applyFill="1" applyBorder="1"/>
    <xf numFmtId="0" fontId="2" fillId="20" borderId="19" xfId="8" applyFill="1" applyBorder="1"/>
    <xf numFmtId="49" fontId="101" fillId="0" borderId="0" xfId="8" applyNumberFormat="1" applyFont="1" applyAlignment="1">
      <alignment vertical="center"/>
    </xf>
    <xf numFmtId="49" fontId="105" fillId="0" borderId="0" xfId="8" applyNumberFormat="1" applyFont="1" applyAlignment="1">
      <alignment vertical="center"/>
    </xf>
    <xf numFmtId="49" fontId="104" fillId="20" borderId="26" xfId="8" applyNumberFormat="1" applyFont="1" applyFill="1" applyBorder="1" applyAlignment="1">
      <alignment vertical="center"/>
    </xf>
    <xf numFmtId="49" fontId="104" fillId="20" borderId="7" xfId="8" applyNumberFormat="1" applyFont="1" applyFill="1" applyBorder="1" applyAlignment="1">
      <alignment vertical="center"/>
    </xf>
    <xf numFmtId="49" fontId="104" fillId="20" borderId="18" xfId="8" applyNumberFormat="1" applyFont="1" applyFill="1" applyBorder="1" applyAlignment="1">
      <alignment horizontal="right" vertical="center"/>
    </xf>
    <xf numFmtId="49" fontId="104" fillId="20" borderId="23" xfId="8" applyNumberFormat="1" applyFont="1" applyFill="1" applyBorder="1" applyAlignment="1">
      <alignment horizontal="center" vertical="center"/>
    </xf>
    <xf numFmtId="49" fontId="104" fillId="20" borderId="17" xfId="8" applyNumberFormat="1" applyFont="1" applyFill="1" applyBorder="1" applyAlignment="1">
      <alignment vertical="center"/>
    </xf>
    <xf numFmtId="0" fontId="104" fillId="20" borderId="26" xfId="8" applyFont="1" applyFill="1" applyBorder="1" applyAlignment="1">
      <alignment vertical="center"/>
    </xf>
    <xf numFmtId="0" fontId="2" fillId="20" borderId="18" xfId="8" applyFill="1" applyBorder="1"/>
    <xf numFmtId="49" fontId="104" fillId="0" borderId="0" xfId="8" applyNumberFormat="1" applyFont="1" applyAlignment="1">
      <alignment vertical="center"/>
    </xf>
    <xf numFmtId="49" fontId="104" fillId="23" borderId="24" xfId="8" applyNumberFormat="1" applyFont="1" applyFill="1" applyBorder="1" applyAlignment="1">
      <alignment vertical="center"/>
    </xf>
    <xf numFmtId="49" fontId="104" fillId="23" borderId="25" xfId="8" applyNumberFormat="1" applyFont="1" applyFill="1" applyBorder="1" applyAlignment="1">
      <alignment vertical="center"/>
    </xf>
    <xf numFmtId="49" fontId="104" fillId="23" borderId="19" xfId="8" applyNumberFormat="1" applyFont="1" applyFill="1" applyBorder="1" applyAlignment="1">
      <alignment horizontal="right" vertical="center"/>
    </xf>
    <xf numFmtId="0" fontId="104" fillId="20" borderId="0" xfId="8" applyFont="1" applyFill="1" applyAlignment="1">
      <alignment vertical="center"/>
    </xf>
    <xf numFmtId="0" fontId="104" fillId="23" borderId="23" xfId="8" applyFont="1" applyFill="1" applyBorder="1" applyAlignment="1">
      <alignment vertical="center"/>
    </xf>
    <xf numFmtId="49" fontId="104" fillId="23" borderId="0" xfId="8" applyNumberFormat="1" applyFont="1" applyFill="1" applyAlignment="1">
      <alignment horizontal="right" vertical="center"/>
    </xf>
    <xf numFmtId="49" fontId="104" fillId="23" borderId="17" xfId="8" applyNumberFormat="1" applyFont="1" applyFill="1" applyBorder="1" applyAlignment="1">
      <alignment horizontal="right" vertical="center"/>
    </xf>
    <xf numFmtId="49" fontId="104" fillId="20" borderId="23" xfId="8" applyNumberFormat="1" applyFont="1" applyFill="1" applyBorder="1" applyAlignment="1">
      <alignment vertical="center"/>
    </xf>
    <xf numFmtId="0" fontId="2" fillId="20" borderId="17" xfId="8" applyFill="1" applyBorder="1"/>
    <xf numFmtId="0" fontId="101" fillId="23" borderId="23" xfId="8" applyFont="1" applyFill="1" applyBorder="1" applyAlignment="1">
      <alignment vertical="center"/>
    </xf>
    <xf numFmtId="0" fontId="101" fillId="23" borderId="0" xfId="8" applyFont="1" applyFill="1" applyAlignment="1">
      <alignment vertical="center"/>
    </xf>
    <xf numFmtId="0" fontId="101" fillId="23" borderId="17" xfId="8" applyFont="1" applyFill="1" applyBorder="1" applyAlignment="1">
      <alignment vertical="center"/>
    </xf>
    <xf numFmtId="49" fontId="104" fillId="23" borderId="23" xfId="8" applyNumberFormat="1" applyFont="1" applyFill="1" applyBorder="1" applyAlignment="1">
      <alignment vertical="center"/>
    </xf>
    <xf numFmtId="49" fontId="104" fillId="23" borderId="0" xfId="8" applyNumberFormat="1" applyFont="1" applyFill="1" applyAlignment="1">
      <alignment vertical="center"/>
    </xf>
    <xf numFmtId="0" fontId="104" fillId="23" borderId="17" xfId="8" applyFont="1" applyFill="1" applyBorder="1" applyAlignment="1">
      <alignment horizontal="right" vertical="center"/>
    </xf>
    <xf numFmtId="49" fontId="104" fillId="23" borderId="26" xfId="8" applyNumberFormat="1" applyFont="1" applyFill="1" applyBorder="1" applyAlignment="1">
      <alignment vertical="center"/>
    </xf>
    <xf numFmtId="49" fontId="104" fillId="23" borderId="7" xfId="8" applyNumberFormat="1" applyFont="1" applyFill="1" applyBorder="1" applyAlignment="1">
      <alignment vertical="center"/>
    </xf>
    <xf numFmtId="0" fontId="104" fillId="23" borderId="18" xfId="8" applyFont="1" applyFill="1" applyBorder="1" applyAlignment="1">
      <alignment horizontal="right" vertical="center"/>
    </xf>
    <xf numFmtId="49" fontId="104" fillId="20" borderId="26" xfId="8" applyNumberFormat="1" applyFont="1" applyFill="1" applyBorder="1" applyAlignment="1">
      <alignment horizontal="center" vertical="center"/>
    </xf>
    <xf numFmtId="0" fontId="104" fillId="20" borderId="7" xfId="8" applyFont="1" applyFill="1" applyBorder="1" applyAlignment="1">
      <alignment vertical="center"/>
    </xf>
    <xf numFmtId="49" fontId="104" fillId="20" borderId="18" xfId="8" applyNumberFormat="1" applyFont="1" applyFill="1" applyBorder="1" applyAlignment="1">
      <alignment vertical="center"/>
    </xf>
    <xf numFmtId="0" fontId="106" fillId="0" borderId="0" xfId="8" applyFont="1" applyAlignment="1">
      <alignment horizontal="right" vertical="center"/>
    </xf>
    <xf numFmtId="0" fontId="2" fillId="6" borderId="0" xfId="0" applyFont="1" applyFill="1" applyAlignment="1">
      <alignment shrinkToFit="1"/>
    </xf>
    <xf numFmtId="0" fontId="45" fillId="0" borderId="7" xfId="6" applyFont="1" applyBorder="1" applyAlignment="1">
      <alignment horizontal="center" vertical="center"/>
    </xf>
    <xf numFmtId="0" fontId="84" fillId="7" borderId="19" xfId="6" applyFont="1" applyFill="1" applyBorder="1" applyAlignment="1">
      <alignment horizontal="right" vertical="center"/>
    </xf>
    <xf numFmtId="0" fontId="45" fillId="0" borderId="18" xfId="6" applyFont="1" applyBorder="1" applyAlignment="1">
      <alignment horizontal="center" vertical="center"/>
    </xf>
    <xf numFmtId="0" fontId="45" fillId="0" borderId="0" xfId="6" applyFont="1" applyAlignment="1">
      <alignment horizontal="center" vertical="center"/>
    </xf>
    <xf numFmtId="0" fontId="46" fillId="7" borderId="0" xfId="6" applyFont="1" applyFill="1" applyAlignment="1">
      <alignment horizontal="right" vertical="center"/>
    </xf>
    <xf numFmtId="0" fontId="58" fillId="0" borderId="26" xfId="0" applyFont="1" applyBorder="1" applyAlignment="1">
      <alignment horizontal="left" vertical="top"/>
    </xf>
    <xf numFmtId="49" fontId="107" fillId="0" borderId="0" xfId="6" applyNumberFormat="1" applyFont="1" applyAlignment="1">
      <alignment vertical="top"/>
    </xf>
    <xf numFmtId="0" fontId="2" fillId="30" borderId="0" xfId="8" applyFill="1"/>
    <xf numFmtId="0" fontId="0" fillId="19" borderId="0" xfId="0" applyFill="1"/>
    <xf numFmtId="0" fontId="104" fillId="20" borderId="25" xfId="8" applyFont="1" applyFill="1" applyBorder="1" applyAlignment="1">
      <alignment horizontal="left" vertical="center"/>
    </xf>
    <xf numFmtId="0" fontId="104" fillId="20" borderId="0" xfId="8" applyFont="1" applyFill="1" applyAlignment="1">
      <alignment horizontal="left" vertical="center"/>
    </xf>
    <xf numFmtId="20" fontId="2" fillId="0" borderId="5" xfId="8" applyNumberFormat="1" applyBorder="1" applyAlignment="1">
      <alignment horizontal="center" vertical="center"/>
    </xf>
    <xf numFmtId="0" fontId="2" fillId="0" borderId="5" xfId="8" applyBorder="1" applyAlignment="1">
      <alignment horizontal="center" vertical="center"/>
    </xf>
    <xf numFmtId="0" fontId="2" fillId="0" borderId="5" xfId="8" applyBorder="1" applyAlignment="1">
      <alignment horizontal="center" vertical="center" shrinkToFit="1"/>
    </xf>
    <xf numFmtId="0" fontId="2" fillId="29" borderId="5" xfId="8" applyFill="1" applyBorder="1" applyAlignment="1">
      <alignment horizontal="center" vertical="center"/>
    </xf>
    <xf numFmtId="0" fontId="2" fillId="29" borderId="22" xfId="8" applyFill="1" applyBorder="1" applyAlignment="1">
      <alignment horizontal="center" vertical="center"/>
    </xf>
    <xf numFmtId="0" fontId="2" fillId="0" borderId="22" xfId="8" applyBorder="1" applyAlignment="1">
      <alignment horizontal="center" vertical="center"/>
    </xf>
    <xf numFmtId="0" fontId="2" fillId="0" borderId="22" xfId="8" applyBorder="1" applyAlignment="1">
      <alignment horizontal="center" vertical="center" shrinkToFit="1"/>
    </xf>
    <xf numFmtId="49" fontId="85" fillId="20" borderId="0" xfId="8" applyNumberFormat="1" applyFont="1" applyFill="1" applyAlignment="1">
      <alignment vertical="top" shrinkToFit="1"/>
    </xf>
    <xf numFmtId="49" fontId="12" fillId="6" borderId="0" xfId="0" applyNumberFormat="1" applyFont="1" applyFill="1" applyAlignment="1">
      <alignment vertical="top" shrinkToFit="1"/>
    </xf>
    <xf numFmtId="0" fontId="0" fillId="0" borderId="5" xfId="0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/>
    </xf>
    <xf numFmtId="0" fontId="108" fillId="0" borderId="0" xfId="10" applyAlignment="1">
      <alignment horizontal="left" vertical="top"/>
    </xf>
    <xf numFmtId="0" fontId="111" fillId="16" borderId="5" xfId="10" applyFont="1" applyFill="1" applyBorder="1" applyAlignment="1">
      <alignment horizontal="center" vertical="top" textRotation="255" wrapText="1"/>
    </xf>
    <xf numFmtId="0" fontId="111" fillId="16" borderId="5" xfId="10" applyFont="1" applyFill="1" applyBorder="1" applyAlignment="1">
      <alignment horizontal="center" vertical="top" wrapText="1"/>
    </xf>
    <xf numFmtId="0" fontId="111" fillId="16" borderId="5" xfId="10" applyFont="1" applyFill="1" applyBorder="1" applyAlignment="1">
      <alignment horizontal="center" vertical="top" textRotation="180" wrapText="1"/>
    </xf>
    <xf numFmtId="0" fontId="109" fillId="0" borderId="38" xfId="10" applyFont="1" applyBorder="1" applyAlignment="1">
      <alignment horizontal="left" vertical="top" wrapText="1"/>
    </xf>
    <xf numFmtId="0" fontId="110" fillId="0" borderId="38" xfId="10" applyFont="1" applyBorder="1" applyAlignment="1">
      <alignment horizontal="left" wrapText="1"/>
    </xf>
    <xf numFmtId="0" fontId="80" fillId="0" borderId="38" xfId="10" applyFont="1" applyBorder="1" applyAlignment="1">
      <alignment horizontal="left" vertical="top" wrapText="1"/>
    </xf>
    <xf numFmtId="166" fontId="79" fillId="0" borderId="38" xfId="10" applyNumberFormat="1" applyFont="1" applyBorder="1" applyAlignment="1">
      <alignment horizontal="center" vertical="top" shrinkToFit="1"/>
    </xf>
    <xf numFmtId="0" fontId="110" fillId="0" borderId="40" xfId="10" applyFont="1" applyBorder="1" applyAlignment="1">
      <alignment horizontal="left" wrapText="1"/>
    </xf>
    <xf numFmtId="0" fontId="80" fillId="0" borderId="40" xfId="10" applyFont="1" applyBorder="1" applyAlignment="1">
      <alignment horizontal="left" vertical="top" wrapText="1"/>
    </xf>
    <xf numFmtId="166" fontId="79" fillId="0" borderId="40" xfId="10" applyNumberFormat="1" applyFont="1" applyBorder="1" applyAlignment="1">
      <alignment horizontal="center" vertical="top" shrinkToFit="1"/>
    </xf>
    <xf numFmtId="0" fontId="109" fillId="31" borderId="40" xfId="10" applyFont="1" applyFill="1" applyBorder="1" applyAlignment="1">
      <alignment horizontal="left" vertical="top" wrapText="1"/>
    </xf>
    <xf numFmtId="0" fontId="110" fillId="31" borderId="40" xfId="10" applyFont="1" applyFill="1" applyBorder="1" applyAlignment="1">
      <alignment horizontal="left" wrapText="1"/>
    </xf>
    <xf numFmtId="0" fontId="80" fillId="31" borderId="40" xfId="10" applyFont="1" applyFill="1" applyBorder="1" applyAlignment="1">
      <alignment horizontal="left" vertical="top" wrapText="1"/>
    </xf>
    <xf numFmtId="0" fontId="109" fillId="0" borderId="40" xfId="10" applyFont="1" applyBorder="1" applyAlignment="1">
      <alignment horizontal="left" vertical="top" wrapText="1"/>
    </xf>
    <xf numFmtId="166" fontId="79" fillId="0" borderId="38" xfId="10" applyNumberFormat="1" applyFont="1" applyBorder="1" applyAlignment="1">
      <alignment horizontal="right" vertical="top" shrinkToFit="1"/>
    </xf>
    <xf numFmtId="166" fontId="79" fillId="0" borderId="40" xfId="10" applyNumberFormat="1" applyFont="1" applyBorder="1" applyAlignment="1">
      <alignment horizontal="right" vertical="top" shrinkToFit="1"/>
    </xf>
    <xf numFmtId="0" fontId="110" fillId="0" borderId="40" xfId="10" applyFont="1" applyBorder="1" applyAlignment="1">
      <alignment horizontal="left" vertical="center" wrapText="1"/>
    </xf>
    <xf numFmtId="0" fontId="78" fillId="0" borderId="5" xfId="5" applyFont="1" applyBorder="1" applyAlignment="1">
      <alignment horizontal="center" vertical="top"/>
    </xf>
    <xf numFmtId="0" fontId="58" fillId="0" borderId="5" xfId="0" applyFont="1" applyBorder="1" applyAlignment="1">
      <alignment horizontal="left" vertical="top"/>
    </xf>
    <xf numFmtId="0" fontId="78" fillId="0" borderId="0" xfId="5" applyFont="1" applyAlignment="1">
      <alignment horizontal="left" vertical="top"/>
    </xf>
    <xf numFmtId="0" fontId="0" fillId="0" borderId="5" xfId="0" applyBorder="1" applyAlignment="1">
      <alignment horizontal="left" vertical="top"/>
    </xf>
    <xf numFmtId="0" fontId="77" fillId="0" borderId="0" xfId="5" applyFont="1" applyAlignment="1">
      <alignment horizontal="left" vertical="top"/>
    </xf>
    <xf numFmtId="0" fontId="0" fillId="0" borderId="5" xfId="0" applyBorder="1" applyAlignment="1">
      <alignment horizontal="right" vertical="center" shrinkToFit="1"/>
    </xf>
    <xf numFmtId="49" fontId="0" fillId="13" borderId="5" xfId="0" applyNumberForma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2" fillId="6" borderId="0" xfId="0" applyNumberFormat="1" applyFont="1" applyFill="1" applyAlignment="1">
      <alignment vertical="top" shrinkToFit="1"/>
    </xf>
    <xf numFmtId="14" fontId="17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14" fontId="25" fillId="2" borderId="25" xfId="0" applyNumberFormat="1" applyFont="1" applyFill="1" applyBorder="1" applyAlignment="1">
      <alignment horizontal="left" vertical="center" wrapText="1"/>
    </xf>
    <xf numFmtId="0" fontId="80" fillId="31" borderId="30" xfId="10" applyFont="1" applyFill="1" applyBorder="1" applyAlignment="1">
      <alignment horizontal="left" vertical="top" wrapText="1"/>
    </xf>
    <xf numFmtId="0" fontId="80" fillId="31" borderId="32" xfId="10" applyFont="1" applyFill="1" applyBorder="1" applyAlignment="1">
      <alignment horizontal="left" vertical="top" wrapText="1"/>
    </xf>
    <xf numFmtId="0" fontId="110" fillId="31" borderId="30" xfId="10" applyFont="1" applyFill="1" applyBorder="1" applyAlignment="1">
      <alignment horizontal="left" wrapText="1"/>
    </xf>
    <xf numFmtId="0" fontId="110" fillId="31" borderId="32" xfId="10" applyFont="1" applyFill="1" applyBorder="1" applyAlignment="1">
      <alignment horizontal="left" wrapText="1"/>
    </xf>
    <xf numFmtId="0" fontId="80" fillId="0" borderId="30" xfId="10" applyFont="1" applyBorder="1" applyAlignment="1">
      <alignment horizontal="left" vertical="top" wrapText="1"/>
    </xf>
    <xf numFmtId="0" fontId="80" fillId="0" borderId="32" xfId="10" applyFont="1" applyBorder="1" applyAlignment="1">
      <alignment horizontal="left" vertical="top" wrapText="1"/>
    </xf>
    <xf numFmtId="0" fontId="110" fillId="0" borderId="30" xfId="10" applyFont="1" applyBorder="1" applyAlignment="1">
      <alignment horizontal="left" wrapText="1"/>
    </xf>
    <xf numFmtId="0" fontId="110" fillId="0" borderId="32" xfId="10" applyFont="1" applyBorder="1" applyAlignment="1">
      <alignment horizontal="left" wrapText="1"/>
    </xf>
    <xf numFmtId="0" fontId="109" fillId="0" borderId="30" xfId="10" applyFont="1" applyBorder="1" applyAlignment="1">
      <alignment horizontal="left" vertical="top" wrapText="1"/>
    </xf>
    <xf numFmtId="0" fontId="109" fillId="0" borderId="32" xfId="10" applyFont="1" applyBorder="1" applyAlignment="1">
      <alignment horizontal="left" vertical="top" wrapText="1"/>
    </xf>
    <xf numFmtId="0" fontId="109" fillId="31" borderId="30" xfId="10" applyFont="1" applyFill="1" applyBorder="1" applyAlignment="1">
      <alignment horizontal="left" vertical="top" wrapText="1"/>
    </xf>
    <xf numFmtId="0" fontId="109" fillId="31" borderId="32" xfId="10" applyFont="1" applyFill="1" applyBorder="1" applyAlignment="1">
      <alignment horizontal="left" vertical="top" wrapText="1"/>
    </xf>
    <xf numFmtId="0" fontId="110" fillId="0" borderId="30" xfId="10" applyFont="1" applyBorder="1" applyAlignment="1">
      <alignment horizontal="left" vertical="center" wrapText="1"/>
    </xf>
    <xf numFmtId="0" fontId="110" fillId="0" borderId="32" xfId="10" applyFont="1" applyBorder="1" applyAlignment="1">
      <alignment horizontal="left" vertical="center" wrapText="1"/>
    </xf>
    <xf numFmtId="0" fontId="110" fillId="0" borderId="41" xfId="10" applyFont="1" applyBorder="1" applyAlignment="1">
      <alignment horizontal="center" vertical="top" wrapText="1"/>
    </xf>
    <xf numFmtId="0" fontId="110" fillId="0" borderId="42" xfId="10" applyFont="1" applyBorder="1" applyAlignment="1">
      <alignment horizontal="center" vertical="top" wrapText="1"/>
    </xf>
    <xf numFmtId="0" fontId="110" fillId="0" borderId="43" xfId="10" applyFont="1" applyBorder="1" applyAlignment="1">
      <alignment horizontal="center" vertical="top" wrapText="1"/>
    </xf>
    <xf numFmtId="0" fontId="111" fillId="16" borderId="20" xfId="10" applyFont="1" applyFill="1" applyBorder="1" applyAlignment="1">
      <alignment horizontal="center" vertical="top" wrapText="1"/>
    </xf>
    <xf numFmtId="0" fontId="111" fillId="16" borderId="22" xfId="10" applyFont="1" applyFill="1" applyBorder="1" applyAlignment="1">
      <alignment horizontal="center" vertical="top" wrapText="1"/>
    </xf>
    <xf numFmtId="0" fontId="80" fillId="0" borderId="33" xfId="10" applyFont="1" applyBorder="1" applyAlignment="1">
      <alignment horizontal="left" vertical="top" wrapText="1"/>
    </xf>
    <xf numFmtId="0" fontId="80" fillId="0" borderId="39" xfId="10" applyFont="1" applyBorder="1" applyAlignment="1">
      <alignment horizontal="left" vertical="top" wrapText="1"/>
    </xf>
    <xf numFmtId="0" fontId="110" fillId="0" borderId="33" xfId="10" applyFont="1" applyBorder="1" applyAlignment="1">
      <alignment horizontal="left" wrapText="1"/>
    </xf>
    <xf numFmtId="0" fontId="110" fillId="0" borderId="39" xfId="10" applyFont="1" applyBorder="1" applyAlignment="1">
      <alignment horizontal="left" wrapText="1"/>
    </xf>
    <xf numFmtId="0" fontId="110" fillId="14" borderId="30" xfId="10" applyFont="1" applyFill="1" applyBorder="1" applyAlignment="1">
      <alignment horizontal="center" wrapText="1"/>
    </xf>
    <xf numFmtId="0" fontId="110" fillId="14" borderId="31" xfId="10" applyFont="1" applyFill="1" applyBorder="1" applyAlignment="1">
      <alignment horizontal="center" wrapText="1"/>
    </xf>
    <xf numFmtId="0" fontId="110" fillId="14" borderId="32" xfId="10" applyFont="1" applyFill="1" applyBorder="1" applyAlignment="1">
      <alignment horizontal="center" wrapText="1"/>
    </xf>
    <xf numFmtId="0" fontId="109" fillId="15" borderId="30" xfId="10" applyFont="1" applyFill="1" applyBorder="1" applyAlignment="1">
      <alignment horizontal="center" vertical="top" wrapText="1"/>
    </xf>
    <xf numFmtId="0" fontId="109" fillId="15" borderId="31" xfId="10" applyFont="1" applyFill="1" applyBorder="1" applyAlignment="1">
      <alignment horizontal="center" vertical="top" wrapText="1"/>
    </xf>
    <xf numFmtId="0" fontId="109" fillId="15" borderId="32" xfId="10" applyFont="1" applyFill="1" applyBorder="1" applyAlignment="1">
      <alignment horizontal="center" vertical="top" wrapText="1"/>
    </xf>
    <xf numFmtId="0" fontId="109" fillId="31" borderId="30" xfId="10" applyFont="1" applyFill="1" applyBorder="1" applyAlignment="1">
      <alignment horizontal="center" vertical="top" wrapText="1"/>
    </xf>
    <xf numFmtId="0" fontId="109" fillId="31" borderId="31" xfId="10" applyFont="1" applyFill="1" applyBorder="1" applyAlignment="1">
      <alignment horizontal="center" vertical="top" wrapText="1"/>
    </xf>
    <xf numFmtId="0" fontId="109" fillId="31" borderId="32" xfId="10" applyFont="1" applyFill="1" applyBorder="1" applyAlignment="1">
      <alignment horizontal="center" vertical="top" wrapText="1"/>
    </xf>
    <xf numFmtId="0" fontId="109" fillId="15" borderId="33" xfId="10" applyFont="1" applyFill="1" applyBorder="1" applyAlignment="1">
      <alignment horizontal="center" vertical="top" wrapText="1"/>
    </xf>
    <xf numFmtId="0" fontId="109" fillId="15" borderId="34" xfId="10" applyFont="1" applyFill="1" applyBorder="1" applyAlignment="1">
      <alignment horizontal="center" vertical="top" wrapText="1"/>
    </xf>
    <xf numFmtId="0" fontId="110" fillId="0" borderId="35" xfId="10" applyFont="1" applyBorder="1" applyAlignment="1">
      <alignment horizontal="center" vertical="top" wrapText="1"/>
    </xf>
    <xf numFmtId="0" fontId="110" fillId="0" borderId="36" xfId="10" applyFont="1" applyBorder="1" applyAlignment="1">
      <alignment horizontal="center" vertical="top" wrapText="1"/>
    </xf>
    <xf numFmtId="0" fontId="110" fillId="0" borderId="37" xfId="10" applyFont="1" applyBorder="1" applyAlignment="1">
      <alignment horizontal="center" vertical="top" wrapText="1"/>
    </xf>
    <xf numFmtId="0" fontId="111" fillId="16" borderId="5" xfId="10" applyFont="1" applyFill="1" applyBorder="1" applyAlignment="1">
      <alignment horizontal="center" vertical="top" wrapText="1"/>
    </xf>
    <xf numFmtId="49" fontId="85" fillId="20" borderId="0" xfId="8" applyNumberFormat="1" applyFont="1" applyFill="1" applyAlignment="1">
      <alignment vertical="top" shrinkToFit="1"/>
    </xf>
    <xf numFmtId="14" fontId="96" fillId="20" borderId="6" xfId="8" applyNumberFormat="1" applyFont="1" applyFill="1" applyBorder="1" applyAlignment="1">
      <alignment horizontal="left" vertical="center"/>
    </xf>
    <xf numFmtId="0" fontId="2" fillId="0" borderId="5" xfId="8" applyBorder="1" applyAlignment="1">
      <alignment horizontal="right" vertical="center" shrinkToFit="1"/>
    </xf>
    <xf numFmtId="0" fontId="2" fillId="29" borderId="20" xfId="8" applyFill="1" applyBorder="1" applyAlignment="1">
      <alignment horizontal="center" vertical="center"/>
    </xf>
    <xf numFmtId="0" fontId="2" fillId="29" borderId="22" xfId="8" applyFill="1" applyBorder="1" applyAlignment="1">
      <alignment horizontal="center" vertical="center"/>
    </xf>
    <xf numFmtId="0" fontId="2" fillId="0" borderId="20" xfId="8" applyBorder="1" applyAlignment="1">
      <alignment horizontal="center" vertical="center" shrinkToFit="1"/>
    </xf>
    <xf numFmtId="0" fontId="2" fillId="0" borderId="22" xfId="8" applyBorder="1" applyAlignment="1">
      <alignment horizontal="center" vertical="center" shrinkToFit="1"/>
    </xf>
    <xf numFmtId="20" fontId="2" fillId="0" borderId="20" xfId="8" applyNumberFormat="1" applyBorder="1" applyAlignment="1">
      <alignment horizontal="center" vertical="center" shrinkToFit="1"/>
    </xf>
    <xf numFmtId="20" fontId="2" fillId="0" borderId="22" xfId="8" applyNumberFormat="1" applyBorder="1" applyAlignment="1">
      <alignment horizontal="center" vertical="center" shrinkToFit="1"/>
    </xf>
    <xf numFmtId="0" fontId="2" fillId="23" borderId="5" xfId="8" applyFill="1" applyBorder="1" applyAlignment="1">
      <alignment vertical="center"/>
    </xf>
    <xf numFmtId="0" fontId="2" fillId="0" borderId="20" xfId="8" applyBorder="1" applyAlignment="1">
      <alignment horizontal="center" vertical="center"/>
    </xf>
    <xf numFmtId="0" fontId="2" fillId="0" borderId="22" xfId="8" applyBorder="1" applyAlignment="1">
      <alignment horizontal="center" vertical="center"/>
    </xf>
    <xf numFmtId="20" fontId="2" fillId="0" borderId="20" xfId="8" applyNumberFormat="1" applyBorder="1" applyAlignment="1">
      <alignment horizontal="center" vertical="center"/>
    </xf>
    <xf numFmtId="20" fontId="2" fillId="0" borderId="22" xfId="8" applyNumberFormat="1" applyBorder="1" applyAlignment="1">
      <alignment horizontal="center" vertical="center"/>
    </xf>
    <xf numFmtId="20" fontId="2" fillId="0" borderId="5" xfId="8" applyNumberFormat="1" applyBorder="1" applyAlignment="1">
      <alignment horizontal="center" vertical="center"/>
    </xf>
    <xf numFmtId="0" fontId="2" fillId="0" borderId="5" xfId="8" applyBorder="1" applyAlignment="1">
      <alignment horizontal="center" vertical="center"/>
    </xf>
    <xf numFmtId="0" fontId="2" fillId="0" borderId="5" xfId="8" applyBorder="1" applyAlignment="1">
      <alignment horizontal="center" vertical="center" shrinkToFit="1"/>
    </xf>
    <xf numFmtId="0" fontId="2" fillId="29" borderId="5" xfId="8" applyFill="1" applyBorder="1" applyAlignment="1">
      <alignment horizontal="center" vertical="center"/>
    </xf>
    <xf numFmtId="14" fontId="17" fillId="0" borderId="6" xfId="6" applyNumberFormat="1" applyFont="1" applyBorder="1" applyAlignment="1">
      <alignment horizontal="left" vertical="center"/>
    </xf>
    <xf numFmtId="0" fontId="2" fillId="20" borderId="0" xfId="8" applyFill="1" applyBorder="1" applyAlignment="1">
      <alignment vertical="center" shrinkToFit="1"/>
    </xf>
    <xf numFmtId="0" fontId="2" fillId="0" borderId="21" xfId="8" applyBorder="1" applyAlignment="1">
      <alignment horizontal="center" vertical="center" shrinkToFit="1"/>
    </xf>
    <xf numFmtId="0" fontId="2" fillId="0" borderId="5" xfId="8" applyFont="1" applyBorder="1" applyAlignment="1">
      <alignment horizontal="center" vertical="center" shrinkToFit="1"/>
    </xf>
    <xf numFmtId="0" fontId="2" fillId="0" borderId="5" xfId="8" applyFont="1" applyBorder="1" applyAlignment="1">
      <alignment horizontal="center" vertical="center" shrinkToFit="1"/>
    </xf>
    <xf numFmtId="0" fontId="2" fillId="33" borderId="5" xfId="8" applyFill="1" applyBorder="1" applyAlignment="1">
      <alignment horizontal="center" vertical="center"/>
    </xf>
    <xf numFmtId="0" fontId="2" fillId="20" borderId="5" xfId="8" applyFill="1" applyBorder="1"/>
    <xf numFmtId="20" fontId="2" fillId="0" borderId="5" xfId="8" applyNumberFormat="1" applyBorder="1" applyAlignment="1">
      <alignment horizontal="center" vertical="center" shrinkToFit="1"/>
    </xf>
    <xf numFmtId="20" fontId="2" fillId="32" borderId="5" xfId="8" applyNumberFormat="1" applyFill="1" applyBorder="1" applyAlignment="1">
      <alignment horizontal="center" vertical="center"/>
    </xf>
    <xf numFmtId="0" fontId="2" fillId="32" borderId="5" xfId="8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 shrinkToFit="1"/>
    </xf>
    <xf numFmtId="49" fontId="0" fillId="14" borderId="5" xfId="0" applyNumberFormat="1" applyFill="1" applyBorder="1" applyAlignment="1">
      <alignment horizontal="center" vertical="center"/>
    </xf>
    <xf numFmtId="49" fontId="0" fillId="32" borderId="5" xfId="0" applyNumberFormat="1" applyFill="1" applyBorder="1" applyAlignment="1">
      <alignment horizontal="center" vertical="center"/>
    </xf>
    <xf numFmtId="0" fontId="41" fillId="17" borderId="7" xfId="6" applyFont="1" applyFill="1" applyBorder="1" applyAlignment="1">
      <alignment horizontal="left" vertical="center"/>
    </xf>
    <xf numFmtId="0" fontId="41" fillId="0" borderId="0" xfId="6" applyFont="1" applyAlignment="1">
      <alignment horizontal="left" vertical="center"/>
    </xf>
    <xf numFmtId="49" fontId="112" fillId="0" borderId="0" xfId="6" applyNumberFormat="1" applyFont="1" applyAlignment="1">
      <alignment horizontal="left" vertical="top"/>
    </xf>
    <xf numFmtId="49" fontId="112" fillId="0" borderId="0" xfId="6" applyNumberFormat="1" applyFont="1" applyAlignment="1">
      <alignment vertical="top"/>
    </xf>
    <xf numFmtId="49" fontId="113" fillId="0" borderId="0" xfId="6" applyNumberFormat="1" applyFont="1" applyAlignment="1">
      <alignment horizontal="left"/>
    </xf>
    <xf numFmtId="49" fontId="67" fillId="2" borderId="0" xfId="6" applyNumberFormat="1" applyFont="1" applyFill="1" applyAlignment="1">
      <alignment horizontal="left" vertical="center"/>
    </xf>
    <xf numFmtId="49" fontId="67" fillId="2" borderId="0" xfId="6" applyNumberFormat="1" applyFont="1" applyFill="1" applyAlignment="1">
      <alignment vertical="center"/>
    </xf>
    <xf numFmtId="49" fontId="53" fillId="0" borderId="6" xfId="6" applyNumberFormat="1" applyFont="1" applyBorder="1" applyAlignment="1">
      <alignment horizontal="left" vertical="center"/>
    </xf>
    <xf numFmtId="49" fontId="53" fillId="0" borderId="6" xfId="6" applyNumberFormat="1" applyFont="1" applyBorder="1" applyAlignment="1">
      <alignment vertical="center"/>
    </xf>
    <xf numFmtId="49" fontId="67" fillId="2" borderId="0" xfId="6" applyNumberFormat="1" applyFont="1" applyFill="1" applyAlignment="1">
      <alignment horizontal="center" vertical="center"/>
    </xf>
    <xf numFmtId="0" fontId="63" fillId="2" borderId="0" xfId="6" applyFont="1" applyFill="1" applyAlignment="1">
      <alignment horizontal="left" vertical="center"/>
    </xf>
    <xf numFmtId="0" fontId="63" fillId="2" borderId="0" xfId="6" applyFont="1" applyFill="1" applyAlignment="1">
      <alignment horizontal="center" vertical="center"/>
    </xf>
    <xf numFmtId="0" fontId="61" fillId="17" borderId="7" xfId="6" applyFont="1" applyFill="1" applyBorder="1" applyAlignment="1">
      <alignment horizontal="left" vertical="center"/>
    </xf>
    <xf numFmtId="0" fontId="61" fillId="17" borderId="7" xfId="6" applyFont="1" applyFill="1" applyBorder="1" applyAlignment="1">
      <alignment horizontal="center" vertical="center"/>
    </xf>
    <xf numFmtId="0" fontId="40" fillId="0" borderId="0" xfId="6" applyFont="1" applyAlignment="1">
      <alignment horizontal="left" vertical="center"/>
    </xf>
    <xf numFmtId="0" fontId="61" fillId="0" borderId="0" xfId="6" applyFont="1" applyAlignment="1">
      <alignment horizontal="left" vertical="center"/>
    </xf>
    <xf numFmtId="0" fontId="61" fillId="0" borderId="0" xfId="6" applyFont="1" applyAlignment="1">
      <alignment horizontal="center" vertical="center"/>
    </xf>
    <xf numFmtId="49" fontId="114" fillId="6" borderId="0" xfId="6" applyNumberFormat="1" applyFont="1" applyFill="1" applyAlignment="1">
      <alignment horizontal="left" vertical="center"/>
    </xf>
    <xf numFmtId="49" fontId="114" fillId="6" borderId="0" xfId="6" applyNumberFormat="1" applyFont="1" applyFill="1" applyAlignment="1">
      <alignment horizontal="center" vertical="center"/>
    </xf>
    <xf numFmtId="49" fontId="115" fillId="2" borderId="21" xfId="6" applyNumberFormat="1" applyFont="1" applyFill="1" applyBorder="1" applyAlignment="1">
      <alignment horizontal="left" vertical="center"/>
    </xf>
    <xf numFmtId="49" fontId="115" fillId="2" borderId="21" xfId="6" applyNumberFormat="1" applyFont="1" applyFill="1" applyBorder="1" applyAlignment="1">
      <alignment horizontal="center" vertical="center"/>
    </xf>
    <xf numFmtId="49" fontId="67" fillId="0" borderId="0" xfId="6" applyNumberFormat="1" applyFont="1" applyAlignment="1">
      <alignment horizontal="left" vertical="center"/>
    </xf>
    <xf numFmtId="49" fontId="67" fillId="0" borderId="0" xfId="6" applyNumberFormat="1" applyFont="1" applyAlignment="1">
      <alignment horizontal="center" vertical="center"/>
    </xf>
    <xf numFmtId="49" fontId="67" fillId="0" borderId="7" xfId="6" applyNumberFormat="1" applyFont="1" applyBorder="1" applyAlignment="1">
      <alignment horizontal="left" vertical="center"/>
    </xf>
    <xf numFmtId="49" fontId="67" fillId="0" borderId="7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/>
    </xf>
    <xf numFmtId="0" fontId="2" fillId="0" borderId="0" xfId="6" applyFont="1"/>
    <xf numFmtId="0" fontId="40" fillId="6" borderId="0" xfId="0" applyFont="1" applyFill="1" applyBorder="1" applyAlignment="1">
      <alignment vertical="center"/>
    </xf>
    <xf numFmtId="20" fontId="2" fillId="14" borderId="5" xfId="8" applyNumberFormat="1" applyFill="1" applyBorder="1" applyAlignment="1">
      <alignment horizontal="center" vertical="center"/>
    </xf>
    <xf numFmtId="0" fontId="41" fillId="17" borderId="0" xfId="6" applyFont="1" applyFill="1" applyBorder="1" applyAlignment="1">
      <alignment horizontal="center" vertical="center"/>
    </xf>
    <xf numFmtId="0" fontId="40" fillId="0" borderId="0" xfId="6" applyFont="1" applyBorder="1" applyAlignment="1">
      <alignment horizontal="center" vertical="center"/>
    </xf>
    <xf numFmtId="0" fontId="40" fillId="0" borderId="25" xfId="6" applyFont="1" applyBorder="1" applyAlignment="1">
      <alignment horizontal="center" vertical="center"/>
    </xf>
    <xf numFmtId="0" fontId="41" fillId="17" borderId="25" xfId="6" applyFont="1" applyFill="1" applyBorder="1" applyAlignment="1">
      <alignment horizontal="center" vertical="center"/>
    </xf>
    <xf numFmtId="0" fontId="41" fillId="17" borderId="7" xfId="6" applyFont="1" applyFill="1" applyBorder="1" applyAlignment="1">
      <alignment horizontal="right" vertical="center"/>
    </xf>
    <xf numFmtId="0" fontId="43" fillId="0" borderId="0" xfId="6" applyFont="1" applyAlignment="1">
      <alignment horizontal="right" vertical="center"/>
    </xf>
    <xf numFmtId="0" fontId="41" fillId="0" borderId="0" xfId="6" applyFont="1" applyAlignment="1">
      <alignment horizontal="right" vertical="center"/>
    </xf>
    <xf numFmtId="0" fontId="61" fillId="17" borderId="7" xfId="6" applyFont="1" applyFill="1" applyBorder="1" applyAlignment="1">
      <alignment horizontal="right" vertical="center"/>
    </xf>
    <xf numFmtId="0" fontId="40" fillId="0" borderId="0" xfId="6" applyFont="1" applyAlignment="1">
      <alignment horizontal="right" vertical="center"/>
    </xf>
    <xf numFmtId="0" fontId="61" fillId="0" borderId="0" xfId="6" applyFont="1" applyAlignment="1">
      <alignment horizontal="right" vertical="center"/>
    </xf>
  </cellXfs>
  <cellStyles count="11">
    <cellStyle name="Hivatkozás" xfId="1" builtinId="8"/>
    <cellStyle name="Normál" xfId="0" builtinId="0"/>
    <cellStyle name="Normál 2" xfId="3" xr:uid="{D866D353-F2EA-402E-8F19-E5F3F10F0BFC}"/>
    <cellStyle name="Normál 2 2" xfId="8" xr:uid="{2305879D-FFD8-4AD1-B902-C145E61CA402}"/>
    <cellStyle name="Normál 3" xfId="4" xr:uid="{29AE6490-E770-495F-8622-8F52BA135BBB}"/>
    <cellStyle name="Normál 4" xfId="5" xr:uid="{79DB20DF-7BE9-4109-8AA0-5460CB999818}"/>
    <cellStyle name="Normál 4 2" xfId="6" xr:uid="{1D0AFB9A-59F7-4106-8B92-F27F257F8558}"/>
    <cellStyle name="Normál 5" xfId="10" xr:uid="{DEBB471E-B867-4D7D-A032-BE4D5D7E044E}"/>
    <cellStyle name="Pénznem" xfId="2" builtinId="4"/>
    <cellStyle name="Pénznem 2" xfId="7" xr:uid="{39EE74FA-7E65-479B-A6DA-58A55686724D}"/>
    <cellStyle name="Pénznem 2 2" xfId="9" xr:uid="{5FDF8CC2-3C01-4FD8-A81B-E4911718BA07}"/>
  </cellStyles>
  <dxfs count="189">
    <dxf>
      <font>
        <b val="0"/>
        <i val="0"/>
      </font>
    </dxf>
    <dxf>
      <font>
        <b val="0"/>
        <i val="0"/>
        <condense val="0"/>
        <extend val="0"/>
      </font>
    </dxf>
    <dxf>
      <font>
        <i val="0"/>
        <color rgb="FFFFFFFF"/>
      </font>
      <fill>
        <patternFill>
          <bgColor rgb="FFCCFFFF"/>
        </patternFill>
      </fill>
    </dxf>
    <dxf>
      <font>
        <b val="0"/>
        <i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0</xdr:row>
      <xdr:rowOff>45720</xdr:rowOff>
    </xdr:from>
    <xdr:to>
      <xdr:col>9</xdr:col>
      <xdr:colOff>463594</xdr:colOff>
      <xdr:row>1</xdr:row>
      <xdr:rowOff>149547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F205A9BD-6056-489C-86E3-ABB13885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683" y="45720"/>
          <a:ext cx="566057" cy="42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522514</xdr:colOff>
          <xdr:row>0</xdr:row>
          <xdr:rowOff>10886</xdr:rowOff>
        </xdr:from>
        <xdr:to>
          <xdr:col>10</xdr:col>
          <xdr:colOff>370114</xdr:colOff>
          <xdr:row>0</xdr:row>
          <xdr:rowOff>174171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D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517071</xdr:colOff>
          <xdr:row>0</xdr:row>
          <xdr:rowOff>179614</xdr:rowOff>
        </xdr:from>
        <xdr:to>
          <xdr:col>10</xdr:col>
          <xdr:colOff>370114</xdr:colOff>
          <xdr:row>1</xdr:row>
          <xdr:rowOff>59871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D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289560</xdr:colOff>
      <xdr:row>0</xdr:row>
      <xdr:rowOff>30480</xdr:rowOff>
    </xdr:from>
    <xdr:to>
      <xdr:col>13</xdr:col>
      <xdr:colOff>60960</xdr:colOff>
      <xdr:row>1</xdr:row>
      <xdr:rowOff>144780</xdr:rowOff>
    </xdr:to>
    <xdr:pic>
      <xdr:nvPicPr>
        <xdr:cNvPr id="295004" name="Kép 2">
          <a:extLst>
            <a:ext uri="{FF2B5EF4-FFF2-40B4-BE49-F238E27FC236}">
              <a16:creationId xmlns:a16="http://schemas.microsoft.com/office/drawing/2014/main" id="{00000000-0008-0000-1300-00005C8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0</xdr:row>
      <xdr:rowOff>53280</xdr:rowOff>
    </xdr:from>
    <xdr:to>
      <xdr:col>9</xdr:col>
      <xdr:colOff>493097</xdr:colOff>
      <xdr:row>1</xdr:row>
      <xdr:rowOff>150015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F976179E-12FD-42D0-9345-3DFD604BF00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62997" y="53280"/>
          <a:ext cx="534317" cy="403569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522514</xdr:colOff>
          <xdr:row>0</xdr:row>
          <xdr:rowOff>10886</xdr:rowOff>
        </xdr:from>
        <xdr:to>
          <xdr:col>11</xdr:col>
          <xdr:colOff>370114</xdr:colOff>
          <xdr:row>0</xdr:row>
          <xdr:rowOff>174171</xdr:rowOff>
        </xdr:to>
        <xdr:sp macro="" textlink="">
          <xdr:nvSpPr>
            <xdr:cNvPr id="325633" name="Button 1" hidden="1">
              <a:extLst>
                <a:ext uri="{63B3BB69-23CF-44E3-9099-C40C66FF867C}">
                  <a14:compatExt spid="_x0000_s325633"/>
                </a:ext>
                <a:ext uri="{FF2B5EF4-FFF2-40B4-BE49-F238E27FC236}">
                  <a16:creationId xmlns:a16="http://schemas.microsoft.com/office/drawing/2014/main" id="{00000000-0008-0000-0F00-000001F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517071</xdr:colOff>
          <xdr:row>0</xdr:row>
          <xdr:rowOff>179614</xdr:rowOff>
        </xdr:from>
        <xdr:to>
          <xdr:col>11</xdr:col>
          <xdr:colOff>370114</xdr:colOff>
          <xdr:row>1</xdr:row>
          <xdr:rowOff>59871</xdr:rowOff>
        </xdr:to>
        <xdr:sp macro="" textlink="">
          <xdr:nvSpPr>
            <xdr:cNvPr id="325634" name="Button 2" hidden="1">
              <a:extLst>
                <a:ext uri="{63B3BB69-23CF-44E3-9099-C40C66FF867C}">
                  <a14:compatExt spid="_x0000_s325634"/>
                </a:ext>
                <a:ext uri="{FF2B5EF4-FFF2-40B4-BE49-F238E27FC236}">
                  <a16:creationId xmlns:a16="http://schemas.microsoft.com/office/drawing/2014/main" id="{00000000-0008-0000-0F00-000002F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13</xdr:col>
      <xdr:colOff>251460</xdr:colOff>
      <xdr:row>0</xdr:row>
      <xdr:rowOff>0</xdr:rowOff>
    </xdr:from>
    <xdr:to>
      <xdr:col>14</xdr:col>
      <xdr:colOff>74027</xdr:colOff>
      <xdr:row>2</xdr:row>
      <xdr:rowOff>2177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D7DD5C4-E0E0-47A0-8D60-FECFA315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331" y="0"/>
          <a:ext cx="573677" cy="43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522514</xdr:colOff>
          <xdr:row>0</xdr:row>
          <xdr:rowOff>10886</xdr:rowOff>
        </xdr:from>
        <xdr:to>
          <xdr:col>12</xdr:col>
          <xdr:colOff>370114</xdr:colOff>
          <xdr:row>0</xdr:row>
          <xdr:rowOff>174171</xdr:rowOff>
        </xdr:to>
        <xdr:sp macro="" textlink="">
          <xdr:nvSpPr>
            <xdr:cNvPr id="331777" name="Button 1" hidden="1">
              <a:extLst>
                <a:ext uri="{63B3BB69-23CF-44E3-9099-C40C66FF867C}">
                  <a14:compatExt spid="_x0000_s331777"/>
                </a:ext>
                <a:ext uri="{FF2B5EF4-FFF2-40B4-BE49-F238E27FC236}">
                  <a16:creationId xmlns:a16="http://schemas.microsoft.com/office/drawing/2014/main" id="{00000000-0008-0000-1000-0000011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517071</xdr:colOff>
          <xdr:row>0</xdr:row>
          <xdr:rowOff>179614</xdr:rowOff>
        </xdr:from>
        <xdr:to>
          <xdr:col>12</xdr:col>
          <xdr:colOff>370114</xdr:colOff>
          <xdr:row>1</xdr:row>
          <xdr:rowOff>59871</xdr:rowOff>
        </xdr:to>
        <xdr:sp macro="" textlink="">
          <xdr:nvSpPr>
            <xdr:cNvPr id="331778" name="Button 2" hidden="1">
              <a:extLst>
                <a:ext uri="{63B3BB69-23CF-44E3-9099-C40C66FF867C}">
                  <a14:compatExt spid="_x0000_s331778"/>
                </a:ext>
                <a:ext uri="{FF2B5EF4-FFF2-40B4-BE49-F238E27FC236}">
                  <a16:creationId xmlns:a16="http://schemas.microsoft.com/office/drawing/2014/main" id="{00000000-0008-0000-1000-0000021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251460</xdr:colOff>
      <xdr:row>0</xdr:row>
      <xdr:rowOff>0</xdr:rowOff>
    </xdr:from>
    <xdr:to>
      <xdr:col>15</xdr:col>
      <xdr:colOff>74026</xdr:colOff>
      <xdr:row>2</xdr:row>
      <xdr:rowOff>2177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A61180CF-210F-467D-A7CF-AC389EF3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331" y="0"/>
          <a:ext cx="573677" cy="43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522514</xdr:colOff>
          <xdr:row>0</xdr:row>
          <xdr:rowOff>10886</xdr:rowOff>
        </xdr:from>
        <xdr:to>
          <xdr:col>12</xdr:col>
          <xdr:colOff>370114</xdr:colOff>
          <xdr:row>0</xdr:row>
          <xdr:rowOff>174171</xdr:rowOff>
        </xdr:to>
        <xdr:sp macro="" textlink="">
          <xdr:nvSpPr>
            <xdr:cNvPr id="332801" name="Button 1" hidden="1">
              <a:extLst>
                <a:ext uri="{63B3BB69-23CF-44E3-9099-C40C66FF867C}">
                  <a14:compatExt spid="_x0000_s332801"/>
                </a:ext>
                <a:ext uri="{FF2B5EF4-FFF2-40B4-BE49-F238E27FC236}">
                  <a16:creationId xmlns:a16="http://schemas.microsoft.com/office/drawing/2014/main" id="{00000000-0008-0000-1100-0000011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517071</xdr:colOff>
          <xdr:row>0</xdr:row>
          <xdr:rowOff>179614</xdr:rowOff>
        </xdr:from>
        <xdr:to>
          <xdr:col>12</xdr:col>
          <xdr:colOff>370114</xdr:colOff>
          <xdr:row>1</xdr:row>
          <xdr:rowOff>59871</xdr:rowOff>
        </xdr:to>
        <xdr:sp macro="" textlink="">
          <xdr:nvSpPr>
            <xdr:cNvPr id="332802" name="Button 2" hidden="1">
              <a:extLst>
                <a:ext uri="{63B3BB69-23CF-44E3-9099-C40C66FF867C}">
                  <a14:compatExt spid="_x0000_s332802"/>
                </a:ext>
                <a:ext uri="{FF2B5EF4-FFF2-40B4-BE49-F238E27FC236}">
                  <a16:creationId xmlns:a16="http://schemas.microsoft.com/office/drawing/2014/main" id="{00000000-0008-0000-1100-0000021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251460</xdr:colOff>
      <xdr:row>0</xdr:row>
      <xdr:rowOff>0</xdr:rowOff>
    </xdr:from>
    <xdr:to>
      <xdr:col>15</xdr:col>
      <xdr:colOff>74027</xdr:colOff>
      <xdr:row>2</xdr:row>
      <xdr:rowOff>2177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32BD044-EAAE-48BD-9DE6-C90AA2ED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331" y="0"/>
          <a:ext cx="573677" cy="43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0</xdr:row>
      <xdr:rowOff>53280</xdr:rowOff>
    </xdr:from>
    <xdr:to>
      <xdr:col>9</xdr:col>
      <xdr:colOff>493096</xdr:colOff>
      <xdr:row>1</xdr:row>
      <xdr:rowOff>150015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C20FD0F9-8DEB-49A6-8977-B7E182250C7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62997" y="53280"/>
          <a:ext cx="534317" cy="403569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0</xdr:row>
      <xdr:rowOff>45720</xdr:rowOff>
    </xdr:from>
    <xdr:to>
      <xdr:col>9</xdr:col>
      <xdr:colOff>461553</xdr:colOff>
      <xdr:row>1</xdr:row>
      <xdr:rowOff>150228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C71F7B9-F052-4492-84DB-6897DC7C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683" y="45720"/>
          <a:ext cx="566057" cy="42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548640</xdr:colOff>
      <xdr:row>0</xdr:row>
      <xdr:rowOff>53280</xdr:rowOff>
    </xdr:from>
    <xdr:to>
      <xdr:col>10</xdr:col>
      <xdr:colOff>493096</xdr:colOff>
      <xdr:row>1</xdr:row>
      <xdr:rowOff>150015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CE94568-4FD3-4496-8C05-7049FEE25BF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62997" y="53280"/>
          <a:ext cx="534317" cy="403569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9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21771</xdr:colOff>
          <xdr:row>29</xdr:row>
          <xdr:rowOff>0</xdr:rowOff>
        </xdr:from>
        <xdr:to>
          <xdr:col>9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36576" tIns="36576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548640</xdr:colOff>
      <xdr:row>0</xdr:row>
      <xdr:rowOff>53280</xdr:rowOff>
    </xdr:from>
    <xdr:to>
      <xdr:col>11</xdr:col>
      <xdr:colOff>40661</xdr:colOff>
      <xdr:row>1</xdr:row>
      <xdr:rowOff>150015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10FC48F-6ABF-4E0A-87CE-20CF612CCFE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62997" y="53280"/>
          <a:ext cx="534317" cy="403569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487680</xdr:colOff>
      <xdr:row>0</xdr:row>
      <xdr:rowOff>15240</xdr:rowOff>
    </xdr:from>
    <xdr:to>
      <xdr:col>10</xdr:col>
      <xdr:colOff>489589</xdr:colOff>
      <xdr:row>1</xdr:row>
      <xdr:rowOff>150228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4263D3C-7D47-4250-B870-B2CAB983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193" y="15240"/>
          <a:ext cx="601980" cy="448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522514</xdr:colOff>
          <xdr:row>0</xdr:row>
          <xdr:rowOff>10886</xdr:rowOff>
        </xdr:from>
        <xdr:to>
          <xdr:col>12</xdr:col>
          <xdr:colOff>370114</xdr:colOff>
          <xdr:row>0</xdr:row>
          <xdr:rowOff>174171</xdr:rowOff>
        </xdr:to>
        <xdr:sp macro="" textlink="">
          <xdr:nvSpPr>
            <xdr:cNvPr id="321537" name="Button 1" hidden="1">
              <a:extLst>
                <a:ext uri="{63B3BB69-23CF-44E3-9099-C40C66FF867C}">
                  <a14:compatExt spid="_x0000_s321537"/>
                </a:ext>
                <a:ext uri="{FF2B5EF4-FFF2-40B4-BE49-F238E27FC236}">
                  <a16:creationId xmlns:a16="http://schemas.microsoft.com/office/drawing/2014/main" id="{00000000-0008-0000-0700-000001E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517071</xdr:colOff>
          <xdr:row>0</xdr:row>
          <xdr:rowOff>179614</xdr:rowOff>
        </xdr:from>
        <xdr:to>
          <xdr:col>12</xdr:col>
          <xdr:colOff>370114</xdr:colOff>
          <xdr:row>1</xdr:row>
          <xdr:rowOff>59871</xdr:rowOff>
        </xdr:to>
        <xdr:sp macro="" textlink="">
          <xdr:nvSpPr>
            <xdr:cNvPr id="321538" name="Button 2" hidden="1">
              <a:extLst>
                <a:ext uri="{63B3BB69-23CF-44E3-9099-C40C66FF867C}">
                  <a14:compatExt spid="_x0000_s321538"/>
                </a:ext>
                <a:ext uri="{FF2B5EF4-FFF2-40B4-BE49-F238E27FC236}">
                  <a16:creationId xmlns:a16="http://schemas.microsoft.com/office/drawing/2014/main" id="{00000000-0008-0000-0700-000002E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251460</xdr:colOff>
      <xdr:row>0</xdr:row>
      <xdr:rowOff>0</xdr:rowOff>
    </xdr:from>
    <xdr:to>
      <xdr:col>15</xdr:col>
      <xdr:colOff>74028</xdr:colOff>
      <xdr:row>1</xdr:row>
      <xdr:rowOff>154806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F993464-C191-478A-B29B-925013E5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9474" y="0"/>
          <a:ext cx="573677" cy="43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0</xdr:row>
      <xdr:rowOff>45720</xdr:rowOff>
    </xdr:from>
    <xdr:to>
      <xdr:col>9</xdr:col>
      <xdr:colOff>461554</xdr:colOff>
      <xdr:row>1</xdr:row>
      <xdr:rowOff>150228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522514</xdr:colOff>
          <xdr:row>0</xdr:row>
          <xdr:rowOff>10886</xdr:rowOff>
        </xdr:from>
        <xdr:to>
          <xdr:col>12</xdr:col>
          <xdr:colOff>370114</xdr:colOff>
          <xdr:row>0</xdr:row>
          <xdr:rowOff>174171</xdr:rowOff>
        </xdr:to>
        <xdr:sp macro="" textlink="">
          <xdr:nvSpPr>
            <xdr:cNvPr id="323585" name="Button 1" hidden="1">
              <a:extLst>
                <a:ext uri="{63B3BB69-23CF-44E3-9099-C40C66FF867C}">
                  <a14:compatExt spid="_x0000_s323585"/>
                </a:ext>
                <a:ext uri="{FF2B5EF4-FFF2-40B4-BE49-F238E27FC236}">
                  <a16:creationId xmlns:a16="http://schemas.microsoft.com/office/drawing/2014/main" id="{00000000-0008-0000-0900-000001F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517071</xdr:colOff>
          <xdr:row>0</xdr:row>
          <xdr:rowOff>179614</xdr:rowOff>
        </xdr:from>
        <xdr:to>
          <xdr:col>12</xdr:col>
          <xdr:colOff>370114</xdr:colOff>
          <xdr:row>1</xdr:row>
          <xdr:rowOff>59871</xdr:rowOff>
        </xdr:to>
        <xdr:sp macro="" textlink="">
          <xdr:nvSpPr>
            <xdr:cNvPr id="323586" name="Button 2" hidden="1">
              <a:extLst>
                <a:ext uri="{63B3BB69-23CF-44E3-9099-C40C66FF867C}">
                  <a14:compatExt spid="_x0000_s323586"/>
                </a:ext>
                <a:ext uri="{FF2B5EF4-FFF2-40B4-BE49-F238E27FC236}">
                  <a16:creationId xmlns:a16="http://schemas.microsoft.com/office/drawing/2014/main" id="{00000000-0008-0000-0900-000002F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251460</xdr:colOff>
      <xdr:row>0</xdr:row>
      <xdr:rowOff>0</xdr:rowOff>
    </xdr:from>
    <xdr:to>
      <xdr:col>15</xdr:col>
      <xdr:colOff>74027</xdr:colOff>
      <xdr:row>2</xdr:row>
      <xdr:rowOff>2177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D9DE5C5F-4A62-47A0-B230-81D4CC60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331" y="0"/>
          <a:ext cx="573677" cy="43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0</xdr:row>
      <xdr:rowOff>45720</xdr:rowOff>
    </xdr:from>
    <xdr:to>
      <xdr:col>9</xdr:col>
      <xdr:colOff>463593</xdr:colOff>
      <xdr:row>1</xdr:row>
      <xdr:rowOff>149547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DC97CA8B-6127-4EFB-BE82-B38ADC76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683" y="45720"/>
          <a:ext cx="566057" cy="42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0</xdr:row>
      <xdr:rowOff>45720</xdr:rowOff>
    </xdr:from>
    <xdr:to>
      <xdr:col>9</xdr:col>
      <xdr:colOff>463594</xdr:colOff>
      <xdr:row>1</xdr:row>
      <xdr:rowOff>149547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F2868A82-82CE-409D-AD83-4EB4945B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683" y="45720"/>
          <a:ext cx="566057" cy="42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4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showGridLines="0" showZeros="0" topLeftCell="A2" zoomScaleNormal="100" workbookViewId="0">
      <selection activeCell="M23" sqref="M23"/>
    </sheetView>
  </sheetViews>
  <sheetFormatPr defaultRowHeight="12.45" x14ac:dyDescent="0.3"/>
  <cols>
    <col min="1" max="4" width="19.15234375" customWidth="1"/>
    <col min="5" max="5" width="19.15234375" style="1" customWidth="1"/>
  </cols>
  <sheetData>
    <row r="1" spans="1:5" s="2" customFormat="1" ht="49.5" customHeight="1" thickBot="1" x14ac:dyDescent="0.35">
      <c r="A1" s="133" t="s">
        <v>80</v>
      </c>
      <c r="B1" s="3"/>
      <c r="C1" s="3"/>
      <c r="D1" s="134"/>
      <c r="E1" s="4"/>
    </row>
    <row r="2" spans="1:5" s="6" customFormat="1" ht="36.75" customHeight="1" thickBot="1" x14ac:dyDescent="0.35">
      <c r="A2" s="7" t="s">
        <v>12</v>
      </c>
      <c r="B2" s="8"/>
      <c r="C2" s="8"/>
      <c r="D2" s="8"/>
      <c r="E2" s="9"/>
    </row>
    <row r="3" spans="1:5" s="2" customFormat="1" ht="6" customHeight="1" thickBot="1" x14ac:dyDescent="0.35">
      <c r="A3" s="11"/>
      <c r="B3" s="12"/>
      <c r="C3" s="12"/>
      <c r="D3" s="12"/>
      <c r="E3" s="13"/>
    </row>
    <row r="4" spans="1:5" s="2" customFormat="1" ht="20.25" customHeight="1" thickBot="1" x14ac:dyDescent="0.35">
      <c r="A4" s="14" t="s">
        <v>13</v>
      </c>
      <c r="B4" s="15"/>
      <c r="C4" s="15"/>
      <c r="D4" s="15"/>
      <c r="E4" s="16"/>
    </row>
    <row r="5" spans="1:5" s="17" customFormat="1" ht="15" customHeight="1" x14ac:dyDescent="0.3">
      <c r="A5" s="145" t="s">
        <v>14</v>
      </c>
      <c r="B5" s="20"/>
      <c r="C5" s="20"/>
      <c r="D5" s="20"/>
      <c r="E5" s="269"/>
    </row>
    <row r="6" spans="1:5" s="2" customFormat="1" ht="25.3" x14ac:dyDescent="0.3">
      <c r="A6" s="286" t="s">
        <v>205</v>
      </c>
      <c r="B6" s="270"/>
      <c r="C6" s="22"/>
      <c r="D6" s="23"/>
      <c r="E6" s="24"/>
    </row>
    <row r="7" spans="1:5" s="17" customFormat="1" ht="15" customHeight="1" x14ac:dyDescent="0.3">
      <c r="A7" s="146" t="s">
        <v>81</v>
      </c>
      <c r="B7" s="146" t="s">
        <v>82</v>
      </c>
      <c r="C7" s="146" t="s">
        <v>83</v>
      </c>
      <c r="D7" s="146" t="s">
        <v>84</v>
      </c>
      <c r="E7" s="146" t="s">
        <v>85</v>
      </c>
    </row>
    <row r="8" spans="1:5" s="2" customFormat="1" ht="16.5" customHeight="1" x14ac:dyDescent="0.3">
      <c r="A8" s="154"/>
      <c r="B8" s="154"/>
      <c r="C8" s="154"/>
      <c r="D8" s="154"/>
      <c r="E8" s="154"/>
    </row>
    <row r="9" spans="1:5" s="2" customFormat="1" ht="15" customHeight="1" x14ac:dyDescent="0.3">
      <c r="A9" s="145" t="s">
        <v>15</v>
      </c>
      <c r="B9" s="20"/>
      <c r="C9" s="146" t="s">
        <v>16</v>
      </c>
      <c r="D9" s="146"/>
      <c r="E9" s="147" t="s">
        <v>17</v>
      </c>
    </row>
    <row r="10" spans="1:5" s="2" customFormat="1" x14ac:dyDescent="0.3">
      <c r="A10" s="27" t="s">
        <v>206</v>
      </c>
      <c r="B10" s="28"/>
      <c r="C10" s="29" t="s">
        <v>86</v>
      </c>
      <c r="D10" s="146" t="s">
        <v>48</v>
      </c>
      <c r="E10" s="260" t="s">
        <v>89</v>
      </c>
    </row>
    <row r="11" spans="1:5" x14ac:dyDescent="0.3">
      <c r="A11" s="19"/>
      <c r="B11" s="20"/>
      <c r="C11" s="153" t="s">
        <v>46</v>
      </c>
      <c r="D11" s="153" t="s">
        <v>77</v>
      </c>
      <c r="E11" s="153" t="s">
        <v>78</v>
      </c>
    </row>
    <row r="12" spans="1:5" s="2" customFormat="1" x14ac:dyDescent="0.3">
      <c r="A12" s="135"/>
      <c r="B12" s="5"/>
      <c r="C12" s="155"/>
      <c r="D12" s="155"/>
      <c r="E12" s="155" t="s">
        <v>90</v>
      </c>
    </row>
    <row r="13" spans="1:5" ht="7.5" customHeight="1" x14ac:dyDescent="0.3">
      <c r="A13" s="31"/>
      <c r="B13" s="31"/>
      <c r="C13" s="31"/>
      <c r="D13" s="31"/>
      <c r="E13" s="35"/>
    </row>
    <row r="14" spans="1:5" ht="112.5" customHeight="1" x14ac:dyDescent="0.3">
      <c r="A14" s="31"/>
      <c r="B14" s="31"/>
      <c r="C14" s="31"/>
      <c r="D14" s="31"/>
      <c r="E14" s="35"/>
    </row>
    <row r="15" spans="1:5" ht="18.75" customHeight="1" x14ac:dyDescent="0.3">
      <c r="A15" s="30"/>
      <c r="B15" s="30"/>
      <c r="C15" s="30"/>
      <c r="D15" s="30"/>
      <c r="E15" s="35"/>
    </row>
    <row r="16" spans="1:5" ht="17.25" customHeight="1" x14ac:dyDescent="0.3">
      <c r="A16" s="30"/>
      <c r="B16" s="30"/>
      <c r="C16" s="30"/>
      <c r="D16" s="30"/>
      <c r="E16" s="30"/>
    </row>
    <row r="17" spans="1:5" ht="12.75" customHeight="1" x14ac:dyDescent="0.3">
      <c r="A17" s="36"/>
      <c r="B17" s="255"/>
      <c r="C17" s="136"/>
      <c r="D17" s="37"/>
      <c r="E17" s="35"/>
    </row>
    <row r="18" spans="1:5" x14ac:dyDescent="0.3">
      <c r="A18" s="31"/>
      <c r="B18" s="31"/>
      <c r="C18" s="31"/>
      <c r="D18" s="31"/>
      <c r="E18" s="35"/>
    </row>
  </sheetData>
  <phoneticPr fontId="53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35AE-9D2A-4A3D-9710-8C54BE99F031}">
  <sheetPr>
    <tabColor theme="5" tint="0.59999389629810485"/>
    <pageSetUpPr fitToPage="1"/>
  </sheetPr>
  <dimension ref="A1:AI57"/>
  <sheetViews>
    <sheetView showGridLines="0" showZeros="0" zoomScale="99" zoomScaleNormal="99" workbookViewId="0">
      <selection activeCell="F37" sqref="F37"/>
    </sheetView>
  </sheetViews>
  <sheetFormatPr defaultColWidth="8.84375" defaultRowHeight="12.45" x14ac:dyDescent="0.3"/>
  <cols>
    <col min="1" max="2" width="3.3046875" style="312" customWidth="1"/>
    <col min="3" max="3" width="4.69140625" style="312" customWidth="1"/>
    <col min="4" max="4" width="7.4609375" style="312" customWidth="1"/>
    <col min="5" max="5" width="4.3046875" style="312" customWidth="1"/>
    <col min="6" max="6" width="9.53515625" style="312" customWidth="1"/>
    <col min="7" max="7" width="4.3046875" style="312" customWidth="1"/>
    <col min="8" max="8" width="12.84375" style="438" customWidth="1"/>
    <col min="9" max="9" width="12.84375" style="312" customWidth="1"/>
    <col min="10" max="10" width="1.69140625" style="438" customWidth="1"/>
    <col min="11" max="11" width="13.53515625" style="312" customWidth="1"/>
    <col min="12" max="12" width="1.69140625" style="439" customWidth="1"/>
    <col min="13" max="13" width="13.765625" style="312" customWidth="1"/>
    <col min="14" max="14" width="1.69140625" style="438" customWidth="1"/>
    <col min="15" max="15" width="10.69140625" style="312" customWidth="1"/>
    <col min="16" max="16" width="1.69140625" style="439" customWidth="1"/>
    <col min="17" max="17" width="9.15234375" style="312" hidden="1" customWidth="1"/>
    <col min="18" max="18" width="8.69140625" style="312" customWidth="1"/>
    <col min="19" max="19" width="9.15234375" style="312" hidden="1" customWidth="1"/>
    <col min="20" max="22" width="8.84375" style="312"/>
    <col min="23" max="32" width="9.15234375" style="312" hidden="1" customWidth="1"/>
    <col min="33" max="35" width="9.15234375" style="312" customWidth="1"/>
    <col min="36" max="16384" width="8.84375" style="312"/>
  </cols>
  <sheetData>
    <row r="1" spans="1:35" s="301" customFormat="1" ht="21.75" customHeight="1" x14ac:dyDescent="0.3">
      <c r="A1" s="569" t="s">
        <v>205</v>
      </c>
      <c r="B1" s="295"/>
      <c r="C1" s="296"/>
      <c r="D1" s="296"/>
      <c r="E1" s="296"/>
      <c r="F1" s="296"/>
      <c r="G1" s="296"/>
      <c r="H1" s="297"/>
      <c r="I1" s="298" t="s">
        <v>37</v>
      </c>
      <c r="J1" s="299"/>
      <c r="K1" s="300"/>
      <c r="L1" s="297"/>
      <c r="M1" s="297" t="s">
        <v>195</v>
      </c>
      <c r="N1" s="297"/>
      <c r="O1" s="296"/>
      <c r="P1" s="297"/>
      <c r="W1" s="302"/>
      <c r="X1" s="302"/>
      <c r="Y1" s="302"/>
      <c r="Z1" s="303" t="e">
        <f>IF($W$5=1,CONCATENATE(VLOOKUP($W$3,$Y$2:$AF$14,2)),CONCATENATE(VLOOKUP($W$3,$Y$16:$AF$25,2)))</f>
        <v>#REF!</v>
      </c>
      <c r="AA1" s="303" t="e">
        <f>IF($W$5=1,CONCATENATE(VLOOKUP($W$3,$Y$2:$AF$14,3)),CONCATENATE(VLOOKUP($W$3,$Y$16:$AF$25,3)))</f>
        <v>#REF!</v>
      </c>
      <c r="AB1" s="303" t="e">
        <f>IF($W$5=1,CONCATENATE(VLOOKUP($W$3,$Y$2:$AF$14,4)),CONCATENATE(VLOOKUP($W$3,$Y$16:$AF$25,4)))</f>
        <v>#REF!</v>
      </c>
      <c r="AC1" s="303" t="e">
        <f>IF($W$5=1,CONCATENATE(VLOOKUP($W$3,$Y$2:$AF$14,5)),CONCATENATE(VLOOKUP($W$3,$Y$16:$AF$25,5)))</f>
        <v>#REF!</v>
      </c>
      <c r="AD1" s="303" t="e">
        <f>IF($W$5=1,CONCATENATE(VLOOKUP($W$3,$Y$2:$AF$14,6)),CONCATENATE(VLOOKUP($W$3,$Y$16:$AF$25,6)))</f>
        <v>#REF!</v>
      </c>
      <c r="AE1" s="303" t="e">
        <f>IF($W$5=1,CONCATENATE(VLOOKUP($W$3,$Y$2:$AF$14,7)),CONCATENATE(VLOOKUP($W$3,$Y$16:$AF$25,7)))</f>
        <v>#REF!</v>
      </c>
      <c r="AF1" s="303" t="e">
        <f>IF($W$5=1,CONCATENATE(VLOOKUP($W$3,$Y$2:$AF$14,8)),CONCATENATE(VLOOKUP($W$3,$Y$16:$AF$25,8)))</f>
        <v>#REF!</v>
      </c>
    </row>
    <row r="2" spans="1:35" s="308" customFormat="1" x14ac:dyDescent="0.3">
      <c r="A2" s="304" t="s">
        <v>36</v>
      </c>
      <c r="B2" s="305"/>
      <c r="C2" s="305"/>
      <c r="D2" s="305"/>
      <c r="E2" s="305" t="s">
        <v>197</v>
      </c>
      <c r="F2" s="305"/>
      <c r="G2" s="305"/>
      <c r="H2" s="307"/>
      <c r="I2" s="299"/>
      <c r="J2" s="299"/>
      <c r="K2" s="299"/>
      <c r="L2" s="307"/>
      <c r="M2" s="306"/>
      <c r="N2" s="307"/>
      <c r="O2" s="306"/>
      <c r="P2" s="307"/>
      <c r="W2" s="309"/>
      <c r="X2" s="310"/>
      <c r="Y2" s="310" t="s">
        <v>49</v>
      </c>
      <c r="Z2" s="311">
        <v>300</v>
      </c>
      <c r="AA2" s="311">
        <v>250</v>
      </c>
      <c r="AB2" s="311">
        <v>200</v>
      </c>
      <c r="AC2" s="311">
        <v>150</v>
      </c>
      <c r="AD2" s="311">
        <v>120</v>
      </c>
      <c r="AE2" s="311">
        <v>90</v>
      </c>
      <c r="AF2" s="311">
        <v>40</v>
      </c>
      <c r="AG2" s="312"/>
      <c r="AH2" s="312"/>
      <c r="AI2" s="312"/>
    </row>
    <row r="3" spans="1:35" s="316" customFormat="1" ht="11.25" customHeight="1" x14ac:dyDescent="0.3">
      <c r="A3" s="313" t="s">
        <v>19</v>
      </c>
      <c r="B3" s="313"/>
      <c r="C3" s="313"/>
      <c r="D3" s="313"/>
      <c r="E3" s="313"/>
      <c r="F3" s="313"/>
      <c r="G3" s="313"/>
      <c r="H3" s="314"/>
      <c r="I3" s="313" t="s">
        <v>24</v>
      </c>
      <c r="J3" s="314"/>
      <c r="K3" s="313"/>
      <c r="L3" s="314"/>
      <c r="M3" s="313"/>
      <c r="N3" s="314"/>
      <c r="O3" s="313"/>
      <c r="P3" s="315" t="s">
        <v>25</v>
      </c>
      <c r="W3" s="310" t="str">
        <f>IF(I4="OB","A",IF(I4="IX","W",IF(I4="","",I4)))</f>
        <v/>
      </c>
      <c r="X3" s="310"/>
      <c r="Y3" s="310" t="s">
        <v>50</v>
      </c>
      <c r="Z3" s="311">
        <v>280</v>
      </c>
      <c r="AA3" s="311">
        <v>230</v>
      </c>
      <c r="AB3" s="311">
        <v>180</v>
      </c>
      <c r="AC3" s="311">
        <v>140</v>
      </c>
      <c r="AD3" s="311">
        <v>80</v>
      </c>
      <c r="AE3" s="311">
        <v>0</v>
      </c>
      <c r="AF3" s="311">
        <v>0</v>
      </c>
      <c r="AG3" s="312"/>
      <c r="AH3" s="312"/>
      <c r="AI3" s="312"/>
    </row>
    <row r="4" spans="1:35" s="323" customFormat="1" ht="11.25" customHeight="1" thickBot="1" x14ac:dyDescent="0.35">
      <c r="A4" s="675">
        <v>45405</v>
      </c>
      <c r="B4" s="675"/>
      <c r="C4" s="675"/>
      <c r="D4" s="317"/>
      <c r="E4" s="318"/>
      <c r="F4" s="318"/>
      <c r="G4" s="318"/>
      <c r="H4" s="319"/>
      <c r="I4" s="320"/>
      <c r="J4" s="319"/>
      <c r="K4" s="321"/>
      <c r="L4" s="319"/>
      <c r="M4" s="318"/>
      <c r="N4" s="319"/>
      <c r="O4" s="318"/>
      <c r="P4" s="322" t="s">
        <v>89</v>
      </c>
      <c r="W4" s="310"/>
      <c r="X4" s="310"/>
      <c r="Y4" s="310" t="s">
        <v>67</v>
      </c>
      <c r="Z4" s="311">
        <v>250</v>
      </c>
      <c r="AA4" s="311">
        <v>200</v>
      </c>
      <c r="AB4" s="311">
        <v>150</v>
      </c>
      <c r="AC4" s="311">
        <v>120</v>
      </c>
      <c r="AD4" s="311">
        <v>90</v>
      </c>
      <c r="AE4" s="311">
        <v>60</v>
      </c>
      <c r="AF4" s="311">
        <v>25</v>
      </c>
      <c r="AG4" s="312"/>
      <c r="AH4" s="312"/>
      <c r="AI4" s="312"/>
    </row>
    <row r="5" spans="1:35" s="316" customFormat="1" x14ac:dyDescent="0.3">
      <c r="A5" s="324"/>
      <c r="B5" s="325" t="s">
        <v>1</v>
      </c>
      <c r="C5" s="326" t="s">
        <v>30</v>
      </c>
      <c r="D5" s="325" t="s">
        <v>29</v>
      </c>
      <c r="E5" s="325" t="s">
        <v>27</v>
      </c>
      <c r="F5" s="325"/>
      <c r="G5" s="325"/>
      <c r="H5" s="327"/>
      <c r="I5" s="325" t="s">
        <v>28</v>
      </c>
      <c r="J5" s="328"/>
      <c r="K5" s="325" t="s">
        <v>196</v>
      </c>
      <c r="L5" s="328"/>
      <c r="M5" s="325" t="s">
        <v>43</v>
      </c>
      <c r="N5" s="328"/>
      <c r="O5" s="325" t="s">
        <v>42</v>
      </c>
      <c r="P5" s="329"/>
      <c r="W5" s="310" t="e">
        <v>#REF!</v>
      </c>
      <c r="X5" s="310"/>
      <c r="Y5" s="310" t="s">
        <v>68</v>
      </c>
      <c r="Z5" s="311">
        <v>200</v>
      </c>
      <c r="AA5" s="311">
        <v>150</v>
      </c>
      <c r="AB5" s="311">
        <v>120</v>
      </c>
      <c r="AC5" s="311">
        <v>90</v>
      </c>
      <c r="AD5" s="311">
        <v>60</v>
      </c>
      <c r="AE5" s="311">
        <v>40</v>
      </c>
      <c r="AF5" s="311">
        <v>15</v>
      </c>
      <c r="AG5" s="312"/>
      <c r="AH5" s="312"/>
      <c r="AI5" s="312"/>
    </row>
    <row r="6" spans="1:35" s="334" customFormat="1" ht="11.15" customHeight="1" thickBot="1" x14ac:dyDescent="0.35">
      <c r="A6" s="330"/>
      <c r="B6" s="331"/>
      <c r="C6" s="331"/>
      <c r="D6" s="331"/>
      <c r="E6" s="331"/>
      <c r="F6" s="331"/>
      <c r="G6" s="331"/>
      <c r="H6" s="332"/>
      <c r="I6" s="331" t="str">
        <f>IF(W3="","",CONCATENATE(VLOOKUP(W3,Z1:AF1,4)," pont"))</f>
        <v/>
      </c>
      <c r="J6" s="332"/>
      <c r="K6" s="331" t="str">
        <f>IF(W3="","",CONCATENATE(VLOOKUP(W3,Z1:AF1,3)," pont"))</f>
        <v/>
      </c>
      <c r="L6" s="332"/>
      <c r="M6" s="331" t="str">
        <f>IF(W3="","",CONCATENATE(VLOOKUP(W3,Z1:AF1,2)," pont"))</f>
        <v/>
      </c>
      <c r="N6" s="332"/>
      <c r="O6" s="331" t="str">
        <f>IF(W3="","",CONCATENATE(VLOOKUP(W3,Z1:AF1,1)," pont"))</f>
        <v/>
      </c>
      <c r="P6" s="333"/>
      <c r="W6" s="335"/>
      <c r="X6" s="335"/>
      <c r="Y6" s="335" t="s">
        <v>69</v>
      </c>
      <c r="Z6" s="336">
        <v>150</v>
      </c>
      <c r="AA6" s="336">
        <v>120</v>
      </c>
      <c r="AB6" s="336">
        <v>90</v>
      </c>
      <c r="AC6" s="336">
        <v>60</v>
      </c>
      <c r="AD6" s="336">
        <v>40</v>
      </c>
      <c r="AE6" s="336">
        <v>25</v>
      </c>
      <c r="AF6" s="336">
        <v>10</v>
      </c>
      <c r="AG6" s="337"/>
      <c r="AH6" s="337"/>
      <c r="AI6" s="337"/>
    </row>
    <row r="7" spans="1:35" s="350" customFormat="1" ht="13" customHeight="1" x14ac:dyDescent="0.3">
      <c r="A7" s="338">
        <v>1</v>
      </c>
      <c r="B7" s="339" t="str">
        <f>IF($E7="","",VLOOKUP($E7,#REF!,14))</f>
        <v/>
      </c>
      <c r="C7" s="340" t="str">
        <f>IF($E7="","",VLOOKUP($E7,#REF!,15))</f>
        <v/>
      </c>
      <c r="D7" s="340" t="str">
        <f>IF($E7="","",VLOOKUP($E7,#REF!,5))</f>
        <v/>
      </c>
      <c r="E7" s="341"/>
      <c r="F7" s="341" t="s">
        <v>180</v>
      </c>
      <c r="G7" s="341"/>
      <c r="H7" s="563" t="s">
        <v>385</v>
      </c>
      <c r="I7" s="356"/>
      <c r="J7" s="344"/>
      <c r="K7" s="344"/>
      <c r="L7" s="344"/>
      <c r="M7" s="345"/>
      <c r="N7" s="346"/>
      <c r="O7" s="347"/>
      <c r="P7" s="348"/>
      <c r="Q7" s="349"/>
      <c r="S7" s="351" t="e">
        <f>#REF!</f>
        <v>#REF!</v>
      </c>
      <c r="W7" s="310"/>
      <c r="X7" s="310"/>
      <c r="Y7" s="310" t="s">
        <v>70</v>
      </c>
      <c r="Z7" s="311">
        <v>120</v>
      </c>
      <c r="AA7" s="311">
        <v>90</v>
      </c>
      <c r="AB7" s="311">
        <v>60</v>
      </c>
      <c r="AC7" s="311">
        <v>40</v>
      </c>
      <c r="AD7" s="311">
        <v>25</v>
      </c>
      <c r="AE7" s="311">
        <v>10</v>
      </c>
      <c r="AF7" s="311">
        <v>5</v>
      </c>
      <c r="AG7" s="312"/>
      <c r="AH7" s="312"/>
      <c r="AI7" s="312"/>
    </row>
    <row r="8" spans="1:35" s="350" customFormat="1" ht="13" customHeight="1" x14ac:dyDescent="0.3">
      <c r="A8" s="352"/>
      <c r="B8" s="353"/>
      <c r="C8" s="354"/>
      <c r="D8" s="354"/>
      <c r="E8" s="355"/>
      <c r="F8" s="355"/>
      <c r="G8" s="355"/>
      <c r="H8" s="564"/>
      <c r="I8" s="451" t="s">
        <v>180</v>
      </c>
      <c r="J8" s="358"/>
      <c r="K8" s="344"/>
      <c r="L8" s="344"/>
      <c r="M8" s="345"/>
      <c r="N8" s="346"/>
      <c r="O8" s="347"/>
      <c r="P8" s="348"/>
      <c r="Q8" s="349"/>
      <c r="S8" s="359" t="e">
        <f>#REF!</f>
        <v>#REF!</v>
      </c>
      <c r="W8" s="310"/>
      <c r="X8" s="310"/>
      <c r="Y8" s="310" t="s">
        <v>71</v>
      </c>
      <c r="Z8" s="311">
        <v>90</v>
      </c>
      <c r="AA8" s="311">
        <v>60</v>
      </c>
      <c r="AB8" s="311">
        <v>40</v>
      </c>
      <c r="AC8" s="311">
        <v>25</v>
      </c>
      <c r="AD8" s="311">
        <v>10</v>
      </c>
      <c r="AE8" s="311">
        <v>5</v>
      </c>
      <c r="AF8" s="311">
        <v>2</v>
      </c>
      <c r="AG8" s="312"/>
      <c r="AH8" s="312"/>
      <c r="AI8" s="312"/>
    </row>
    <row r="9" spans="1:35" s="350" customFormat="1" ht="13" customHeight="1" x14ac:dyDescent="0.3">
      <c r="A9" s="352">
        <v>2</v>
      </c>
      <c r="B9" s="339" t="str">
        <f>IF($E9="","",VLOOKUP($E9,#REF!,14))</f>
        <v/>
      </c>
      <c r="C9" s="340" t="str">
        <f>IF($E9="","",VLOOKUP($E9,#REF!,15))</f>
        <v/>
      </c>
      <c r="D9" s="340" t="str">
        <f>IF($E9="","",VLOOKUP($E9,#REF!,5))</f>
        <v/>
      </c>
      <c r="E9" s="341"/>
      <c r="F9" s="341" t="s">
        <v>75</v>
      </c>
      <c r="G9" s="341"/>
      <c r="H9" s="565"/>
      <c r="I9" s="356"/>
      <c r="J9" s="361"/>
      <c r="K9" s="356"/>
      <c r="L9" s="344"/>
      <c r="M9" s="345"/>
      <c r="N9" s="346"/>
      <c r="O9" s="347"/>
      <c r="P9" s="348"/>
      <c r="Q9" s="349"/>
      <c r="S9" s="359" t="e">
        <f>#REF!</f>
        <v>#REF!</v>
      </c>
      <c r="W9" s="310"/>
      <c r="X9" s="310"/>
      <c r="Y9" s="310" t="s">
        <v>72</v>
      </c>
      <c r="Z9" s="311">
        <v>60</v>
      </c>
      <c r="AA9" s="311">
        <v>40</v>
      </c>
      <c r="AB9" s="311">
        <v>25</v>
      </c>
      <c r="AC9" s="311">
        <v>10</v>
      </c>
      <c r="AD9" s="311">
        <v>5</v>
      </c>
      <c r="AE9" s="311">
        <v>2</v>
      </c>
      <c r="AF9" s="311">
        <v>1</v>
      </c>
      <c r="AG9" s="312"/>
      <c r="AH9" s="312"/>
      <c r="AI9" s="312"/>
    </row>
    <row r="10" spans="1:35" s="350" customFormat="1" ht="13" customHeight="1" x14ac:dyDescent="0.3">
      <c r="A10" s="352"/>
      <c r="B10" s="353"/>
      <c r="C10" s="354"/>
      <c r="D10" s="354"/>
      <c r="E10" s="362"/>
      <c r="F10" s="362"/>
      <c r="G10" s="362"/>
      <c r="H10" s="566"/>
      <c r="I10" s="452"/>
      <c r="J10" s="365"/>
      <c r="K10" s="451"/>
      <c r="L10" s="366"/>
      <c r="M10" s="367"/>
      <c r="N10" s="367"/>
      <c r="O10" s="347"/>
      <c r="P10" s="348"/>
      <c r="Q10" s="349"/>
      <c r="S10" s="359" t="e">
        <f>#REF!</f>
        <v>#REF!</v>
      </c>
      <c r="W10" s="310"/>
      <c r="X10" s="310"/>
      <c r="Y10" s="310" t="s">
        <v>73</v>
      </c>
      <c r="Z10" s="311">
        <v>40</v>
      </c>
      <c r="AA10" s="311">
        <v>25</v>
      </c>
      <c r="AB10" s="311">
        <v>15</v>
      </c>
      <c r="AC10" s="311">
        <v>7</v>
      </c>
      <c r="AD10" s="311">
        <v>4</v>
      </c>
      <c r="AE10" s="311">
        <v>1</v>
      </c>
      <c r="AF10" s="311">
        <v>0</v>
      </c>
      <c r="AG10" s="312"/>
      <c r="AH10" s="312"/>
      <c r="AI10" s="312"/>
    </row>
    <row r="11" spans="1:35" s="350" customFormat="1" ht="13" customHeight="1" x14ac:dyDescent="0.3">
      <c r="A11" s="352">
        <v>3</v>
      </c>
      <c r="B11" s="339" t="str">
        <f>IF($E11="","",VLOOKUP($E11,#REF!,14))</f>
        <v/>
      </c>
      <c r="C11" s="340" t="str">
        <f>IF($E11="","",VLOOKUP($E11,#REF!,15))</f>
        <v/>
      </c>
      <c r="D11" s="340" t="str">
        <f>IF($E11="","",VLOOKUP($E11,#REF!,5))</f>
        <v/>
      </c>
      <c r="E11" s="341"/>
      <c r="F11" s="341" t="s">
        <v>177</v>
      </c>
      <c r="G11" s="341"/>
      <c r="H11" s="563" t="s">
        <v>382</v>
      </c>
      <c r="I11" s="356"/>
      <c r="J11" s="368"/>
      <c r="K11" s="450"/>
      <c r="L11" s="369"/>
      <c r="M11" s="367"/>
      <c r="N11" s="367"/>
      <c r="O11" s="347"/>
      <c r="P11" s="348"/>
      <c r="Q11" s="349"/>
      <c r="S11" s="359" t="e">
        <f>#REF!</f>
        <v>#REF!</v>
      </c>
      <c r="W11" s="310"/>
      <c r="X11" s="310"/>
      <c r="Y11" s="310" t="s">
        <v>74</v>
      </c>
      <c r="Z11" s="311">
        <v>25</v>
      </c>
      <c r="AA11" s="311">
        <v>15</v>
      </c>
      <c r="AB11" s="311">
        <v>10</v>
      </c>
      <c r="AC11" s="311">
        <v>6</v>
      </c>
      <c r="AD11" s="311">
        <v>3</v>
      </c>
      <c r="AE11" s="311">
        <v>1</v>
      </c>
      <c r="AF11" s="311">
        <v>0</v>
      </c>
      <c r="AG11" s="312"/>
      <c r="AH11" s="312"/>
      <c r="AI11" s="312"/>
    </row>
    <row r="12" spans="1:35" s="350" customFormat="1" ht="13" customHeight="1" x14ac:dyDescent="0.3">
      <c r="A12" s="352"/>
      <c r="B12" s="353"/>
      <c r="C12" s="354"/>
      <c r="D12" s="354"/>
      <c r="E12" s="362"/>
      <c r="F12" s="362"/>
      <c r="G12" s="362"/>
      <c r="H12" s="564"/>
      <c r="I12" s="451"/>
      <c r="J12" s="370"/>
      <c r="K12" s="356"/>
      <c r="L12" s="369"/>
      <c r="M12" s="367"/>
      <c r="N12" s="367"/>
      <c r="O12" s="347"/>
      <c r="P12" s="348"/>
      <c r="Q12" s="349"/>
      <c r="S12" s="359" t="e">
        <f>#REF!</f>
        <v>#REF!</v>
      </c>
      <c r="W12" s="310"/>
      <c r="X12" s="310"/>
      <c r="Y12" s="310" t="s">
        <v>79</v>
      </c>
      <c r="Z12" s="311">
        <v>15</v>
      </c>
      <c r="AA12" s="311">
        <v>10</v>
      </c>
      <c r="AB12" s="311">
        <v>6</v>
      </c>
      <c r="AC12" s="311">
        <v>3</v>
      </c>
      <c r="AD12" s="311">
        <v>1</v>
      </c>
      <c r="AE12" s="311">
        <v>0</v>
      </c>
      <c r="AF12" s="311">
        <v>0</v>
      </c>
      <c r="AG12" s="312"/>
      <c r="AH12" s="312"/>
      <c r="AI12" s="312"/>
    </row>
    <row r="13" spans="1:35" s="350" customFormat="1" ht="13" customHeight="1" x14ac:dyDescent="0.3">
      <c r="A13" s="352">
        <v>4</v>
      </c>
      <c r="B13" s="339" t="str">
        <f>IF($E13="","",VLOOKUP($E13,#REF!,14))</f>
        <v/>
      </c>
      <c r="C13" s="340" t="str">
        <f>IF($E13="","",VLOOKUP($E13,#REF!,15))</f>
        <v/>
      </c>
      <c r="D13" s="340" t="str">
        <f>IF($E13="","",VLOOKUP($E13,#REF!,5))</f>
        <v/>
      </c>
      <c r="E13" s="341"/>
      <c r="F13" s="341" t="s">
        <v>179</v>
      </c>
      <c r="G13" s="341"/>
      <c r="H13" s="565" t="s">
        <v>379</v>
      </c>
      <c r="I13" s="450"/>
      <c r="J13" s="344"/>
      <c r="K13" s="356"/>
      <c r="L13" s="369"/>
      <c r="M13" s="367"/>
      <c r="N13" s="367"/>
      <c r="O13" s="347"/>
      <c r="P13" s="348"/>
      <c r="Q13" s="349"/>
      <c r="S13" s="359" t="e">
        <f>#REF!</f>
        <v>#REF!</v>
      </c>
      <c r="W13" s="310"/>
      <c r="X13" s="310"/>
      <c r="Y13" s="310" t="s">
        <v>75</v>
      </c>
      <c r="Z13" s="311">
        <v>10</v>
      </c>
      <c r="AA13" s="311">
        <v>6</v>
      </c>
      <c r="AB13" s="311">
        <v>3</v>
      </c>
      <c r="AC13" s="311">
        <v>1</v>
      </c>
      <c r="AD13" s="311">
        <v>0</v>
      </c>
      <c r="AE13" s="311">
        <v>0</v>
      </c>
      <c r="AF13" s="311">
        <v>0</v>
      </c>
      <c r="AG13" s="312"/>
      <c r="AH13" s="312"/>
      <c r="AI13" s="312"/>
    </row>
    <row r="14" spans="1:35" s="350" customFormat="1" ht="13" customHeight="1" x14ac:dyDescent="0.3">
      <c r="A14" s="352"/>
      <c r="B14" s="353"/>
      <c r="C14" s="354"/>
      <c r="D14" s="354"/>
      <c r="E14" s="362"/>
      <c r="F14" s="362"/>
      <c r="G14" s="362"/>
      <c r="H14" s="566"/>
      <c r="I14" s="356"/>
      <c r="J14" s="344"/>
      <c r="K14" s="452"/>
      <c r="L14" s="365"/>
      <c r="M14" s="342"/>
      <c r="N14" s="366"/>
      <c r="O14" s="347"/>
      <c r="P14" s="348"/>
      <c r="Q14" s="349"/>
      <c r="S14" s="359" t="e">
        <f>#REF!</f>
        <v>#REF!</v>
      </c>
      <c r="W14" s="310"/>
      <c r="X14" s="310"/>
      <c r="Y14" s="310" t="s">
        <v>76</v>
      </c>
      <c r="Z14" s="311">
        <v>3</v>
      </c>
      <c r="AA14" s="311">
        <v>2</v>
      </c>
      <c r="AB14" s="311">
        <v>1</v>
      </c>
      <c r="AC14" s="311">
        <v>0</v>
      </c>
      <c r="AD14" s="311">
        <v>0</v>
      </c>
      <c r="AE14" s="311">
        <v>0</v>
      </c>
      <c r="AF14" s="311">
        <v>0</v>
      </c>
      <c r="AG14" s="312"/>
      <c r="AH14" s="312"/>
      <c r="AI14" s="312"/>
    </row>
    <row r="15" spans="1:35" s="350" customFormat="1" ht="13" customHeight="1" x14ac:dyDescent="0.3">
      <c r="A15" s="338">
        <v>5</v>
      </c>
      <c r="B15" s="339" t="str">
        <f>IF($E15="","",VLOOKUP($E15,#REF!,14))</f>
        <v/>
      </c>
      <c r="C15" s="340" t="str">
        <f>IF($E15="","",VLOOKUP($E15,#REF!,15))</f>
        <v/>
      </c>
      <c r="D15" s="340" t="str">
        <f>IF($E15="","",VLOOKUP($E15,#REF!,5))</f>
        <v/>
      </c>
      <c r="E15" s="341"/>
      <c r="F15" s="341" t="s">
        <v>229</v>
      </c>
      <c r="G15" s="341"/>
      <c r="H15" s="563" t="s">
        <v>381</v>
      </c>
      <c r="I15" s="356"/>
      <c r="J15" s="344"/>
      <c r="K15" s="356"/>
      <c r="L15" s="369"/>
      <c r="M15" s="367"/>
      <c r="N15" s="369"/>
      <c r="O15" s="347"/>
      <c r="P15" s="348"/>
      <c r="Q15" s="349"/>
      <c r="S15" s="359" t="e">
        <f>#REF!</f>
        <v>#REF!</v>
      </c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2"/>
      <c r="AH15" s="312"/>
      <c r="AI15" s="312"/>
    </row>
    <row r="16" spans="1:35" s="350" customFormat="1" ht="13" customHeight="1" thickBot="1" x14ac:dyDescent="0.35">
      <c r="A16" s="352"/>
      <c r="B16" s="353"/>
      <c r="C16" s="354"/>
      <c r="D16" s="354"/>
      <c r="E16" s="362"/>
      <c r="F16" s="362"/>
      <c r="G16" s="362"/>
      <c r="H16" s="564"/>
      <c r="I16" s="451" t="s">
        <v>229</v>
      </c>
      <c r="J16" s="358"/>
      <c r="K16" s="356"/>
      <c r="L16" s="369"/>
      <c r="M16" s="367"/>
      <c r="N16" s="369"/>
      <c r="O16" s="347"/>
      <c r="P16" s="348"/>
      <c r="Q16" s="349"/>
      <c r="S16" s="373" t="e">
        <f>#REF!</f>
        <v>#REF!</v>
      </c>
      <c r="W16" s="310"/>
      <c r="X16" s="310"/>
      <c r="Y16" s="310" t="s">
        <v>49</v>
      </c>
      <c r="Z16" s="311">
        <v>150</v>
      </c>
      <c r="AA16" s="311">
        <v>120</v>
      </c>
      <c r="AB16" s="311">
        <v>90</v>
      </c>
      <c r="AC16" s="311">
        <v>60</v>
      </c>
      <c r="AD16" s="311">
        <v>40</v>
      </c>
      <c r="AE16" s="311">
        <v>25</v>
      </c>
      <c r="AF16" s="311">
        <v>15</v>
      </c>
      <c r="AG16" s="312"/>
      <c r="AH16" s="312"/>
      <c r="AI16" s="312"/>
    </row>
    <row r="17" spans="1:35" s="350" customFormat="1" ht="13" customHeight="1" x14ac:dyDescent="0.3">
      <c r="A17" s="352">
        <v>6</v>
      </c>
      <c r="B17" s="339" t="str">
        <f>IF($E17="","",VLOOKUP($E17,#REF!,14))</f>
        <v/>
      </c>
      <c r="C17" s="340" t="str">
        <f>IF($E17="","",VLOOKUP($E17,#REF!,15))</f>
        <v/>
      </c>
      <c r="D17" s="340" t="str">
        <f>IF($E17="","",VLOOKUP($E17,#REF!,5))</f>
        <v/>
      </c>
      <c r="E17" s="341"/>
      <c r="F17" s="341" t="s">
        <v>75</v>
      </c>
      <c r="G17" s="341"/>
      <c r="H17" s="565"/>
      <c r="I17" s="450"/>
      <c r="J17" s="361"/>
      <c r="K17" s="356"/>
      <c r="L17" s="369"/>
      <c r="M17" s="367"/>
      <c r="N17" s="369"/>
      <c r="O17" s="347"/>
      <c r="P17" s="348"/>
      <c r="Q17" s="349"/>
      <c r="W17" s="310"/>
      <c r="X17" s="310"/>
      <c r="Y17" s="310" t="s">
        <v>67</v>
      </c>
      <c r="Z17" s="311">
        <v>120</v>
      </c>
      <c r="AA17" s="311">
        <v>90</v>
      </c>
      <c r="AB17" s="311">
        <v>60</v>
      </c>
      <c r="AC17" s="311">
        <v>40</v>
      </c>
      <c r="AD17" s="311">
        <v>25</v>
      </c>
      <c r="AE17" s="311">
        <v>15</v>
      </c>
      <c r="AF17" s="311">
        <v>8</v>
      </c>
      <c r="AG17" s="312"/>
      <c r="AH17" s="312"/>
      <c r="AI17" s="312"/>
    </row>
    <row r="18" spans="1:35" s="350" customFormat="1" ht="13" customHeight="1" x14ac:dyDescent="0.3">
      <c r="A18" s="352"/>
      <c r="B18" s="353"/>
      <c r="C18" s="354"/>
      <c r="D18" s="354"/>
      <c r="E18" s="362"/>
      <c r="F18" s="362"/>
      <c r="G18" s="362"/>
      <c r="H18" s="566"/>
      <c r="I18" s="452"/>
      <c r="J18" s="365"/>
      <c r="K18" s="451"/>
      <c r="L18" s="374"/>
      <c r="M18" s="367"/>
      <c r="N18" s="369"/>
      <c r="O18" s="347"/>
      <c r="P18" s="348"/>
      <c r="Q18" s="349"/>
      <c r="W18" s="310"/>
      <c r="X18" s="310"/>
      <c r="Y18" s="310" t="s">
        <v>68</v>
      </c>
      <c r="Z18" s="311">
        <v>90</v>
      </c>
      <c r="AA18" s="311">
        <v>60</v>
      </c>
      <c r="AB18" s="311">
        <v>40</v>
      </c>
      <c r="AC18" s="311">
        <v>25</v>
      </c>
      <c r="AD18" s="311">
        <v>15</v>
      </c>
      <c r="AE18" s="311">
        <v>8</v>
      </c>
      <c r="AF18" s="311">
        <v>4</v>
      </c>
      <c r="AG18" s="312"/>
      <c r="AH18" s="312"/>
      <c r="AI18" s="312"/>
    </row>
    <row r="19" spans="1:35" s="350" customFormat="1" ht="13" customHeight="1" x14ac:dyDescent="0.3">
      <c r="A19" s="352">
        <v>7</v>
      </c>
      <c r="B19" s="339" t="str">
        <f>IF($E19="","",VLOOKUP($E19,#REF!,14))</f>
        <v/>
      </c>
      <c r="C19" s="340" t="str">
        <f>IF($E19="","",VLOOKUP($E19,#REF!,15))</f>
        <v/>
      </c>
      <c r="D19" s="340" t="str">
        <f>IF($E19="","",VLOOKUP($E19,#REF!,5))</f>
        <v/>
      </c>
      <c r="E19" s="341"/>
      <c r="F19" s="341" t="s">
        <v>226</v>
      </c>
      <c r="G19" s="341"/>
      <c r="H19" s="565" t="s">
        <v>379</v>
      </c>
      <c r="I19" s="356"/>
      <c r="J19" s="368"/>
      <c r="K19" s="450"/>
      <c r="L19" s="367"/>
      <c r="M19" s="367"/>
      <c r="N19" s="369"/>
      <c r="O19" s="347"/>
      <c r="P19" s="348"/>
      <c r="Q19" s="349"/>
      <c r="W19" s="310"/>
      <c r="X19" s="310"/>
      <c r="Y19" s="310" t="s">
        <v>69</v>
      </c>
      <c r="Z19" s="311">
        <v>60</v>
      </c>
      <c r="AA19" s="311">
        <v>40</v>
      </c>
      <c r="AB19" s="311">
        <v>25</v>
      </c>
      <c r="AC19" s="311">
        <v>15</v>
      </c>
      <c r="AD19" s="311">
        <v>8</v>
      </c>
      <c r="AE19" s="311">
        <v>4</v>
      </c>
      <c r="AF19" s="311">
        <v>2</v>
      </c>
      <c r="AG19" s="312"/>
      <c r="AH19" s="312"/>
      <c r="AI19" s="312"/>
    </row>
    <row r="20" spans="1:35" s="350" customFormat="1" ht="13" customHeight="1" x14ac:dyDescent="0.3">
      <c r="A20" s="352"/>
      <c r="B20" s="353"/>
      <c r="C20" s="354"/>
      <c r="D20" s="354"/>
      <c r="E20" s="355"/>
      <c r="F20" s="355"/>
      <c r="G20" s="355"/>
      <c r="H20" s="564"/>
      <c r="I20" s="451" t="s">
        <v>226</v>
      </c>
      <c r="J20" s="370"/>
      <c r="K20" s="356"/>
      <c r="L20" s="367"/>
      <c r="M20" s="367"/>
      <c r="N20" s="369"/>
      <c r="O20" s="347"/>
      <c r="P20" s="348"/>
      <c r="Q20" s="349"/>
      <c r="W20" s="310"/>
      <c r="X20" s="310"/>
      <c r="Y20" s="310" t="s">
        <v>70</v>
      </c>
      <c r="Z20" s="311">
        <v>40</v>
      </c>
      <c r="AA20" s="311">
        <v>25</v>
      </c>
      <c r="AB20" s="311">
        <v>15</v>
      </c>
      <c r="AC20" s="311">
        <v>8</v>
      </c>
      <c r="AD20" s="311">
        <v>4</v>
      </c>
      <c r="AE20" s="311">
        <v>2</v>
      </c>
      <c r="AF20" s="311">
        <v>1</v>
      </c>
      <c r="AG20" s="312"/>
      <c r="AH20" s="312"/>
      <c r="AI20" s="312"/>
    </row>
    <row r="21" spans="1:35" s="350" customFormat="1" ht="13" customHeight="1" x14ac:dyDescent="0.3">
      <c r="A21" s="352">
        <v>8</v>
      </c>
      <c r="B21" s="339" t="str">
        <f>IF($E21="","",VLOOKUP($E21,#REF!,14))</f>
        <v/>
      </c>
      <c r="C21" s="340" t="str">
        <f>IF($E21="","",VLOOKUP($E21,#REF!,15))</f>
        <v/>
      </c>
      <c r="D21" s="340" t="str">
        <f>IF($E21="","",VLOOKUP($E21,#REF!,5))</f>
        <v/>
      </c>
      <c r="E21" s="341"/>
      <c r="F21" s="341" t="s">
        <v>75</v>
      </c>
      <c r="G21" s="341"/>
      <c r="H21" s="565"/>
      <c r="I21" s="356"/>
      <c r="J21" s="344"/>
      <c r="K21" s="356"/>
      <c r="L21" s="367"/>
      <c r="M21" s="367"/>
      <c r="N21" s="369"/>
      <c r="O21" s="347"/>
      <c r="P21" s="348"/>
      <c r="Q21" s="349"/>
      <c r="W21" s="310"/>
      <c r="X21" s="310"/>
      <c r="Y21" s="310" t="s">
        <v>71</v>
      </c>
      <c r="Z21" s="311">
        <v>25</v>
      </c>
      <c r="AA21" s="311">
        <v>15</v>
      </c>
      <c r="AB21" s="311">
        <v>10</v>
      </c>
      <c r="AC21" s="311">
        <v>6</v>
      </c>
      <c r="AD21" s="311">
        <v>3</v>
      </c>
      <c r="AE21" s="311">
        <v>1</v>
      </c>
      <c r="AF21" s="311">
        <v>0</v>
      </c>
      <c r="AG21" s="312"/>
      <c r="AH21" s="312"/>
      <c r="AI21" s="312"/>
    </row>
    <row r="22" spans="1:35" s="350" customFormat="1" ht="13" customHeight="1" x14ac:dyDescent="0.3">
      <c r="A22" s="352"/>
      <c r="B22" s="353"/>
      <c r="C22" s="354"/>
      <c r="D22" s="354"/>
      <c r="E22" s="355"/>
      <c r="F22" s="355"/>
      <c r="G22" s="355"/>
      <c r="H22" s="566"/>
      <c r="I22" s="356"/>
      <c r="J22" s="344"/>
      <c r="K22" s="356"/>
      <c r="L22" s="367"/>
      <c r="M22" s="364"/>
      <c r="N22" s="567"/>
      <c r="O22" s="568"/>
      <c r="P22" s="366"/>
      <c r="Q22" s="349"/>
      <c r="W22" s="310"/>
      <c r="X22" s="310"/>
      <c r="Y22" s="310" t="s">
        <v>72</v>
      </c>
      <c r="Z22" s="311">
        <v>15</v>
      </c>
      <c r="AA22" s="311">
        <v>10</v>
      </c>
      <c r="AB22" s="311">
        <v>6</v>
      </c>
      <c r="AC22" s="311">
        <v>3</v>
      </c>
      <c r="AD22" s="311">
        <v>1</v>
      </c>
      <c r="AE22" s="311">
        <v>0</v>
      </c>
      <c r="AF22" s="311">
        <v>0</v>
      </c>
      <c r="AG22" s="312"/>
      <c r="AH22" s="312"/>
      <c r="AI22" s="312"/>
    </row>
    <row r="23" spans="1:35" s="350" customFormat="1" ht="13" customHeight="1" x14ac:dyDescent="0.3">
      <c r="A23" s="352">
        <v>9</v>
      </c>
      <c r="B23" s="339" t="str">
        <f>IF($E23="","",VLOOKUP($E23,#REF!,14))</f>
        <v/>
      </c>
      <c r="C23" s="340" t="str">
        <f>IF($E23="","",VLOOKUP($E23,#REF!,15))</f>
        <v/>
      </c>
      <c r="D23" s="340" t="str">
        <f>IF($E23="","",VLOOKUP($E23,#REF!,5))</f>
        <v/>
      </c>
      <c r="E23" s="341"/>
      <c r="F23" s="341" t="s">
        <v>227</v>
      </c>
      <c r="G23" s="341"/>
      <c r="H23" s="563" t="s">
        <v>386</v>
      </c>
      <c r="I23" s="356"/>
      <c r="J23" s="344"/>
      <c r="K23" s="356"/>
      <c r="L23" s="367"/>
      <c r="M23" s="344"/>
      <c r="N23" s="369"/>
      <c r="O23" s="367"/>
      <c r="P23" s="367"/>
      <c r="Q23" s="349"/>
      <c r="W23" s="310"/>
      <c r="X23" s="310"/>
      <c r="Y23" s="310" t="s">
        <v>73</v>
      </c>
      <c r="Z23" s="311">
        <v>10</v>
      </c>
      <c r="AA23" s="311">
        <v>6</v>
      </c>
      <c r="AB23" s="311">
        <v>3</v>
      </c>
      <c r="AC23" s="311">
        <v>1</v>
      </c>
      <c r="AD23" s="311">
        <v>0</v>
      </c>
      <c r="AE23" s="311">
        <v>0</v>
      </c>
      <c r="AF23" s="311">
        <v>0</v>
      </c>
      <c r="AG23" s="312"/>
      <c r="AH23" s="312"/>
      <c r="AI23" s="312"/>
    </row>
    <row r="24" spans="1:35" s="350" customFormat="1" ht="13" customHeight="1" x14ac:dyDescent="0.3">
      <c r="A24" s="352"/>
      <c r="B24" s="353"/>
      <c r="C24" s="354"/>
      <c r="D24" s="354"/>
      <c r="E24" s="355"/>
      <c r="F24" s="355"/>
      <c r="G24" s="355"/>
      <c r="H24" s="564"/>
      <c r="I24" s="451" t="s">
        <v>227</v>
      </c>
      <c r="J24" s="358"/>
      <c r="K24" s="356"/>
      <c r="L24" s="367"/>
      <c r="M24" s="367"/>
      <c r="N24" s="369"/>
      <c r="O24" s="347"/>
      <c r="P24" s="348"/>
      <c r="Q24" s="349"/>
      <c r="W24" s="310"/>
      <c r="X24" s="310"/>
      <c r="Y24" s="310" t="s">
        <v>74</v>
      </c>
      <c r="Z24" s="311">
        <v>6</v>
      </c>
      <c r="AA24" s="311">
        <v>3</v>
      </c>
      <c r="AB24" s="311">
        <v>1</v>
      </c>
      <c r="AC24" s="311">
        <v>0</v>
      </c>
      <c r="AD24" s="311">
        <v>0</v>
      </c>
      <c r="AE24" s="311">
        <v>0</v>
      </c>
      <c r="AF24" s="311">
        <v>0</v>
      </c>
      <c r="AG24" s="312"/>
      <c r="AH24" s="312"/>
      <c r="AI24" s="312"/>
    </row>
    <row r="25" spans="1:35" s="350" customFormat="1" ht="13" customHeight="1" x14ac:dyDescent="0.3">
      <c r="A25" s="352">
        <v>10</v>
      </c>
      <c r="B25" s="339" t="str">
        <f>IF($E25="","",VLOOKUP($E25,#REF!,14))</f>
        <v/>
      </c>
      <c r="C25" s="340" t="str">
        <f>IF($E25="","",VLOOKUP($E25,#REF!,15))</f>
        <v/>
      </c>
      <c r="D25" s="340" t="str">
        <f>IF($E25="","",VLOOKUP($E25,#REF!,5))</f>
        <v/>
      </c>
      <c r="E25" s="341"/>
      <c r="F25" s="341" t="s">
        <v>75</v>
      </c>
      <c r="G25" s="341"/>
      <c r="H25" s="565"/>
      <c r="I25" s="450"/>
      <c r="J25" s="361"/>
      <c r="K25" s="356"/>
      <c r="L25" s="367"/>
      <c r="M25" s="367"/>
      <c r="N25" s="369"/>
      <c r="O25" s="347"/>
      <c r="P25" s="348"/>
      <c r="Q25" s="349"/>
      <c r="W25" s="310"/>
      <c r="X25" s="310"/>
      <c r="Y25" s="310" t="s">
        <v>79</v>
      </c>
      <c r="Z25" s="311">
        <v>3</v>
      </c>
      <c r="AA25" s="311">
        <v>2</v>
      </c>
      <c r="AB25" s="311">
        <v>1</v>
      </c>
      <c r="AC25" s="311">
        <v>0</v>
      </c>
      <c r="AD25" s="311">
        <v>0</v>
      </c>
      <c r="AE25" s="311">
        <v>0</v>
      </c>
      <c r="AF25" s="311">
        <v>0</v>
      </c>
      <c r="AG25" s="312"/>
      <c r="AH25" s="312"/>
      <c r="AI25" s="312"/>
    </row>
    <row r="26" spans="1:35" s="350" customFormat="1" ht="13" customHeight="1" x14ac:dyDescent="0.3">
      <c r="A26" s="352"/>
      <c r="B26" s="353"/>
      <c r="C26" s="354"/>
      <c r="D26" s="354"/>
      <c r="E26" s="362"/>
      <c r="F26" s="362"/>
      <c r="G26" s="362"/>
      <c r="H26" s="566"/>
      <c r="I26" s="452"/>
      <c r="J26" s="365"/>
      <c r="K26" s="568"/>
      <c r="L26" s="366"/>
      <c r="M26" s="367"/>
      <c r="N26" s="369"/>
      <c r="O26" s="347"/>
      <c r="P26" s="348"/>
      <c r="Q26" s="349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</row>
    <row r="27" spans="1:35" s="350" customFormat="1" ht="13" customHeight="1" x14ac:dyDescent="0.3">
      <c r="A27" s="352">
        <v>11</v>
      </c>
      <c r="B27" s="339" t="str">
        <f>IF($E27="","",VLOOKUP($E27,#REF!,14))</f>
        <v/>
      </c>
      <c r="C27" s="340" t="str">
        <f>IF($E27="","",VLOOKUP($E27,#REF!,15))</f>
        <v/>
      </c>
      <c r="D27" s="340" t="str">
        <f>IF($E27="","",VLOOKUP($E27,#REF!,5))</f>
        <v/>
      </c>
      <c r="E27" s="341"/>
      <c r="F27" s="341" t="s">
        <v>230</v>
      </c>
      <c r="G27" s="341"/>
      <c r="H27" s="563" t="s">
        <v>381</v>
      </c>
      <c r="I27" s="356"/>
      <c r="J27" s="368"/>
      <c r="K27" s="450"/>
      <c r="L27" s="369"/>
      <c r="M27" s="367"/>
      <c r="N27" s="369"/>
      <c r="O27" s="347"/>
      <c r="P27" s="348"/>
      <c r="Q27" s="349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</row>
    <row r="28" spans="1:35" s="350" customFormat="1" ht="13" customHeight="1" x14ac:dyDescent="0.3">
      <c r="A28" s="375"/>
      <c r="B28" s="353"/>
      <c r="C28" s="354"/>
      <c r="D28" s="354"/>
      <c r="E28" s="362"/>
      <c r="F28" s="362"/>
      <c r="G28" s="362"/>
      <c r="H28" s="564"/>
      <c r="I28" s="451" t="s">
        <v>230</v>
      </c>
      <c r="J28" s="370"/>
      <c r="K28" s="356"/>
      <c r="L28" s="369"/>
      <c r="M28" s="367"/>
      <c r="N28" s="369"/>
      <c r="O28" s="347"/>
      <c r="P28" s="348"/>
      <c r="Q28" s="349"/>
    </row>
    <row r="29" spans="1:35" s="350" customFormat="1" ht="13" customHeight="1" x14ac:dyDescent="0.3">
      <c r="A29" s="338">
        <v>12</v>
      </c>
      <c r="B29" s="339" t="str">
        <f>IF($E29="","",VLOOKUP($E29,#REF!,14))</f>
        <v/>
      </c>
      <c r="C29" s="340" t="str">
        <f>IF($E29="","",VLOOKUP($E29,#REF!,15))</f>
        <v/>
      </c>
      <c r="D29" s="340" t="str">
        <f>IF($E29="","",VLOOKUP($E29,#REF!,5))</f>
        <v/>
      </c>
      <c r="E29" s="341"/>
      <c r="F29" s="341" t="s">
        <v>75</v>
      </c>
      <c r="G29" s="341"/>
      <c r="H29" s="565"/>
      <c r="I29" s="450"/>
      <c r="J29" s="344"/>
      <c r="K29" s="356"/>
      <c r="L29" s="369"/>
      <c r="M29" s="367"/>
      <c r="N29" s="369"/>
      <c r="O29" s="347"/>
      <c r="P29" s="348"/>
      <c r="Q29" s="349"/>
    </row>
    <row r="30" spans="1:35" s="350" customFormat="1" ht="13" customHeight="1" x14ac:dyDescent="0.3">
      <c r="A30" s="352"/>
      <c r="B30" s="353"/>
      <c r="C30" s="354"/>
      <c r="D30" s="354"/>
      <c r="E30" s="362"/>
      <c r="F30" s="362"/>
      <c r="G30" s="362"/>
      <c r="H30" s="363"/>
      <c r="I30" s="344"/>
      <c r="J30" s="344"/>
      <c r="K30" s="452"/>
      <c r="L30" s="567"/>
      <c r="M30" s="568"/>
      <c r="N30" s="374"/>
      <c r="O30" s="347"/>
      <c r="P30" s="348"/>
      <c r="Q30" s="349"/>
    </row>
    <row r="31" spans="1:35" s="350" customFormat="1" ht="13" customHeight="1" x14ac:dyDescent="0.3">
      <c r="A31" s="352">
        <v>13</v>
      </c>
      <c r="B31" s="339" t="str">
        <f>IF($E31="","",VLOOKUP($E31,#REF!,14))</f>
        <v/>
      </c>
      <c r="C31" s="340" t="str">
        <f>IF($E31="","",VLOOKUP($E31,#REF!,15))</f>
        <v/>
      </c>
      <c r="D31" s="340" t="str">
        <f>IF($E31="","",VLOOKUP($E31,#REF!,5))</f>
        <v/>
      </c>
      <c r="E31" s="341"/>
      <c r="F31" s="341" t="s">
        <v>228</v>
      </c>
      <c r="G31" s="341"/>
      <c r="H31" s="563" t="s">
        <v>381</v>
      </c>
      <c r="I31" s="344"/>
      <c r="J31" s="344"/>
      <c r="K31" s="356"/>
      <c r="L31" s="369"/>
      <c r="M31" s="367"/>
      <c r="N31" s="367"/>
      <c r="O31" s="347"/>
      <c r="P31" s="348"/>
      <c r="Q31" s="349"/>
    </row>
    <row r="32" spans="1:35" s="350" customFormat="1" ht="13" customHeight="1" x14ac:dyDescent="0.3">
      <c r="A32" s="352"/>
      <c r="B32" s="353"/>
      <c r="C32" s="354"/>
      <c r="D32" s="354"/>
      <c r="E32" s="362"/>
      <c r="F32" s="344"/>
      <c r="G32" s="362"/>
      <c r="H32" s="357"/>
      <c r="I32" s="451" t="s">
        <v>228</v>
      </c>
      <c r="J32" s="358"/>
      <c r="K32" s="356"/>
      <c r="L32" s="369"/>
      <c r="M32" s="367"/>
      <c r="N32" s="367"/>
      <c r="O32" s="347"/>
      <c r="P32" s="348"/>
      <c r="Q32" s="349"/>
    </row>
    <row r="33" spans="1:17" s="350" customFormat="1" ht="13" customHeight="1" x14ac:dyDescent="0.3">
      <c r="A33" s="352">
        <v>14</v>
      </c>
      <c r="B33" s="339" t="str">
        <f>IF($E33="","",VLOOKUP($E33,#REF!,14))</f>
        <v/>
      </c>
      <c r="C33" s="340" t="str">
        <f>IF($E33="","",VLOOKUP($E33,#REF!,15))</f>
        <v/>
      </c>
      <c r="D33" s="340" t="str">
        <f>IF($E33="","",VLOOKUP($E33,#REF!,5))</f>
        <v/>
      </c>
      <c r="E33" s="341"/>
      <c r="F33" s="341" t="s">
        <v>75</v>
      </c>
      <c r="G33" s="341"/>
      <c r="H33" s="360"/>
      <c r="I33" s="344"/>
      <c r="J33" s="361"/>
      <c r="K33" s="356"/>
      <c r="L33" s="369"/>
      <c r="M33" s="367"/>
      <c r="N33" s="367"/>
      <c r="O33" s="347"/>
      <c r="P33" s="348"/>
      <c r="Q33" s="349"/>
    </row>
    <row r="34" spans="1:17" s="350" customFormat="1" ht="13" customHeight="1" x14ac:dyDescent="0.3">
      <c r="A34" s="352"/>
      <c r="B34" s="353"/>
      <c r="C34" s="354"/>
      <c r="D34" s="354"/>
      <c r="E34" s="362"/>
      <c r="F34" s="362"/>
      <c r="G34" s="362"/>
      <c r="H34" s="363"/>
      <c r="I34" s="364"/>
      <c r="J34" s="365"/>
      <c r="K34" s="568"/>
      <c r="L34" s="374"/>
      <c r="M34" s="367"/>
      <c r="N34" s="367"/>
      <c r="O34" s="347"/>
      <c r="P34" s="348"/>
      <c r="Q34" s="349"/>
    </row>
    <row r="35" spans="1:17" s="350" customFormat="1" ht="13" customHeight="1" x14ac:dyDescent="0.3">
      <c r="A35" s="352">
        <v>15</v>
      </c>
      <c r="B35" s="339" t="str">
        <f>IF($E35="","",VLOOKUP($E35,#REF!,14))</f>
        <v/>
      </c>
      <c r="C35" s="340" t="str">
        <f>IF($E35="","",VLOOKUP($E35,#REF!,15))</f>
        <v/>
      </c>
      <c r="D35" s="340" t="str">
        <f>IF($E35="","",VLOOKUP($E35,#REF!,5))</f>
        <v/>
      </c>
      <c r="E35" s="341"/>
      <c r="F35" s="341" t="s">
        <v>75</v>
      </c>
      <c r="G35" s="341"/>
      <c r="H35" s="343"/>
      <c r="I35" s="344"/>
      <c r="J35" s="368"/>
      <c r="K35" s="450"/>
      <c r="L35" s="367"/>
      <c r="M35" s="367"/>
      <c r="N35" s="367"/>
      <c r="O35" s="347"/>
      <c r="P35" s="348"/>
      <c r="Q35" s="349"/>
    </row>
    <row r="36" spans="1:17" s="350" customFormat="1" ht="13" customHeight="1" x14ac:dyDescent="0.3">
      <c r="A36" s="352"/>
      <c r="B36" s="353"/>
      <c r="C36" s="354"/>
      <c r="D36" s="354"/>
      <c r="E36" s="355"/>
      <c r="F36" s="355"/>
      <c r="G36" s="355"/>
      <c r="H36" s="357"/>
      <c r="I36" s="451" t="s">
        <v>176</v>
      </c>
      <c r="J36" s="370"/>
      <c r="K36" s="344"/>
      <c r="L36" s="367"/>
      <c r="M36" s="367"/>
      <c r="N36" s="367"/>
      <c r="O36" s="347"/>
      <c r="P36" s="348"/>
      <c r="Q36" s="349"/>
    </row>
    <row r="37" spans="1:17" s="350" customFormat="1" ht="13" customHeight="1" x14ac:dyDescent="0.3">
      <c r="A37" s="338">
        <v>16</v>
      </c>
      <c r="B37" s="339" t="str">
        <f>IF($E37="","",VLOOKUP($E37,#REF!,14))</f>
        <v/>
      </c>
      <c r="C37" s="340" t="str">
        <f>IF($E37="","",VLOOKUP($E37,#REF!,15))</f>
        <v/>
      </c>
      <c r="D37" s="340" t="str">
        <f>IF($E37="","",VLOOKUP($E37,#REF!,5))</f>
        <v/>
      </c>
      <c r="E37" s="341"/>
      <c r="F37" s="341" t="s">
        <v>176</v>
      </c>
      <c r="G37" s="341"/>
      <c r="H37" s="563" t="s">
        <v>382</v>
      </c>
      <c r="I37" s="344"/>
      <c r="J37" s="344"/>
      <c r="K37" s="344"/>
      <c r="L37" s="367"/>
      <c r="M37" s="367"/>
      <c r="N37" s="367"/>
      <c r="O37" s="347"/>
      <c r="P37" s="348"/>
      <c r="Q37" s="349"/>
    </row>
    <row r="38" spans="1:17" s="350" customFormat="1" ht="9.65" customHeight="1" x14ac:dyDescent="0.3">
      <c r="A38" s="376"/>
      <c r="B38" s="355"/>
      <c r="C38" s="355"/>
      <c r="D38" s="355"/>
      <c r="E38" s="355"/>
      <c r="F38" s="355"/>
      <c r="G38" s="355"/>
      <c r="H38" s="363"/>
      <c r="I38" s="344"/>
      <c r="J38" s="344"/>
      <c r="K38" s="344"/>
      <c r="L38" s="367"/>
      <c r="M38" s="367"/>
      <c r="N38" s="367"/>
      <c r="O38" s="347"/>
      <c r="P38" s="348"/>
      <c r="Q38" s="349"/>
    </row>
    <row r="39" spans="1:17" s="350" customFormat="1" ht="9.65" customHeight="1" x14ac:dyDescent="0.3">
      <c r="A39" s="377"/>
      <c r="B39" s="378"/>
      <c r="C39" s="378"/>
      <c r="D39" s="378"/>
      <c r="E39" s="355"/>
      <c r="F39" s="355"/>
      <c r="G39" s="355"/>
      <c r="H39" s="355"/>
      <c r="I39" s="378"/>
      <c r="J39" s="378"/>
      <c r="K39" s="378"/>
      <c r="L39" s="379"/>
      <c r="M39" s="379"/>
      <c r="N39" s="379"/>
      <c r="O39" s="347"/>
      <c r="P39" s="348"/>
      <c r="Q39" s="349"/>
    </row>
    <row r="40" spans="1:17" s="350" customFormat="1" ht="9.65" customHeight="1" x14ac:dyDescent="0.3">
      <c r="A40" s="376"/>
      <c r="B40" s="355"/>
      <c r="C40" s="355"/>
      <c r="D40" s="355"/>
      <c r="E40" s="355"/>
      <c r="F40" s="355"/>
      <c r="G40" s="355"/>
      <c r="H40" s="355"/>
      <c r="I40" s="378"/>
      <c r="J40" s="378"/>
      <c r="K40" s="380"/>
      <c r="L40" s="355"/>
      <c r="M40" s="378"/>
      <c r="N40" s="379"/>
      <c r="O40" s="347"/>
      <c r="P40" s="348"/>
      <c r="Q40" s="349"/>
    </row>
    <row r="41" spans="1:17" s="350" customFormat="1" ht="9.65" customHeight="1" x14ac:dyDescent="0.3">
      <c r="A41" s="376"/>
      <c r="B41" s="378"/>
      <c r="C41" s="378"/>
      <c r="D41" s="378"/>
      <c r="E41" s="355"/>
      <c r="F41" s="355"/>
      <c r="G41" s="355"/>
      <c r="H41" s="355"/>
      <c r="I41" s="378"/>
      <c r="J41" s="378"/>
      <c r="K41" s="378"/>
      <c r="L41" s="379"/>
      <c r="M41" s="378"/>
      <c r="N41" s="379"/>
      <c r="O41" s="347"/>
      <c r="P41" s="348"/>
      <c r="Q41" s="349"/>
    </row>
    <row r="42" spans="1:17" s="350" customFormat="1" ht="9.65" customHeight="1" x14ac:dyDescent="0.3">
      <c r="A42" s="376"/>
      <c r="B42" s="355"/>
      <c r="C42" s="355"/>
      <c r="D42" s="355"/>
      <c r="E42" s="355"/>
      <c r="F42" s="355"/>
      <c r="G42" s="355"/>
      <c r="H42" s="355"/>
      <c r="I42" s="378"/>
      <c r="J42" s="378"/>
      <c r="K42" s="378"/>
      <c r="L42" s="379"/>
      <c r="M42" s="379"/>
      <c r="N42" s="379"/>
      <c r="O42" s="347"/>
      <c r="P42" s="348"/>
      <c r="Q42" s="349"/>
    </row>
    <row r="43" spans="1:17" s="350" customFormat="1" ht="9.65" customHeight="1" x14ac:dyDescent="0.3">
      <c r="A43" s="376"/>
      <c r="B43" s="378"/>
      <c r="C43" s="378"/>
      <c r="D43" s="378"/>
      <c r="E43" s="355"/>
      <c r="F43" s="355"/>
      <c r="G43" s="355"/>
      <c r="H43" s="355"/>
      <c r="I43" s="378"/>
      <c r="J43" s="381"/>
      <c r="K43" s="378"/>
      <c r="L43" s="379"/>
      <c r="M43" s="379"/>
      <c r="N43" s="379"/>
      <c r="O43" s="347"/>
      <c r="P43" s="348"/>
      <c r="Q43" s="349"/>
    </row>
    <row r="44" spans="1:17" s="350" customFormat="1" ht="9.65" customHeight="1" x14ac:dyDescent="0.3">
      <c r="A44" s="376"/>
      <c r="B44" s="355"/>
      <c r="C44" s="355"/>
      <c r="D44" s="355"/>
      <c r="E44" s="355"/>
      <c r="F44" s="355"/>
      <c r="G44" s="355"/>
      <c r="H44" s="355"/>
      <c r="I44" s="380"/>
      <c r="J44" s="355"/>
      <c r="K44" s="378"/>
      <c r="L44" s="379"/>
      <c r="M44" s="379"/>
      <c r="N44" s="379"/>
      <c r="O44" s="347"/>
      <c r="P44" s="348"/>
      <c r="Q44" s="349"/>
    </row>
    <row r="45" spans="1:17" s="350" customFormat="1" ht="9.65" customHeight="1" x14ac:dyDescent="0.3">
      <c r="A45" s="376"/>
      <c r="B45" s="378"/>
      <c r="C45" s="378"/>
      <c r="D45" s="378"/>
      <c r="E45" s="355"/>
      <c r="F45" s="355"/>
      <c r="G45" s="355"/>
      <c r="H45" s="355"/>
      <c r="I45" s="378"/>
      <c r="J45" s="378"/>
      <c r="K45" s="378"/>
      <c r="L45" s="379"/>
      <c r="M45" s="379"/>
      <c r="N45" s="379"/>
      <c r="O45" s="347"/>
      <c r="P45" s="348"/>
      <c r="Q45" s="349"/>
    </row>
    <row r="46" spans="1:17" s="350" customFormat="1" ht="9.65" customHeight="1" x14ac:dyDescent="0.3">
      <c r="A46" s="376"/>
      <c r="B46" s="355"/>
      <c r="C46" s="355"/>
      <c r="D46" s="355"/>
      <c r="E46" s="355"/>
      <c r="F46" s="355"/>
      <c r="G46" s="355"/>
      <c r="H46" s="355"/>
      <c r="I46" s="378"/>
      <c r="J46" s="378"/>
      <c r="K46" s="378"/>
      <c r="L46" s="379"/>
      <c r="M46" s="379"/>
      <c r="N46" s="379"/>
      <c r="O46" s="347"/>
      <c r="P46" s="348"/>
      <c r="Q46" s="349"/>
    </row>
    <row r="47" spans="1:17" s="350" customFormat="1" ht="9.65" customHeight="1" x14ac:dyDescent="0.3">
      <c r="A47" s="377"/>
      <c r="B47" s="378"/>
      <c r="C47" s="378"/>
      <c r="D47" s="378"/>
      <c r="E47" s="355"/>
      <c r="F47" s="355"/>
      <c r="G47" s="355"/>
      <c r="H47" s="355"/>
      <c r="I47" s="378"/>
      <c r="J47" s="378"/>
      <c r="K47" s="378"/>
      <c r="L47" s="378"/>
      <c r="M47" s="345"/>
      <c r="N47" s="345"/>
      <c r="O47" s="347"/>
      <c r="P47" s="348"/>
      <c r="Q47" s="349"/>
    </row>
    <row r="48" spans="1:17" s="387" customFormat="1" ht="6.75" customHeight="1" x14ac:dyDescent="0.3">
      <c r="A48" s="382"/>
      <c r="B48" s="382"/>
      <c r="C48" s="382"/>
      <c r="D48" s="382"/>
      <c r="E48" s="382"/>
      <c r="F48" s="382"/>
      <c r="G48" s="382"/>
      <c r="H48" s="383"/>
      <c r="I48" s="384"/>
      <c r="J48" s="385"/>
      <c r="K48" s="384"/>
      <c r="L48" s="385"/>
      <c r="M48" s="384"/>
      <c r="N48" s="385"/>
      <c r="O48" s="384"/>
      <c r="P48" s="385"/>
      <c r="Q48" s="386"/>
    </row>
    <row r="49" spans="1:16" s="398" customFormat="1" ht="10.5" customHeight="1" x14ac:dyDescent="0.3">
      <c r="A49" s="388" t="s">
        <v>30</v>
      </c>
      <c r="B49" s="389"/>
      <c r="C49" s="389"/>
      <c r="D49" s="390"/>
      <c r="E49" s="391" t="s">
        <v>2</v>
      </c>
      <c r="F49" s="391"/>
      <c r="G49" s="391"/>
      <c r="H49" s="391" t="s">
        <v>2</v>
      </c>
      <c r="I49" s="392" t="s">
        <v>39</v>
      </c>
      <c r="J49" s="393"/>
      <c r="K49" s="392" t="s">
        <v>40</v>
      </c>
      <c r="L49" s="394"/>
      <c r="M49" s="395" t="s">
        <v>41</v>
      </c>
      <c r="N49" s="395"/>
      <c r="O49" s="396"/>
      <c r="P49" s="397"/>
    </row>
    <row r="50" spans="1:16" s="398" customFormat="1" ht="9" customHeight="1" x14ac:dyDescent="0.3">
      <c r="A50" s="399" t="s">
        <v>31</v>
      </c>
      <c r="B50" s="400"/>
      <c r="C50" s="401"/>
      <c r="D50" s="402"/>
      <c r="E50" s="403">
        <v>1</v>
      </c>
      <c r="F50" s="403"/>
      <c r="G50" s="403"/>
      <c r="H50" s="404" t="s">
        <v>3</v>
      </c>
      <c r="I50" s="405"/>
      <c r="J50" s="406"/>
      <c r="K50" s="405"/>
      <c r="L50" s="407"/>
      <c r="M50" s="408" t="s">
        <v>33</v>
      </c>
      <c r="N50" s="409"/>
      <c r="O50" s="409"/>
      <c r="P50" s="410"/>
    </row>
    <row r="51" spans="1:16" s="398" customFormat="1" ht="9" customHeight="1" x14ac:dyDescent="0.3">
      <c r="A51" s="411" t="s">
        <v>38</v>
      </c>
      <c r="B51" s="412"/>
      <c r="C51" s="413"/>
      <c r="D51" s="414"/>
      <c r="E51" s="403">
        <v>2</v>
      </c>
      <c r="F51" s="403"/>
      <c r="G51" s="403"/>
      <c r="H51" s="404" t="s">
        <v>4</v>
      </c>
      <c r="I51" s="405"/>
      <c r="J51" s="406"/>
      <c r="K51" s="405"/>
      <c r="L51" s="407"/>
      <c r="M51" s="415"/>
      <c r="N51" s="416"/>
      <c r="O51" s="412"/>
      <c r="P51" s="417"/>
    </row>
    <row r="52" spans="1:16" s="398" customFormat="1" ht="9" customHeight="1" x14ac:dyDescent="0.3">
      <c r="A52" s="418"/>
      <c r="B52" s="419"/>
      <c r="C52" s="420"/>
      <c r="D52" s="421"/>
      <c r="E52" s="403">
        <v>3</v>
      </c>
      <c r="F52" s="403"/>
      <c r="G52" s="403"/>
      <c r="H52" s="404" t="s">
        <v>5</v>
      </c>
      <c r="I52" s="405"/>
      <c r="J52" s="406"/>
      <c r="K52" s="405"/>
      <c r="L52" s="407"/>
      <c r="M52" s="408" t="s">
        <v>34</v>
      </c>
      <c r="N52" s="409"/>
      <c r="O52" s="409"/>
      <c r="P52" s="410"/>
    </row>
    <row r="53" spans="1:16" s="398" customFormat="1" ht="9" customHeight="1" x14ac:dyDescent="0.3">
      <c r="A53" s="422"/>
      <c r="B53" s="324"/>
      <c r="C53" s="324"/>
      <c r="D53" s="423"/>
      <c r="E53" s="403">
        <v>4</v>
      </c>
      <c r="F53" s="403"/>
      <c r="G53" s="403"/>
      <c r="H53" s="404" t="s">
        <v>6</v>
      </c>
      <c r="I53" s="405"/>
      <c r="J53" s="406"/>
      <c r="K53" s="405"/>
      <c r="L53" s="407"/>
      <c r="M53" s="405"/>
      <c r="N53" s="406"/>
      <c r="O53" s="405"/>
      <c r="P53" s="407"/>
    </row>
    <row r="54" spans="1:16" s="398" customFormat="1" ht="9" customHeight="1" x14ac:dyDescent="0.3">
      <c r="A54" s="424"/>
      <c r="B54" s="425"/>
      <c r="C54" s="425"/>
      <c r="D54" s="426"/>
      <c r="E54" s="403"/>
      <c r="F54" s="403"/>
      <c r="G54" s="403"/>
      <c r="H54" s="404" t="s">
        <v>7</v>
      </c>
      <c r="I54" s="405"/>
      <c r="J54" s="406"/>
      <c r="K54" s="405"/>
      <c r="L54" s="407"/>
      <c r="M54" s="412"/>
      <c r="N54" s="416"/>
      <c r="O54" s="412"/>
      <c r="P54" s="417"/>
    </row>
    <row r="55" spans="1:16" s="398" customFormat="1" ht="9" customHeight="1" x14ac:dyDescent="0.3">
      <c r="A55" s="427"/>
      <c r="B55" s="428"/>
      <c r="C55" s="324"/>
      <c r="D55" s="423"/>
      <c r="E55" s="403"/>
      <c r="F55" s="403"/>
      <c r="G55" s="403"/>
      <c r="H55" s="404" t="s">
        <v>8</v>
      </c>
      <c r="I55" s="405"/>
      <c r="J55" s="406"/>
      <c r="K55" s="405"/>
      <c r="L55" s="407"/>
      <c r="M55" s="408" t="s">
        <v>26</v>
      </c>
      <c r="N55" s="409"/>
      <c r="O55" s="409"/>
      <c r="P55" s="410"/>
    </row>
    <row r="56" spans="1:16" s="398" customFormat="1" ht="9" customHeight="1" x14ac:dyDescent="0.3">
      <c r="A56" s="427"/>
      <c r="B56" s="428"/>
      <c r="C56" s="429"/>
      <c r="D56" s="430"/>
      <c r="E56" s="403"/>
      <c r="F56" s="403"/>
      <c r="G56" s="403"/>
      <c r="H56" s="404" t="s">
        <v>9</v>
      </c>
      <c r="I56" s="405"/>
      <c r="J56" s="406"/>
      <c r="K56" s="405"/>
      <c r="L56" s="407"/>
      <c r="M56" s="405"/>
      <c r="N56" s="406"/>
      <c r="O56" s="405"/>
      <c r="P56" s="407"/>
    </row>
    <row r="57" spans="1:16" s="398" customFormat="1" ht="9" customHeight="1" x14ac:dyDescent="0.3">
      <c r="A57" s="431"/>
      <c r="B57" s="432"/>
      <c r="C57" s="433"/>
      <c r="D57" s="434"/>
      <c r="E57" s="435"/>
      <c r="F57" s="435"/>
      <c r="G57" s="435"/>
      <c r="H57" s="436" t="s">
        <v>10</v>
      </c>
      <c r="I57" s="412"/>
      <c r="J57" s="416"/>
      <c r="K57" s="412"/>
      <c r="L57" s="417"/>
      <c r="M57" s="412" t="str">
        <f>P4</f>
        <v>Sági István</v>
      </c>
      <c r="N57" s="416"/>
      <c r="O57" s="412"/>
      <c r="P57" s="437" t="e">
        <f>MIN(4,#REF!)</f>
        <v>#REF!</v>
      </c>
    </row>
  </sheetData>
  <mergeCells count="1">
    <mergeCell ref="A4:C4"/>
  </mergeCells>
  <conditionalFormatting sqref="B39 B41 B43 B45 B47">
    <cfRule type="cellIs" dxfId="157" priority="42" stopIfTrue="1" operator="equal">
      <formula>"QA"</formula>
    </cfRule>
    <cfRule type="cellIs" dxfId="156" priority="43" stopIfTrue="1" operator="equal">
      <formula>"DA"</formula>
    </cfRule>
  </conditionalFormatting>
  <conditionalFormatting sqref="E9:G9 E11:G11 E13:G13 E17:G17 E21:G21 E25:G25 E29:G29 E33:G33 E35:G35 E7:G7 E15:G15 E19:G19 E23:G23 E27:G27 E31:G31 E37:G37">
    <cfRule type="expression" dxfId="155" priority="45" stopIfTrue="1">
      <formula>$E7&lt;5</formula>
    </cfRule>
  </conditionalFormatting>
  <conditionalFormatting sqref="E39:G39 E41:G41 E43:G43 E45:G45 E47:G47">
    <cfRule type="expression" dxfId="154" priority="37" stopIfTrue="1">
      <formula>AND($E39&lt;9,$C39&gt;0)</formula>
    </cfRule>
  </conditionalFormatting>
  <conditionalFormatting sqref="H8 J10 H12 L14 H16 J18 H20 N22 H24 J26 H28 L30 H32 J34 H36 P57">
    <cfRule type="expression" dxfId="153" priority="44" stopIfTrue="1">
      <formula>$M$1="CU"</formula>
    </cfRule>
  </conditionalFormatting>
  <conditionalFormatting sqref="I8">
    <cfRule type="cellIs" dxfId="152" priority="31" stopIfTrue="1" operator="equal">
      <formula>"Bye"</formula>
    </cfRule>
  </conditionalFormatting>
  <conditionalFormatting sqref="I10 K14 I18 M22 I26 K30 I34 K40 I44">
    <cfRule type="expression" dxfId="151" priority="34" stopIfTrue="1">
      <formula>AND($M$1="CU",I10="Umpire")</formula>
    </cfRule>
    <cfRule type="expression" dxfId="150" priority="35" stopIfTrue="1">
      <formula>AND($M$1="CU",I10&lt;&gt;"Umpire",J10&lt;&gt;"")</formula>
    </cfRule>
    <cfRule type="expression" dxfId="149" priority="36" stopIfTrue="1">
      <formula>AND($M$1="CU",I10&lt;&gt;"Umpire")</formula>
    </cfRule>
  </conditionalFormatting>
  <conditionalFormatting sqref="I12">
    <cfRule type="cellIs" dxfId="148" priority="26" stopIfTrue="1" operator="equal">
      <formula>"Bye"</formula>
    </cfRule>
  </conditionalFormatting>
  <conditionalFormatting sqref="I16">
    <cfRule type="cellIs" dxfId="147" priority="12" stopIfTrue="1" operator="equal">
      <formula>"Bye"</formula>
    </cfRule>
  </conditionalFormatting>
  <conditionalFormatting sqref="I20">
    <cfRule type="cellIs" dxfId="146" priority="11" stopIfTrue="1" operator="equal">
      <formula>"Bye"</formula>
    </cfRule>
  </conditionalFormatting>
  <conditionalFormatting sqref="I24">
    <cfRule type="cellIs" dxfId="145" priority="10" stopIfTrue="1" operator="equal">
      <formula>"Bye"</formula>
    </cfRule>
  </conditionalFormatting>
  <conditionalFormatting sqref="I28">
    <cfRule type="cellIs" dxfId="144" priority="32" stopIfTrue="1" operator="equal">
      <formula>"Bye"</formula>
    </cfRule>
  </conditionalFormatting>
  <conditionalFormatting sqref="I32">
    <cfRule type="cellIs" dxfId="143" priority="8" stopIfTrue="1" operator="equal">
      <formula>"Bye"</formula>
    </cfRule>
  </conditionalFormatting>
  <conditionalFormatting sqref="I36">
    <cfRule type="cellIs" dxfId="142" priority="13" stopIfTrue="1" operator="equal">
      <formula>"Bye"</formula>
    </cfRule>
  </conditionalFormatting>
  <conditionalFormatting sqref="K10">
    <cfRule type="cellIs" dxfId="141" priority="28" stopIfTrue="1" operator="equal">
      <formula>"Bye"</formula>
    </cfRule>
  </conditionalFormatting>
  <conditionalFormatting sqref="K18">
    <cfRule type="cellIs" dxfId="140" priority="25" stopIfTrue="1" operator="equal">
      <formula>"Bye"</formula>
    </cfRule>
  </conditionalFormatting>
  <conditionalFormatting sqref="K26">
    <cfRule type="cellIs" dxfId="139" priority="22" stopIfTrue="1" operator="equal">
      <formula>"Bye"</formula>
    </cfRule>
  </conditionalFormatting>
  <conditionalFormatting sqref="K34">
    <cfRule type="cellIs" dxfId="138" priority="14" stopIfTrue="1" operator="equal">
      <formula>"Bye"</formula>
    </cfRule>
  </conditionalFormatting>
  <conditionalFormatting sqref="M14">
    <cfRule type="cellIs" dxfId="137" priority="27" stopIfTrue="1" operator="equal">
      <formula>"Bye"</formula>
    </cfRule>
  </conditionalFormatting>
  <conditionalFormatting sqref="M30">
    <cfRule type="cellIs" dxfId="136" priority="24" stopIfTrue="1" operator="equal">
      <formula>"Bye"</formula>
    </cfRule>
  </conditionalFormatting>
  <conditionalFormatting sqref="M40 I42 K44 I46">
    <cfRule type="expression" dxfId="135" priority="40" stopIfTrue="1">
      <formula>H40="as"</formula>
    </cfRule>
    <cfRule type="expression" dxfId="134" priority="41" stopIfTrue="1">
      <formula>H40="bs"</formula>
    </cfRule>
  </conditionalFormatting>
  <conditionalFormatting sqref="O22">
    <cfRule type="cellIs" dxfId="133" priority="23" stopIfTrue="1" operator="equal">
      <formula>"Bye"</formula>
    </cfRule>
  </conditionalFormatting>
  <dataValidations count="1">
    <dataValidation type="list" allowBlank="1" showInputMessage="1" sqref="I44 M22 K30 I34 I26 I18 I10 K14 K40" xr:uid="{558C105E-EC30-4CD2-8D05-A47A224D0CC7}">
      <formula1>$S$7:$S$16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3585" r:id="rId4" name="Button 1">
              <controlPr defaultSize="0" print="0" autoFill="0" autoPict="0" macro="[0]!Jun_Show_CU">
                <anchor moveWithCells="1" sizeWithCells="1">
                  <from>
                    <xdr:col>10</xdr:col>
                    <xdr:colOff>522514</xdr:colOff>
                    <xdr:row>0</xdr:row>
                    <xdr:rowOff>10886</xdr:rowOff>
                  </from>
                  <to>
                    <xdr:col>12</xdr:col>
                    <xdr:colOff>370114</xdr:colOff>
                    <xdr:row>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86" r:id="rId5" name="Button 2">
              <controlPr defaultSize="0" print="0" autoFill="0" autoPict="0" macro="[0]!Jun_Hide_CU">
                <anchor moveWithCells="1" sizeWithCells="1">
                  <from>
                    <xdr:col>10</xdr:col>
                    <xdr:colOff>517071</xdr:colOff>
                    <xdr:row>0</xdr:row>
                    <xdr:rowOff>179614</xdr:rowOff>
                  </from>
                  <to>
                    <xdr:col>12</xdr:col>
                    <xdr:colOff>370114</xdr:colOff>
                    <xdr:row>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3AB5-5F69-4655-8AA3-9401DCB8DFAF}">
  <sheetPr>
    <tabColor theme="5" tint="0.59999389629810485"/>
  </sheetPr>
  <dimension ref="A1:AF41"/>
  <sheetViews>
    <sheetView zoomScaleNormal="100" workbookViewId="0">
      <selection activeCell="G13" sqref="G13"/>
    </sheetView>
  </sheetViews>
  <sheetFormatPr defaultRowHeight="12.45" x14ac:dyDescent="0.3"/>
  <cols>
    <col min="1" max="1" width="5.4609375" customWidth="1"/>
    <col min="2" max="2" width="4.4609375" customWidth="1"/>
    <col min="3" max="3" width="8.3046875" customWidth="1"/>
    <col min="4" max="4" width="7.15234375" customWidth="1"/>
    <col min="5" max="5" width="9.3046875" customWidth="1"/>
    <col min="6" max="6" width="13.4609375" customWidth="1"/>
    <col min="7" max="7" width="15" customWidth="1"/>
    <col min="8" max="10" width="8.53515625" customWidth="1"/>
    <col min="12" max="12" width="5.53515625" customWidth="1"/>
    <col min="13" max="13" width="4.53515625" customWidth="1"/>
    <col min="20" max="20" width="10.3046875" hidden="1" customWidth="1"/>
    <col min="21" max="32" width="0" hidden="1" customWidth="1"/>
  </cols>
  <sheetData>
    <row r="1" spans="1:32" ht="25.3" x14ac:dyDescent="0.3">
      <c r="A1" s="614" t="s">
        <v>205</v>
      </c>
      <c r="B1" s="614"/>
      <c r="C1" s="614"/>
      <c r="D1" s="614"/>
      <c r="E1" s="614"/>
      <c r="F1" s="582"/>
      <c r="G1" s="582"/>
      <c r="I1" s="160"/>
      <c r="J1" s="161"/>
      <c r="K1" s="84"/>
      <c r="L1" s="84" t="s">
        <v>11</v>
      </c>
      <c r="M1" s="84"/>
      <c r="W1" s="262" t="e">
        <f>IF(T5=1,CONCATENATE(VLOOKUP(T3,V16:AC27,2)),CONCATENATE(VLOOKUP(T3,V2:AF13,2)))</f>
        <v>#REF!</v>
      </c>
      <c r="X1" s="262" t="e">
        <f>IF(T5=1,CONCATENATE(VLOOKUP(T3,V16:AF27,3)),CONCATENATE(VLOOKUP(T3,V2:AF13,3)))</f>
        <v>#REF!</v>
      </c>
      <c r="Y1" s="262" t="e">
        <f>IF(T5=1,CONCATENATE(VLOOKUP(T3,V16:AF27,4)),CONCATENATE(VLOOKUP(T3,V2:AF13,4)))</f>
        <v>#REF!</v>
      </c>
      <c r="Z1" s="262" t="e">
        <f>IF(T5=1,CONCATENATE(VLOOKUP(T3,V16:AF27,5)),CONCATENATE(VLOOKUP(T3,V2:AF13,5)))</f>
        <v>#REF!</v>
      </c>
      <c r="AA1" s="262" t="e">
        <f>IF(T5=1,CONCATENATE(VLOOKUP(T3,V16:AF27,6)),CONCATENATE(VLOOKUP(T3,V2:AF13,6)))</f>
        <v>#REF!</v>
      </c>
      <c r="AB1" s="262" t="e">
        <f>IF(T5=1,CONCATENATE(VLOOKUP(T3,V16:AF27,7)),CONCATENATE(VLOOKUP(T3,V2:AF13,7)))</f>
        <v>#REF!</v>
      </c>
      <c r="AC1" s="262" t="e">
        <f>IF(T5=1,CONCATENATE(VLOOKUP(T3,V16:AF27,8)),CONCATENATE(VLOOKUP(T3,V2:AF13,8)))</f>
        <v>#REF!</v>
      </c>
      <c r="AD1" s="262" t="e">
        <f>IF(T5=1,CONCATENATE(VLOOKUP(T3,V16:AF27,9)),CONCATENATE(VLOOKUP(T3,V2:AF13,9)))</f>
        <v>#REF!</v>
      </c>
      <c r="AE1" s="262" t="e">
        <f>IF(T5=1,CONCATENATE(VLOOKUP(T3,V16:AF27,10)),CONCATENATE(VLOOKUP(T3,V2:AF13,10)))</f>
        <v>#REF!</v>
      </c>
      <c r="AF1" s="262" t="e">
        <f>IF(T5=1,CONCATENATE(VLOOKUP(T3,V16:AF27,11)),CONCATENATE(VLOOKUP(T3,V2:AF13,11)))</f>
        <v>#REF!</v>
      </c>
    </row>
    <row r="2" spans="1:32" x14ac:dyDescent="0.3">
      <c r="A2" s="162" t="s">
        <v>36</v>
      </c>
      <c r="B2" s="163"/>
      <c r="C2" s="163"/>
      <c r="D2" s="163"/>
      <c r="E2" s="163" t="s">
        <v>118</v>
      </c>
      <c r="F2" s="163"/>
      <c r="G2" s="163"/>
      <c r="H2" s="160"/>
      <c r="I2" s="160"/>
      <c r="J2" s="160"/>
      <c r="K2" s="85"/>
      <c r="L2" s="80"/>
      <c r="M2" s="85"/>
      <c r="T2" s="257"/>
      <c r="U2" s="256"/>
      <c r="V2" s="256" t="s">
        <v>49</v>
      </c>
      <c r="W2" s="250">
        <v>150</v>
      </c>
      <c r="X2" s="250">
        <v>120</v>
      </c>
      <c r="Y2" s="250">
        <v>100</v>
      </c>
      <c r="Z2" s="250">
        <v>80</v>
      </c>
      <c r="AA2" s="250">
        <v>70</v>
      </c>
      <c r="AB2" s="250">
        <v>60</v>
      </c>
      <c r="AC2" s="250">
        <v>55</v>
      </c>
      <c r="AD2" s="250">
        <v>50</v>
      </c>
      <c r="AE2" s="250">
        <v>45</v>
      </c>
      <c r="AF2" s="250">
        <v>40</v>
      </c>
    </row>
    <row r="3" spans="1:32" x14ac:dyDescent="0.3">
      <c r="A3" s="48" t="s">
        <v>19</v>
      </c>
      <c r="B3" s="48"/>
      <c r="C3" s="48"/>
      <c r="D3" s="48"/>
      <c r="E3" s="48" t="s">
        <v>16</v>
      </c>
      <c r="F3" s="48"/>
      <c r="G3" s="48"/>
      <c r="H3" s="48"/>
      <c r="I3" s="49" t="s">
        <v>25</v>
      </c>
      <c r="J3" s="48"/>
      <c r="K3" s="222"/>
      <c r="L3" s="221"/>
      <c r="M3" s="222"/>
      <c r="T3" s="256" t="e">
        <f>IF(#REF!="OB","A",IF(#REF!="IX","W",#REF!))</f>
        <v>#REF!</v>
      </c>
      <c r="U3" s="256"/>
      <c r="V3" s="256" t="s">
        <v>67</v>
      </c>
      <c r="W3" s="250">
        <v>120</v>
      </c>
      <c r="X3" s="250">
        <v>90</v>
      </c>
      <c r="Y3" s="250">
        <v>65</v>
      </c>
      <c r="Z3" s="250">
        <v>55</v>
      </c>
      <c r="AA3" s="250">
        <v>50</v>
      </c>
      <c r="AB3" s="250">
        <v>45</v>
      </c>
      <c r="AC3" s="250">
        <v>40</v>
      </c>
      <c r="AD3" s="250">
        <v>35</v>
      </c>
      <c r="AE3" s="250">
        <v>25</v>
      </c>
      <c r="AF3" s="250">
        <v>20</v>
      </c>
    </row>
    <row r="4" spans="1:32" ht="12.9" thickBot="1" x14ac:dyDescent="0.35">
      <c r="A4" s="615">
        <v>46135</v>
      </c>
      <c r="B4" s="615"/>
      <c r="C4" s="615"/>
      <c r="D4" s="166"/>
      <c r="E4" s="167" t="str">
        <f>Altalanos!$C$10</f>
        <v>Jászberény</v>
      </c>
      <c r="F4" s="167"/>
      <c r="G4" s="167"/>
      <c r="H4" s="169"/>
      <c r="I4" s="171" t="str">
        <f>Altalanos!$E$10</f>
        <v>Sági István</v>
      </c>
      <c r="J4" s="169"/>
      <c r="K4" s="223"/>
      <c r="L4" s="224"/>
      <c r="M4" s="223"/>
      <c r="T4" s="256"/>
      <c r="U4" s="256"/>
      <c r="V4" s="256" t="s">
        <v>68</v>
      </c>
      <c r="W4" s="250">
        <v>90</v>
      </c>
      <c r="X4" s="250">
        <v>60</v>
      </c>
      <c r="Y4" s="250">
        <v>45</v>
      </c>
      <c r="Z4" s="250">
        <v>34</v>
      </c>
      <c r="AA4" s="250">
        <v>27</v>
      </c>
      <c r="AB4" s="250">
        <v>22</v>
      </c>
      <c r="AC4" s="250">
        <v>18</v>
      </c>
      <c r="AD4" s="250">
        <v>15</v>
      </c>
      <c r="AE4" s="250">
        <v>12</v>
      </c>
      <c r="AF4" s="250">
        <v>9</v>
      </c>
    </row>
    <row r="5" spans="1:32" x14ac:dyDescent="0.3">
      <c r="A5" s="31"/>
      <c r="B5" s="31" t="s">
        <v>35</v>
      </c>
      <c r="C5" s="219" t="s">
        <v>47</v>
      </c>
      <c r="D5" s="31" t="s">
        <v>30</v>
      </c>
      <c r="E5" s="31" t="s">
        <v>52</v>
      </c>
      <c r="F5" s="31"/>
      <c r="G5" s="31"/>
      <c r="H5" s="243" t="s">
        <v>53</v>
      </c>
      <c r="I5" s="243" t="s">
        <v>54</v>
      </c>
      <c r="J5" s="243" t="s">
        <v>55</v>
      </c>
      <c r="T5" s="256">
        <f>IF(OR(Altalanos!$A$8="F1",Altalanos!$A$8="F2",Altalanos!$A$8="N1",Altalanos!$A$8="N2"),1,2)</f>
        <v>2</v>
      </c>
      <c r="U5" s="256"/>
      <c r="V5" s="256" t="s">
        <v>69</v>
      </c>
      <c r="W5" s="250">
        <v>60</v>
      </c>
      <c r="X5" s="250">
        <v>40</v>
      </c>
      <c r="Y5" s="250">
        <v>30</v>
      </c>
      <c r="Z5" s="250">
        <v>20</v>
      </c>
      <c r="AA5" s="250">
        <v>18</v>
      </c>
      <c r="AB5" s="250">
        <v>15</v>
      </c>
      <c r="AC5" s="250">
        <v>12</v>
      </c>
      <c r="AD5" s="250">
        <v>10</v>
      </c>
      <c r="AE5" s="250">
        <v>8</v>
      </c>
      <c r="AF5" s="250">
        <v>6</v>
      </c>
    </row>
    <row r="6" spans="1:32" x14ac:dyDescent="0.3">
      <c r="A6" s="198"/>
      <c r="B6" s="198"/>
      <c r="C6" s="242"/>
      <c r="D6" s="198"/>
      <c r="E6" s="198"/>
      <c r="F6" s="198"/>
      <c r="G6" s="198"/>
      <c r="H6" s="198"/>
      <c r="I6" s="198"/>
      <c r="J6" s="198"/>
      <c r="T6" s="256"/>
      <c r="U6" s="256"/>
      <c r="V6" s="256" t="s">
        <v>70</v>
      </c>
      <c r="W6" s="250">
        <v>40</v>
      </c>
      <c r="X6" s="250">
        <v>25</v>
      </c>
      <c r="Y6" s="250">
        <v>18</v>
      </c>
      <c r="Z6" s="250">
        <v>13</v>
      </c>
      <c r="AA6" s="250">
        <v>10</v>
      </c>
      <c r="AB6" s="250">
        <v>8</v>
      </c>
      <c r="AC6" s="250">
        <v>6</v>
      </c>
      <c r="AD6" s="250">
        <v>5</v>
      </c>
      <c r="AE6" s="250">
        <v>4</v>
      </c>
      <c r="AF6" s="250">
        <v>3</v>
      </c>
    </row>
    <row r="7" spans="1:32" x14ac:dyDescent="0.3">
      <c r="A7" s="225" t="s">
        <v>49</v>
      </c>
      <c r="B7" s="244"/>
      <c r="C7" s="220" t="str">
        <f>IF($B7="","",VLOOKUP($B7,#REF!,5))</f>
        <v/>
      </c>
      <c r="D7" s="220" t="str">
        <f>IF($B7="","",VLOOKUP($B7,#REF!,15))</f>
        <v/>
      </c>
      <c r="E7" s="287" t="s">
        <v>181</v>
      </c>
      <c r="F7" s="715"/>
      <c r="G7" s="715" t="s">
        <v>382</v>
      </c>
      <c r="H7" s="442"/>
      <c r="I7" s="258"/>
      <c r="J7" s="263"/>
      <c r="T7" s="256"/>
      <c r="U7" s="256"/>
      <c r="V7" s="256" t="s">
        <v>71</v>
      </c>
      <c r="W7" s="250">
        <v>25</v>
      </c>
      <c r="X7" s="250">
        <v>15</v>
      </c>
      <c r="Y7" s="250">
        <v>13</v>
      </c>
      <c r="Z7" s="250">
        <v>8</v>
      </c>
      <c r="AA7" s="250">
        <v>6</v>
      </c>
      <c r="AB7" s="250">
        <v>4</v>
      </c>
      <c r="AC7" s="250">
        <v>3</v>
      </c>
      <c r="AD7" s="250">
        <v>2</v>
      </c>
      <c r="AE7" s="250">
        <v>1</v>
      </c>
      <c r="AF7" s="250">
        <v>0</v>
      </c>
    </row>
    <row r="8" spans="1:32" x14ac:dyDescent="0.3">
      <c r="A8" s="225"/>
      <c r="B8" s="245"/>
      <c r="C8" s="226"/>
      <c r="D8" s="226"/>
      <c r="E8" s="226"/>
      <c r="F8" s="226"/>
      <c r="G8" s="226"/>
      <c r="H8" s="225"/>
      <c r="I8" s="225"/>
      <c r="J8" s="264"/>
      <c r="T8" s="256"/>
      <c r="U8" s="256"/>
      <c r="V8" s="256" t="s">
        <v>72</v>
      </c>
      <c r="W8" s="250">
        <v>15</v>
      </c>
      <c r="X8" s="250">
        <v>10</v>
      </c>
      <c r="Y8" s="250">
        <v>7</v>
      </c>
      <c r="Z8" s="250">
        <v>5</v>
      </c>
      <c r="AA8" s="250">
        <v>4</v>
      </c>
      <c r="AB8" s="250">
        <v>3</v>
      </c>
      <c r="AC8" s="250">
        <v>2</v>
      </c>
      <c r="AD8" s="250">
        <v>1</v>
      </c>
      <c r="AE8" s="250">
        <v>0</v>
      </c>
      <c r="AF8" s="250">
        <v>0</v>
      </c>
    </row>
    <row r="9" spans="1:32" x14ac:dyDescent="0.3">
      <c r="A9" s="225" t="s">
        <v>50</v>
      </c>
      <c r="B9" s="244"/>
      <c r="C9" s="220" t="str">
        <f>IF($B9="","",VLOOKUP($B9,#REF!,5))</f>
        <v/>
      </c>
      <c r="D9" s="220" t="str">
        <f>IF($B9="","",VLOOKUP($B9,#REF!,15))</f>
        <v/>
      </c>
      <c r="E9" s="287" t="s">
        <v>150</v>
      </c>
      <c r="F9" s="715"/>
      <c r="G9" s="715" t="s">
        <v>386</v>
      </c>
      <c r="H9" s="442"/>
      <c r="I9" s="258"/>
      <c r="J9" s="263"/>
      <c r="T9" s="256"/>
      <c r="U9" s="256"/>
      <c r="V9" s="256" t="s">
        <v>73</v>
      </c>
      <c r="W9" s="250">
        <v>10</v>
      </c>
      <c r="X9" s="250">
        <v>6</v>
      </c>
      <c r="Y9" s="250">
        <v>4</v>
      </c>
      <c r="Z9" s="250">
        <v>2</v>
      </c>
      <c r="AA9" s="250">
        <v>1</v>
      </c>
      <c r="AB9" s="250">
        <v>0</v>
      </c>
      <c r="AC9" s="250">
        <v>0</v>
      </c>
      <c r="AD9" s="250">
        <v>0</v>
      </c>
      <c r="AE9" s="250">
        <v>0</v>
      </c>
      <c r="AF9" s="250">
        <v>0</v>
      </c>
    </row>
    <row r="10" spans="1:32" x14ac:dyDescent="0.3">
      <c r="A10" s="225"/>
      <c r="B10" s="245"/>
      <c r="C10" s="226"/>
      <c r="D10" s="226"/>
      <c r="E10" s="226"/>
      <c r="F10" s="226"/>
      <c r="G10" s="226"/>
      <c r="H10" s="225"/>
      <c r="I10" s="225"/>
      <c r="J10" s="264"/>
      <c r="T10" s="256"/>
      <c r="U10" s="256"/>
      <c r="V10" s="256" t="s">
        <v>74</v>
      </c>
      <c r="W10" s="250">
        <v>6</v>
      </c>
      <c r="X10" s="250">
        <v>3</v>
      </c>
      <c r="Y10" s="250">
        <v>2</v>
      </c>
      <c r="Z10" s="250">
        <v>1</v>
      </c>
      <c r="AA10" s="250">
        <v>0</v>
      </c>
      <c r="AB10" s="250">
        <v>0</v>
      </c>
      <c r="AC10" s="250">
        <v>0</v>
      </c>
      <c r="AD10" s="250">
        <v>0</v>
      </c>
      <c r="AE10" s="250">
        <v>0</v>
      </c>
      <c r="AF10" s="250">
        <v>0</v>
      </c>
    </row>
    <row r="11" spans="1:32" x14ac:dyDescent="0.3">
      <c r="A11" s="225" t="s">
        <v>51</v>
      </c>
      <c r="B11" s="244"/>
      <c r="C11" s="220" t="str">
        <f>IF($B11="","",VLOOKUP($B11,#REF!,5))</f>
        <v/>
      </c>
      <c r="D11" s="220" t="str">
        <f>IF($B11="","",VLOOKUP($B11,#REF!,15))</f>
        <v/>
      </c>
      <c r="E11" s="287" t="s">
        <v>152</v>
      </c>
      <c r="F11" s="715"/>
      <c r="G11" s="715" t="s">
        <v>381</v>
      </c>
      <c r="H11" s="442"/>
      <c r="I11" s="258"/>
      <c r="J11" s="263"/>
      <c r="T11" s="256"/>
      <c r="U11" s="256"/>
      <c r="V11" s="256" t="s">
        <v>79</v>
      </c>
      <c r="W11" s="250">
        <v>3</v>
      </c>
      <c r="X11" s="250">
        <v>2</v>
      </c>
      <c r="Y11" s="250">
        <v>1</v>
      </c>
      <c r="Z11" s="250">
        <v>0</v>
      </c>
      <c r="AA11" s="250">
        <v>0</v>
      </c>
      <c r="AB11" s="250">
        <v>0</v>
      </c>
      <c r="AC11" s="250">
        <v>0</v>
      </c>
      <c r="AD11" s="250">
        <v>0</v>
      </c>
      <c r="AE11" s="250">
        <v>0</v>
      </c>
      <c r="AF11" s="250">
        <v>0</v>
      </c>
    </row>
    <row r="12" spans="1:32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T12" s="256"/>
      <c r="U12" s="256"/>
      <c r="V12" s="256" t="s">
        <v>75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</row>
    <row r="13" spans="1:32" x14ac:dyDescent="0.3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T13" s="256"/>
      <c r="U13" s="256"/>
      <c r="V13" s="256" t="s">
        <v>76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</row>
    <row r="14" spans="1:32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</row>
    <row r="15" spans="1:32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T16" s="256"/>
      <c r="U16" s="256"/>
      <c r="V16" s="256" t="s">
        <v>49</v>
      </c>
      <c r="W16" s="256">
        <v>300</v>
      </c>
      <c r="X16" s="256">
        <v>250</v>
      </c>
      <c r="Y16" s="256">
        <v>220</v>
      </c>
      <c r="Z16" s="256">
        <v>180</v>
      </c>
      <c r="AA16" s="256">
        <v>160</v>
      </c>
      <c r="AB16" s="256">
        <v>150</v>
      </c>
      <c r="AC16" s="256">
        <v>140</v>
      </c>
      <c r="AD16" s="256">
        <v>130</v>
      </c>
      <c r="AE16" s="256">
        <v>120</v>
      </c>
      <c r="AF16" s="256">
        <v>110</v>
      </c>
    </row>
    <row r="17" spans="1:32" x14ac:dyDescent="0.3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T17" s="256"/>
      <c r="U17" s="256"/>
      <c r="V17" s="256" t="s">
        <v>67</v>
      </c>
      <c r="W17" s="256">
        <v>250</v>
      </c>
      <c r="X17" s="256">
        <v>200</v>
      </c>
      <c r="Y17" s="256">
        <v>160</v>
      </c>
      <c r="Z17" s="256">
        <v>140</v>
      </c>
      <c r="AA17" s="256">
        <v>120</v>
      </c>
      <c r="AB17" s="256">
        <v>110</v>
      </c>
      <c r="AC17" s="256">
        <v>100</v>
      </c>
      <c r="AD17" s="256">
        <v>90</v>
      </c>
      <c r="AE17" s="256">
        <v>80</v>
      </c>
      <c r="AF17" s="256">
        <v>70</v>
      </c>
    </row>
    <row r="18" spans="1:32" ht="18.75" customHeight="1" x14ac:dyDescent="0.3">
      <c r="A18" s="198"/>
      <c r="B18" s="616"/>
      <c r="C18" s="616"/>
      <c r="D18" s="617" t="str">
        <f>E7</f>
        <v>Kerekes Leonóra</v>
      </c>
      <c r="E18" s="617"/>
      <c r="F18" s="583" t="str">
        <f>E9</f>
        <v>Szabó Anna</v>
      </c>
      <c r="G18" s="583" t="str">
        <f>E11</f>
        <v>Székely Alina</v>
      </c>
      <c r="H18" s="198"/>
      <c r="I18" s="198"/>
      <c r="J18" s="198"/>
      <c r="T18" s="256"/>
      <c r="U18" s="256"/>
      <c r="V18" s="256" t="s">
        <v>68</v>
      </c>
      <c r="W18" s="256">
        <v>200</v>
      </c>
      <c r="X18" s="256">
        <v>150</v>
      </c>
      <c r="Y18" s="256">
        <v>130</v>
      </c>
      <c r="Z18" s="256">
        <v>110</v>
      </c>
      <c r="AA18" s="256">
        <v>95</v>
      </c>
      <c r="AB18" s="256">
        <v>80</v>
      </c>
      <c r="AC18" s="256">
        <v>70</v>
      </c>
      <c r="AD18" s="256">
        <v>60</v>
      </c>
      <c r="AE18" s="256">
        <v>55</v>
      </c>
      <c r="AF18" s="256">
        <v>50</v>
      </c>
    </row>
    <row r="19" spans="1:32" ht="18.75" customHeight="1" x14ac:dyDescent="0.3">
      <c r="A19" s="248" t="s">
        <v>49</v>
      </c>
      <c r="B19" s="608" t="str">
        <f>E7</f>
        <v>Kerekes Leonóra</v>
      </c>
      <c r="C19" s="608"/>
      <c r="D19" s="609"/>
      <c r="E19" s="609"/>
      <c r="F19" s="686"/>
      <c r="G19" s="686"/>
      <c r="H19" s="198"/>
      <c r="I19" s="198"/>
      <c r="J19" s="198"/>
      <c r="T19" s="256"/>
      <c r="U19" s="256"/>
      <c r="V19" s="256" t="s">
        <v>69</v>
      </c>
      <c r="W19" s="256">
        <v>150</v>
      </c>
      <c r="X19" s="256">
        <v>120</v>
      </c>
      <c r="Y19" s="256">
        <v>100</v>
      </c>
      <c r="Z19" s="256">
        <v>80</v>
      </c>
      <c r="AA19" s="256">
        <v>70</v>
      </c>
      <c r="AB19" s="256">
        <v>60</v>
      </c>
      <c r="AC19" s="256">
        <v>55</v>
      </c>
      <c r="AD19" s="256">
        <v>50</v>
      </c>
      <c r="AE19" s="256">
        <v>45</v>
      </c>
      <c r="AF19" s="256">
        <v>40</v>
      </c>
    </row>
    <row r="20" spans="1:32" ht="18.75" customHeight="1" x14ac:dyDescent="0.3">
      <c r="A20" s="248" t="s">
        <v>50</v>
      </c>
      <c r="B20" s="608" t="str">
        <f>E9</f>
        <v>Szabó Anna</v>
      </c>
      <c r="C20" s="608"/>
      <c r="D20" s="612"/>
      <c r="E20" s="613"/>
      <c r="F20" s="687"/>
      <c r="G20" s="584"/>
      <c r="H20" s="198"/>
      <c r="I20" s="198"/>
      <c r="J20" s="198"/>
      <c r="T20" s="256"/>
      <c r="U20" s="256"/>
      <c r="V20" s="256" t="s">
        <v>70</v>
      </c>
      <c r="W20" s="256">
        <v>120</v>
      </c>
      <c r="X20" s="256">
        <v>90</v>
      </c>
      <c r="Y20" s="256">
        <v>65</v>
      </c>
      <c r="Z20" s="256">
        <v>55</v>
      </c>
      <c r="AA20" s="256">
        <v>50</v>
      </c>
      <c r="AB20" s="256">
        <v>45</v>
      </c>
      <c r="AC20" s="256">
        <v>40</v>
      </c>
      <c r="AD20" s="256">
        <v>35</v>
      </c>
      <c r="AE20" s="256">
        <v>25</v>
      </c>
      <c r="AF20" s="256">
        <v>20</v>
      </c>
    </row>
    <row r="21" spans="1:32" ht="18.75" customHeight="1" x14ac:dyDescent="0.3">
      <c r="A21" s="248" t="s">
        <v>51</v>
      </c>
      <c r="B21" s="608" t="str">
        <f>E11</f>
        <v>Székely Alina</v>
      </c>
      <c r="C21" s="608"/>
      <c r="D21" s="612"/>
      <c r="E21" s="613"/>
      <c r="F21" s="584"/>
      <c r="G21" s="687"/>
      <c r="H21" s="198"/>
      <c r="I21" s="198"/>
      <c r="J21" s="198"/>
      <c r="T21" s="256"/>
      <c r="U21" s="256"/>
      <c r="V21" s="256" t="s">
        <v>71</v>
      </c>
      <c r="W21" s="256">
        <v>90</v>
      </c>
      <c r="X21" s="256">
        <v>60</v>
      </c>
      <c r="Y21" s="256">
        <v>45</v>
      </c>
      <c r="Z21" s="256">
        <v>34</v>
      </c>
      <c r="AA21" s="256">
        <v>27</v>
      </c>
      <c r="AB21" s="256">
        <v>22</v>
      </c>
      <c r="AC21" s="256">
        <v>18</v>
      </c>
      <c r="AD21" s="256">
        <v>15</v>
      </c>
      <c r="AE21" s="256">
        <v>12</v>
      </c>
      <c r="AF21" s="256">
        <v>9</v>
      </c>
    </row>
    <row r="22" spans="1:32" x14ac:dyDescent="0.3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T22" s="256"/>
      <c r="U22" s="256"/>
      <c r="V22" s="256" t="s">
        <v>72</v>
      </c>
      <c r="W22" s="256">
        <v>60</v>
      </c>
      <c r="X22" s="256">
        <v>40</v>
      </c>
      <c r="Y22" s="256">
        <v>30</v>
      </c>
      <c r="Z22" s="256">
        <v>20</v>
      </c>
      <c r="AA22" s="256">
        <v>18</v>
      </c>
      <c r="AB22" s="256">
        <v>15</v>
      </c>
      <c r="AC22" s="256">
        <v>12</v>
      </c>
      <c r="AD22" s="256">
        <v>10</v>
      </c>
      <c r="AE22" s="256">
        <v>8</v>
      </c>
      <c r="AF22" s="256">
        <v>6</v>
      </c>
    </row>
    <row r="23" spans="1:32" x14ac:dyDescent="0.3">
      <c r="A23" s="198"/>
      <c r="B23" s="198"/>
      <c r="C23" s="249" t="s">
        <v>58</v>
      </c>
      <c r="D23" s="250" t="s">
        <v>64</v>
      </c>
      <c r="E23" s="198"/>
      <c r="F23" s="198"/>
      <c r="G23" s="198"/>
      <c r="H23" s="198"/>
      <c r="I23" s="198"/>
      <c r="J23" s="198"/>
      <c r="T23" s="256"/>
      <c r="U23" s="256"/>
      <c r="V23" s="256" t="s">
        <v>73</v>
      </c>
      <c r="W23" s="256">
        <v>40</v>
      </c>
      <c r="X23" s="256">
        <v>25</v>
      </c>
      <c r="Y23" s="256">
        <v>18</v>
      </c>
      <c r="Z23" s="256">
        <v>13</v>
      </c>
      <c r="AA23" s="256">
        <v>8</v>
      </c>
      <c r="AB23" s="256">
        <v>7</v>
      </c>
      <c r="AC23" s="256">
        <v>6</v>
      </c>
      <c r="AD23" s="256">
        <v>5</v>
      </c>
      <c r="AE23" s="256">
        <v>4</v>
      </c>
      <c r="AF23" s="256">
        <v>3</v>
      </c>
    </row>
    <row r="24" spans="1:32" x14ac:dyDescent="0.3">
      <c r="A24" s="198"/>
      <c r="B24" s="198"/>
      <c r="C24" s="251" t="s">
        <v>65</v>
      </c>
      <c r="D24" s="252" t="s">
        <v>60</v>
      </c>
      <c r="E24" s="198"/>
      <c r="F24" s="198"/>
      <c r="G24" s="198"/>
      <c r="H24" s="198"/>
      <c r="I24" s="198"/>
      <c r="J24" s="198"/>
      <c r="T24" s="256"/>
      <c r="U24" s="256"/>
      <c r="V24" s="256" t="s">
        <v>74</v>
      </c>
      <c r="W24" s="256">
        <v>25</v>
      </c>
      <c r="X24" s="256">
        <v>15</v>
      </c>
      <c r="Y24" s="256">
        <v>13</v>
      </c>
      <c r="Z24" s="256">
        <v>7</v>
      </c>
      <c r="AA24" s="256">
        <v>6</v>
      </c>
      <c r="AB24" s="256">
        <v>5</v>
      </c>
      <c r="AC24" s="256">
        <v>4</v>
      </c>
      <c r="AD24" s="256">
        <v>3</v>
      </c>
      <c r="AE24" s="256">
        <v>2</v>
      </c>
      <c r="AF24" s="256">
        <v>1</v>
      </c>
    </row>
    <row r="25" spans="1:32" x14ac:dyDescent="0.3">
      <c r="A25" s="198"/>
      <c r="B25" s="198"/>
      <c r="C25" s="253" t="s">
        <v>66</v>
      </c>
      <c r="D25" s="254" t="s">
        <v>62</v>
      </c>
      <c r="E25" s="198"/>
      <c r="F25" s="198"/>
      <c r="G25" s="198"/>
      <c r="H25" s="198"/>
      <c r="I25" s="198"/>
      <c r="J25" s="198"/>
      <c r="T25" s="256"/>
      <c r="U25" s="256"/>
      <c r="V25" s="256" t="s">
        <v>79</v>
      </c>
      <c r="W25" s="256">
        <v>15</v>
      </c>
      <c r="X25" s="256">
        <v>10</v>
      </c>
      <c r="Y25" s="256">
        <v>8</v>
      </c>
      <c r="Z25" s="256">
        <v>4</v>
      </c>
      <c r="AA25" s="256">
        <v>3</v>
      </c>
      <c r="AB25" s="256">
        <v>2</v>
      </c>
      <c r="AC25" s="256">
        <v>1</v>
      </c>
      <c r="AD25" s="256">
        <v>0</v>
      </c>
      <c r="AE25" s="256">
        <v>0</v>
      </c>
      <c r="AF25" s="256">
        <v>0</v>
      </c>
    </row>
    <row r="26" spans="1:32" x14ac:dyDescent="0.3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T26" s="256"/>
      <c r="U26" s="256"/>
      <c r="V26" s="256" t="s">
        <v>75</v>
      </c>
      <c r="W26" s="256">
        <v>10</v>
      </c>
      <c r="X26" s="256">
        <v>6</v>
      </c>
      <c r="Y26" s="256">
        <v>4</v>
      </c>
      <c r="Z26" s="256">
        <v>2</v>
      </c>
      <c r="AA26" s="256">
        <v>1</v>
      </c>
      <c r="AB26" s="256">
        <v>0</v>
      </c>
      <c r="AC26" s="256">
        <v>0</v>
      </c>
      <c r="AD26" s="256">
        <v>0</v>
      </c>
      <c r="AE26" s="256">
        <v>0</v>
      </c>
      <c r="AF26" s="256">
        <v>0</v>
      </c>
    </row>
    <row r="27" spans="1:32" x14ac:dyDescent="0.3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T27" s="256"/>
      <c r="U27" s="256"/>
      <c r="V27" s="256" t="s">
        <v>76</v>
      </c>
      <c r="W27" s="256">
        <v>3</v>
      </c>
      <c r="X27" s="256">
        <v>2</v>
      </c>
      <c r="Y27" s="256">
        <v>1</v>
      </c>
      <c r="Z27" s="256">
        <v>0</v>
      </c>
      <c r="AA27" s="256">
        <v>0</v>
      </c>
      <c r="AB27" s="256">
        <v>0</v>
      </c>
      <c r="AC27" s="256">
        <v>0</v>
      </c>
      <c r="AD27" s="256">
        <v>0</v>
      </c>
      <c r="AE27" s="256">
        <v>0</v>
      </c>
      <c r="AF27" s="256">
        <v>0</v>
      </c>
    </row>
    <row r="28" spans="1:32" x14ac:dyDescent="0.3">
      <c r="A28" s="198"/>
      <c r="B28" s="198"/>
      <c r="C28" s="198"/>
      <c r="D28" s="198"/>
      <c r="E28" s="198"/>
      <c r="F28" s="198"/>
      <c r="G28" s="198"/>
      <c r="H28" s="198"/>
      <c r="I28" s="198"/>
      <c r="J28" s="198"/>
    </row>
    <row r="29" spans="1:32" x14ac:dyDescent="0.3">
      <c r="A29" s="198"/>
      <c r="B29" s="198"/>
      <c r="C29" s="198"/>
      <c r="D29" s="198"/>
      <c r="E29" s="198"/>
      <c r="F29" s="198"/>
      <c r="G29" s="198"/>
      <c r="H29" s="198"/>
      <c r="I29" s="198"/>
      <c r="J29" s="198"/>
    </row>
    <row r="30" spans="1:32" x14ac:dyDescent="0.3">
      <c r="A30" s="198"/>
      <c r="B30" s="198"/>
      <c r="C30" s="198"/>
      <c r="D30" s="198"/>
      <c r="E30" s="198"/>
      <c r="F30" s="198"/>
      <c r="G30" s="198"/>
      <c r="H30" s="198"/>
      <c r="I30" s="198"/>
      <c r="J30" s="198"/>
    </row>
    <row r="31" spans="1:32" x14ac:dyDescent="0.3">
      <c r="A31" s="198"/>
      <c r="B31" s="198"/>
      <c r="C31" s="198"/>
      <c r="D31" s="198"/>
      <c r="E31" s="198"/>
      <c r="F31" s="198"/>
      <c r="G31" s="198"/>
      <c r="H31" s="198"/>
      <c r="I31" s="198"/>
      <c r="J31" s="198"/>
    </row>
    <row r="32" spans="1:32" x14ac:dyDescent="0.3">
      <c r="A32" s="198"/>
      <c r="B32" s="198"/>
      <c r="C32" s="198"/>
      <c r="D32" s="198"/>
      <c r="E32" s="198"/>
      <c r="F32" s="198"/>
      <c r="G32" s="198"/>
      <c r="H32" s="198"/>
      <c r="I32" s="180"/>
      <c r="J32" s="180"/>
    </row>
    <row r="33" spans="1:13" x14ac:dyDescent="0.3">
      <c r="A33" s="107" t="s">
        <v>30</v>
      </c>
      <c r="B33" s="108"/>
      <c r="C33" s="151"/>
      <c r="D33" s="229" t="s">
        <v>2</v>
      </c>
      <c r="E33" s="230" t="s">
        <v>32</v>
      </c>
      <c r="F33" s="230"/>
      <c r="G33" s="230"/>
      <c r="H33" s="128" t="s">
        <v>41</v>
      </c>
      <c r="I33" s="31"/>
      <c r="J33" s="275"/>
      <c r="K33" s="274"/>
      <c r="M33" s="227"/>
    </row>
    <row r="34" spans="1:13" x14ac:dyDescent="0.3">
      <c r="A34" s="209" t="s">
        <v>31</v>
      </c>
      <c r="B34" s="210"/>
      <c r="C34" s="212"/>
      <c r="D34" s="231"/>
      <c r="E34" s="440"/>
      <c r="F34" s="440"/>
      <c r="G34" s="440"/>
      <c r="H34" s="204" t="s">
        <v>33</v>
      </c>
      <c r="I34" s="241"/>
      <c r="J34" s="234"/>
      <c r="M34" s="228"/>
    </row>
    <row r="35" spans="1:13" x14ac:dyDescent="0.3">
      <c r="A35" s="213" t="s">
        <v>38</v>
      </c>
      <c r="B35" s="127"/>
      <c r="C35" s="215"/>
      <c r="D35" s="233"/>
      <c r="E35" s="441"/>
      <c r="F35" s="441"/>
      <c r="G35" s="441"/>
      <c r="H35" s="238"/>
      <c r="I35" s="180"/>
      <c r="J35" s="236"/>
      <c r="M35" s="117"/>
    </row>
    <row r="36" spans="1:13" x14ac:dyDescent="0.3">
      <c r="A36" s="141"/>
      <c r="B36" s="142"/>
      <c r="C36" s="143"/>
      <c r="D36" s="233"/>
      <c r="E36" s="78"/>
      <c r="F36" s="78"/>
      <c r="G36" s="78"/>
      <c r="H36" s="204" t="s">
        <v>34</v>
      </c>
      <c r="I36" s="241"/>
      <c r="J36" s="232"/>
      <c r="M36" s="228"/>
    </row>
    <row r="37" spans="1:13" x14ac:dyDescent="0.3">
      <c r="A37" s="118"/>
      <c r="B37" s="87"/>
      <c r="C37" s="119"/>
      <c r="D37" s="233"/>
      <c r="E37" s="78"/>
      <c r="F37" s="78"/>
      <c r="G37" s="78"/>
      <c r="H37" s="239"/>
      <c r="I37" s="198"/>
      <c r="J37" s="234"/>
      <c r="M37" s="117"/>
    </row>
    <row r="38" spans="1:13" x14ac:dyDescent="0.3">
      <c r="A38" s="130"/>
      <c r="B38" s="144"/>
      <c r="C38" s="150"/>
      <c r="D38" s="233"/>
      <c r="E38" s="78"/>
      <c r="F38" s="78"/>
      <c r="G38" s="78"/>
      <c r="H38" s="213"/>
      <c r="I38" s="180"/>
      <c r="J38" s="236"/>
      <c r="M38" s="117"/>
    </row>
    <row r="39" spans="1:13" x14ac:dyDescent="0.3">
      <c r="A39" s="131"/>
      <c r="B39" s="21"/>
      <c r="C39" s="119"/>
      <c r="D39" s="233"/>
      <c r="E39" s="78"/>
      <c r="F39" s="78"/>
      <c r="G39" s="78"/>
      <c r="H39" s="204" t="s">
        <v>26</v>
      </c>
      <c r="I39" s="241"/>
      <c r="J39" s="232"/>
      <c r="M39" s="228"/>
    </row>
    <row r="40" spans="1:13" x14ac:dyDescent="0.3">
      <c r="A40" s="131"/>
      <c r="B40" s="21"/>
      <c r="C40" s="139"/>
      <c r="D40" s="233"/>
      <c r="E40" s="78"/>
      <c r="F40" s="78"/>
      <c r="G40" s="78"/>
      <c r="H40" s="239"/>
      <c r="I40" s="198"/>
      <c r="J40" s="234"/>
      <c r="M40" s="117"/>
    </row>
    <row r="41" spans="1:13" x14ac:dyDescent="0.3">
      <c r="A41" s="132"/>
      <c r="B41" s="129"/>
      <c r="C41" s="140"/>
      <c r="D41" s="235"/>
      <c r="E41" s="120"/>
      <c r="F41" s="120"/>
      <c r="G41" s="120"/>
      <c r="H41" s="213" t="str">
        <f>I4</f>
        <v>Sági István</v>
      </c>
      <c r="I41" s="180"/>
      <c r="J41" s="236"/>
      <c r="M41" s="117"/>
    </row>
  </sheetData>
  <mergeCells count="10">
    <mergeCell ref="A1:E1"/>
    <mergeCell ref="A4:C4"/>
    <mergeCell ref="B18:C18"/>
    <mergeCell ref="D18:E18"/>
    <mergeCell ref="B21:C21"/>
    <mergeCell ref="D21:E21"/>
    <mergeCell ref="B19:C19"/>
    <mergeCell ref="D19:E19"/>
    <mergeCell ref="B20:C20"/>
    <mergeCell ref="D20:E20"/>
  </mergeCells>
  <conditionalFormatting sqref="E7:G7 E9:G9 E11:G11">
    <cfRule type="cellIs" dxfId="132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AC49-BDC9-4BFC-B25D-D0291F43B357}">
  <sheetPr>
    <tabColor theme="8" tint="0.79998168889431442"/>
  </sheetPr>
  <dimension ref="A1:AF41"/>
  <sheetViews>
    <sheetView zoomScaleNormal="100" workbookViewId="0">
      <selection sqref="A1:E1"/>
    </sheetView>
  </sheetViews>
  <sheetFormatPr defaultRowHeight="12.45" x14ac:dyDescent="0.3"/>
  <cols>
    <col min="1" max="1" width="5.4609375" customWidth="1"/>
    <col min="2" max="2" width="4.4609375" customWidth="1"/>
    <col min="3" max="3" width="8.3046875" customWidth="1"/>
    <col min="4" max="4" width="7.15234375" customWidth="1"/>
    <col min="5" max="5" width="9.3046875" customWidth="1"/>
    <col min="6" max="6" width="14.4609375" customWidth="1"/>
    <col min="7" max="7" width="13.921875" customWidth="1"/>
    <col min="8" max="10" width="8.53515625" customWidth="1"/>
    <col min="12" max="12" width="5.53515625" customWidth="1"/>
    <col min="13" max="13" width="4.53515625" customWidth="1"/>
    <col min="20" max="20" width="10.3046875" hidden="1" customWidth="1"/>
    <col min="21" max="32" width="0" hidden="1" customWidth="1"/>
  </cols>
  <sheetData>
    <row r="1" spans="1:32" ht="25.3" x14ac:dyDescent="0.3">
      <c r="A1" s="614" t="s">
        <v>205</v>
      </c>
      <c r="B1" s="614"/>
      <c r="C1" s="614"/>
      <c r="D1" s="614"/>
      <c r="E1" s="614"/>
      <c r="F1" s="582"/>
      <c r="G1" s="582"/>
      <c r="I1" s="160"/>
      <c r="J1" s="161"/>
      <c r="K1" s="84"/>
      <c r="L1" s="84" t="s">
        <v>11</v>
      </c>
      <c r="M1" s="84"/>
      <c r="W1" s="262" t="e">
        <f>IF(T5=1,CONCATENATE(VLOOKUP(T3,V16:AC27,2)),CONCATENATE(VLOOKUP(T3,V2:AF13,2)))</f>
        <v>#REF!</v>
      </c>
      <c r="X1" s="262" t="e">
        <f>IF(T5=1,CONCATENATE(VLOOKUP(T3,V16:AF27,3)),CONCATENATE(VLOOKUP(T3,V2:AF13,3)))</f>
        <v>#REF!</v>
      </c>
      <c r="Y1" s="262" t="e">
        <f>IF(T5=1,CONCATENATE(VLOOKUP(T3,V16:AF27,4)),CONCATENATE(VLOOKUP(T3,V2:AF13,4)))</f>
        <v>#REF!</v>
      </c>
      <c r="Z1" s="262" t="e">
        <f>IF(T5=1,CONCATENATE(VLOOKUP(T3,V16:AF27,5)),CONCATENATE(VLOOKUP(T3,V2:AF13,5)))</f>
        <v>#REF!</v>
      </c>
      <c r="AA1" s="262" t="e">
        <f>IF(T5=1,CONCATENATE(VLOOKUP(T3,V16:AF27,6)),CONCATENATE(VLOOKUP(T3,V2:AF13,6)))</f>
        <v>#REF!</v>
      </c>
      <c r="AB1" s="262" t="e">
        <f>IF(T5=1,CONCATENATE(VLOOKUP(T3,V16:AF27,7)),CONCATENATE(VLOOKUP(T3,V2:AF13,7)))</f>
        <v>#REF!</v>
      </c>
      <c r="AC1" s="262" t="e">
        <f>IF(T5=1,CONCATENATE(VLOOKUP(T3,V16:AF27,8)),CONCATENATE(VLOOKUP(T3,V2:AF13,8)))</f>
        <v>#REF!</v>
      </c>
      <c r="AD1" s="262" t="e">
        <f>IF(T5=1,CONCATENATE(VLOOKUP(T3,V16:AF27,9)),CONCATENATE(VLOOKUP(T3,V2:AF13,9)))</f>
        <v>#REF!</v>
      </c>
      <c r="AE1" s="262" t="e">
        <f>IF(T5=1,CONCATENATE(VLOOKUP(T3,V16:AF27,10)),CONCATENATE(VLOOKUP(T3,V2:AF13,10)))</f>
        <v>#REF!</v>
      </c>
      <c r="AF1" s="262" t="e">
        <f>IF(T5=1,CONCATENATE(VLOOKUP(T3,V16:AF27,11)),CONCATENATE(VLOOKUP(T3,V2:AF13,11)))</f>
        <v>#REF!</v>
      </c>
    </row>
    <row r="2" spans="1:32" x14ac:dyDescent="0.3">
      <c r="A2" s="162" t="s">
        <v>36</v>
      </c>
      <c r="B2" s="163"/>
      <c r="C2" s="163"/>
      <c r="D2" s="163"/>
      <c r="E2" s="163" t="s">
        <v>303</v>
      </c>
      <c r="F2" s="163"/>
      <c r="G2" s="163"/>
      <c r="H2" s="160"/>
      <c r="I2" s="160"/>
      <c r="J2" s="160"/>
      <c r="K2" s="85"/>
      <c r="L2" s="80"/>
      <c r="M2" s="85"/>
      <c r="T2" s="257"/>
      <c r="U2" s="256"/>
      <c r="V2" s="256" t="s">
        <v>49</v>
      </c>
      <c r="W2" s="250">
        <v>150</v>
      </c>
      <c r="X2" s="250">
        <v>120</v>
      </c>
      <c r="Y2" s="250">
        <v>100</v>
      </c>
      <c r="Z2" s="250">
        <v>80</v>
      </c>
      <c r="AA2" s="250">
        <v>70</v>
      </c>
      <c r="AB2" s="250">
        <v>60</v>
      </c>
      <c r="AC2" s="250">
        <v>55</v>
      </c>
      <c r="AD2" s="250">
        <v>50</v>
      </c>
      <c r="AE2" s="250">
        <v>45</v>
      </c>
      <c r="AF2" s="250">
        <v>40</v>
      </c>
    </row>
    <row r="3" spans="1:32" x14ac:dyDescent="0.3">
      <c r="A3" s="48" t="s">
        <v>19</v>
      </c>
      <c r="B3" s="48"/>
      <c r="C3" s="48"/>
      <c r="D3" s="48"/>
      <c r="E3" s="48" t="s">
        <v>16</v>
      </c>
      <c r="F3" s="48"/>
      <c r="G3" s="48"/>
      <c r="H3" s="48"/>
      <c r="I3" s="49" t="s">
        <v>25</v>
      </c>
      <c r="J3" s="48"/>
      <c r="K3" s="222"/>
      <c r="L3" s="221"/>
      <c r="M3" s="222"/>
      <c r="T3" s="256" t="e">
        <f>IF(#REF!="OB","A",IF(#REF!="IX","W",#REF!))</f>
        <v>#REF!</v>
      </c>
      <c r="U3" s="256"/>
      <c r="V3" s="256" t="s">
        <v>67</v>
      </c>
      <c r="W3" s="250">
        <v>120</v>
      </c>
      <c r="X3" s="250">
        <v>90</v>
      </c>
      <c r="Y3" s="250">
        <v>65</v>
      </c>
      <c r="Z3" s="250">
        <v>55</v>
      </c>
      <c r="AA3" s="250">
        <v>50</v>
      </c>
      <c r="AB3" s="250">
        <v>45</v>
      </c>
      <c r="AC3" s="250">
        <v>40</v>
      </c>
      <c r="AD3" s="250">
        <v>35</v>
      </c>
      <c r="AE3" s="250">
        <v>25</v>
      </c>
      <c r="AF3" s="250">
        <v>20</v>
      </c>
    </row>
    <row r="4" spans="1:32" ht="12.9" thickBot="1" x14ac:dyDescent="0.35">
      <c r="A4" s="615">
        <v>46136</v>
      </c>
      <c r="B4" s="615"/>
      <c r="C4" s="615"/>
      <c r="D4" s="166"/>
      <c r="E4" s="167" t="str">
        <f>Altalanos!$C$10</f>
        <v>Jászberény</v>
      </c>
      <c r="F4" s="167"/>
      <c r="G4" s="167"/>
      <c r="H4" s="169"/>
      <c r="I4" s="171" t="str">
        <f>Altalanos!$E$10</f>
        <v>Sági István</v>
      </c>
      <c r="J4" s="169"/>
      <c r="K4" s="223"/>
      <c r="L4" s="224"/>
      <c r="M4" s="223"/>
      <c r="T4" s="256"/>
      <c r="U4" s="256"/>
      <c r="V4" s="256" t="s">
        <v>68</v>
      </c>
      <c r="W4" s="250">
        <v>90</v>
      </c>
      <c r="X4" s="250">
        <v>60</v>
      </c>
      <c r="Y4" s="250">
        <v>45</v>
      </c>
      <c r="Z4" s="250">
        <v>34</v>
      </c>
      <c r="AA4" s="250">
        <v>27</v>
      </c>
      <c r="AB4" s="250">
        <v>22</v>
      </c>
      <c r="AC4" s="250">
        <v>18</v>
      </c>
      <c r="AD4" s="250">
        <v>15</v>
      </c>
      <c r="AE4" s="250">
        <v>12</v>
      </c>
      <c r="AF4" s="250">
        <v>9</v>
      </c>
    </row>
    <row r="5" spans="1:32" x14ac:dyDescent="0.3">
      <c r="A5" s="31"/>
      <c r="B5" s="31" t="s">
        <v>35</v>
      </c>
      <c r="C5" s="219" t="s">
        <v>47</v>
      </c>
      <c r="D5" s="31" t="s">
        <v>30</v>
      </c>
      <c r="E5" s="31" t="s">
        <v>52</v>
      </c>
      <c r="F5" s="31"/>
      <c r="G5" s="31"/>
      <c r="H5" s="243" t="s">
        <v>53</v>
      </c>
      <c r="I5" s="243" t="s">
        <v>54</v>
      </c>
      <c r="J5" s="243" t="s">
        <v>55</v>
      </c>
      <c r="T5" s="256">
        <f>IF(OR(Altalanos!$A$8="F1",Altalanos!$A$8="F2",Altalanos!$A$8="N1",Altalanos!$A$8="N2"),1,2)</f>
        <v>2</v>
      </c>
      <c r="U5" s="256"/>
      <c r="V5" s="256" t="s">
        <v>69</v>
      </c>
      <c r="W5" s="250">
        <v>60</v>
      </c>
      <c r="X5" s="250">
        <v>40</v>
      </c>
      <c r="Y5" s="250">
        <v>30</v>
      </c>
      <c r="Z5" s="250">
        <v>20</v>
      </c>
      <c r="AA5" s="250">
        <v>18</v>
      </c>
      <c r="AB5" s="250">
        <v>15</v>
      </c>
      <c r="AC5" s="250">
        <v>12</v>
      </c>
      <c r="AD5" s="250">
        <v>10</v>
      </c>
      <c r="AE5" s="250">
        <v>8</v>
      </c>
      <c r="AF5" s="250">
        <v>6</v>
      </c>
    </row>
    <row r="6" spans="1:32" x14ac:dyDescent="0.3">
      <c r="A6" s="198"/>
      <c r="B6" s="198"/>
      <c r="C6" s="242"/>
      <c r="D6" s="198"/>
      <c r="E6" s="198"/>
      <c r="F6" s="198"/>
      <c r="G6" s="198"/>
      <c r="H6" s="198"/>
      <c r="I6" s="198"/>
      <c r="J6" s="198"/>
      <c r="T6" s="256"/>
      <c r="U6" s="256"/>
      <c r="V6" s="256" t="s">
        <v>70</v>
      </c>
      <c r="W6" s="250">
        <v>40</v>
      </c>
      <c r="X6" s="250">
        <v>25</v>
      </c>
      <c r="Y6" s="250">
        <v>18</v>
      </c>
      <c r="Z6" s="250">
        <v>13</v>
      </c>
      <c r="AA6" s="250">
        <v>10</v>
      </c>
      <c r="AB6" s="250">
        <v>8</v>
      </c>
      <c r="AC6" s="250">
        <v>6</v>
      </c>
      <c r="AD6" s="250">
        <v>5</v>
      </c>
      <c r="AE6" s="250">
        <v>4</v>
      </c>
      <c r="AF6" s="250">
        <v>3</v>
      </c>
    </row>
    <row r="7" spans="1:32" x14ac:dyDescent="0.3">
      <c r="A7" s="225" t="s">
        <v>49</v>
      </c>
      <c r="B7" s="244"/>
      <c r="C7" s="220" t="str">
        <f>IF($B7="","",VLOOKUP($B7,#REF!,5))</f>
        <v/>
      </c>
      <c r="D7" s="220" t="str">
        <f>IF($B7="","",VLOOKUP($B7,#REF!,15))</f>
        <v/>
      </c>
      <c r="E7" s="287" t="s">
        <v>178</v>
      </c>
      <c r="F7" s="715"/>
      <c r="G7" s="715" t="s">
        <v>378</v>
      </c>
      <c r="H7" s="442"/>
      <c r="I7" s="258"/>
      <c r="J7" s="263"/>
      <c r="T7" s="256"/>
      <c r="U7" s="256"/>
      <c r="V7" s="256" t="s">
        <v>71</v>
      </c>
      <c r="W7" s="250">
        <v>25</v>
      </c>
      <c r="X7" s="250">
        <v>15</v>
      </c>
      <c r="Y7" s="250">
        <v>13</v>
      </c>
      <c r="Z7" s="250">
        <v>8</v>
      </c>
      <c r="AA7" s="250">
        <v>6</v>
      </c>
      <c r="AB7" s="250">
        <v>4</v>
      </c>
      <c r="AC7" s="250">
        <v>3</v>
      </c>
      <c r="AD7" s="250">
        <v>2</v>
      </c>
      <c r="AE7" s="250">
        <v>1</v>
      </c>
      <c r="AF7" s="250">
        <v>0</v>
      </c>
    </row>
    <row r="8" spans="1:32" x14ac:dyDescent="0.3">
      <c r="A8" s="225"/>
      <c r="B8" s="245"/>
      <c r="C8" s="226"/>
      <c r="D8" s="226"/>
      <c r="E8" s="226"/>
      <c r="F8" s="226"/>
      <c r="G8" s="226"/>
      <c r="H8" s="225"/>
      <c r="I8" s="225"/>
      <c r="J8" s="264"/>
      <c r="T8" s="256"/>
      <c r="U8" s="256"/>
      <c r="V8" s="256" t="s">
        <v>72</v>
      </c>
      <c r="W8" s="250">
        <v>15</v>
      </c>
      <c r="X8" s="250">
        <v>10</v>
      </c>
      <c r="Y8" s="250">
        <v>7</v>
      </c>
      <c r="Z8" s="250">
        <v>5</v>
      </c>
      <c r="AA8" s="250">
        <v>4</v>
      </c>
      <c r="AB8" s="250">
        <v>3</v>
      </c>
      <c r="AC8" s="250">
        <v>2</v>
      </c>
      <c r="AD8" s="250">
        <v>1</v>
      </c>
      <c r="AE8" s="250">
        <v>0</v>
      </c>
      <c r="AF8" s="250">
        <v>0</v>
      </c>
    </row>
    <row r="9" spans="1:32" x14ac:dyDescent="0.3">
      <c r="A9" s="225" t="s">
        <v>50</v>
      </c>
      <c r="B9" s="244"/>
      <c r="C9" s="220" t="str">
        <f>IF($B9="","",VLOOKUP($B9,#REF!,5))</f>
        <v/>
      </c>
      <c r="D9" s="220" t="str">
        <f>IF($B9="","",VLOOKUP($B9,#REF!,15))</f>
        <v/>
      </c>
      <c r="E9" s="287" t="s">
        <v>233</v>
      </c>
      <c r="F9" s="715"/>
      <c r="G9" s="715" t="s">
        <v>381</v>
      </c>
      <c r="H9" s="442"/>
      <c r="I9" s="258"/>
      <c r="J9" s="263"/>
      <c r="T9" s="256"/>
      <c r="U9" s="256"/>
      <c r="V9" s="256" t="s">
        <v>73</v>
      </c>
      <c r="W9" s="250">
        <v>10</v>
      </c>
      <c r="X9" s="250">
        <v>6</v>
      </c>
      <c r="Y9" s="250">
        <v>4</v>
      </c>
      <c r="Z9" s="250">
        <v>2</v>
      </c>
      <c r="AA9" s="250">
        <v>1</v>
      </c>
      <c r="AB9" s="250">
        <v>0</v>
      </c>
      <c r="AC9" s="250">
        <v>0</v>
      </c>
      <c r="AD9" s="250">
        <v>0</v>
      </c>
      <c r="AE9" s="250">
        <v>0</v>
      </c>
      <c r="AF9" s="250">
        <v>0</v>
      </c>
    </row>
    <row r="10" spans="1:32" x14ac:dyDescent="0.3">
      <c r="A10" s="225"/>
      <c r="B10" s="245"/>
      <c r="C10" s="226"/>
      <c r="D10" s="226"/>
      <c r="E10" s="226"/>
      <c r="F10" s="226"/>
      <c r="G10" s="226"/>
      <c r="H10" s="225"/>
      <c r="I10" s="225"/>
      <c r="J10" s="264"/>
      <c r="T10" s="256"/>
      <c r="U10" s="256"/>
      <c r="V10" s="256" t="s">
        <v>74</v>
      </c>
      <c r="W10" s="250">
        <v>6</v>
      </c>
      <c r="X10" s="250">
        <v>3</v>
      </c>
      <c r="Y10" s="250">
        <v>2</v>
      </c>
      <c r="Z10" s="250">
        <v>1</v>
      </c>
      <c r="AA10" s="250">
        <v>0</v>
      </c>
      <c r="AB10" s="250">
        <v>0</v>
      </c>
      <c r="AC10" s="250">
        <v>0</v>
      </c>
      <c r="AD10" s="250">
        <v>0</v>
      </c>
      <c r="AE10" s="250">
        <v>0</v>
      </c>
      <c r="AF10" s="250">
        <v>0</v>
      </c>
    </row>
    <row r="11" spans="1:32" x14ac:dyDescent="0.3">
      <c r="A11" s="225" t="s">
        <v>51</v>
      </c>
      <c r="B11" s="244"/>
      <c r="C11" s="220" t="str">
        <f>IF($B11="","",VLOOKUP($B11,#REF!,5))</f>
        <v/>
      </c>
      <c r="D11" s="220" t="str">
        <f>IF($B11="","",VLOOKUP($B11,#REF!,15))</f>
        <v/>
      </c>
      <c r="E11" s="287" t="s">
        <v>231</v>
      </c>
      <c r="F11" s="715"/>
      <c r="G11" s="715" t="s">
        <v>379</v>
      </c>
      <c r="H11" s="442"/>
      <c r="I11" s="258"/>
      <c r="J11" s="263"/>
      <c r="T11" s="256"/>
      <c r="U11" s="256"/>
      <c r="V11" s="256" t="s">
        <v>79</v>
      </c>
      <c r="W11" s="250">
        <v>3</v>
      </c>
      <c r="X11" s="250">
        <v>2</v>
      </c>
      <c r="Y11" s="250">
        <v>1</v>
      </c>
      <c r="Z11" s="250">
        <v>0</v>
      </c>
      <c r="AA11" s="250">
        <v>0</v>
      </c>
      <c r="AB11" s="250">
        <v>0</v>
      </c>
      <c r="AC11" s="250">
        <v>0</v>
      </c>
      <c r="AD11" s="250">
        <v>0</v>
      </c>
      <c r="AE11" s="250">
        <v>0</v>
      </c>
      <c r="AF11" s="250">
        <v>0</v>
      </c>
    </row>
    <row r="12" spans="1:32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T12" s="256"/>
      <c r="U12" s="256"/>
      <c r="V12" s="256" t="s">
        <v>75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</row>
    <row r="13" spans="1:32" x14ac:dyDescent="0.3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T13" s="256"/>
      <c r="U13" s="256"/>
      <c r="V13" s="256" t="s">
        <v>76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</row>
    <row r="14" spans="1:32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</row>
    <row r="15" spans="1:32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T16" s="256"/>
      <c r="U16" s="256"/>
      <c r="V16" s="256" t="s">
        <v>49</v>
      </c>
      <c r="W16" s="256">
        <v>300</v>
      </c>
      <c r="X16" s="256">
        <v>250</v>
      </c>
      <c r="Y16" s="256">
        <v>220</v>
      </c>
      <c r="Z16" s="256">
        <v>180</v>
      </c>
      <c r="AA16" s="256">
        <v>160</v>
      </c>
      <c r="AB16" s="256">
        <v>150</v>
      </c>
      <c r="AC16" s="256">
        <v>140</v>
      </c>
      <c r="AD16" s="256">
        <v>130</v>
      </c>
      <c r="AE16" s="256">
        <v>120</v>
      </c>
      <c r="AF16" s="256">
        <v>110</v>
      </c>
    </row>
    <row r="17" spans="1:32" x14ac:dyDescent="0.3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T17" s="256"/>
      <c r="U17" s="256"/>
      <c r="V17" s="256" t="s">
        <v>67</v>
      </c>
      <c r="W17" s="256">
        <v>250</v>
      </c>
      <c r="X17" s="256">
        <v>200</v>
      </c>
      <c r="Y17" s="256">
        <v>160</v>
      </c>
      <c r="Z17" s="256">
        <v>140</v>
      </c>
      <c r="AA17" s="256">
        <v>120</v>
      </c>
      <c r="AB17" s="256">
        <v>110</v>
      </c>
      <c r="AC17" s="256">
        <v>100</v>
      </c>
      <c r="AD17" s="256">
        <v>90</v>
      </c>
      <c r="AE17" s="256">
        <v>80</v>
      </c>
      <c r="AF17" s="256">
        <v>70</v>
      </c>
    </row>
    <row r="18" spans="1:32" ht="18.75" customHeight="1" x14ac:dyDescent="0.3">
      <c r="A18" s="198"/>
      <c r="B18" s="616"/>
      <c r="C18" s="616"/>
      <c r="D18" s="617" t="str">
        <f>E7</f>
        <v>Bordás Félix</v>
      </c>
      <c r="E18" s="617"/>
      <c r="F18" s="583" t="str">
        <f>E9</f>
        <v>Oláh Ádám</v>
      </c>
      <c r="G18" s="583" t="str">
        <f>E11</f>
        <v>Banya Ádám</v>
      </c>
      <c r="H18" s="198"/>
      <c r="I18" s="198"/>
      <c r="J18" s="198"/>
      <c r="T18" s="256"/>
      <c r="U18" s="256"/>
      <c r="V18" s="256" t="s">
        <v>68</v>
      </c>
      <c r="W18" s="256">
        <v>200</v>
      </c>
      <c r="X18" s="256">
        <v>150</v>
      </c>
      <c r="Y18" s="256">
        <v>130</v>
      </c>
      <c r="Z18" s="256">
        <v>110</v>
      </c>
      <c r="AA18" s="256">
        <v>95</v>
      </c>
      <c r="AB18" s="256">
        <v>80</v>
      </c>
      <c r="AC18" s="256">
        <v>70</v>
      </c>
      <c r="AD18" s="256">
        <v>60</v>
      </c>
      <c r="AE18" s="256">
        <v>55</v>
      </c>
      <c r="AF18" s="256">
        <v>50</v>
      </c>
    </row>
    <row r="19" spans="1:32" ht="18.75" customHeight="1" x14ac:dyDescent="0.3">
      <c r="A19" s="248" t="s">
        <v>49</v>
      </c>
      <c r="B19" s="608" t="str">
        <f>E7</f>
        <v>Bordás Félix</v>
      </c>
      <c r="C19" s="608"/>
      <c r="D19" s="609"/>
      <c r="E19" s="609"/>
      <c r="F19" s="686"/>
      <c r="G19" s="686"/>
      <c r="H19" s="198"/>
      <c r="I19" s="198"/>
      <c r="J19" s="198"/>
      <c r="T19" s="256"/>
      <c r="U19" s="256"/>
      <c r="V19" s="256" t="s">
        <v>69</v>
      </c>
      <c r="W19" s="256">
        <v>150</v>
      </c>
      <c r="X19" s="256">
        <v>120</v>
      </c>
      <c r="Y19" s="256">
        <v>100</v>
      </c>
      <c r="Z19" s="256">
        <v>80</v>
      </c>
      <c r="AA19" s="256">
        <v>70</v>
      </c>
      <c r="AB19" s="256">
        <v>60</v>
      </c>
      <c r="AC19" s="256">
        <v>55</v>
      </c>
      <c r="AD19" s="256">
        <v>50</v>
      </c>
      <c r="AE19" s="256">
        <v>45</v>
      </c>
      <c r="AF19" s="256">
        <v>40</v>
      </c>
    </row>
    <row r="20" spans="1:32" ht="18.75" customHeight="1" x14ac:dyDescent="0.3">
      <c r="A20" s="248" t="s">
        <v>50</v>
      </c>
      <c r="B20" s="608" t="str">
        <f>E9</f>
        <v>Oláh Ádám</v>
      </c>
      <c r="C20" s="608"/>
      <c r="D20" s="612"/>
      <c r="E20" s="613"/>
      <c r="F20" s="687"/>
      <c r="G20" s="584"/>
      <c r="H20" s="198"/>
      <c r="I20" s="198"/>
      <c r="J20" s="198"/>
      <c r="T20" s="256"/>
      <c r="U20" s="256"/>
      <c r="V20" s="256" t="s">
        <v>70</v>
      </c>
      <c r="W20" s="256">
        <v>120</v>
      </c>
      <c r="X20" s="256">
        <v>90</v>
      </c>
      <c r="Y20" s="256">
        <v>65</v>
      </c>
      <c r="Z20" s="256">
        <v>55</v>
      </c>
      <c r="AA20" s="256">
        <v>50</v>
      </c>
      <c r="AB20" s="256">
        <v>45</v>
      </c>
      <c r="AC20" s="256">
        <v>40</v>
      </c>
      <c r="AD20" s="256">
        <v>35</v>
      </c>
      <c r="AE20" s="256">
        <v>25</v>
      </c>
      <c r="AF20" s="256">
        <v>20</v>
      </c>
    </row>
    <row r="21" spans="1:32" ht="18.75" customHeight="1" x14ac:dyDescent="0.3">
      <c r="A21" s="248" t="s">
        <v>51</v>
      </c>
      <c r="B21" s="608" t="str">
        <f>E11</f>
        <v>Banya Ádám</v>
      </c>
      <c r="C21" s="608"/>
      <c r="D21" s="612"/>
      <c r="E21" s="613"/>
      <c r="F21" s="584"/>
      <c r="G21" s="687"/>
      <c r="H21" s="198"/>
      <c r="I21" s="198"/>
      <c r="J21" s="198"/>
      <c r="T21" s="256"/>
      <c r="U21" s="256"/>
      <c r="V21" s="256" t="s">
        <v>71</v>
      </c>
      <c r="W21" s="256">
        <v>90</v>
      </c>
      <c r="X21" s="256">
        <v>60</v>
      </c>
      <c r="Y21" s="256">
        <v>45</v>
      </c>
      <c r="Z21" s="256">
        <v>34</v>
      </c>
      <c r="AA21" s="256">
        <v>27</v>
      </c>
      <c r="AB21" s="256">
        <v>22</v>
      </c>
      <c r="AC21" s="256">
        <v>18</v>
      </c>
      <c r="AD21" s="256">
        <v>15</v>
      </c>
      <c r="AE21" s="256">
        <v>12</v>
      </c>
      <c r="AF21" s="256">
        <v>9</v>
      </c>
    </row>
    <row r="22" spans="1:32" x14ac:dyDescent="0.3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T22" s="256"/>
      <c r="U22" s="256"/>
      <c r="V22" s="256" t="s">
        <v>72</v>
      </c>
      <c r="W22" s="256">
        <v>60</v>
      </c>
      <c r="X22" s="256">
        <v>40</v>
      </c>
      <c r="Y22" s="256">
        <v>30</v>
      </c>
      <c r="Z22" s="256">
        <v>20</v>
      </c>
      <c r="AA22" s="256">
        <v>18</v>
      </c>
      <c r="AB22" s="256">
        <v>15</v>
      </c>
      <c r="AC22" s="256">
        <v>12</v>
      </c>
      <c r="AD22" s="256">
        <v>10</v>
      </c>
      <c r="AE22" s="256">
        <v>8</v>
      </c>
      <c r="AF22" s="256">
        <v>6</v>
      </c>
    </row>
    <row r="23" spans="1:32" x14ac:dyDescent="0.3">
      <c r="A23" s="198"/>
      <c r="B23" s="198"/>
      <c r="C23" s="249" t="s">
        <v>58</v>
      </c>
      <c r="D23" s="250" t="s">
        <v>64</v>
      </c>
      <c r="E23" s="198"/>
      <c r="F23" s="198"/>
      <c r="G23" s="198"/>
      <c r="H23" s="198"/>
      <c r="I23" s="198"/>
      <c r="J23" s="198"/>
      <c r="T23" s="256"/>
      <c r="U23" s="256"/>
      <c r="V23" s="256" t="s">
        <v>73</v>
      </c>
      <c r="W23" s="256">
        <v>40</v>
      </c>
      <c r="X23" s="256">
        <v>25</v>
      </c>
      <c r="Y23" s="256">
        <v>18</v>
      </c>
      <c r="Z23" s="256">
        <v>13</v>
      </c>
      <c r="AA23" s="256">
        <v>8</v>
      </c>
      <c r="AB23" s="256">
        <v>7</v>
      </c>
      <c r="AC23" s="256">
        <v>6</v>
      </c>
      <c r="AD23" s="256">
        <v>5</v>
      </c>
      <c r="AE23" s="256">
        <v>4</v>
      </c>
      <c r="AF23" s="256">
        <v>3</v>
      </c>
    </row>
    <row r="24" spans="1:32" x14ac:dyDescent="0.3">
      <c r="A24" s="198"/>
      <c r="B24" s="198"/>
      <c r="C24" s="251" t="s">
        <v>65</v>
      </c>
      <c r="D24" s="252" t="s">
        <v>60</v>
      </c>
      <c r="E24" s="198"/>
      <c r="F24" s="198"/>
      <c r="G24" s="198"/>
      <c r="H24" s="198"/>
      <c r="I24" s="198"/>
      <c r="J24" s="198"/>
      <c r="T24" s="256"/>
      <c r="U24" s="256"/>
      <c r="V24" s="256" t="s">
        <v>74</v>
      </c>
      <c r="W24" s="256">
        <v>25</v>
      </c>
      <c r="X24" s="256">
        <v>15</v>
      </c>
      <c r="Y24" s="256">
        <v>13</v>
      </c>
      <c r="Z24" s="256">
        <v>7</v>
      </c>
      <c r="AA24" s="256">
        <v>6</v>
      </c>
      <c r="AB24" s="256">
        <v>5</v>
      </c>
      <c r="AC24" s="256">
        <v>4</v>
      </c>
      <c r="AD24" s="256">
        <v>3</v>
      </c>
      <c r="AE24" s="256">
        <v>2</v>
      </c>
      <c r="AF24" s="256">
        <v>1</v>
      </c>
    </row>
    <row r="25" spans="1:32" x14ac:dyDescent="0.3">
      <c r="A25" s="198"/>
      <c r="B25" s="198"/>
      <c r="C25" s="253" t="s">
        <v>66</v>
      </c>
      <c r="D25" s="254" t="s">
        <v>62</v>
      </c>
      <c r="E25" s="198"/>
      <c r="F25" s="198"/>
      <c r="G25" s="198"/>
      <c r="H25" s="198"/>
      <c r="I25" s="198"/>
      <c r="J25" s="198"/>
      <c r="T25" s="256"/>
      <c r="U25" s="256"/>
      <c r="V25" s="256" t="s">
        <v>79</v>
      </c>
      <c r="W25" s="256">
        <v>15</v>
      </c>
      <c r="X25" s="256">
        <v>10</v>
      </c>
      <c r="Y25" s="256">
        <v>8</v>
      </c>
      <c r="Z25" s="256">
        <v>4</v>
      </c>
      <c r="AA25" s="256">
        <v>3</v>
      </c>
      <c r="AB25" s="256">
        <v>2</v>
      </c>
      <c r="AC25" s="256">
        <v>1</v>
      </c>
      <c r="AD25" s="256">
        <v>0</v>
      </c>
      <c r="AE25" s="256">
        <v>0</v>
      </c>
      <c r="AF25" s="256">
        <v>0</v>
      </c>
    </row>
    <row r="26" spans="1:32" x14ac:dyDescent="0.3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T26" s="256"/>
      <c r="U26" s="256"/>
      <c r="V26" s="256" t="s">
        <v>75</v>
      </c>
      <c r="W26" s="256">
        <v>10</v>
      </c>
      <c r="X26" s="256">
        <v>6</v>
      </c>
      <c r="Y26" s="256">
        <v>4</v>
      </c>
      <c r="Z26" s="256">
        <v>2</v>
      </c>
      <c r="AA26" s="256">
        <v>1</v>
      </c>
      <c r="AB26" s="256">
        <v>0</v>
      </c>
      <c r="AC26" s="256">
        <v>0</v>
      </c>
      <c r="AD26" s="256">
        <v>0</v>
      </c>
      <c r="AE26" s="256">
        <v>0</v>
      </c>
      <c r="AF26" s="256">
        <v>0</v>
      </c>
    </row>
    <row r="27" spans="1:32" x14ac:dyDescent="0.3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T27" s="256"/>
      <c r="U27" s="256"/>
      <c r="V27" s="256" t="s">
        <v>76</v>
      </c>
      <c r="W27" s="256">
        <v>3</v>
      </c>
      <c r="X27" s="256">
        <v>2</v>
      </c>
      <c r="Y27" s="256">
        <v>1</v>
      </c>
      <c r="Z27" s="256">
        <v>0</v>
      </c>
      <c r="AA27" s="256">
        <v>0</v>
      </c>
      <c r="AB27" s="256">
        <v>0</v>
      </c>
      <c r="AC27" s="256">
        <v>0</v>
      </c>
      <c r="AD27" s="256">
        <v>0</v>
      </c>
      <c r="AE27" s="256">
        <v>0</v>
      </c>
      <c r="AF27" s="256">
        <v>0</v>
      </c>
    </row>
    <row r="28" spans="1:32" x14ac:dyDescent="0.3">
      <c r="A28" s="198"/>
      <c r="B28" s="198"/>
      <c r="C28" s="198"/>
      <c r="D28" s="198"/>
      <c r="E28" s="198"/>
      <c r="F28" s="198"/>
      <c r="G28" s="198"/>
      <c r="H28" s="198"/>
      <c r="I28" s="198"/>
      <c r="J28" s="198"/>
    </row>
    <row r="29" spans="1:32" x14ac:dyDescent="0.3">
      <c r="A29" s="198"/>
      <c r="B29" s="198"/>
      <c r="C29" s="198"/>
      <c r="D29" s="198"/>
      <c r="E29" s="198"/>
      <c r="F29" s="198"/>
      <c r="G29" s="198"/>
      <c r="H29" s="198"/>
      <c r="I29" s="198"/>
      <c r="J29" s="198"/>
    </row>
    <row r="30" spans="1:32" x14ac:dyDescent="0.3">
      <c r="A30" s="198"/>
      <c r="B30" s="198"/>
      <c r="C30" s="198"/>
      <c r="D30" s="198"/>
      <c r="E30" s="198"/>
      <c r="F30" s="198"/>
      <c r="G30" s="198"/>
      <c r="H30" s="198"/>
      <c r="I30" s="198"/>
      <c r="J30" s="198"/>
    </row>
    <row r="31" spans="1:32" x14ac:dyDescent="0.3">
      <c r="A31" s="198"/>
      <c r="B31" s="198"/>
      <c r="C31" s="198"/>
      <c r="D31" s="198"/>
      <c r="E31" s="198"/>
      <c r="F31" s="198"/>
      <c r="G31" s="198"/>
      <c r="H31" s="198"/>
      <c r="I31" s="198"/>
      <c r="J31" s="198"/>
    </row>
    <row r="32" spans="1:32" x14ac:dyDescent="0.3">
      <c r="A32" s="198"/>
      <c r="B32" s="198"/>
      <c r="C32" s="198"/>
      <c r="D32" s="198"/>
      <c r="E32" s="198"/>
      <c r="F32" s="198"/>
      <c r="G32" s="198"/>
      <c r="H32" s="198"/>
      <c r="I32" s="180"/>
      <c r="J32" s="180"/>
    </row>
    <row r="33" spans="1:13" x14ac:dyDescent="0.3">
      <c r="A33" s="107" t="s">
        <v>30</v>
      </c>
      <c r="B33" s="108"/>
      <c r="C33" s="151"/>
      <c r="D33" s="229" t="s">
        <v>2</v>
      </c>
      <c r="E33" s="230" t="s">
        <v>32</v>
      </c>
      <c r="F33" s="230"/>
      <c r="G33" s="230"/>
      <c r="H33" s="128" t="s">
        <v>41</v>
      </c>
      <c r="I33" s="31"/>
      <c r="J33" s="275"/>
      <c r="K33" s="274"/>
      <c r="M33" s="227"/>
    </row>
    <row r="34" spans="1:13" x14ac:dyDescent="0.3">
      <c r="A34" s="209" t="s">
        <v>31</v>
      </c>
      <c r="B34" s="210"/>
      <c r="C34" s="212"/>
      <c r="D34" s="231"/>
      <c r="E34" s="440"/>
      <c r="F34" s="440"/>
      <c r="G34" s="440"/>
      <c r="H34" s="204" t="s">
        <v>33</v>
      </c>
      <c r="I34" s="241"/>
      <c r="J34" s="234"/>
      <c r="M34" s="228"/>
    </row>
    <row r="35" spans="1:13" x14ac:dyDescent="0.3">
      <c r="A35" s="213" t="s">
        <v>38</v>
      </c>
      <c r="B35" s="127"/>
      <c r="C35" s="215"/>
      <c r="D35" s="233"/>
      <c r="E35" s="441"/>
      <c r="F35" s="441"/>
      <c r="G35" s="441"/>
      <c r="H35" s="238"/>
      <c r="I35" s="180"/>
      <c r="J35" s="236"/>
      <c r="M35" s="117"/>
    </row>
    <row r="36" spans="1:13" x14ac:dyDescent="0.3">
      <c r="A36" s="141"/>
      <c r="B36" s="142"/>
      <c r="C36" s="143"/>
      <c r="D36" s="233"/>
      <c r="E36" s="78"/>
      <c r="F36" s="78"/>
      <c r="G36" s="78"/>
      <c r="H36" s="204" t="s">
        <v>34</v>
      </c>
      <c r="I36" s="241"/>
      <c r="J36" s="232"/>
      <c r="M36" s="228"/>
    </row>
    <row r="37" spans="1:13" x14ac:dyDescent="0.3">
      <c r="A37" s="118"/>
      <c r="B37" s="87"/>
      <c r="C37" s="119"/>
      <c r="D37" s="233"/>
      <c r="E37" s="78"/>
      <c r="F37" s="78"/>
      <c r="G37" s="78"/>
      <c r="H37" s="239"/>
      <c r="I37" s="198"/>
      <c r="J37" s="234"/>
      <c r="M37" s="117"/>
    </row>
    <row r="38" spans="1:13" x14ac:dyDescent="0.3">
      <c r="A38" s="130"/>
      <c r="B38" s="144"/>
      <c r="C38" s="150"/>
      <c r="D38" s="233"/>
      <c r="E38" s="78"/>
      <c r="F38" s="78"/>
      <c r="G38" s="78"/>
      <c r="H38" s="213"/>
      <c r="I38" s="180"/>
      <c r="J38" s="236"/>
      <c r="M38" s="117"/>
    </row>
    <row r="39" spans="1:13" x14ac:dyDescent="0.3">
      <c r="A39" s="131"/>
      <c r="B39" s="21"/>
      <c r="C39" s="119"/>
      <c r="D39" s="233"/>
      <c r="E39" s="78"/>
      <c r="F39" s="78"/>
      <c r="G39" s="78"/>
      <c r="H39" s="204" t="s">
        <v>26</v>
      </c>
      <c r="I39" s="241"/>
      <c r="J39" s="232"/>
      <c r="M39" s="228"/>
    </row>
    <row r="40" spans="1:13" x14ac:dyDescent="0.3">
      <c r="A40" s="131"/>
      <c r="B40" s="21"/>
      <c r="C40" s="139"/>
      <c r="D40" s="233"/>
      <c r="E40" s="78"/>
      <c r="F40" s="78"/>
      <c r="G40" s="78"/>
      <c r="H40" s="239"/>
      <c r="I40" s="198"/>
      <c r="J40" s="234"/>
      <c r="M40" s="117"/>
    </row>
    <row r="41" spans="1:13" x14ac:dyDescent="0.3">
      <c r="A41" s="132"/>
      <c r="B41" s="129"/>
      <c r="C41" s="140"/>
      <c r="D41" s="235"/>
      <c r="E41" s="120"/>
      <c r="F41" s="120"/>
      <c r="G41" s="120"/>
      <c r="H41" s="213" t="str">
        <f>I4</f>
        <v>Sági István</v>
      </c>
      <c r="I41" s="180"/>
      <c r="J41" s="236"/>
      <c r="M41" s="117"/>
    </row>
  </sheetData>
  <mergeCells count="10">
    <mergeCell ref="A1:E1"/>
    <mergeCell ref="A4:C4"/>
    <mergeCell ref="B18:C18"/>
    <mergeCell ref="D18:E18"/>
    <mergeCell ref="B21:C21"/>
    <mergeCell ref="D21:E21"/>
    <mergeCell ref="B19:C19"/>
    <mergeCell ref="D19:E19"/>
    <mergeCell ref="B20:C20"/>
    <mergeCell ref="D20:E20"/>
  </mergeCells>
  <conditionalFormatting sqref="E7:G7 E9:G9 E11:G11">
    <cfRule type="cellIs" dxfId="131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1BF6-C197-4F1E-9222-5869E031FA85}">
  <sheetPr>
    <tabColor theme="8" tint="0.79998168889431442"/>
  </sheetPr>
  <dimension ref="A1:AF41"/>
  <sheetViews>
    <sheetView zoomScaleNormal="100" workbookViewId="0">
      <selection activeCell="F19" sqref="F19"/>
    </sheetView>
  </sheetViews>
  <sheetFormatPr defaultRowHeight="12.45" x14ac:dyDescent="0.3"/>
  <cols>
    <col min="1" max="1" width="5.4609375" customWidth="1"/>
    <col min="2" max="2" width="4.4609375" customWidth="1"/>
    <col min="3" max="3" width="8.3046875" customWidth="1"/>
    <col min="4" max="4" width="7.15234375" customWidth="1"/>
    <col min="5" max="5" width="9.3046875" customWidth="1"/>
    <col min="6" max="6" width="14" customWidth="1"/>
    <col min="7" max="7" width="13.4609375" customWidth="1"/>
    <col min="8" max="10" width="8.53515625" customWidth="1"/>
    <col min="12" max="12" width="5.53515625" customWidth="1"/>
    <col min="13" max="13" width="4.53515625" customWidth="1"/>
    <col min="20" max="20" width="10.3046875" hidden="1" customWidth="1"/>
    <col min="21" max="32" width="0" hidden="1" customWidth="1"/>
  </cols>
  <sheetData>
    <row r="1" spans="1:32" ht="25.3" x14ac:dyDescent="0.3">
      <c r="A1" s="614" t="s">
        <v>205</v>
      </c>
      <c r="B1" s="614"/>
      <c r="C1" s="614"/>
      <c r="D1" s="614"/>
      <c r="E1" s="614"/>
      <c r="F1" s="582"/>
      <c r="G1" s="582"/>
      <c r="I1" s="160"/>
      <c r="J1" s="161"/>
      <c r="K1" s="84"/>
      <c r="L1" s="84" t="s">
        <v>11</v>
      </c>
      <c r="M1" s="84"/>
      <c r="W1" s="262" t="e">
        <f>IF(T5=1,CONCATENATE(VLOOKUP(T3,V16:AC27,2)),CONCATENATE(VLOOKUP(T3,V2:AF13,2)))</f>
        <v>#REF!</v>
      </c>
      <c r="X1" s="262" t="e">
        <f>IF(T5=1,CONCATENATE(VLOOKUP(T3,V16:AF27,3)),CONCATENATE(VLOOKUP(T3,V2:AF13,3)))</f>
        <v>#REF!</v>
      </c>
      <c r="Y1" s="262" t="e">
        <f>IF(T5=1,CONCATENATE(VLOOKUP(T3,V16:AF27,4)),CONCATENATE(VLOOKUP(T3,V2:AF13,4)))</f>
        <v>#REF!</v>
      </c>
      <c r="Z1" s="262" t="e">
        <f>IF(T5=1,CONCATENATE(VLOOKUP(T3,V16:AF27,5)),CONCATENATE(VLOOKUP(T3,V2:AF13,5)))</f>
        <v>#REF!</v>
      </c>
      <c r="AA1" s="262" t="e">
        <f>IF(T5=1,CONCATENATE(VLOOKUP(T3,V16:AF27,6)),CONCATENATE(VLOOKUP(T3,V2:AF13,6)))</f>
        <v>#REF!</v>
      </c>
      <c r="AB1" s="262" t="e">
        <f>IF(T5=1,CONCATENATE(VLOOKUP(T3,V16:AF27,7)),CONCATENATE(VLOOKUP(T3,V2:AF13,7)))</f>
        <v>#REF!</v>
      </c>
      <c r="AC1" s="262" t="e">
        <f>IF(T5=1,CONCATENATE(VLOOKUP(T3,V16:AF27,8)),CONCATENATE(VLOOKUP(T3,V2:AF13,8)))</f>
        <v>#REF!</v>
      </c>
      <c r="AD1" s="262" t="e">
        <f>IF(T5=1,CONCATENATE(VLOOKUP(T3,V16:AF27,9)),CONCATENATE(VLOOKUP(T3,V2:AF13,9)))</f>
        <v>#REF!</v>
      </c>
      <c r="AE1" s="262" t="e">
        <f>IF(T5=1,CONCATENATE(VLOOKUP(T3,V16:AF27,10)),CONCATENATE(VLOOKUP(T3,V2:AF13,10)))</f>
        <v>#REF!</v>
      </c>
      <c r="AF1" s="262" t="e">
        <f>IF(T5=1,CONCATENATE(VLOOKUP(T3,V16:AF27,11)),CONCATENATE(VLOOKUP(T3,V2:AF13,11)))</f>
        <v>#REF!</v>
      </c>
    </row>
    <row r="2" spans="1:32" x14ac:dyDescent="0.3">
      <c r="A2" s="162" t="s">
        <v>36</v>
      </c>
      <c r="B2" s="163"/>
      <c r="C2" s="163"/>
      <c r="D2" s="163"/>
      <c r="E2" s="163" t="s">
        <v>304</v>
      </c>
      <c r="F2" s="163"/>
      <c r="G2" s="163"/>
      <c r="H2" s="160"/>
      <c r="I2" s="160"/>
      <c r="J2" s="160"/>
      <c r="K2" s="85"/>
      <c r="L2" s="80"/>
      <c r="M2" s="85"/>
      <c r="T2" s="257"/>
      <c r="U2" s="256"/>
      <c r="V2" s="256" t="s">
        <v>49</v>
      </c>
      <c r="W2" s="250">
        <v>150</v>
      </c>
      <c r="X2" s="250">
        <v>120</v>
      </c>
      <c r="Y2" s="250">
        <v>100</v>
      </c>
      <c r="Z2" s="250">
        <v>80</v>
      </c>
      <c r="AA2" s="250">
        <v>70</v>
      </c>
      <c r="AB2" s="250">
        <v>60</v>
      </c>
      <c r="AC2" s="250">
        <v>55</v>
      </c>
      <c r="AD2" s="250">
        <v>50</v>
      </c>
      <c r="AE2" s="250">
        <v>45</v>
      </c>
      <c r="AF2" s="250">
        <v>40</v>
      </c>
    </row>
    <row r="3" spans="1:32" x14ac:dyDescent="0.3">
      <c r="A3" s="48" t="s">
        <v>19</v>
      </c>
      <c r="B3" s="48"/>
      <c r="C3" s="48"/>
      <c r="D3" s="48"/>
      <c r="E3" s="48" t="s">
        <v>16</v>
      </c>
      <c r="F3" s="48"/>
      <c r="G3" s="48"/>
      <c r="H3" s="48"/>
      <c r="I3" s="49" t="s">
        <v>25</v>
      </c>
      <c r="J3" s="48"/>
      <c r="K3" s="222"/>
      <c r="L3" s="221"/>
      <c r="M3" s="222"/>
      <c r="T3" s="256" t="e">
        <f>IF(#REF!="OB","A",IF(#REF!="IX","W",#REF!))</f>
        <v>#REF!</v>
      </c>
      <c r="U3" s="256"/>
      <c r="V3" s="256" t="s">
        <v>67</v>
      </c>
      <c r="W3" s="250">
        <v>120</v>
      </c>
      <c r="X3" s="250">
        <v>90</v>
      </c>
      <c r="Y3" s="250">
        <v>65</v>
      </c>
      <c r="Z3" s="250">
        <v>55</v>
      </c>
      <c r="AA3" s="250">
        <v>50</v>
      </c>
      <c r="AB3" s="250">
        <v>45</v>
      </c>
      <c r="AC3" s="250">
        <v>40</v>
      </c>
      <c r="AD3" s="250">
        <v>35</v>
      </c>
      <c r="AE3" s="250">
        <v>25</v>
      </c>
      <c r="AF3" s="250">
        <v>20</v>
      </c>
    </row>
    <row r="4" spans="1:32" ht="12.9" thickBot="1" x14ac:dyDescent="0.35">
      <c r="A4" s="615">
        <v>46136</v>
      </c>
      <c r="B4" s="615"/>
      <c r="C4" s="615"/>
      <c r="D4" s="166"/>
      <c r="E4" s="167" t="str">
        <f>Altalanos!$C$10</f>
        <v>Jászberény</v>
      </c>
      <c r="F4" s="167"/>
      <c r="G4" s="167"/>
      <c r="H4" s="169"/>
      <c r="I4" s="171" t="str">
        <f>Altalanos!$E$10</f>
        <v>Sági István</v>
      </c>
      <c r="J4" s="169"/>
      <c r="K4" s="223"/>
      <c r="L4" s="224"/>
      <c r="M4" s="223"/>
      <c r="T4" s="256"/>
      <c r="U4" s="256"/>
      <c r="V4" s="256" t="s">
        <v>68</v>
      </c>
      <c r="W4" s="250">
        <v>90</v>
      </c>
      <c r="X4" s="250">
        <v>60</v>
      </c>
      <c r="Y4" s="250">
        <v>45</v>
      </c>
      <c r="Z4" s="250">
        <v>34</v>
      </c>
      <c r="AA4" s="250">
        <v>27</v>
      </c>
      <c r="AB4" s="250">
        <v>22</v>
      </c>
      <c r="AC4" s="250">
        <v>18</v>
      </c>
      <c r="AD4" s="250">
        <v>15</v>
      </c>
      <c r="AE4" s="250">
        <v>12</v>
      </c>
      <c r="AF4" s="250">
        <v>9</v>
      </c>
    </row>
    <row r="5" spans="1:32" x14ac:dyDescent="0.3">
      <c r="A5" s="31"/>
      <c r="B5" s="31" t="s">
        <v>35</v>
      </c>
      <c r="C5" s="219" t="s">
        <v>47</v>
      </c>
      <c r="D5" s="31" t="s">
        <v>30</v>
      </c>
      <c r="E5" s="31" t="s">
        <v>52</v>
      </c>
      <c r="F5" s="31"/>
      <c r="G5" s="31"/>
      <c r="H5" s="243" t="s">
        <v>53</v>
      </c>
      <c r="I5" s="243" t="s">
        <v>54</v>
      </c>
      <c r="J5" s="243" t="s">
        <v>55</v>
      </c>
      <c r="T5" s="256">
        <f>IF(OR(Altalanos!$A$8="F1",Altalanos!$A$8="F2",Altalanos!$A$8="N1",Altalanos!$A$8="N2"),1,2)</f>
        <v>2</v>
      </c>
      <c r="U5" s="256"/>
      <c r="V5" s="256" t="s">
        <v>69</v>
      </c>
      <c r="W5" s="250">
        <v>60</v>
      </c>
      <c r="X5" s="250">
        <v>40</v>
      </c>
      <c r="Y5" s="250">
        <v>30</v>
      </c>
      <c r="Z5" s="250">
        <v>20</v>
      </c>
      <c r="AA5" s="250">
        <v>18</v>
      </c>
      <c r="AB5" s="250">
        <v>15</v>
      </c>
      <c r="AC5" s="250">
        <v>12</v>
      </c>
      <c r="AD5" s="250">
        <v>10</v>
      </c>
      <c r="AE5" s="250">
        <v>8</v>
      </c>
      <c r="AF5" s="250">
        <v>6</v>
      </c>
    </row>
    <row r="6" spans="1:32" x14ac:dyDescent="0.3">
      <c r="A6" s="198"/>
      <c r="B6" s="198"/>
      <c r="C6" s="242"/>
      <c r="D6" s="198"/>
      <c r="E6" s="198"/>
      <c r="F6" s="198"/>
      <c r="G6" s="198"/>
      <c r="H6" s="198"/>
      <c r="I6" s="198"/>
      <c r="J6" s="198"/>
      <c r="T6" s="256"/>
      <c r="U6" s="256"/>
      <c r="V6" s="256" t="s">
        <v>70</v>
      </c>
      <c r="W6" s="250">
        <v>40</v>
      </c>
      <c r="X6" s="250">
        <v>25</v>
      </c>
      <c r="Y6" s="250">
        <v>18</v>
      </c>
      <c r="Z6" s="250">
        <v>13</v>
      </c>
      <c r="AA6" s="250">
        <v>10</v>
      </c>
      <c r="AB6" s="250">
        <v>8</v>
      </c>
      <c r="AC6" s="250">
        <v>6</v>
      </c>
      <c r="AD6" s="250">
        <v>5</v>
      </c>
      <c r="AE6" s="250">
        <v>4</v>
      </c>
      <c r="AF6" s="250">
        <v>3</v>
      </c>
    </row>
    <row r="7" spans="1:32" x14ac:dyDescent="0.3">
      <c r="A7" s="225" t="s">
        <v>49</v>
      </c>
      <c r="B7" s="244"/>
      <c r="C7" s="220" t="str">
        <f>IF($B7="","",VLOOKUP($B7,#REF!,5))</f>
        <v/>
      </c>
      <c r="D7" s="220" t="str">
        <f>IF($B7="","",VLOOKUP($B7,#REF!,15))</f>
        <v/>
      </c>
      <c r="E7" s="287" t="s">
        <v>106</v>
      </c>
      <c r="F7" s="715"/>
      <c r="G7" s="715" t="s">
        <v>387</v>
      </c>
      <c r="H7" s="442"/>
      <c r="I7" s="258"/>
      <c r="J7" s="263"/>
      <c r="T7" s="256"/>
      <c r="U7" s="256"/>
      <c r="V7" s="256" t="s">
        <v>71</v>
      </c>
      <c r="W7" s="250">
        <v>25</v>
      </c>
      <c r="X7" s="250">
        <v>15</v>
      </c>
      <c r="Y7" s="250">
        <v>13</v>
      </c>
      <c r="Z7" s="250">
        <v>8</v>
      </c>
      <c r="AA7" s="250">
        <v>6</v>
      </c>
      <c r="AB7" s="250">
        <v>4</v>
      </c>
      <c r="AC7" s="250">
        <v>3</v>
      </c>
      <c r="AD7" s="250">
        <v>2</v>
      </c>
      <c r="AE7" s="250">
        <v>1</v>
      </c>
      <c r="AF7" s="250">
        <v>0</v>
      </c>
    </row>
    <row r="8" spans="1:32" x14ac:dyDescent="0.3">
      <c r="A8" s="225"/>
      <c r="B8" s="245"/>
      <c r="C8" s="226"/>
      <c r="D8" s="226"/>
      <c r="E8" s="226"/>
      <c r="F8" s="226"/>
      <c r="G8" s="226"/>
      <c r="H8" s="225"/>
      <c r="I8" s="225"/>
      <c r="J8" s="264"/>
      <c r="T8" s="256"/>
      <c r="U8" s="256"/>
      <c r="V8" s="256" t="s">
        <v>72</v>
      </c>
      <c r="W8" s="250">
        <v>15</v>
      </c>
      <c r="X8" s="250">
        <v>10</v>
      </c>
      <c r="Y8" s="250">
        <v>7</v>
      </c>
      <c r="Z8" s="250">
        <v>5</v>
      </c>
      <c r="AA8" s="250">
        <v>4</v>
      </c>
      <c r="AB8" s="250">
        <v>3</v>
      </c>
      <c r="AC8" s="250">
        <v>2</v>
      </c>
      <c r="AD8" s="250">
        <v>1</v>
      </c>
      <c r="AE8" s="250">
        <v>0</v>
      </c>
      <c r="AF8" s="250">
        <v>0</v>
      </c>
    </row>
    <row r="9" spans="1:32" x14ac:dyDescent="0.3">
      <c r="A9" s="225" t="s">
        <v>50</v>
      </c>
      <c r="B9" s="244"/>
      <c r="C9" s="220" t="str">
        <f>IF($B9="","",VLOOKUP($B9,#REF!,5))</f>
        <v/>
      </c>
      <c r="D9" s="220" t="str">
        <f>IF($B9="","",VLOOKUP($B9,#REF!,15))</f>
        <v/>
      </c>
      <c r="E9" s="287" t="s">
        <v>232</v>
      </c>
      <c r="F9" s="715"/>
      <c r="G9" s="715" t="s">
        <v>381</v>
      </c>
      <c r="H9" s="442"/>
      <c r="I9" s="258"/>
      <c r="J9" s="263"/>
      <c r="T9" s="256"/>
      <c r="U9" s="256"/>
      <c r="V9" s="256" t="s">
        <v>73</v>
      </c>
      <c r="W9" s="250">
        <v>10</v>
      </c>
      <c r="X9" s="250">
        <v>6</v>
      </c>
      <c r="Y9" s="250">
        <v>4</v>
      </c>
      <c r="Z9" s="250">
        <v>2</v>
      </c>
      <c r="AA9" s="250">
        <v>1</v>
      </c>
      <c r="AB9" s="250">
        <v>0</v>
      </c>
      <c r="AC9" s="250">
        <v>0</v>
      </c>
      <c r="AD9" s="250">
        <v>0</v>
      </c>
      <c r="AE9" s="250">
        <v>0</v>
      </c>
      <c r="AF9" s="250">
        <v>0</v>
      </c>
    </row>
    <row r="10" spans="1:32" x14ac:dyDescent="0.3">
      <c r="A10" s="225"/>
      <c r="B10" s="245"/>
      <c r="C10" s="226"/>
      <c r="D10" s="226"/>
      <c r="E10" s="226"/>
      <c r="F10" s="226"/>
      <c r="G10" s="226"/>
      <c r="H10" s="225"/>
      <c r="I10" s="225"/>
      <c r="J10" s="264"/>
      <c r="T10" s="256"/>
      <c r="U10" s="256"/>
      <c r="V10" s="256" t="s">
        <v>74</v>
      </c>
      <c r="W10" s="250">
        <v>6</v>
      </c>
      <c r="X10" s="250">
        <v>3</v>
      </c>
      <c r="Y10" s="250">
        <v>2</v>
      </c>
      <c r="Z10" s="250">
        <v>1</v>
      </c>
      <c r="AA10" s="250">
        <v>0</v>
      </c>
      <c r="AB10" s="250">
        <v>0</v>
      </c>
      <c r="AC10" s="250">
        <v>0</v>
      </c>
      <c r="AD10" s="250">
        <v>0</v>
      </c>
      <c r="AE10" s="250">
        <v>0</v>
      </c>
      <c r="AF10" s="250">
        <v>0</v>
      </c>
    </row>
    <row r="11" spans="1:32" x14ac:dyDescent="0.3">
      <c r="A11" s="225" t="s">
        <v>51</v>
      </c>
      <c r="B11" s="244"/>
      <c r="C11" s="220" t="str">
        <f>IF($B11="","",VLOOKUP($B11,#REF!,5))</f>
        <v/>
      </c>
      <c r="D11" s="220" t="str">
        <f>IF($B11="","",VLOOKUP($B11,#REF!,15))</f>
        <v/>
      </c>
      <c r="E11" s="287" t="s">
        <v>175</v>
      </c>
      <c r="F11" s="715"/>
      <c r="G11" s="715" t="s">
        <v>382</v>
      </c>
      <c r="H11" s="442"/>
      <c r="I11" s="258"/>
      <c r="J11" s="263"/>
      <c r="T11" s="256"/>
      <c r="U11" s="256"/>
      <c r="V11" s="256" t="s">
        <v>79</v>
      </c>
      <c r="W11" s="250">
        <v>3</v>
      </c>
      <c r="X11" s="250">
        <v>2</v>
      </c>
      <c r="Y11" s="250">
        <v>1</v>
      </c>
      <c r="Z11" s="250">
        <v>0</v>
      </c>
      <c r="AA11" s="250">
        <v>0</v>
      </c>
      <c r="AB11" s="250">
        <v>0</v>
      </c>
      <c r="AC11" s="250">
        <v>0</v>
      </c>
      <c r="AD11" s="250">
        <v>0</v>
      </c>
      <c r="AE11" s="250">
        <v>0</v>
      </c>
      <c r="AF11" s="250">
        <v>0</v>
      </c>
    </row>
    <row r="12" spans="1:32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T12" s="256"/>
      <c r="U12" s="256"/>
      <c r="V12" s="256" t="s">
        <v>75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</row>
    <row r="13" spans="1:32" x14ac:dyDescent="0.3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T13" s="256"/>
      <c r="U13" s="256"/>
      <c r="V13" s="256" t="s">
        <v>76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</row>
    <row r="14" spans="1:32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</row>
    <row r="15" spans="1:32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T16" s="256"/>
      <c r="U16" s="256"/>
      <c r="V16" s="256" t="s">
        <v>49</v>
      </c>
      <c r="W16" s="256">
        <v>300</v>
      </c>
      <c r="X16" s="256">
        <v>250</v>
      </c>
      <c r="Y16" s="256">
        <v>220</v>
      </c>
      <c r="Z16" s="256">
        <v>180</v>
      </c>
      <c r="AA16" s="256">
        <v>160</v>
      </c>
      <c r="AB16" s="256">
        <v>150</v>
      </c>
      <c r="AC16" s="256">
        <v>140</v>
      </c>
      <c r="AD16" s="256">
        <v>130</v>
      </c>
      <c r="AE16" s="256">
        <v>120</v>
      </c>
      <c r="AF16" s="256">
        <v>110</v>
      </c>
    </row>
    <row r="17" spans="1:32" x14ac:dyDescent="0.3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T17" s="256"/>
      <c r="U17" s="256"/>
      <c r="V17" s="256" t="s">
        <v>67</v>
      </c>
      <c r="W17" s="256">
        <v>250</v>
      </c>
      <c r="X17" s="256">
        <v>200</v>
      </c>
      <c r="Y17" s="256">
        <v>160</v>
      </c>
      <c r="Z17" s="256">
        <v>140</v>
      </c>
      <c r="AA17" s="256">
        <v>120</v>
      </c>
      <c r="AB17" s="256">
        <v>110</v>
      </c>
      <c r="AC17" s="256">
        <v>100</v>
      </c>
      <c r="AD17" s="256">
        <v>90</v>
      </c>
      <c r="AE17" s="256">
        <v>80</v>
      </c>
      <c r="AF17" s="256">
        <v>70</v>
      </c>
    </row>
    <row r="18" spans="1:32" ht="18.75" customHeight="1" x14ac:dyDescent="0.3">
      <c r="A18" s="198"/>
      <c r="B18" s="616"/>
      <c r="C18" s="616"/>
      <c r="D18" s="617" t="str">
        <f>E7</f>
        <v>Pócz Kornél Norbert</v>
      </c>
      <c r="E18" s="617"/>
      <c r="F18" s="583" t="str">
        <f>E9</f>
        <v>Kemény Mirkó</v>
      </c>
      <c r="G18" s="583" t="str">
        <f>E11</f>
        <v>Török Ádám Márk</v>
      </c>
      <c r="H18" s="198"/>
      <c r="I18" s="198"/>
      <c r="J18" s="198"/>
      <c r="T18" s="256"/>
      <c r="U18" s="256"/>
      <c r="V18" s="256" t="s">
        <v>68</v>
      </c>
      <c r="W18" s="256">
        <v>200</v>
      </c>
      <c r="X18" s="256">
        <v>150</v>
      </c>
      <c r="Y18" s="256">
        <v>130</v>
      </c>
      <c r="Z18" s="256">
        <v>110</v>
      </c>
      <c r="AA18" s="256">
        <v>95</v>
      </c>
      <c r="AB18" s="256">
        <v>80</v>
      </c>
      <c r="AC18" s="256">
        <v>70</v>
      </c>
      <c r="AD18" s="256">
        <v>60</v>
      </c>
      <c r="AE18" s="256">
        <v>55</v>
      </c>
      <c r="AF18" s="256">
        <v>50</v>
      </c>
    </row>
    <row r="19" spans="1:32" ht="18.75" customHeight="1" x14ac:dyDescent="0.3">
      <c r="A19" s="248" t="s">
        <v>49</v>
      </c>
      <c r="B19" s="608" t="str">
        <f>E7</f>
        <v>Pócz Kornél Norbert</v>
      </c>
      <c r="C19" s="608"/>
      <c r="D19" s="609"/>
      <c r="E19" s="609"/>
      <c r="F19" s="686"/>
      <c r="G19" s="686"/>
      <c r="H19" s="198"/>
      <c r="I19" s="198"/>
      <c r="J19" s="198"/>
      <c r="T19" s="256"/>
      <c r="U19" s="256"/>
      <c r="V19" s="256" t="s">
        <v>69</v>
      </c>
      <c r="W19" s="256">
        <v>150</v>
      </c>
      <c r="X19" s="256">
        <v>120</v>
      </c>
      <c r="Y19" s="256">
        <v>100</v>
      </c>
      <c r="Z19" s="256">
        <v>80</v>
      </c>
      <c r="AA19" s="256">
        <v>70</v>
      </c>
      <c r="AB19" s="256">
        <v>60</v>
      </c>
      <c r="AC19" s="256">
        <v>55</v>
      </c>
      <c r="AD19" s="256">
        <v>50</v>
      </c>
      <c r="AE19" s="256">
        <v>45</v>
      </c>
      <c r="AF19" s="256">
        <v>40</v>
      </c>
    </row>
    <row r="20" spans="1:32" ht="18.75" customHeight="1" x14ac:dyDescent="0.3">
      <c r="A20" s="248" t="s">
        <v>50</v>
      </c>
      <c r="B20" s="608" t="str">
        <f>E9</f>
        <v>Kemény Mirkó</v>
      </c>
      <c r="C20" s="608"/>
      <c r="D20" s="612"/>
      <c r="E20" s="613"/>
      <c r="F20" s="687"/>
      <c r="G20" s="584"/>
      <c r="H20" s="198"/>
      <c r="I20" s="198"/>
      <c r="J20" s="198"/>
      <c r="T20" s="256"/>
      <c r="U20" s="256"/>
      <c r="V20" s="256" t="s">
        <v>70</v>
      </c>
      <c r="W20" s="256">
        <v>120</v>
      </c>
      <c r="X20" s="256">
        <v>90</v>
      </c>
      <c r="Y20" s="256">
        <v>65</v>
      </c>
      <c r="Z20" s="256">
        <v>55</v>
      </c>
      <c r="AA20" s="256">
        <v>50</v>
      </c>
      <c r="AB20" s="256">
        <v>45</v>
      </c>
      <c r="AC20" s="256">
        <v>40</v>
      </c>
      <c r="AD20" s="256">
        <v>35</v>
      </c>
      <c r="AE20" s="256">
        <v>25</v>
      </c>
      <c r="AF20" s="256">
        <v>20</v>
      </c>
    </row>
    <row r="21" spans="1:32" ht="18.75" customHeight="1" x14ac:dyDescent="0.3">
      <c r="A21" s="248" t="s">
        <v>51</v>
      </c>
      <c r="B21" s="608" t="str">
        <f>E11</f>
        <v>Török Ádám Márk</v>
      </c>
      <c r="C21" s="608"/>
      <c r="D21" s="612"/>
      <c r="E21" s="613"/>
      <c r="F21" s="584"/>
      <c r="G21" s="687"/>
      <c r="H21" s="198"/>
      <c r="I21" s="198"/>
      <c r="J21" s="198"/>
      <c r="T21" s="256"/>
      <c r="U21" s="256"/>
      <c r="V21" s="256" t="s">
        <v>71</v>
      </c>
      <c r="W21" s="256">
        <v>90</v>
      </c>
      <c r="X21" s="256">
        <v>60</v>
      </c>
      <c r="Y21" s="256">
        <v>45</v>
      </c>
      <c r="Z21" s="256">
        <v>34</v>
      </c>
      <c r="AA21" s="256">
        <v>27</v>
      </c>
      <c r="AB21" s="256">
        <v>22</v>
      </c>
      <c r="AC21" s="256">
        <v>18</v>
      </c>
      <c r="AD21" s="256">
        <v>15</v>
      </c>
      <c r="AE21" s="256">
        <v>12</v>
      </c>
      <c r="AF21" s="256">
        <v>9</v>
      </c>
    </row>
    <row r="22" spans="1:32" x14ac:dyDescent="0.3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T22" s="256"/>
      <c r="U22" s="256"/>
      <c r="V22" s="256" t="s">
        <v>72</v>
      </c>
      <c r="W22" s="256">
        <v>60</v>
      </c>
      <c r="X22" s="256">
        <v>40</v>
      </c>
      <c r="Y22" s="256">
        <v>30</v>
      </c>
      <c r="Z22" s="256">
        <v>20</v>
      </c>
      <c r="AA22" s="256">
        <v>18</v>
      </c>
      <c r="AB22" s="256">
        <v>15</v>
      </c>
      <c r="AC22" s="256">
        <v>12</v>
      </c>
      <c r="AD22" s="256">
        <v>10</v>
      </c>
      <c r="AE22" s="256">
        <v>8</v>
      </c>
      <c r="AF22" s="256">
        <v>6</v>
      </c>
    </row>
    <row r="23" spans="1:32" x14ac:dyDescent="0.3">
      <c r="A23" s="198"/>
      <c r="B23" s="198"/>
      <c r="C23" s="249" t="s">
        <v>58</v>
      </c>
      <c r="D23" s="250" t="s">
        <v>64</v>
      </c>
      <c r="E23" s="198"/>
      <c r="F23" s="198"/>
      <c r="G23" s="198"/>
      <c r="H23" s="198"/>
      <c r="I23" s="198"/>
      <c r="J23" s="198"/>
      <c r="T23" s="256"/>
      <c r="U23" s="256"/>
      <c r="V23" s="256" t="s">
        <v>73</v>
      </c>
      <c r="W23" s="256">
        <v>40</v>
      </c>
      <c r="X23" s="256">
        <v>25</v>
      </c>
      <c r="Y23" s="256">
        <v>18</v>
      </c>
      <c r="Z23" s="256">
        <v>13</v>
      </c>
      <c r="AA23" s="256">
        <v>8</v>
      </c>
      <c r="AB23" s="256">
        <v>7</v>
      </c>
      <c r="AC23" s="256">
        <v>6</v>
      </c>
      <c r="AD23" s="256">
        <v>5</v>
      </c>
      <c r="AE23" s="256">
        <v>4</v>
      </c>
      <c r="AF23" s="256">
        <v>3</v>
      </c>
    </row>
    <row r="24" spans="1:32" x14ac:dyDescent="0.3">
      <c r="A24" s="198"/>
      <c r="B24" s="198"/>
      <c r="C24" s="251" t="s">
        <v>65</v>
      </c>
      <c r="D24" s="252" t="s">
        <v>60</v>
      </c>
      <c r="E24" s="198"/>
      <c r="F24" s="198"/>
      <c r="G24" s="198"/>
      <c r="H24" s="198"/>
      <c r="I24" s="198"/>
      <c r="J24" s="198"/>
      <c r="T24" s="256"/>
      <c r="U24" s="256"/>
      <c r="V24" s="256" t="s">
        <v>74</v>
      </c>
      <c r="W24" s="256">
        <v>25</v>
      </c>
      <c r="X24" s="256">
        <v>15</v>
      </c>
      <c r="Y24" s="256">
        <v>13</v>
      </c>
      <c r="Z24" s="256">
        <v>7</v>
      </c>
      <c r="AA24" s="256">
        <v>6</v>
      </c>
      <c r="AB24" s="256">
        <v>5</v>
      </c>
      <c r="AC24" s="256">
        <v>4</v>
      </c>
      <c r="AD24" s="256">
        <v>3</v>
      </c>
      <c r="AE24" s="256">
        <v>2</v>
      </c>
      <c r="AF24" s="256">
        <v>1</v>
      </c>
    </row>
    <row r="25" spans="1:32" x14ac:dyDescent="0.3">
      <c r="A25" s="198"/>
      <c r="B25" s="198"/>
      <c r="C25" s="253" t="s">
        <v>66</v>
      </c>
      <c r="D25" s="254" t="s">
        <v>62</v>
      </c>
      <c r="E25" s="198"/>
      <c r="F25" s="198"/>
      <c r="G25" s="198"/>
      <c r="H25" s="198"/>
      <c r="I25" s="198"/>
      <c r="J25" s="198"/>
      <c r="T25" s="256"/>
      <c r="U25" s="256"/>
      <c r="V25" s="256" t="s">
        <v>79</v>
      </c>
      <c r="W25" s="256">
        <v>15</v>
      </c>
      <c r="X25" s="256">
        <v>10</v>
      </c>
      <c r="Y25" s="256">
        <v>8</v>
      </c>
      <c r="Z25" s="256">
        <v>4</v>
      </c>
      <c r="AA25" s="256">
        <v>3</v>
      </c>
      <c r="AB25" s="256">
        <v>2</v>
      </c>
      <c r="AC25" s="256">
        <v>1</v>
      </c>
      <c r="AD25" s="256">
        <v>0</v>
      </c>
      <c r="AE25" s="256">
        <v>0</v>
      </c>
      <c r="AF25" s="256">
        <v>0</v>
      </c>
    </row>
    <row r="26" spans="1:32" x14ac:dyDescent="0.3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T26" s="256"/>
      <c r="U26" s="256"/>
      <c r="V26" s="256" t="s">
        <v>75</v>
      </c>
      <c r="W26" s="256">
        <v>10</v>
      </c>
      <c r="X26" s="256">
        <v>6</v>
      </c>
      <c r="Y26" s="256">
        <v>4</v>
      </c>
      <c r="Z26" s="256">
        <v>2</v>
      </c>
      <c r="AA26" s="256">
        <v>1</v>
      </c>
      <c r="AB26" s="256">
        <v>0</v>
      </c>
      <c r="AC26" s="256">
        <v>0</v>
      </c>
      <c r="AD26" s="256">
        <v>0</v>
      </c>
      <c r="AE26" s="256">
        <v>0</v>
      </c>
      <c r="AF26" s="256">
        <v>0</v>
      </c>
    </row>
    <row r="27" spans="1:32" x14ac:dyDescent="0.3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T27" s="256"/>
      <c r="U27" s="256"/>
      <c r="V27" s="256" t="s">
        <v>76</v>
      </c>
      <c r="W27" s="256">
        <v>3</v>
      </c>
      <c r="X27" s="256">
        <v>2</v>
      </c>
      <c r="Y27" s="256">
        <v>1</v>
      </c>
      <c r="Z27" s="256">
        <v>0</v>
      </c>
      <c r="AA27" s="256">
        <v>0</v>
      </c>
      <c r="AB27" s="256">
        <v>0</v>
      </c>
      <c r="AC27" s="256">
        <v>0</v>
      </c>
      <c r="AD27" s="256">
        <v>0</v>
      </c>
      <c r="AE27" s="256">
        <v>0</v>
      </c>
      <c r="AF27" s="256">
        <v>0</v>
      </c>
    </row>
    <row r="28" spans="1:32" x14ac:dyDescent="0.3">
      <c r="A28" s="198"/>
      <c r="B28" s="198"/>
      <c r="C28" s="198"/>
      <c r="D28" s="198"/>
      <c r="E28" s="198"/>
      <c r="F28" s="198"/>
      <c r="G28" s="198"/>
      <c r="H28" s="198"/>
      <c r="I28" s="198"/>
      <c r="J28" s="198"/>
    </row>
    <row r="29" spans="1:32" x14ac:dyDescent="0.3">
      <c r="A29" s="198"/>
      <c r="B29" s="198"/>
      <c r="C29" s="198"/>
      <c r="D29" s="198"/>
      <c r="E29" s="198"/>
      <c r="F29" s="198"/>
      <c r="G29" s="198"/>
      <c r="H29" s="198"/>
      <c r="I29" s="198"/>
      <c r="J29" s="198"/>
    </row>
    <row r="30" spans="1:32" x14ac:dyDescent="0.3">
      <c r="A30" s="198"/>
      <c r="B30" s="198"/>
      <c r="C30" s="198"/>
      <c r="D30" s="198"/>
      <c r="E30" s="198"/>
      <c r="F30" s="198"/>
      <c r="G30" s="198"/>
      <c r="H30" s="198"/>
      <c r="I30" s="198"/>
      <c r="J30" s="198"/>
    </row>
    <row r="31" spans="1:32" x14ac:dyDescent="0.3">
      <c r="A31" s="198"/>
      <c r="B31" s="198"/>
      <c r="C31" s="198"/>
      <c r="D31" s="198"/>
      <c r="E31" s="198"/>
      <c r="F31" s="198"/>
      <c r="G31" s="198"/>
      <c r="H31" s="198"/>
      <c r="I31" s="198"/>
      <c r="J31" s="198"/>
    </row>
    <row r="32" spans="1:32" x14ac:dyDescent="0.3">
      <c r="A32" s="198"/>
      <c r="B32" s="198"/>
      <c r="C32" s="198"/>
      <c r="D32" s="198"/>
      <c r="E32" s="198"/>
      <c r="F32" s="198"/>
      <c r="G32" s="198"/>
      <c r="H32" s="198"/>
      <c r="I32" s="180"/>
      <c r="J32" s="180"/>
    </row>
    <row r="33" spans="1:13" x14ac:dyDescent="0.3">
      <c r="A33" s="107" t="s">
        <v>30</v>
      </c>
      <c r="B33" s="108"/>
      <c r="C33" s="151"/>
      <c r="D33" s="229" t="s">
        <v>2</v>
      </c>
      <c r="E33" s="230" t="s">
        <v>32</v>
      </c>
      <c r="F33" s="230"/>
      <c r="G33" s="230"/>
      <c r="H33" s="128" t="s">
        <v>41</v>
      </c>
      <c r="I33" s="31"/>
      <c r="J33" s="275"/>
      <c r="K33" s="274"/>
      <c r="M33" s="227"/>
    </row>
    <row r="34" spans="1:13" x14ac:dyDescent="0.3">
      <c r="A34" s="209" t="s">
        <v>31</v>
      </c>
      <c r="B34" s="210"/>
      <c r="C34" s="212"/>
      <c r="D34" s="231"/>
      <c r="E34" s="440"/>
      <c r="F34" s="440"/>
      <c r="G34" s="440"/>
      <c r="H34" s="204" t="s">
        <v>33</v>
      </c>
      <c r="I34" s="241"/>
      <c r="J34" s="234"/>
      <c r="M34" s="228"/>
    </row>
    <row r="35" spans="1:13" x14ac:dyDescent="0.3">
      <c r="A35" s="213" t="s">
        <v>38</v>
      </c>
      <c r="B35" s="127"/>
      <c r="C35" s="215"/>
      <c r="D35" s="233"/>
      <c r="E35" s="441"/>
      <c r="F35" s="441"/>
      <c r="G35" s="441"/>
      <c r="H35" s="238"/>
      <c r="I35" s="180"/>
      <c r="J35" s="236"/>
      <c r="M35" s="117"/>
    </row>
    <row r="36" spans="1:13" x14ac:dyDescent="0.3">
      <c r="A36" s="141"/>
      <c r="B36" s="142"/>
      <c r="C36" s="143"/>
      <c r="D36" s="233"/>
      <c r="E36" s="78"/>
      <c r="F36" s="78"/>
      <c r="G36" s="78"/>
      <c r="H36" s="204" t="s">
        <v>34</v>
      </c>
      <c r="I36" s="241"/>
      <c r="J36" s="232"/>
      <c r="M36" s="228"/>
    </row>
    <row r="37" spans="1:13" x14ac:dyDescent="0.3">
      <c r="A37" s="118"/>
      <c r="B37" s="87"/>
      <c r="C37" s="119"/>
      <c r="D37" s="233"/>
      <c r="E37" s="78"/>
      <c r="F37" s="78"/>
      <c r="G37" s="78"/>
      <c r="H37" s="239"/>
      <c r="I37" s="198"/>
      <c r="J37" s="234"/>
      <c r="M37" s="117"/>
    </row>
    <row r="38" spans="1:13" x14ac:dyDescent="0.3">
      <c r="A38" s="130"/>
      <c r="B38" s="144"/>
      <c r="C38" s="150"/>
      <c r="D38" s="233"/>
      <c r="E38" s="78"/>
      <c r="F38" s="78"/>
      <c r="G38" s="78"/>
      <c r="H38" s="213"/>
      <c r="I38" s="180"/>
      <c r="J38" s="236"/>
      <c r="M38" s="117"/>
    </row>
    <row r="39" spans="1:13" x14ac:dyDescent="0.3">
      <c r="A39" s="131"/>
      <c r="B39" s="21"/>
      <c r="C39" s="119"/>
      <c r="D39" s="233"/>
      <c r="E39" s="78"/>
      <c r="F39" s="78"/>
      <c r="G39" s="78"/>
      <c r="H39" s="204" t="s">
        <v>26</v>
      </c>
      <c r="I39" s="241"/>
      <c r="J39" s="232"/>
      <c r="M39" s="228"/>
    </row>
    <row r="40" spans="1:13" x14ac:dyDescent="0.3">
      <c r="A40" s="131"/>
      <c r="B40" s="21"/>
      <c r="C40" s="139"/>
      <c r="D40" s="233"/>
      <c r="E40" s="78"/>
      <c r="F40" s="78"/>
      <c r="G40" s="78"/>
      <c r="H40" s="239"/>
      <c r="I40" s="198"/>
      <c r="J40" s="234"/>
      <c r="M40" s="117"/>
    </row>
    <row r="41" spans="1:13" x14ac:dyDescent="0.3">
      <c r="A41" s="132"/>
      <c r="B41" s="129"/>
      <c r="C41" s="140"/>
      <c r="D41" s="235"/>
      <c r="E41" s="120"/>
      <c r="F41" s="120"/>
      <c r="G41" s="120"/>
      <c r="H41" s="213" t="str">
        <f>I4</f>
        <v>Sági István</v>
      </c>
      <c r="I41" s="180"/>
      <c r="J41" s="236"/>
      <c r="M41" s="117"/>
    </row>
  </sheetData>
  <mergeCells count="10">
    <mergeCell ref="A1:E1"/>
    <mergeCell ref="A4:C4"/>
    <mergeCell ref="B18:C18"/>
    <mergeCell ref="D18:E18"/>
    <mergeCell ref="B21:C21"/>
    <mergeCell ref="D21:E21"/>
    <mergeCell ref="B19:C19"/>
    <mergeCell ref="D19:E19"/>
    <mergeCell ref="B20:C20"/>
    <mergeCell ref="D20:E20"/>
  </mergeCells>
  <conditionalFormatting sqref="E7:G7 E9:G9 E11:G11">
    <cfRule type="cellIs" dxfId="13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6">
    <tabColor theme="8" tint="0.79998168889431442"/>
  </sheetPr>
  <dimension ref="A1:AO140"/>
  <sheetViews>
    <sheetView zoomScaleNormal="100" workbookViewId="0">
      <selection activeCell="M23" sqref="M23"/>
    </sheetView>
  </sheetViews>
  <sheetFormatPr defaultRowHeight="12.45" x14ac:dyDescent="0.3"/>
  <cols>
    <col min="1" max="2" width="3.3046875" customWidth="1"/>
    <col min="3" max="3" width="4.69140625" customWidth="1"/>
    <col min="4" max="4" width="7.3046875" customWidth="1"/>
    <col min="5" max="5" width="4.3046875" customWidth="1"/>
    <col min="6" max="6" width="1.69140625" style="81" customWidth="1"/>
    <col min="7" max="7" width="10.69140625" customWidth="1"/>
    <col min="8" max="8" width="1.69140625" style="81" customWidth="1"/>
    <col min="9" max="9" width="10.69140625" customWidth="1"/>
    <col min="10" max="10" width="1.69140625" style="82" customWidth="1"/>
    <col min="11" max="11" width="10.69140625" customWidth="1"/>
    <col min="12" max="12" width="1.69140625" style="81" customWidth="1"/>
    <col min="13" max="13" width="10.69140625" customWidth="1"/>
    <col min="14" max="14" width="1.69140625" style="82" customWidth="1"/>
    <col min="15" max="15" width="9.15234375" hidden="1" customWidth="1"/>
    <col min="16" max="16" width="8.69140625" customWidth="1"/>
    <col min="17" max="17" width="9.15234375" hidden="1" customWidth="1"/>
    <col min="21" max="23" width="0" hidden="1" customWidth="1"/>
    <col min="24" max="24" width="10.3046875" hidden="1" customWidth="1"/>
    <col min="25" max="30" width="0" hidden="1" customWidth="1"/>
    <col min="31" max="33" width="9.15234375" style="268" customWidth="1"/>
  </cols>
  <sheetData>
    <row r="1" spans="1:41" s="83" customFormat="1" ht="21.75" customHeight="1" x14ac:dyDescent="0.3">
      <c r="A1" s="156" t="str">
        <f>Altalanos!$A$6</f>
        <v>2025/26. DO J-NK-SZ Vármegye</v>
      </c>
      <c r="B1" s="156"/>
      <c r="C1" s="157"/>
      <c r="D1" s="157"/>
      <c r="E1" s="157"/>
      <c r="F1" s="158"/>
      <c r="G1" s="159" t="s">
        <v>37</v>
      </c>
      <c r="H1" s="160"/>
      <c r="I1" s="161"/>
      <c r="J1" s="158"/>
      <c r="K1" s="158" t="s">
        <v>11</v>
      </c>
      <c r="L1" s="158"/>
      <c r="M1" s="157"/>
      <c r="N1" s="158"/>
      <c r="P1" s="199"/>
      <c r="Q1" s="199"/>
      <c r="R1" s="199"/>
      <c r="S1" s="199"/>
      <c r="T1" s="199"/>
      <c r="U1" s="199"/>
      <c r="V1" s="199"/>
      <c r="W1" s="199"/>
      <c r="X1" s="262" t="e">
        <f>IF($U$5=1,CONCATENATE(VLOOKUP($U$3,$W$2:$AD$14,2)),CONCATENATE(VLOOKUP($U$3,$W$16:$AD$25,2)))</f>
        <v>#N/A</v>
      </c>
      <c r="Y1" s="262" t="e">
        <f>IF($U$5=1,CONCATENATE(VLOOKUP($U$3,$W$2:$AD$14,3)),CONCATENATE(VLOOKUP($U$3,$W$16:$AD$25,3)))</f>
        <v>#N/A</v>
      </c>
      <c r="Z1" s="262" t="e">
        <f>IF($U$5=1,CONCATENATE(VLOOKUP($U$3,$W$2:$AD$14,4)),CONCATENATE(VLOOKUP($U$3,$W$16:$AD$25,4)))</f>
        <v>#N/A</v>
      </c>
      <c r="AA1" s="262" t="e">
        <f>IF($U$5=1,CONCATENATE(VLOOKUP($U$3,$W$2:$AD$14,5)),CONCATENATE(VLOOKUP($U$3,$W$16:$AD$25,5)))</f>
        <v>#N/A</v>
      </c>
      <c r="AB1" s="262" t="e">
        <f>IF($U$5=1,CONCATENATE(VLOOKUP($U$3,$W$2:$AD$14,6)),CONCATENATE(VLOOKUP($U$3,$W$16:$AD$25,6)))</f>
        <v>#N/A</v>
      </c>
      <c r="AC1" s="262" t="e">
        <f>IF($U$5=1,CONCATENATE(VLOOKUP($U$3,$W$2:$AD$14,7)),CONCATENATE(VLOOKUP($U$3,$W$16:$AD$25,7)))</f>
        <v>#N/A</v>
      </c>
      <c r="AD1" s="262" t="e">
        <f>IF($U$5=1,CONCATENATE(VLOOKUP($U$3,$W$2:$AD$14,8)),CONCATENATE(VLOOKUP($U$3,$W$16:$AD$25,8)))</f>
        <v>#N/A</v>
      </c>
      <c r="AE1" s="265"/>
      <c r="AF1" s="265"/>
      <c r="AG1" s="265"/>
    </row>
    <row r="2" spans="1:41" s="79" customFormat="1" x14ac:dyDescent="0.3">
      <c r="A2" s="162" t="s">
        <v>36</v>
      </c>
      <c r="B2" s="163"/>
      <c r="C2" s="163"/>
      <c r="D2" s="163"/>
      <c r="E2" s="163" t="s">
        <v>198</v>
      </c>
      <c r="F2" s="165"/>
      <c r="G2" s="160"/>
      <c r="H2" s="160"/>
      <c r="I2" s="160"/>
      <c r="J2" s="165"/>
      <c r="K2" s="164"/>
      <c r="L2" s="165"/>
      <c r="M2" s="164"/>
      <c r="N2" s="165"/>
      <c r="P2" s="192"/>
      <c r="Q2" s="192"/>
      <c r="R2" s="192"/>
      <c r="S2" s="192"/>
      <c r="T2" s="192"/>
      <c r="U2" s="257"/>
      <c r="V2" s="256"/>
      <c r="W2" s="256" t="s">
        <v>49</v>
      </c>
      <c r="X2" s="250">
        <v>300</v>
      </c>
      <c r="Y2" s="250">
        <v>250</v>
      </c>
      <c r="Z2" s="250">
        <v>200</v>
      </c>
      <c r="AA2" s="250">
        <v>150</v>
      </c>
      <c r="AB2" s="250">
        <v>120</v>
      </c>
      <c r="AC2" s="250">
        <v>90</v>
      </c>
      <c r="AD2" s="250">
        <v>40</v>
      </c>
      <c r="AE2" s="242"/>
      <c r="AF2" s="242"/>
      <c r="AG2" s="242"/>
      <c r="AH2" s="192"/>
      <c r="AI2" s="192"/>
      <c r="AJ2" s="192"/>
      <c r="AK2" s="192"/>
      <c r="AL2" s="192"/>
      <c r="AM2" s="192"/>
      <c r="AN2" s="192"/>
      <c r="AO2" s="192"/>
    </row>
    <row r="3" spans="1:41" s="18" customFormat="1" ht="11.25" customHeight="1" x14ac:dyDescent="0.3">
      <c r="A3" s="48" t="s">
        <v>19</v>
      </c>
      <c r="B3" s="48"/>
      <c r="C3" s="48"/>
      <c r="D3" s="48"/>
      <c r="E3" s="48"/>
      <c r="F3" s="86"/>
      <c r="G3" s="48" t="s">
        <v>24</v>
      </c>
      <c r="H3" s="86"/>
      <c r="I3" s="48"/>
      <c r="J3" s="86"/>
      <c r="K3" s="48"/>
      <c r="L3" s="86"/>
      <c r="M3" s="48"/>
      <c r="N3" s="49" t="s">
        <v>25</v>
      </c>
      <c r="P3" s="193"/>
      <c r="Q3" s="193"/>
      <c r="R3" s="193"/>
      <c r="S3" s="193"/>
      <c r="T3" s="193"/>
      <c r="U3" s="256" t="str">
        <f>IF(G4="OB","A",IF(G4="IX","W",IF(G4="","",G4)))</f>
        <v/>
      </c>
      <c r="V3" s="256"/>
      <c r="W3" s="256" t="s">
        <v>50</v>
      </c>
      <c r="X3" s="250">
        <v>280</v>
      </c>
      <c r="Y3" s="250">
        <v>230</v>
      </c>
      <c r="Z3" s="250">
        <v>180</v>
      </c>
      <c r="AA3" s="250">
        <v>140</v>
      </c>
      <c r="AB3" s="250">
        <v>80</v>
      </c>
      <c r="AC3" s="250">
        <v>0</v>
      </c>
      <c r="AD3" s="250">
        <v>0</v>
      </c>
      <c r="AE3" s="242"/>
      <c r="AF3" s="242"/>
      <c r="AG3" s="242"/>
      <c r="AH3" s="193"/>
      <c r="AI3" s="193"/>
      <c r="AJ3" s="193"/>
      <c r="AK3" s="193"/>
      <c r="AL3" s="193"/>
      <c r="AM3" s="193"/>
      <c r="AN3" s="193"/>
      <c r="AO3" s="193"/>
    </row>
    <row r="4" spans="1:41" s="26" customFormat="1" ht="11.25" customHeight="1" thickBot="1" x14ac:dyDescent="0.35">
      <c r="A4" s="615">
        <v>46136</v>
      </c>
      <c r="B4" s="615"/>
      <c r="C4" s="615"/>
      <c r="D4" s="166"/>
      <c r="E4" s="167"/>
      <c r="F4" s="168"/>
      <c r="G4" s="169"/>
      <c r="H4" s="168"/>
      <c r="I4" s="170"/>
      <c r="J4" s="168"/>
      <c r="K4" s="167"/>
      <c r="L4" s="168"/>
      <c r="M4" s="167"/>
      <c r="N4" s="171" t="str">
        <f>Altalanos!$E$10</f>
        <v>Sági István</v>
      </c>
      <c r="P4" s="194"/>
      <c r="Q4" s="194"/>
      <c r="R4" s="194"/>
      <c r="S4" s="194"/>
      <c r="T4" s="194"/>
      <c r="U4" s="256"/>
      <c r="V4" s="256"/>
      <c r="W4" s="256" t="s">
        <v>67</v>
      </c>
      <c r="X4" s="250">
        <v>250</v>
      </c>
      <c r="Y4" s="250">
        <v>200</v>
      </c>
      <c r="Z4" s="250">
        <v>150</v>
      </c>
      <c r="AA4" s="250">
        <v>120</v>
      </c>
      <c r="AB4" s="250">
        <v>90</v>
      </c>
      <c r="AC4" s="250">
        <v>60</v>
      </c>
      <c r="AD4" s="250">
        <v>25</v>
      </c>
      <c r="AE4" s="242"/>
      <c r="AF4" s="242"/>
      <c r="AG4" s="242"/>
      <c r="AH4" s="194"/>
      <c r="AI4" s="194"/>
      <c r="AJ4" s="194"/>
      <c r="AK4" s="194"/>
      <c r="AL4" s="194"/>
      <c r="AM4" s="194"/>
      <c r="AN4" s="194"/>
      <c r="AO4" s="194"/>
    </row>
    <row r="5" spans="1:41" s="18" customFormat="1" x14ac:dyDescent="0.3">
      <c r="A5" s="87"/>
      <c r="B5" s="88" t="s">
        <v>1</v>
      </c>
      <c r="C5" s="152" t="s">
        <v>30</v>
      </c>
      <c r="D5" s="88" t="s">
        <v>29</v>
      </c>
      <c r="E5" s="88" t="s">
        <v>27</v>
      </c>
      <c r="F5" s="89"/>
      <c r="G5" s="88" t="s">
        <v>28</v>
      </c>
      <c r="H5" s="90"/>
      <c r="I5" s="88" t="s">
        <v>43</v>
      </c>
      <c r="J5" s="90"/>
      <c r="K5" s="88" t="s">
        <v>42</v>
      </c>
      <c r="L5" s="90"/>
      <c r="M5" s="88"/>
      <c r="N5" s="91"/>
      <c r="P5" s="193"/>
      <c r="Q5" s="193"/>
      <c r="R5" s="193"/>
      <c r="S5" s="193"/>
      <c r="T5" s="193"/>
      <c r="U5" s="256">
        <f>IF(OR(Altalanos!$A$8="F1",Altalanos!$A$8="F2",Altalanos!$A$8="N1",Altalanos!$A$8="N2"),1,2)</f>
        <v>2</v>
      </c>
      <c r="V5" s="256"/>
      <c r="W5" s="256" t="s">
        <v>68</v>
      </c>
      <c r="X5" s="250">
        <v>200</v>
      </c>
      <c r="Y5" s="250">
        <v>150</v>
      </c>
      <c r="Z5" s="250">
        <v>120</v>
      </c>
      <c r="AA5" s="250">
        <v>90</v>
      </c>
      <c r="AB5" s="250">
        <v>60</v>
      </c>
      <c r="AC5" s="250">
        <v>40</v>
      </c>
      <c r="AD5" s="250">
        <v>15</v>
      </c>
      <c r="AE5" s="242"/>
      <c r="AF5" s="242"/>
      <c r="AG5" s="242"/>
      <c r="AH5" s="193"/>
      <c r="AI5" s="193"/>
      <c r="AJ5" s="193"/>
      <c r="AK5" s="193"/>
      <c r="AL5" s="193"/>
      <c r="AM5" s="193"/>
      <c r="AN5" s="193"/>
      <c r="AO5" s="193"/>
    </row>
    <row r="6" spans="1:41" s="277" customFormat="1" ht="11.15" customHeight="1" thickBot="1" x14ac:dyDescent="0.35">
      <c r="A6" s="278"/>
      <c r="B6" s="279"/>
      <c r="C6" s="279"/>
      <c r="D6" s="279"/>
      <c r="E6" s="279"/>
      <c r="F6" s="280"/>
      <c r="G6" s="279" t="str">
        <f>IF(U3="","",CONCATENATE(VLOOKUP(U3,X1:AD1,3)," pont"))</f>
        <v/>
      </c>
      <c r="H6" s="280"/>
      <c r="I6" s="279" t="str">
        <f>IF(U3="","",CONCATENATE(VLOOKUP(U3,X1:AD1,2)," pont"))</f>
        <v/>
      </c>
      <c r="J6" s="280"/>
      <c r="K6" s="279" t="str">
        <f>IF(U3="","",CONCATENATE(VLOOKUP(U3,X1:AD1,1)," pont"))</f>
        <v/>
      </c>
      <c r="L6" s="280"/>
      <c r="M6" s="279"/>
      <c r="N6" s="281"/>
      <c r="P6" s="282"/>
      <c r="Q6" s="282"/>
      <c r="R6" s="282"/>
      <c r="S6" s="282"/>
      <c r="T6" s="282"/>
      <c r="U6" s="283"/>
      <c r="V6" s="283"/>
      <c r="W6" s="283" t="s">
        <v>69</v>
      </c>
      <c r="X6" s="284">
        <v>150</v>
      </c>
      <c r="Y6" s="284">
        <v>120</v>
      </c>
      <c r="Z6" s="284">
        <v>90</v>
      </c>
      <c r="AA6" s="284">
        <v>60</v>
      </c>
      <c r="AB6" s="284">
        <v>40</v>
      </c>
      <c r="AC6" s="284">
        <v>25</v>
      </c>
      <c r="AD6" s="284">
        <v>10</v>
      </c>
      <c r="AE6" s="285"/>
      <c r="AF6" s="285"/>
      <c r="AG6" s="285"/>
      <c r="AH6" s="282"/>
      <c r="AI6" s="282"/>
      <c r="AJ6" s="282"/>
      <c r="AK6" s="282"/>
      <c r="AL6" s="282"/>
      <c r="AM6" s="282"/>
      <c r="AN6" s="282"/>
      <c r="AO6" s="282"/>
    </row>
    <row r="7" spans="1:41" s="32" customFormat="1" ht="13" customHeight="1" x14ac:dyDescent="0.3">
      <c r="A7" s="92">
        <v>1</v>
      </c>
      <c r="B7" s="172" t="str">
        <f>IF($E7="","",VLOOKUP($E7,#REF!,14))</f>
        <v/>
      </c>
      <c r="C7" s="173" t="str">
        <f>IF($E7="","",VLOOKUP($E7,#REF!,15))</f>
        <v/>
      </c>
      <c r="D7" s="173" t="str">
        <f>IF($E7="","",VLOOKUP($E7,#REF!,5))</f>
        <v/>
      </c>
      <c r="E7" s="174"/>
      <c r="F7" s="175"/>
      <c r="G7" s="176"/>
      <c r="H7" s="176"/>
      <c r="I7" s="176"/>
      <c r="J7" s="176"/>
      <c r="K7" s="93"/>
      <c r="L7" s="94"/>
      <c r="M7" s="95"/>
      <c r="N7" s="96"/>
      <c r="O7" s="97"/>
      <c r="P7" s="97"/>
      <c r="Q7" s="195" t="str">
        <f>Birók!L21</f>
        <v>Bíró</v>
      </c>
      <c r="R7" s="97"/>
      <c r="S7" s="97"/>
      <c r="T7" s="97"/>
      <c r="U7" s="256"/>
      <c r="V7" s="256"/>
      <c r="W7" s="256" t="s">
        <v>70</v>
      </c>
      <c r="X7" s="250">
        <v>120</v>
      </c>
      <c r="Y7" s="250">
        <v>90</v>
      </c>
      <c r="Z7" s="250">
        <v>60</v>
      </c>
      <c r="AA7" s="250">
        <v>40</v>
      </c>
      <c r="AB7" s="250">
        <v>25</v>
      </c>
      <c r="AC7" s="250">
        <v>10</v>
      </c>
      <c r="AD7" s="250">
        <v>5</v>
      </c>
      <c r="AE7" s="242"/>
      <c r="AF7" s="242"/>
      <c r="AG7" s="242"/>
      <c r="AH7" s="97"/>
      <c r="AI7" s="97"/>
      <c r="AJ7" s="97"/>
      <c r="AK7" s="97"/>
      <c r="AL7" s="97"/>
      <c r="AM7" s="97"/>
      <c r="AN7" s="97"/>
      <c r="AO7" s="97"/>
    </row>
    <row r="8" spans="1:41" s="32" customFormat="1" ht="13" customHeight="1" x14ac:dyDescent="0.3">
      <c r="A8" s="98"/>
      <c r="B8" s="177"/>
      <c r="C8" s="178"/>
      <c r="D8" s="178"/>
      <c r="E8" s="125"/>
      <c r="F8" s="99"/>
      <c r="G8" s="287" t="s">
        <v>94</v>
      </c>
      <c r="H8" s="179"/>
      <c r="I8" s="176"/>
      <c r="J8" s="176"/>
      <c r="K8" s="93"/>
      <c r="L8" s="94"/>
      <c r="M8" s="95"/>
      <c r="N8" s="96"/>
      <c r="O8" s="97"/>
      <c r="P8" s="97"/>
      <c r="Q8" s="196" t="str">
        <f>Birók!L22</f>
        <v xml:space="preserve">I Sági </v>
      </c>
      <c r="R8" s="97"/>
      <c r="S8" s="97"/>
      <c r="T8" s="97"/>
      <c r="U8" s="256"/>
      <c r="V8" s="256"/>
      <c r="W8" s="256" t="s">
        <v>71</v>
      </c>
      <c r="X8" s="250">
        <v>90</v>
      </c>
      <c r="Y8" s="250">
        <v>60</v>
      </c>
      <c r="Z8" s="250">
        <v>40</v>
      </c>
      <c r="AA8" s="250">
        <v>25</v>
      </c>
      <c r="AB8" s="250">
        <v>10</v>
      </c>
      <c r="AC8" s="250">
        <v>5</v>
      </c>
      <c r="AD8" s="250">
        <v>2</v>
      </c>
      <c r="AE8" s="242"/>
      <c r="AF8" s="242"/>
      <c r="AG8" s="242"/>
      <c r="AH8" s="97"/>
      <c r="AI8" s="97"/>
      <c r="AJ8" s="97"/>
      <c r="AK8" s="97"/>
      <c r="AL8" s="97"/>
      <c r="AM8" s="97"/>
      <c r="AN8" s="97"/>
      <c r="AO8" s="97"/>
    </row>
    <row r="9" spans="1:41" s="32" customFormat="1" ht="13" customHeight="1" x14ac:dyDescent="0.3">
      <c r="A9" s="98">
        <v>2</v>
      </c>
      <c r="B9" s="172" t="str">
        <f>IF($E9="","",VLOOKUP($E9,#REF!,14))</f>
        <v/>
      </c>
      <c r="C9" s="173" t="str">
        <f>IF($E9="","",VLOOKUP($E9,#REF!,15))</f>
        <v/>
      </c>
      <c r="D9" s="173" t="str">
        <f>IF($E9="","",VLOOKUP($E9,#REF!,5))</f>
        <v/>
      </c>
      <c r="E9" s="271"/>
      <c r="F9" s="181"/>
      <c r="G9" s="176"/>
      <c r="H9" s="182"/>
      <c r="I9" s="176"/>
      <c r="J9" s="176"/>
      <c r="K9" s="93"/>
      <c r="L9" s="94"/>
      <c r="M9" s="95"/>
      <c r="N9" s="96"/>
      <c r="O9" s="97"/>
      <c r="P9" s="97"/>
      <c r="Q9" s="196" t="str">
        <f>Birók!L23</f>
        <v xml:space="preserve"> </v>
      </c>
      <c r="R9" s="97"/>
      <c r="S9" s="97"/>
      <c r="T9" s="97"/>
      <c r="U9" s="256"/>
      <c r="V9" s="256"/>
      <c r="W9" s="256" t="s">
        <v>72</v>
      </c>
      <c r="X9" s="250">
        <v>60</v>
      </c>
      <c r="Y9" s="250">
        <v>40</v>
      </c>
      <c r="Z9" s="250">
        <v>25</v>
      </c>
      <c r="AA9" s="250">
        <v>10</v>
      </c>
      <c r="AB9" s="250">
        <v>5</v>
      </c>
      <c r="AC9" s="250">
        <v>2</v>
      </c>
      <c r="AD9" s="250">
        <v>1</v>
      </c>
      <c r="AE9" s="242"/>
      <c r="AF9" s="242"/>
      <c r="AG9" s="242"/>
      <c r="AH9" s="97"/>
      <c r="AI9" s="97"/>
      <c r="AJ9" s="97"/>
      <c r="AK9" s="97"/>
      <c r="AL9" s="97"/>
      <c r="AM9" s="97"/>
      <c r="AN9" s="97"/>
      <c r="AO9" s="97"/>
    </row>
    <row r="10" spans="1:41" s="32" customFormat="1" ht="13" customHeight="1" x14ac:dyDescent="0.3">
      <c r="A10" s="98"/>
      <c r="B10" s="177"/>
      <c r="C10" s="178"/>
      <c r="D10" s="178"/>
      <c r="E10" s="272"/>
      <c r="F10" s="183"/>
      <c r="G10" s="273" t="s">
        <v>0</v>
      </c>
      <c r="H10" s="100"/>
      <c r="I10" s="217"/>
      <c r="J10" s="443"/>
      <c r="K10" s="444"/>
      <c r="L10" s="185"/>
      <c r="M10" s="95"/>
      <c r="N10" s="96"/>
      <c r="O10" s="97"/>
      <c r="P10" s="97"/>
      <c r="Q10" s="196" t="str">
        <f>Birók!L24</f>
        <v xml:space="preserve"> </v>
      </c>
      <c r="R10" s="97"/>
      <c r="S10" s="97"/>
      <c r="T10" s="97"/>
      <c r="U10" s="256"/>
      <c r="V10" s="256"/>
      <c r="W10" s="256" t="s">
        <v>73</v>
      </c>
      <c r="X10" s="250">
        <v>40</v>
      </c>
      <c r="Y10" s="250">
        <v>25</v>
      </c>
      <c r="Z10" s="250">
        <v>15</v>
      </c>
      <c r="AA10" s="250">
        <v>7</v>
      </c>
      <c r="AB10" s="250">
        <v>4</v>
      </c>
      <c r="AC10" s="250">
        <v>1</v>
      </c>
      <c r="AD10" s="250">
        <v>0</v>
      </c>
      <c r="AE10" s="242"/>
      <c r="AF10" s="242"/>
      <c r="AG10" s="242"/>
      <c r="AH10" s="97"/>
      <c r="AI10" s="97"/>
      <c r="AJ10" s="97"/>
      <c r="AK10" s="97"/>
      <c r="AL10" s="97"/>
      <c r="AM10" s="97"/>
      <c r="AN10" s="97"/>
      <c r="AO10" s="97"/>
    </row>
    <row r="11" spans="1:41" s="32" customFormat="1" ht="13" customHeight="1" x14ac:dyDescent="0.3">
      <c r="A11" s="98">
        <v>3</v>
      </c>
      <c r="B11" s="172" t="str">
        <f>IF($E11="","",VLOOKUP($E11,#REF!,14))</f>
        <v/>
      </c>
      <c r="C11" s="173" t="str">
        <f>IF($E11="","",VLOOKUP($E11,#REF!,15))</f>
        <v/>
      </c>
      <c r="D11" s="173" t="str">
        <f>IF($E11="","",VLOOKUP($E11,#REF!,5))</f>
        <v/>
      </c>
      <c r="E11" s="271"/>
      <c r="F11" s="175"/>
      <c r="G11" s="176"/>
      <c r="H11" s="186"/>
      <c r="I11" s="444"/>
      <c r="J11" s="445"/>
      <c r="K11" s="444"/>
      <c r="L11" s="185"/>
      <c r="M11" s="95"/>
      <c r="N11" s="96"/>
      <c r="O11" s="97"/>
      <c r="P11" s="97"/>
      <c r="Q11" s="196" t="str">
        <f>Birók!L25</f>
        <v xml:space="preserve"> </v>
      </c>
      <c r="R11" s="97"/>
      <c r="S11" s="97"/>
      <c r="T11" s="97"/>
      <c r="U11" s="256"/>
      <c r="V11" s="256"/>
      <c r="W11" s="256" t="s">
        <v>74</v>
      </c>
      <c r="X11" s="250">
        <v>25</v>
      </c>
      <c r="Y11" s="250">
        <v>15</v>
      </c>
      <c r="Z11" s="250">
        <v>10</v>
      </c>
      <c r="AA11" s="250">
        <v>6</v>
      </c>
      <c r="AB11" s="250">
        <v>3</v>
      </c>
      <c r="AC11" s="250">
        <v>1</v>
      </c>
      <c r="AD11" s="250">
        <v>0</v>
      </c>
      <c r="AE11" s="242"/>
      <c r="AF11" s="242"/>
      <c r="AG11" s="242"/>
      <c r="AH11" s="97"/>
      <c r="AI11" s="97"/>
      <c r="AJ11" s="97"/>
      <c r="AK11" s="97"/>
      <c r="AL11" s="97"/>
      <c r="AM11" s="97"/>
      <c r="AN11" s="97"/>
      <c r="AO11" s="97"/>
    </row>
    <row r="12" spans="1:41" s="32" customFormat="1" ht="13" customHeight="1" x14ac:dyDescent="0.3">
      <c r="A12" s="98"/>
      <c r="B12" s="177"/>
      <c r="C12" s="178"/>
      <c r="D12" s="178"/>
      <c r="E12" s="272"/>
      <c r="F12" s="99"/>
      <c r="G12" s="175" t="s">
        <v>75</v>
      </c>
      <c r="H12" s="187"/>
      <c r="I12" s="444"/>
      <c r="J12" s="445"/>
      <c r="K12" s="444"/>
      <c r="L12" s="185"/>
      <c r="M12" s="95"/>
      <c r="N12" s="96"/>
      <c r="O12" s="97"/>
      <c r="P12" s="97"/>
      <c r="Q12" s="196" t="str">
        <f>Birók!L26</f>
        <v xml:space="preserve"> </v>
      </c>
      <c r="R12" s="97"/>
      <c r="S12" s="97"/>
      <c r="T12" s="97"/>
      <c r="U12" s="256"/>
      <c r="V12" s="256"/>
      <c r="W12" s="256" t="s">
        <v>79</v>
      </c>
      <c r="X12" s="250">
        <v>15</v>
      </c>
      <c r="Y12" s="250">
        <v>10</v>
      </c>
      <c r="Z12" s="250">
        <v>6</v>
      </c>
      <c r="AA12" s="250">
        <v>3</v>
      </c>
      <c r="AB12" s="250">
        <v>1</v>
      </c>
      <c r="AC12" s="250">
        <v>0</v>
      </c>
      <c r="AD12" s="250">
        <v>0</v>
      </c>
      <c r="AE12" s="242"/>
      <c r="AF12" s="242"/>
      <c r="AG12" s="242"/>
      <c r="AH12" s="97"/>
      <c r="AI12" s="97"/>
      <c r="AJ12" s="97"/>
      <c r="AK12" s="97"/>
      <c r="AL12" s="97"/>
      <c r="AM12" s="97"/>
      <c r="AN12" s="97"/>
      <c r="AO12" s="97"/>
    </row>
    <row r="13" spans="1:41" s="32" customFormat="1" ht="13" customHeight="1" x14ac:dyDescent="0.3">
      <c r="A13" s="98">
        <v>4</v>
      </c>
      <c r="B13" s="172" t="str">
        <f>IF($E13="","",VLOOKUP($E13,#REF!,14))</f>
        <v/>
      </c>
      <c r="C13" s="173" t="str">
        <f>IF($E13="","",VLOOKUP($E13,#REF!,15))</f>
        <v/>
      </c>
      <c r="D13" s="173" t="str">
        <f>IF($E13="","",VLOOKUP($E13,#REF!,5))</f>
        <v/>
      </c>
      <c r="E13" s="271"/>
      <c r="F13" s="188"/>
      <c r="G13" s="176"/>
      <c r="H13" s="176"/>
      <c r="I13" s="444"/>
      <c r="J13" s="445"/>
      <c r="K13" s="444"/>
      <c r="L13" s="185"/>
      <c r="M13" s="95"/>
      <c r="N13" s="96"/>
      <c r="O13" s="97"/>
      <c r="P13" s="97"/>
      <c r="Q13" s="196" t="str">
        <f>Birók!L27</f>
        <v xml:space="preserve"> </v>
      </c>
      <c r="R13" s="97"/>
      <c r="S13" s="97"/>
      <c r="T13" s="97"/>
      <c r="U13" s="256"/>
      <c r="V13" s="256"/>
      <c r="W13" s="256" t="s">
        <v>75</v>
      </c>
      <c r="X13" s="250">
        <v>10</v>
      </c>
      <c r="Y13" s="250">
        <v>6</v>
      </c>
      <c r="Z13" s="250">
        <v>3</v>
      </c>
      <c r="AA13" s="250">
        <v>1</v>
      </c>
      <c r="AB13" s="250">
        <v>0</v>
      </c>
      <c r="AC13" s="250">
        <v>0</v>
      </c>
      <c r="AD13" s="250">
        <v>0</v>
      </c>
      <c r="AE13" s="242"/>
      <c r="AF13" s="242"/>
      <c r="AG13" s="242"/>
      <c r="AH13" s="97"/>
      <c r="AI13" s="97"/>
      <c r="AJ13" s="97"/>
      <c r="AK13" s="97"/>
      <c r="AL13" s="97"/>
      <c r="AM13" s="97"/>
      <c r="AN13" s="97"/>
      <c r="AO13" s="97"/>
    </row>
    <row r="14" spans="1:41" s="32" customFormat="1" ht="13" customHeight="1" x14ac:dyDescent="0.3">
      <c r="A14" s="98"/>
      <c r="B14" s="177"/>
      <c r="C14" s="178"/>
      <c r="D14" s="178"/>
      <c r="E14" s="272"/>
      <c r="F14" s="183"/>
      <c r="G14" s="176"/>
      <c r="H14" s="176"/>
      <c r="I14" s="447" t="s">
        <v>0</v>
      </c>
      <c r="J14" s="448"/>
      <c r="K14" s="449"/>
      <c r="L14" s="184"/>
      <c r="M14" s="95"/>
      <c r="N14" s="96"/>
      <c r="O14" s="97"/>
      <c r="P14" s="97"/>
      <c r="Q14" s="196" t="str">
        <f>Birók!L28</f>
        <v xml:space="preserve"> </v>
      </c>
      <c r="R14" s="97"/>
      <c r="S14" s="97"/>
      <c r="T14" s="97"/>
      <c r="U14" s="256"/>
      <c r="V14" s="256"/>
      <c r="W14" s="256" t="s">
        <v>76</v>
      </c>
      <c r="X14" s="250">
        <v>3</v>
      </c>
      <c r="Y14" s="250">
        <v>2</v>
      </c>
      <c r="Z14" s="250">
        <v>1</v>
      </c>
      <c r="AA14" s="250">
        <v>0</v>
      </c>
      <c r="AB14" s="250">
        <v>0</v>
      </c>
      <c r="AC14" s="250">
        <v>0</v>
      </c>
      <c r="AD14" s="250">
        <v>0</v>
      </c>
      <c r="AE14" s="242"/>
      <c r="AF14" s="242"/>
      <c r="AG14" s="242"/>
      <c r="AH14" s="97"/>
      <c r="AI14" s="97"/>
      <c r="AJ14" s="97"/>
      <c r="AK14" s="97"/>
      <c r="AL14" s="97"/>
      <c r="AM14" s="97"/>
      <c r="AN14" s="97"/>
      <c r="AO14" s="97"/>
    </row>
    <row r="15" spans="1:41" s="32" customFormat="1" ht="13" customHeight="1" x14ac:dyDescent="0.3">
      <c r="A15" s="216">
        <v>5</v>
      </c>
      <c r="B15" s="172" t="str">
        <f>IF($E15="","",VLOOKUP($E15,#REF!,14))</f>
        <v/>
      </c>
      <c r="C15" s="173" t="str">
        <f>IF($E15="","",VLOOKUP($E15,#REF!,15))</f>
        <v/>
      </c>
      <c r="D15" s="173" t="str">
        <f>IF($E15="","",VLOOKUP($E15,#REF!,5))</f>
        <v/>
      </c>
      <c r="E15" s="271"/>
      <c r="F15" s="189"/>
      <c r="G15" s="176"/>
      <c r="H15" s="176"/>
      <c r="I15" s="444"/>
      <c r="J15" s="445"/>
      <c r="K15" s="444"/>
      <c r="L15" s="185"/>
      <c r="M15" s="95"/>
      <c r="N15" s="96"/>
      <c r="O15" s="97"/>
      <c r="P15" s="97"/>
      <c r="Q15" s="196" t="str">
        <f>Birók!L29</f>
        <v xml:space="preserve"> </v>
      </c>
      <c r="R15" s="97"/>
      <c r="S15" s="97"/>
      <c r="T15" s="97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42"/>
      <c r="AF15" s="242"/>
      <c r="AG15" s="242"/>
      <c r="AH15" s="97"/>
      <c r="AI15" s="97"/>
      <c r="AJ15" s="97"/>
      <c r="AK15" s="97"/>
      <c r="AL15" s="97"/>
      <c r="AM15" s="97"/>
      <c r="AN15" s="97"/>
      <c r="AO15" s="97"/>
    </row>
    <row r="16" spans="1:41" s="32" customFormat="1" ht="13" customHeight="1" thickBot="1" x14ac:dyDescent="0.35">
      <c r="A16" s="98"/>
      <c r="B16" s="177"/>
      <c r="C16" s="178"/>
      <c r="D16" s="178"/>
      <c r="E16" s="272"/>
      <c r="F16" s="99"/>
      <c r="G16" s="175" t="s">
        <v>75</v>
      </c>
      <c r="H16" s="179"/>
      <c r="I16" s="444"/>
      <c r="J16" s="445"/>
      <c r="K16" s="447"/>
      <c r="L16" s="185"/>
      <c r="M16" s="95"/>
      <c r="N16" s="96"/>
      <c r="O16" s="97"/>
      <c r="P16" s="97"/>
      <c r="Q16" s="197" t="str">
        <f>Birók!L30</f>
        <v>Egyik sem</v>
      </c>
      <c r="R16" s="97"/>
      <c r="S16" s="97"/>
      <c r="T16" s="97"/>
      <c r="U16" s="256"/>
      <c r="V16" s="256"/>
      <c r="W16" s="256" t="s">
        <v>49</v>
      </c>
      <c r="X16" s="250">
        <v>150</v>
      </c>
      <c r="Y16" s="250">
        <v>120</v>
      </c>
      <c r="Z16" s="250">
        <v>90</v>
      </c>
      <c r="AA16" s="250">
        <v>60</v>
      </c>
      <c r="AB16" s="250">
        <v>40</v>
      </c>
      <c r="AC16" s="250">
        <v>25</v>
      </c>
      <c r="AD16" s="250">
        <v>15</v>
      </c>
      <c r="AE16" s="242"/>
      <c r="AF16" s="242"/>
      <c r="AG16" s="242"/>
      <c r="AH16" s="97"/>
      <c r="AI16" s="97"/>
      <c r="AJ16" s="97"/>
      <c r="AK16" s="97"/>
      <c r="AL16" s="97"/>
      <c r="AM16" s="97"/>
      <c r="AN16" s="97"/>
      <c r="AO16" s="97"/>
    </row>
    <row r="17" spans="1:41" s="32" customFormat="1" ht="13" customHeight="1" x14ac:dyDescent="0.3">
      <c r="A17" s="98">
        <v>6</v>
      </c>
      <c r="B17" s="172" t="str">
        <f>IF($E17="","",VLOOKUP($E17,#REF!,14))</f>
        <v/>
      </c>
      <c r="C17" s="173" t="str">
        <f>IF($E17="","",VLOOKUP($E17,#REF!,15))</f>
        <v/>
      </c>
      <c r="D17" s="173" t="str">
        <f>IF($E17="","",VLOOKUP($E17,#REF!,5))</f>
        <v/>
      </c>
      <c r="E17" s="271"/>
      <c r="F17" s="181"/>
      <c r="G17" s="176"/>
      <c r="H17" s="182"/>
      <c r="I17" s="444"/>
      <c r="J17" s="445"/>
      <c r="K17" s="444"/>
      <c r="L17" s="185"/>
      <c r="M17" s="95"/>
      <c r="N17" s="96"/>
      <c r="O17" s="97"/>
      <c r="P17" s="97"/>
      <c r="Q17" s="97"/>
      <c r="R17" s="97"/>
      <c r="S17" s="97"/>
      <c r="T17" s="97"/>
      <c r="U17" s="256"/>
      <c r="V17" s="256"/>
      <c r="W17" s="256" t="s">
        <v>67</v>
      </c>
      <c r="X17" s="250">
        <v>120</v>
      </c>
      <c r="Y17" s="250">
        <v>90</v>
      </c>
      <c r="Z17" s="250">
        <v>60</v>
      </c>
      <c r="AA17" s="250">
        <v>40</v>
      </c>
      <c r="AB17" s="250">
        <v>25</v>
      </c>
      <c r="AC17" s="250">
        <v>15</v>
      </c>
      <c r="AD17" s="250">
        <v>8</v>
      </c>
      <c r="AE17" s="242"/>
      <c r="AF17" s="242"/>
      <c r="AG17" s="242"/>
      <c r="AH17" s="97"/>
      <c r="AI17" s="97"/>
      <c r="AJ17" s="97"/>
      <c r="AK17" s="97"/>
      <c r="AL17" s="97"/>
      <c r="AM17" s="97"/>
      <c r="AN17" s="97"/>
      <c r="AO17" s="97"/>
    </row>
    <row r="18" spans="1:41" s="32" customFormat="1" ht="13" customHeight="1" x14ac:dyDescent="0.3">
      <c r="A18" s="98"/>
      <c r="B18" s="177"/>
      <c r="C18" s="178"/>
      <c r="D18" s="178"/>
      <c r="E18" s="272"/>
      <c r="F18" s="183"/>
      <c r="G18" s="273" t="s">
        <v>0</v>
      </c>
      <c r="H18" s="100"/>
      <c r="I18" s="449"/>
      <c r="J18" s="446"/>
      <c r="K18" s="444"/>
      <c r="L18" s="185"/>
      <c r="M18" s="95"/>
      <c r="N18" s="96"/>
      <c r="O18" s="97"/>
      <c r="P18" s="97"/>
      <c r="Q18" s="97"/>
      <c r="R18" s="97"/>
      <c r="S18" s="97"/>
      <c r="T18" s="97"/>
      <c r="U18" s="256"/>
      <c r="V18" s="256"/>
      <c r="W18" s="256" t="s">
        <v>68</v>
      </c>
      <c r="X18" s="250">
        <v>90</v>
      </c>
      <c r="Y18" s="250">
        <v>60</v>
      </c>
      <c r="Z18" s="250">
        <v>40</v>
      </c>
      <c r="AA18" s="250">
        <v>25</v>
      </c>
      <c r="AB18" s="250">
        <v>15</v>
      </c>
      <c r="AC18" s="250">
        <v>8</v>
      </c>
      <c r="AD18" s="250">
        <v>4</v>
      </c>
      <c r="AE18" s="242"/>
      <c r="AF18" s="242"/>
      <c r="AG18" s="242"/>
      <c r="AH18" s="97"/>
      <c r="AI18" s="97"/>
      <c r="AJ18" s="97"/>
      <c r="AK18" s="97"/>
      <c r="AL18" s="97"/>
      <c r="AM18" s="97"/>
      <c r="AN18" s="97"/>
      <c r="AO18" s="97"/>
    </row>
    <row r="19" spans="1:41" s="32" customFormat="1" ht="13" customHeight="1" x14ac:dyDescent="0.3">
      <c r="A19" s="98">
        <v>7</v>
      </c>
      <c r="B19" s="172" t="str">
        <f>IF($E19="","",VLOOKUP($E19,#REF!,14))</f>
        <v/>
      </c>
      <c r="C19" s="173" t="str">
        <f>IF($E19="","",VLOOKUP($E19,#REF!,15))</f>
        <v/>
      </c>
      <c r="D19" s="173" t="str">
        <f>IF($E19="","",VLOOKUP($E19,#REF!,5))</f>
        <v/>
      </c>
      <c r="E19" s="271"/>
      <c r="F19" s="175"/>
      <c r="G19" s="176"/>
      <c r="H19" s="186"/>
      <c r="I19" s="444"/>
      <c r="J19" s="444"/>
      <c r="K19" s="444"/>
      <c r="L19" s="185"/>
      <c r="M19" s="95"/>
      <c r="N19" s="96"/>
      <c r="O19" s="97"/>
      <c r="P19" s="97"/>
      <c r="Q19" s="97"/>
      <c r="R19" s="97"/>
      <c r="S19" s="97"/>
      <c r="T19" s="97"/>
      <c r="U19" s="256"/>
      <c r="V19" s="256"/>
      <c r="W19" s="256" t="s">
        <v>69</v>
      </c>
      <c r="X19" s="250">
        <v>60</v>
      </c>
      <c r="Y19" s="250">
        <v>40</v>
      </c>
      <c r="Z19" s="250">
        <v>25</v>
      </c>
      <c r="AA19" s="250">
        <v>15</v>
      </c>
      <c r="AB19" s="250">
        <v>8</v>
      </c>
      <c r="AC19" s="250">
        <v>4</v>
      </c>
      <c r="AD19" s="250">
        <v>2</v>
      </c>
      <c r="AE19" s="242"/>
      <c r="AF19" s="242"/>
      <c r="AG19" s="242"/>
      <c r="AH19" s="97"/>
      <c r="AI19" s="97"/>
      <c r="AJ19" s="97"/>
      <c r="AK19" s="97"/>
      <c r="AL19" s="97"/>
      <c r="AM19" s="97"/>
      <c r="AN19" s="97"/>
      <c r="AO19" s="97"/>
    </row>
    <row r="20" spans="1:41" s="32" customFormat="1" ht="13" customHeight="1" x14ac:dyDescent="0.3">
      <c r="A20" s="98"/>
      <c r="B20" s="177"/>
      <c r="C20" s="178"/>
      <c r="D20" s="178"/>
      <c r="E20" s="125"/>
      <c r="F20" s="99"/>
      <c r="G20" s="287" t="s">
        <v>95</v>
      </c>
      <c r="H20" s="187"/>
      <c r="I20" s="176"/>
      <c r="J20" s="185"/>
      <c r="K20" s="185"/>
      <c r="L20" s="185"/>
      <c r="M20" s="95"/>
      <c r="N20" s="96"/>
      <c r="O20" s="97"/>
      <c r="P20" s="97"/>
      <c r="Q20" s="97"/>
      <c r="R20" s="97"/>
      <c r="S20" s="97"/>
      <c r="T20" s="97"/>
      <c r="U20" s="256"/>
      <c r="V20" s="256"/>
      <c r="W20" s="256" t="s">
        <v>70</v>
      </c>
      <c r="X20" s="250">
        <v>40</v>
      </c>
      <c r="Y20" s="250">
        <v>25</v>
      </c>
      <c r="Z20" s="250">
        <v>15</v>
      </c>
      <c r="AA20" s="250">
        <v>8</v>
      </c>
      <c r="AB20" s="250">
        <v>4</v>
      </c>
      <c r="AC20" s="250">
        <v>2</v>
      </c>
      <c r="AD20" s="250">
        <v>1</v>
      </c>
      <c r="AE20" s="242"/>
      <c r="AF20" s="242"/>
      <c r="AG20" s="242"/>
      <c r="AH20" s="97"/>
      <c r="AI20" s="97"/>
      <c r="AJ20" s="97"/>
      <c r="AK20" s="97"/>
      <c r="AL20" s="97"/>
      <c r="AM20" s="97"/>
      <c r="AN20" s="97"/>
      <c r="AO20" s="97"/>
    </row>
    <row r="21" spans="1:41" s="32" customFormat="1" ht="13" customHeight="1" x14ac:dyDescent="0.3">
      <c r="A21" s="218">
        <v>8</v>
      </c>
      <c r="B21" s="172" t="str">
        <f>IF($E21="","",VLOOKUP($E21,#REF!,14))</f>
        <v/>
      </c>
      <c r="C21" s="173" t="str">
        <f>IF($E21="","",VLOOKUP($E21,#REF!,15))</f>
        <v/>
      </c>
      <c r="D21" s="173" t="str">
        <f>IF($E21="","",VLOOKUP($E21,#REF!,5))</f>
        <v/>
      </c>
      <c r="E21" s="174"/>
      <c r="F21" s="188"/>
      <c r="G21" s="176"/>
      <c r="H21" s="176"/>
      <c r="I21" s="176"/>
      <c r="J21" s="185"/>
      <c r="K21" s="185"/>
      <c r="L21" s="185"/>
      <c r="M21" s="95"/>
      <c r="N21" s="96"/>
      <c r="O21" s="97"/>
      <c r="P21" s="97"/>
      <c r="Q21" s="97"/>
      <c r="R21" s="97"/>
      <c r="S21" s="97"/>
      <c r="T21" s="97"/>
      <c r="U21" s="256"/>
      <c r="V21" s="256"/>
      <c r="W21" s="256" t="s">
        <v>71</v>
      </c>
      <c r="X21" s="250">
        <v>25</v>
      </c>
      <c r="Y21" s="250">
        <v>15</v>
      </c>
      <c r="Z21" s="250">
        <v>10</v>
      </c>
      <c r="AA21" s="250">
        <v>6</v>
      </c>
      <c r="AB21" s="250">
        <v>3</v>
      </c>
      <c r="AC21" s="250">
        <v>1</v>
      </c>
      <c r="AD21" s="250">
        <v>0</v>
      </c>
      <c r="AE21" s="242"/>
      <c r="AF21" s="242"/>
      <c r="AG21" s="242"/>
      <c r="AH21" s="97"/>
      <c r="AI21" s="97"/>
      <c r="AJ21" s="97"/>
      <c r="AK21" s="97"/>
      <c r="AL21" s="97"/>
      <c r="AM21" s="97"/>
      <c r="AN21" s="97"/>
      <c r="AO21" s="97"/>
    </row>
    <row r="22" spans="1:41" s="32" customFormat="1" ht="9.65" customHeight="1" x14ac:dyDescent="0.3">
      <c r="A22" s="200"/>
      <c r="B22" s="93"/>
      <c r="C22" s="93"/>
      <c r="D22" s="93"/>
      <c r="E22" s="125"/>
      <c r="F22" s="125"/>
      <c r="G22" s="93"/>
      <c r="H22" s="93"/>
      <c r="I22" s="93"/>
      <c r="J22" s="95"/>
      <c r="K22" s="95"/>
      <c r="L22" s="95"/>
      <c r="M22" s="95"/>
      <c r="N22" s="96"/>
      <c r="O22" s="97"/>
      <c r="P22" s="97"/>
      <c r="Q22" s="97"/>
      <c r="R22" s="97"/>
      <c r="S22" s="97"/>
      <c r="T22" s="97"/>
      <c r="U22" s="256"/>
      <c r="V22" s="256"/>
      <c r="W22" s="256" t="s">
        <v>72</v>
      </c>
      <c r="X22" s="250">
        <v>15</v>
      </c>
      <c r="Y22" s="250">
        <v>10</v>
      </c>
      <c r="Z22" s="250">
        <v>6</v>
      </c>
      <c r="AA22" s="250">
        <v>3</v>
      </c>
      <c r="AB22" s="250">
        <v>1</v>
      </c>
      <c r="AC22" s="250">
        <v>0</v>
      </c>
      <c r="AD22" s="250">
        <v>0</v>
      </c>
      <c r="AE22" s="242"/>
      <c r="AF22" s="242"/>
      <c r="AG22" s="242"/>
      <c r="AH22" s="97"/>
      <c r="AI22" s="97"/>
      <c r="AJ22" s="97"/>
      <c r="AK22" s="97"/>
      <c r="AL22" s="97"/>
      <c r="AM22" s="97"/>
      <c r="AN22" s="97"/>
      <c r="AO22" s="97"/>
    </row>
    <row r="23" spans="1:41" s="32" customFormat="1" ht="9.65" customHeight="1" x14ac:dyDescent="0.3">
      <c r="A23" s="126"/>
      <c r="B23" s="125"/>
      <c r="C23" s="125"/>
      <c r="D23" s="125"/>
      <c r="E23" s="125"/>
      <c r="F23" s="125"/>
      <c r="G23" s="93"/>
      <c r="H23" s="93"/>
      <c r="I23" s="93"/>
      <c r="J23" s="95"/>
      <c r="K23" s="95"/>
      <c r="L23" s="95"/>
      <c r="M23" s="95"/>
      <c r="N23" s="96"/>
      <c r="O23" s="97"/>
      <c r="P23" s="97"/>
      <c r="Q23" s="97"/>
      <c r="R23" s="97"/>
      <c r="S23" s="97"/>
      <c r="T23" s="97"/>
      <c r="U23" s="256"/>
      <c r="V23" s="256"/>
      <c r="W23" s="256" t="s">
        <v>73</v>
      </c>
      <c r="X23" s="250">
        <v>10</v>
      </c>
      <c r="Y23" s="250">
        <v>6</v>
      </c>
      <c r="Z23" s="250">
        <v>3</v>
      </c>
      <c r="AA23" s="250">
        <v>1</v>
      </c>
      <c r="AB23" s="250">
        <v>0</v>
      </c>
      <c r="AC23" s="250">
        <v>0</v>
      </c>
      <c r="AD23" s="250">
        <v>0</v>
      </c>
      <c r="AE23" s="242"/>
      <c r="AF23" s="242"/>
      <c r="AG23" s="242"/>
      <c r="AH23" s="97"/>
      <c r="AI23" s="97"/>
      <c r="AJ23" s="97"/>
      <c r="AK23" s="97"/>
      <c r="AL23" s="97"/>
      <c r="AM23" s="97"/>
      <c r="AN23" s="97"/>
      <c r="AO23" s="97"/>
    </row>
    <row r="24" spans="1:41" s="32" customFormat="1" ht="9.65" customHeight="1" x14ac:dyDescent="0.3">
      <c r="A24" s="126"/>
      <c r="B24" s="93"/>
      <c r="C24" s="93"/>
      <c r="D24" s="93"/>
      <c r="E24" s="125"/>
      <c r="F24" s="125"/>
      <c r="G24" s="93"/>
      <c r="H24" s="191"/>
      <c r="I24" s="93"/>
      <c r="J24" s="95"/>
      <c r="K24" s="95"/>
      <c r="L24" s="95"/>
      <c r="M24" s="95"/>
      <c r="N24" s="96"/>
      <c r="O24" s="97"/>
      <c r="P24" s="97"/>
      <c r="Q24" s="97"/>
      <c r="R24" s="97"/>
      <c r="S24" s="97"/>
      <c r="T24" s="97"/>
      <c r="U24" s="256"/>
      <c r="V24" s="256"/>
      <c r="W24" s="256" t="s">
        <v>74</v>
      </c>
      <c r="X24" s="250">
        <v>6</v>
      </c>
      <c r="Y24" s="250">
        <v>3</v>
      </c>
      <c r="Z24" s="250">
        <v>1</v>
      </c>
      <c r="AA24" s="250">
        <v>0</v>
      </c>
      <c r="AB24" s="250">
        <v>0</v>
      </c>
      <c r="AC24" s="250">
        <v>0</v>
      </c>
      <c r="AD24" s="250">
        <v>0</v>
      </c>
      <c r="AE24" s="242"/>
      <c r="AF24" s="242"/>
      <c r="AG24" s="242"/>
      <c r="AH24" s="97"/>
      <c r="AI24" s="97"/>
      <c r="AJ24" s="97"/>
      <c r="AK24" s="97"/>
      <c r="AL24" s="97"/>
      <c r="AM24" s="97"/>
      <c r="AN24" s="97"/>
      <c r="AO24" s="97"/>
    </row>
    <row r="25" spans="1:41" s="32" customFormat="1" ht="9.65" customHeight="1" x14ac:dyDescent="0.3">
      <c r="A25" s="126"/>
      <c r="B25" s="125"/>
      <c r="C25" s="125"/>
      <c r="D25" s="125"/>
      <c r="E25" s="125"/>
      <c r="F25" s="125"/>
      <c r="G25" s="190"/>
      <c r="H25" s="125"/>
      <c r="I25" s="93"/>
      <c r="J25" s="95"/>
      <c r="K25" s="95"/>
      <c r="L25" s="95"/>
      <c r="M25" s="95"/>
      <c r="N25" s="96"/>
      <c r="O25" s="97"/>
      <c r="P25" s="97"/>
      <c r="Q25" s="97"/>
      <c r="R25" s="97"/>
      <c r="S25" s="97"/>
      <c r="T25" s="97"/>
      <c r="U25" s="256"/>
      <c r="V25" s="256"/>
      <c r="W25" s="256" t="s">
        <v>79</v>
      </c>
      <c r="X25" s="250">
        <v>3</v>
      </c>
      <c r="Y25" s="250">
        <v>2</v>
      </c>
      <c r="Z25" s="250">
        <v>1</v>
      </c>
      <c r="AA25" s="250">
        <v>0</v>
      </c>
      <c r="AB25" s="250">
        <v>0</v>
      </c>
      <c r="AC25" s="250">
        <v>0</v>
      </c>
      <c r="AD25" s="250">
        <v>0</v>
      </c>
      <c r="AE25" s="242"/>
      <c r="AF25" s="242"/>
      <c r="AG25" s="242"/>
      <c r="AH25" s="97"/>
      <c r="AI25" s="97"/>
      <c r="AJ25" s="97"/>
      <c r="AK25" s="97"/>
      <c r="AL25" s="97"/>
      <c r="AM25" s="97"/>
      <c r="AN25" s="97"/>
      <c r="AO25" s="97"/>
    </row>
    <row r="26" spans="1:41" s="32" customFormat="1" ht="9.65" customHeight="1" x14ac:dyDescent="0.3">
      <c r="A26" s="126"/>
      <c r="B26" s="93"/>
      <c r="C26" s="93"/>
      <c r="D26" s="93"/>
      <c r="E26" s="125"/>
      <c r="F26" s="125"/>
      <c r="G26" s="93"/>
      <c r="H26" s="93"/>
      <c r="I26" s="93"/>
      <c r="J26" s="95"/>
      <c r="K26" s="95"/>
      <c r="L26" s="95"/>
      <c r="M26" s="95"/>
      <c r="N26" s="96"/>
      <c r="O26" s="101"/>
      <c r="P26" s="97"/>
      <c r="Q26" s="97"/>
      <c r="R26" s="97"/>
      <c r="S26" s="97"/>
      <c r="T26" s="97"/>
      <c r="U26"/>
      <c r="V26"/>
      <c r="W26"/>
      <c r="X26"/>
      <c r="Y26"/>
      <c r="Z26"/>
      <c r="AA26"/>
      <c r="AB26"/>
      <c r="AC26"/>
      <c r="AD26"/>
      <c r="AE26" s="242"/>
      <c r="AF26" s="242"/>
      <c r="AG26" s="242"/>
      <c r="AH26" s="97"/>
      <c r="AI26" s="97"/>
      <c r="AJ26" s="97"/>
      <c r="AK26" s="97"/>
      <c r="AL26" s="97"/>
      <c r="AM26" s="97"/>
      <c r="AN26" s="97"/>
      <c r="AO26" s="97"/>
    </row>
    <row r="27" spans="1:41" s="32" customFormat="1" ht="9.65" customHeight="1" x14ac:dyDescent="0.3">
      <c r="A27" s="126"/>
      <c r="B27" s="125"/>
      <c r="C27" s="125"/>
      <c r="D27" s="125"/>
      <c r="E27" s="125"/>
      <c r="F27" s="125"/>
      <c r="G27" s="93"/>
      <c r="H27" s="93"/>
      <c r="I27" s="93"/>
      <c r="J27" s="95"/>
      <c r="K27" s="95"/>
      <c r="L27" s="95"/>
      <c r="M27" s="95"/>
      <c r="N27" s="96"/>
      <c r="O27" s="97"/>
      <c r="P27" s="97"/>
      <c r="Q27" s="97"/>
      <c r="R27" s="97"/>
      <c r="S27" s="97"/>
      <c r="T27" s="97"/>
      <c r="U27"/>
      <c r="V27"/>
      <c r="W27"/>
      <c r="X27"/>
      <c r="Y27"/>
      <c r="Z27"/>
      <c r="AA27"/>
      <c r="AB27"/>
      <c r="AC27"/>
      <c r="AD27"/>
      <c r="AE27" s="242"/>
      <c r="AF27" s="242"/>
      <c r="AG27" s="242"/>
      <c r="AH27" s="97"/>
      <c r="AI27" s="97"/>
      <c r="AJ27" s="97"/>
      <c r="AK27" s="97"/>
      <c r="AL27" s="97"/>
      <c r="AM27" s="97"/>
      <c r="AN27" s="97"/>
      <c r="AO27" s="97"/>
    </row>
    <row r="28" spans="1:41" s="32" customFormat="1" ht="9.65" customHeight="1" x14ac:dyDescent="0.3">
      <c r="A28" s="126"/>
      <c r="B28" s="93"/>
      <c r="C28" s="93"/>
      <c r="D28" s="93"/>
      <c r="E28" s="125"/>
      <c r="F28" s="125"/>
      <c r="G28" s="93"/>
      <c r="H28" s="93"/>
      <c r="I28" s="93"/>
      <c r="J28" s="95"/>
      <c r="K28" s="95"/>
      <c r="L28" s="95"/>
      <c r="M28" s="95"/>
      <c r="N28" s="96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266"/>
      <c r="AF28" s="266"/>
      <c r="AG28" s="266"/>
      <c r="AH28" s="97"/>
      <c r="AI28" s="97"/>
      <c r="AJ28" s="97"/>
      <c r="AK28" s="97"/>
      <c r="AL28" s="97"/>
      <c r="AM28" s="97"/>
      <c r="AN28" s="97"/>
      <c r="AO28" s="97"/>
    </row>
    <row r="29" spans="1:41" s="32" customFormat="1" ht="9.65" customHeight="1" x14ac:dyDescent="0.3">
      <c r="A29" s="126"/>
      <c r="B29" s="125"/>
      <c r="C29" s="125"/>
      <c r="D29" s="125"/>
      <c r="E29" s="125"/>
      <c r="F29" s="125"/>
      <c r="G29" s="93"/>
      <c r="H29" s="93"/>
      <c r="I29" s="190"/>
      <c r="J29" s="125"/>
      <c r="K29" s="93"/>
      <c r="L29" s="95"/>
      <c r="M29" s="95"/>
      <c r="N29" s="96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266"/>
      <c r="AF29" s="266"/>
      <c r="AG29" s="266"/>
      <c r="AH29" s="97"/>
      <c r="AI29" s="97"/>
      <c r="AJ29" s="97"/>
      <c r="AK29" s="97"/>
      <c r="AL29" s="97"/>
      <c r="AM29" s="97"/>
      <c r="AN29" s="97"/>
      <c r="AO29" s="97"/>
    </row>
    <row r="30" spans="1:41" s="32" customFormat="1" ht="9.65" customHeight="1" x14ac:dyDescent="0.3">
      <c r="A30" s="126"/>
      <c r="B30" s="93"/>
      <c r="C30" s="93"/>
      <c r="D30" s="93"/>
      <c r="E30" s="125"/>
      <c r="F30" s="125"/>
      <c r="G30" s="93"/>
      <c r="H30" s="93"/>
      <c r="I30" s="93"/>
      <c r="J30" s="95"/>
      <c r="K30" s="93"/>
      <c r="L30" s="95"/>
      <c r="M30" s="95"/>
      <c r="N30" s="96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266"/>
      <c r="AF30" s="266"/>
      <c r="AG30" s="266"/>
      <c r="AH30" s="97"/>
      <c r="AI30" s="97"/>
      <c r="AJ30" s="97"/>
      <c r="AK30" s="97"/>
      <c r="AL30" s="97"/>
      <c r="AM30" s="97"/>
      <c r="AN30" s="97"/>
      <c r="AO30" s="97"/>
    </row>
    <row r="31" spans="1:41" s="32" customFormat="1" ht="9.65" customHeight="1" x14ac:dyDescent="0.3">
      <c r="A31" s="126"/>
      <c r="B31" s="125"/>
      <c r="C31" s="125"/>
      <c r="D31" s="125"/>
      <c r="E31" s="125"/>
      <c r="F31" s="125"/>
      <c r="G31" s="93"/>
      <c r="H31" s="93"/>
      <c r="I31" s="93"/>
      <c r="J31" s="95"/>
      <c r="K31" s="95"/>
      <c r="L31" s="95"/>
      <c r="M31" s="95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266"/>
      <c r="AF31" s="266"/>
      <c r="AG31" s="266"/>
      <c r="AH31" s="97"/>
      <c r="AI31" s="97"/>
      <c r="AJ31" s="97"/>
      <c r="AK31" s="97"/>
      <c r="AL31" s="97"/>
      <c r="AM31" s="97"/>
      <c r="AN31" s="97"/>
      <c r="AO31" s="97"/>
    </row>
    <row r="32" spans="1:41" s="32" customFormat="1" ht="9.65" customHeight="1" x14ac:dyDescent="0.3">
      <c r="A32" s="126"/>
      <c r="B32" s="93"/>
      <c r="C32" s="93"/>
      <c r="D32" s="93"/>
      <c r="E32" s="125"/>
      <c r="F32" s="125"/>
      <c r="G32" s="93"/>
      <c r="H32" s="191"/>
      <c r="I32" s="93"/>
      <c r="J32" s="95"/>
      <c r="K32" s="95"/>
      <c r="L32" s="95"/>
      <c r="M32" s="95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266"/>
      <c r="AF32" s="266"/>
      <c r="AG32" s="266"/>
      <c r="AH32" s="97"/>
      <c r="AI32" s="97"/>
      <c r="AJ32" s="97"/>
      <c r="AK32" s="97"/>
      <c r="AL32" s="97"/>
      <c r="AM32" s="97"/>
      <c r="AN32" s="97"/>
      <c r="AO32" s="97"/>
    </row>
    <row r="33" spans="1:41" s="32" customFormat="1" ht="9.65" customHeight="1" x14ac:dyDescent="0.3">
      <c r="A33" s="126"/>
      <c r="B33" s="125"/>
      <c r="C33" s="125"/>
      <c r="D33" s="125"/>
      <c r="E33" s="125"/>
      <c r="F33" s="125"/>
      <c r="G33" s="190"/>
      <c r="H33" s="125"/>
      <c r="I33" s="93"/>
      <c r="J33" s="95"/>
      <c r="K33" s="95"/>
      <c r="L33" s="95"/>
      <c r="M33" s="95"/>
      <c r="N33" s="96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266"/>
      <c r="AF33" s="266"/>
      <c r="AG33" s="266"/>
      <c r="AH33" s="97"/>
      <c r="AI33" s="97"/>
      <c r="AJ33" s="97"/>
      <c r="AK33" s="97"/>
      <c r="AL33" s="97"/>
      <c r="AM33" s="97"/>
      <c r="AN33" s="97"/>
      <c r="AO33" s="97"/>
    </row>
    <row r="34" spans="1:41" s="32" customFormat="1" ht="9.65" customHeight="1" x14ac:dyDescent="0.3">
      <c r="A34" s="126"/>
      <c r="B34" s="93"/>
      <c r="C34" s="93"/>
      <c r="D34" s="93"/>
      <c r="E34" s="125"/>
      <c r="F34" s="125"/>
      <c r="G34" s="93"/>
      <c r="H34" s="93"/>
      <c r="I34" s="93"/>
      <c r="J34" s="95"/>
      <c r="K34" s="95"/>
      <c r="L34" s="95"/>
      <c r="M34" s="95"/>
      <c r="N34" s="96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266"/>
      <c r="AF34" s="266"/>
      <c r="AG34" s="266"/>
      <c r="AH34" s="97"/>
      <c r="AI34" s="97"/>
      <c r="AJ34" s="97"/>
      <c r="AK34" s="97"/>
      <c r="AL34" s="97"/>
      <c r="AM34" s="97"/>
      <c r="AN34" s="97"/>
      <c r="AO34" s="97"/>
    </row>
    <row r="35" spans="1:41" s="32" customFormat="1" ht="9.65" customHeight="1" x14ac:dyDescent="0.3">
      <c r="A35" s="126"/>
      <c r="B35" s="125"/>
      <c r="C35" s="125"/>
      <c r="D35" s="125"/>
      <c r="E35" s="125"/>
      <c r="F35" s="125"/>
      <c r="G35" s="93"/>
      <c r="H35" s="93"/>
      <c r="I35" s="93"/>
      <c r="J35" s="95"/>
      <c r="K35" s="95"/>
      <c r="L35" s="95"/>
      <c r="M35" s="95"/>
      <c r="N35" s="96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266"/>
      <c r="AF35" s="266"/>
      <c r="AG35" s="266"/>
      <c r="AH35" s="97"/>
      <c r="AI35" s="97"/>
      <c r="AJ35" s="97"/>
      <c r="AK35" s="97"/>
      <c r="AL35" s="97"/>
      <c r="AM35" s="97"/>
      <c r="AN35" s="97"/>
      <c r="AO35" s="97"/>
    </row>
    <row r="36" spans="1:41" s="32" customFormat="1" ht="9.65" customHeight="1" x14ac:dyDescent="0.3">
      <c r="A36" s="200"/>
      <c r="B36" s="93"/>
      <c r="C36" s="93"/>
      <c r="D36" s="93"/>
      <c r="E36" s="125"/>
      <c r="F36" s="125"/>
      <c r="G36" s="93"/>
      <c r="H36" s="93"/>
      <c r="I36" s="93"/>
      <c r="J36" s="93"/>
      <c r="K36" s="93"/>
      <c r="L36" s="93"/>
      <c r="M36" s="95"/>
      <c r="N36" s="96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266"/>
      <c r="AF36" s="266"/>
      <c r="AG36" s="266"/>
      <c r="AH36" s="97"/>
      <c r="AI36" s="97"/>
      <c r="AJ36" s="97"/>
      <c r="AK36" s="97"/>
      <c r="AL36" s="97"/>
      <c r="AM36" s="97"/>
      <c r="AN36" s="97"/>
      <c r="AO36" s="97"/>
    </row>
    <row r="37" spans="1:41" s="32" customFormat="1" ht="9.65" customHeight="1" x14ac:dyDescent="0.3">
      <c r="A37" s="126"/>
      <c r="B37" s="125"/>
      <c r="C37" s="125"/>
      <c r="D37" s="125"/>
      <c r="E37" s="125"/>
      <c r="F37" s="183"/>
      <c r="G37" s="176"/>
      <c r="H37" s="176"/>
      <c r="I37" s="176"/>
      <c r="J37" s="185"/>
      <c r="K37" s="185"/>
      <c r="L37" s="185"/>
      <c r="M37" s="95"/>
      <c r="N37" s="96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266"/>
      <c r="AF37" s="266"/>
      <c r="AG37" s="266"/>
      <c r="AH37" s="97"/>
      <c r="AI37" s="97"/>
      <c r="AJ37" s="97"/>
      <c r="AK37" s="97"/>
      <c r="AL37" s="97"/>
      <c r="AM37" s="97"/>
      <c r="AN37" s="97"/>
      <c r="AO37" s="97"/>
    </row>
    <row r="38" spans="1:41" s="32" customFormat="1" ht="9.65" customHeight="1" x14ac:dyDescent="0.3">
      <c r="A38" s="200"/>
      <c r="B38" s="93"/>
      <c r="C38" s="93"/>
      <c r="D38" s="93"/>
      <c r="E38" s="125"/>
      <c r="F38" s="125"/>
      <c r="G38" s="93"/>
      <c r="H38" s="93"/>
      <c r="I38" s="93"/>
      <c r="J38" s="95"/>
      <c r="K38" s="95"/>
      <c r="L38" s="95"/>
      <c r="M38" s="95"/>
      <c r="N38" s="96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266"/>
      <c r="AF38" s="266"/>
      <c r="AG38" s="266"/>
      <c r="AH38" s="97"/>
      <c r="AI38" s="97"/>
      <c r="AJ38" s="97"/>
      <c r="AK38" s="97"/>
      <c r="AL38" s="97"/>
      <c r="AM38" s="97"/>
      <c r="AN38" s="97"/>
      <c r="AO38" s="97"/>
    </row>
    <row r="39" spans="1:41" s="32" customFormat="1" ht="9.65" customHeight="1" x14ac:dyDescent="0.3">
      <c r="A39" s="126"/>
      <c r="B39" s="125"/>
      <c r="C39" s="125"/>
      <c r="D39" s="125"/>
      <c r="E39" s="125"/>
      <c r="F39" s="125"/>
      <c r="G39" s="93"/>
      <c r="H39" s="93"/>
      <c r="I39" s="93"/>
      <c r="J39" s="95"/>
      <c r="K39" s="95"/>
      <c r="L39" s="95"/>
      <c r="M39" s="95"/>
      <c r="N39" s="96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266"/>
      <c r="AF39" s="266"/>
      <c r="AG39" s="266"/>
      <c r="AH39" s="97"/>
      <c r="AI39" s="97"/>
      <c r="AJ39" s="97"/>
      <c r="AK39" s="97"/>
      <c r="AL39" s="97"/>
      <c r="AM39" s="97"/>
      <c r="AN39" s="97"/>
      <c r="AO39" s="97"/>
    </row>
    <row r="40" spans="1:41" s="32" customFormat="1" ht="9.65" customHeight="1" x14ac:dyDescent="0.3">
      <c r="A40" s="126"/>
      <c r="B40" s="93"/>
      <c r="C40" s="93"/>
      <c r="D40" s="93"/>
      <c r="E40" s="125"/>
      <c r="F40" s="125"/>
      <c r="G40" s="93"/>
      <c r="H40" s="191"/>
      <c r="I40" s="93"/>
      <c r="J40" s="95"/>
      <c r="K40" s="95"/>
      <c r="L40" s="95"/>
      <c r="M40" s="95"/>
      <c r="N40" s="96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266"/>
      <c r="AF40" s="266"/>
      <c r="AG40" s="266"/>
      <c r="AH40" s="97"/>
      <c r="AI40" s="97"/>
      <c r="AJ40" s="97"/>
      <c r="AK40" s="97"/>
      <c r="AL40" s="97"/>
      <c r="AM40" s="97"/>
      <c r="AN40" s="97"/>
      <c r="AO40" s="97"/>
    </row>
    <row r="41" spans="1:41" s="32" customFormat="1" ht="9.65" customHeight="1" x14ac:dyDescent="0.3">
      <c r="A41" s="126"/>
      <c r="B41" s="125"/>
      <c r="C41" s="125"/>
      <c r="D41" s="125"/>
      <c r="E41" s="125"/>
      <c r="F41" s="125"/>
      <c r="G41" s="190"/>
      <c r="H41" s="125"/>
      <c r="I41" s="93"/>
      <c r="J41" s="95"/>
      <c r="K41" s="95"/>
      <c r="L41" s="95"/>
      <c r="M41" s="95"/>
      <c r="N41" s="96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266"/>
      <c r="AF41" s="266"/>
      <c r="AG41" s="266"/>
      <c r="AH41" s="97"/>
      <c r="AI41" s="97"/>
      <c r="AJ41" s="97"/>
      <c r="AK41" s="97"/>
      <c r="AL41" s="97"/>
      <c r="AM41" s="97"/>
      <c r="AN41" s="97"/>
      <c r="AO41" s="97"/>
    </row>
    <row r="42" spans="1:41" s="32" customFormat="1" ht="9.65" customHeight="1" x14ac:dyDescent="0.3">
      <c r="A42" s="126"/>
      <c r="B42" s="93"/>
      <c r="C42" s="93"/>
      <c r="D42" s="93"/>
      <c r="E42" s="125"/>
      <c r="F42" s="125"/>
      <c r="G42" s="93"/>
      <c r="H42" s="93"/>
      <c r="I42" s="93"/>
      <c r="J42" s="95"/>
      <c r="K42" s="95"/>
      <c r="L42" s="95"/>
      <c r="M42" s="95"/>
      <c r="N42" s="96"/>
      <c r="O42" s="101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266"/>
      <c r="AF42" s="266"/>
      <c r="AG42" s="266"/>
      <c r="AH42" s="97"/>
      <c r="AI42" s="97"/>
      <c r="AJ42" s="97"/>
      <c r="AK42" s="97"/>
      <c r="AL42" s="97"/>
      <c r="AM42" s="97"/>
      <c r="AN42" s="97"/>
      <c r="AO42" s="97"/>
    </row>
    <row r="43" spans="1:41" s="32" customFormat="1" ht="9.65" customHeight="1" x14ac:dyDescent="0.3">
      <c r="A43" s="126"/>
      <c r="B43" s="125"/>
      <c r="C43" s="125"/>
      <c r="D43" s="125"/>
      <c r="E43" s="125"/>
      <c r="F43" s="125"/>
      <c r="G43" s="93"/>
      <c r="H43" s="93"/>
      <c r="I43" s="93"/>
      <c r="J43" s="95"/>
      <c r="K43" s="95"/>
      <c r="L43" s="95"/>
      <c r="M43" s="95"/>
      <c r="N43" s="96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266"/>
      <c r="AF43" s="266"/>
      <c r="AG43" s="266"/>
      <c r="AH43" s="97"/>
      <c r="AI43" s="97"/>
      <c r="AJ43" s="97"/>
      <c r="AK43" s="97"/>
      <c r="AL43" s="97"/>
      <c r="AM43" s="97"/>
      <c r="AN43" s="97"/>
      <c r="AO43" s="97"/>
    </row>
    <row r="44" spans="1:41" s="32" customFormat="1" ht="9.65" customHeight="1" x14ac:dyDescent="0.3">
      <c r="A44" s="126"/>
      <c r="B44" s="93"/>
      <c r="C44" s="93"/>
      <c r="D44" s="93"/>
      <c r="E44" s="125"/>
      <c r="F44" s="125"/>
      <c r="G44" s="93"/>
      <c r="H44" s="93"/>
      <c r="I44" s="93"/>
      <c r="J44" s="95"/>
      <c r="K44" s="95"/>
      <c r="L44" s="95"/>
      <c r="M44" s="95"/>
      <c r="N44" s="96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266"/>
      <c r="AF44" s="266"/>
      <c r="AG44" s="266"/>
      <c r="AH44" s="97"/>
      <c r="AI44" s="97"/>
      <c r="AJ44" s="97"/>
      <c r="AK44" s="97"/>
      <c r="AL44" s="97"/>
      <c r="AM44" s="97"/>
      <c r="AN44" s="97"/>
      <c r="AO44" s="97"/>
    </row>
    <row r="45" spans="1:41" s="32" customFormat="1" ht="9.65" customHeight="1" x14ac:dyDescent="0.3">
      <c r="A45" s="126"/>
      <c r="B45" s="125"/>
      <c r="C45" s="125"/>
      <c r="D45" s="125"/>
      <c r="E45" s="125"/>
      <c r="F45" s="125"/>
      <c r="G45" s="93"/>
      <c r="H45" s="93"/>
      <c r="I45" s="190"/>
      <c r="J45" s="125"/>
      <c r="K45" s="93"/>
      <c r="L45" s="95"/>
      <c r="M45" s="95"/>
      <c r="N45" s="96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266"/>
      <c r="AF45" s="266"/>
      <c r="AG45" s="266"/>
      <c r="AH45" s="97"/>
      <c r="AI45" s="97"/>
      <c r="AJ45" s="97"/>
      <c r="AK45" s="97"/>
      <c r="AL45" s="97"/>
      <c r="AM45" s="97"/>
      <c r="AN45" s="97"/>
      <c r="AO45" s="97"/>
    </row>
    <row r="46" spans="1:41" s="32" customFormat="1" ht="9.65" customHeight="1" x14ac:dyDescent="0.3">
      <c r="A46" s="126"/>
      <c r="B46" s="93"/>
      <c r="C46" s="93"/>
      <c r="D46" s="93"/>
      <c r="E46" s="125"/>
      <c r="F46" s="125"/>
      <c r="G46" s="93"/>
      <c r="H46" s="93"/>
      <c r="I46" s="93"/>
      <c r="J46" s="95"/>
      <c r="K46" s="93"/>
      <c r="L46" s="95"/>
      <c r="M46" s="95"/>
      <c r="N46" s="96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266"/>
      <c r="AF46" s="266"/>
      <c r="AG46" s="266"/>
      <c r="AH46" s="97"/>
      <c r="AI46" s="97"/>
      <c r="AJ46" s="97"/>
      <c r="AK46" s="97"/>
      <c r="AL46" s="97"/>
      <c r="AM46" s="97"/>
      <c r="AN46" s="97"/>
      <c r="AO46" s="97"/>
    </row>
    <row r="47" spans="1:41" s="32" customFormat="1" ht="9.65" customHeight="1" x14ac:dyDescent="0.3">
      <c r="A47" s="126"/>
      <c r="B47" s="125"/>
      <c r="C47" s="125"/>
      <c r="D47" s="125"/>
      <c r="E47" s="125"/>
      <c r="F47" s="125"/>
      <c r="G47" s="93"/>
      <c r="H47" s="93"/>
      <c r="I47" s="93"/>
      <c r="J47" s="95"/>
      <c r="K47" s="95"/>
      <c r="L47" s="95"/>
      <c r="M47" s="95"/>
      <c r="N47" s="96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266"/>
      <c r="AF47" s="266"/>
      <c r="AG47" s="266"/>
      <c r="AH47" s="97"/>
      <c r="AI47" s="97"/>
      <c r="AJ47" s="97"/>
      <c r="AK47" s="97"/>
      <c r="AL47" s="97"/>
      <c r="AM47" s="97"/>
      <c r="AN47" s="97"/>
      <c r="AO47" s="97"/>
    </row>
    <row r="48" spans="1:41" s="32" customFormat="1" ht="9.65" customHeight="1" x14ac:dyDescent="0.3">
      <c r="A48" s="126"/>
      <c r="B48" s="93"/>
      <c r="C48" s="93"/>
      <c r="D48" s="93"/>
      <c r="E48" s="125"/>
      <c r="F48" s="125"/>
      <c r="G48" s="93"/>
      <c r="H48" s="191"/>
      <c r="I48" s="93"/>
      <c r="J48" s="95"/>
      <c r="K48" s="95"/>
      <c r="L48" s="95"/>
      <c r="M48" s="95"/>
      <c r="N48" s="96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266"/>
      <c r="AF48" s="266"/>
      <c r="AG48" s="266"/>
      <c r="AH48" s="97"/>
      <c r="AI48" s="97"/>
      <c r="AJ48" s="97"/>
      <c r="AK48" s="97"/>
      <c r="AL48" s="97"/>
      <c r="AM48" s="97"/>
      <c r="AN48" s="97"/>
      <c r="AO48" s="97"/>
    </row>
    <row r="49" spans="1:41" s="32" customFormat="1" ht="9.65" customHeight="1" x14ac:dyDescent="0.3">
      <c r="A49" s="126"/>
      <c r="B49" s="125"/>
      <c r="C49" s="125"/>
      <c r="D49" s="125"/>
      <c r="E49" s="125"/>
      <c r="F49" s="125"/>
      <c r="G49" s="190"/>
      <c r="H49" s="125"/>
      <c r="I49" s="93"/>
      <c r="J49" s="95"/>
      <c r="K49" s="95"/>
      <c r="L49" s="95"/>
      <c r="M49" s="95"/>
      <c r="N49" s="96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266"/>
      <c r="AF49" s="266"/>
      <c r="AG49" s="266"/>
      <c r="AH49" s="97"/>
      <c r="AI49" s="97"/>
      <c r="AJ49" s="97"/>
      <c r="AK49" s="97"/>
      <c r="AL49" s="97"/>
      <c r="AM49" s="97"/>
      <c r="AN49" s="97"/>
      <c r="AO49" s="97"/>
    </row>
    <row r="50" spans="1:41" s="32" customFormat="1" ht="9.65" customHeight="1" x14ac:dyDescent="0.3">
      <c r="A50" s="126"/>
      <c r="B50" s="93"/>
      <c r="C50" s="93"/>
      <c r="D50" s="93"/>
      <c r="E50" s="125"/>
      <c r="F50" s="125"/>
      <c r="G50" s="93"/>
      <c r="H50" s="93"/>
      <c r="I50" s="93"/>
      <c r="J50" s="95"/>
      <c r="K50" s="95"/>
      <c r="L50" s="95"/>
      <c r="M50" s="95"/>
      <c r="N50" s="96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266"/>
      <c r="AF50" s="266"/>
      <c r="AG50" s="266"/>
      <c r="AH50" s="97"/>
      <c r="AI50" s="97"/>
      <c r="AJ50" s="97"/>
      <c r="AK50" s="97"/>
      <c r="AL50" s="97"/>
      <c r="AM50" s="97"/>
      <c r="AN50" s="97"/>
      <c r="AO50" s="97"/>
    </row>
    <row r="51" spans="1:41" s="32" customFormat="1" ht="9.65" customHeight="1" x14ac:dyDescent="0.3">
      <c r="A51" s="126"/>
      <c r="B51" s="125"/>
      <c r="C51" s="125"/>
      <c r="D51" s="125"/>
      <c r="E51" s="125"/>
      <c r="F51" s="125"/>
      <c r="G51" s="93"/>
      <c r="H51" s="93"/>
      <c r="I51" s="93"/>
      <c r="J51" s="95"/>
      <c r="K51" s="95"/>
      <c r="L51" s="95"/>
      <c r="M51" s="95"/>
      <c r="N51" s="96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266"/>
      <c r="AF51" s="266"/>
      <c r="AG51" s="266"/>
      <c r="AH51" s="97"/>
      <c r="AI51" s="97"/>
      <c r="AJ51" s="97"/>
      <c r="AK51" s="97"/>
      <c r="AL51" s="97"/>
      <c r="AM51" s="97"/>
      <c r="AN51" s="97"/>
      <c r="AO51" s="97"/>
    </row>
    <row r="52" spans="1:41" s="32" customFormat="1" ht="9.65" customHeight="1" x14ac:dyDescent="0.3">
      <c r="A52" s="200"/>
      <c r="B52" s="93"/>
      <c r="C52" s="93"/>
      <c r="D52" s="93"/>
      <c r="E52" s="125"/>
      <c r="F52" s="125"/>
      <c r="G52" s="93"/>
      <c r="H52" s="93"/>
      <c r="I52" s="93"/>
      <c r="J52" s="93"/>
      <c r="K52" s="93"/>
      <c r="L52" s="93"/>
      <c r="M52" s="95"/>
      <c r="N52" s="96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266"/>
      <c r="AF52" s="266"/>
      <c r="AG52" s="266"/>
      <c r="AH52" s="97"/>
      <c r="AI52" s="97"/>
      <c r="AJ52" s="97"/>
      <c r="AK52" s="97"/>
      <c r="AL52" s="97"/>
      <c r="AM52" s="97"/>
      <c r="AN52" s="97"/>
      <c r="AO52" s="97"/>
    </row>
    <row r="53" spans="1:41" s="2" customFormat="1" ht="6.75" customHeight="1" x14ac:dyDescent="0.3">
      <c r="A53" s="102"/>
      <c r="B53" s="102"/>
      <c r="C53" s="102"/>
      <c r="D53" s="102"/>
      <c r="E53" s="102"/>
      <c r="F53" s="103"/>
      <c r="G53" s="104"/>
      <c r="H53" s="105"/>
      <c r="I53" s="104"/>
      <c r="J53" s="105"/>
      <c r="K53" s="104"/>
      <c r="L53" s="105"/>
      <c r="M53" s="104"/>
      <c r="N53" s="105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266"/>
      <c r="AF53" s="266"/>
      <c r="AG53" s="266"/>
      <c r="AH53" s="106"/>
      <c r="AI53" s="106"/>
      <c r="AJ53" s="106"/>
      <c r="AK53" s="106"/>
      <c r="AL53" s="106"/>
      <c r="AM53" s="106"/>
      <c r="AN53" s="106"/>
      <c r="AO53" s="106"/>
    </row>
    <row r="54" spans="1:41" s="17" customFormat="1" ht="10.5" customHeight="1" x14ac:dyDescent="0.3">
      <c r="A54" s="107" t="s">
        <v>30</v>
      </c>
      <c r="B54" s="108"/>
      <c r="C54" s="108"/>
      <c r="D54" s="151"/>
      <c r="E54" s="109" t="s">
        <v>2</v>
      </c>
      <c r="F54" s="109" t="s">
        <v>2</v>
      </c>
      <c r="G54" s="110" t="s">
        <v>39</v>
      </c>
      <c r="H54" s="111"/>
      <c r="I54" s="110" t="s">
        <v>40</v>
      </c>
      <c r="J54" s="112"/>
      <c r="K54" s="113" t="s">
        <v>41</v>
      </c>
      <c r="L54" s="113"/>
      <c r="M54" s="114"/>
      <c r="N54" s="115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267"/>
      <c r="AF54" s="267"/>
      <c r="AG54" s="267"/>
      <c r="AH54" s="78"/>
      <c r="AI54" s="78"/>
      <c r="AJ54" s="78"/>
      <c r="AK54" s="78"/>
      <c r="AL54" s="78"/>
      <c r="AM54" s="78"/>
      <c r="AN54" s="78"/>
      <c r="AO54" s="78"/>
    </row>
    <row r="55" spans="1:41" s="17" customFormat="1" ht="9" customHeight="1" x14ac:dyDescent="0.3">
      <c r="A55" s="209" t="s">
        <v>31</v>
      </c>
      <c r="B55" s="210"/>
      <c r="C55" s="211"/>
      <c r="D55" s="212"/>
      <c r="E55" s="116">
        <v>1</v>
      </c>
      <c r="F55" s="201" t="s">
        <v>3</v>
      </c>
      <c r="G55" s="76"/>
      <c r="H55" s="202"/>
      <c r="I55" s="76"/>
      <c r="J55" s="203"/>
      <c r="K55" s="204" t="s">
        <v>33</v>
      </c>
      <c r="L55" s="205"/>
      <c r="M55" s="205"/>
      <c r="N55" s="203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267"/>
      <c r="AF55" s="267"/>
      <c r="AG55" s="267"/>
      <c r="AH55" s="78"/>
      <c r="AI55" s="78"/>
      <c r="AJ55" s="78"/>
      <c r="AK55" s="78"/>
      <c r="AL55" s="78"/>
      <c r="AM55" s="78"/>
      <c r="AN55" s="78"/>
      <c r="AO55" s="78"/>
    </row>
    <row r="56" spans="1:41" s="17" customFormat="1" ht="9" customHeight="1" x14ac:dyDescent="0.3">
      <c r="A56" s="213" t="s">
        <v>38</v>
      </c>
      <c r="B56" s="127"/>
      <c r="C56" s="214"/>
      <c r="D56" s="215"/>
      <c r="E56" s="116">
        <v>2</v>
      </c>
      <c r="F56" s="201" t="s">
        <v>4</v>
      </c>
      <c r="G56" s="76"/>
      <c r="H56" s="202"/>
      <c r="I56" s="76"/>
      <c r="J56" s="203"/>
      <c r="K56" s="120"/>
      <c r="L56" s="206"/>
      <c r="M56" s="127"/>
      <c r="N56" s="20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267"/>
      <c r="AF56" s="267"/>
      <c r="AG56" s="267"/>
      <c r="AH56" s="78"/>
      <c r="AI56" s="78"/>
      <c r="AJ56" s="78"/>
      <c r="AK56" s="78"/>
      <c r="AL56" s="78"/>
      <c r="AM56" s="78"/>
      <c r="AN56" s="78"/>
      <c r="AO56" s="78"/>
    </row>
    <row r="57" spans="1:41" s="17" customFormat="1" ht="9" customHeight="1" x14ac:dyDescent="0.3">
      <c r="A57" s="141"/>
      <c r="B57" s="142"/>
      <c r="C57" s="149"/>
      <c r="D57" s="143"/>
      <c r="E57" s="116"/>
      <c r="F57" s="201" t="s">
        <v>5</v>
      </c>
      <c r="G57" s="76"/>
      <c r="H57" s="202"/>
      <c r="I57" s="76"/>
      <c r="J57" s="203"/>
      <c r="K57" s="204" t="s">
        <v>34</v>
      </c>
      <c r="L57" s="205"/>
      <c r="M57" s="205"/>
      <c r="N57" s="203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267"/>
      <c r="AF57" s="267"/>
      <c r="AG57" s="267"/>
      <c r="AH57" s="78"/>
      <c r="AI57" s="78"/>
      <c r="AJ57" s="78"/>
      <c r="AK57" s="78"/>
      <c r="AL57" s="78"/>
      <c r="AM57" s="78"/>
      <c r="AN57" s="78"/>
      <c r="AO57" s="78"/>
    </row>
    <row r="58" spans="1:41" s="17" customFormat="1" ht="9" customHeight="1" x14ac:dyDescent="0.3">
      <c r="A58" s="118"/>
      <c r="B58" s="87"/>
      <c r="C58" s="87"/>
      <c r="D58" s="119"/>
      <c r="E58" s="116"/>
      <c r="F58" s="201" t="s">
        <v>6</v>
      </c>
      <c r="G58" s="76"/>
      <c r="H58" s="202"/>
      <c r="I58" s="76"/>
      <c r="J58" s="203"/>
      <c r="K58" s="76"/>
      <c r="L58" s="202"/>
      <c r="M58" s="76"/>
      <c r="N58" s="203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267"/>
      <c r="AF58" s="267"/>
      <c r="AG58" s="267"/>
      <c r="AH58" s="78"/>
      <c r="AI58" s="78"/>
      <c r="AJ58" s="78"/>
      <c r="AK58" s="78"/>
      <c r="AL58" s="78"/>
      <c r="AM58" s="78"/>
      <c r="AN58" s="78"/>
      <c r="AO58" s="78"/>
    </row>
    <row r="59" spans="1:41" s="17" customFormat="1" ht="9" customHeight="1" x14ac:dyDescent="0.3">
      <c r="A59" s="130"/>
      <c r="B59" s="144"/>
      <c r="C59" s="144"/>
      <c r="D59" s="150"/>
      <c r="E59" s="116"/>
      <c r="F59" s="201" t="s">
        <v>7</v>
      </c>
      <c r="G59" s="76"/>
      <c r="H59" s="202"/>
      <c r="I59" s="76"/>
      <c r="J59" s="203"/>
      <c r="K59" s="127"/>
      <c r="L59" s="206"/>
      <c r="M59" s="127"/>
      <c r="N59" s="207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267"/>
      <c r="AF59" s="267"/>
      <c r="AG59" s="267"/>
      <c r="AH59" s="78"/>
      <c r="AI59" s="78"/>
      <c r="AJ59" s="78"/>
      <c r="AK59" s="78"/>
      <c r="AL59" s="78"/>
      <c r="AM59" s="78"/>
      <c r="AN59" s="78"/>
      <c r="AO59" s="78"/>
    </row>
    <row r="60" spans="1:41" s="17" customFormat="1" ht="9" customHeight="1" x14ac:dyDescent="0.3">
      <c r="A60" s="131"/>
      <c r="B60" s="21"/>
      <c r="C60" s="87"/>
      <c r="D60" s="119"/>
      <c r="E60" s="116"/>
      <c r="F60" s="201" t="s">
        <v>8</v>
      </c>
      <c r="G60" s="76"/>
      <c r="H60" s="202"/>
      <c r="I60" s="76"/>
      <c r="J60" s="203"/>
      <c r="K60" s="204" t="s">
        <v>26</v>
      </c>
      <c r="L60" s="205"/>
      <c r="M60" s="205"/>
      <c r="N60" s="203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267"/>
      <c r="AF60" s="267"/>
      <c r="AG60" s="267"/>
      <c r="AH60" s="78"/>
      <c r="AI60" s="78"/>
      <c r="AJ60" s="78"/>
      <c r="AK60" s="78"/>
      <c r="AL60" s="78"/>
      <c r="AM60" s="78"/>
      <c r="AN60" s="78"/>
      <c r="AO60" s="78"/>
    </row>
    <row r="61" spans="1:41" s="17" customFormat="1" ht="9" customHeight="1" x14ac:dyDescent="0.3">
      <c r="A61" s="131"/>
      <c r="B61" s="21"/>
      <c r="C61" s="124"/>
      <c r="D61" s="139"/>
      <c r="E61" s="116"/>
      <c r="F61" s="201" t="s">
        <v>9</v>
      </c>
      <c r="G61" s="76"/>
      <c r="H61" s="202"/>
      <c r="I61" s="76"/>
      <c r="J61" s="203"/>
      <c r="K61" s="76"/>
      <c r="L61" s="202"/>
      <c r="M61" s="76"/>
      <c r="N61" s="203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267"/>
      <c r="AF61" s="267"/>
      <c r="AG61" s="267"/>
      <c r="AH61" s="78"/>
      <c r="AI61" s="78"/>
      <c r="AJ61" s="78"/>
      <c r="AK61" s="78"/>
      <c r="AL61" s="78"/>
      <c r="AM61" s="78"/>
      <c r="AN61" s="78"/>
      <c r="AO61" s="78"/>
    </row>
    <row r="62" spans="1:41" s="17" customFormat="1" ht="9" customHeight="1" x14ac:dyDescent="0.3">
      <c r="A62" s="132"/>
      <c r="B62" s="129"/>
      <c r="C62" s="148"/>
      <c r="D62" s="140"/>
      <c r="E62" s="121"/>
      <c r="F62" s="208" t="s">
        <v>10</v>
      </c>
      <c r="G62" s="127"/>
      <c r="H62" s="206"/>
      <c r="I62" s="127"/>
      <c r="J62" s="207"/>
      <c r="K62" s="127" t="str">
        <f>N4</f>
        <v>Sági István</v>
      </c>
      <c r="L62" s="206"/>
      <c r="M62" s="127"/>
      <c r="N62" s="123" t="e">
        <f>MIN(4,#REF!)</f>
        <v>#REF!</v>
      </c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267"/>
      <c r="AF62" s="267"/>
      <c r="AG62" s="267"/>
      <c r="AH62" s="78"/>
      <c r="AI62" s="78"/>
      <c r="AJ62" s="78"/>
      <c r="AK62" s="78"/>
      <c r="AL62" s="78"/>
      <c r="AM62" s="78"/>
      <c r="AN62" s="78"/>
      <c r="AO62" s="78"/>
    </row>
    <row r="63" spans="1:41" x14ac:dyDescent="0.3"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H63" s="198"/>
      <c r="AI63" s="198"/>
      <c r="AJ63" s="198"/>
      <c r="AK63" s="198"/>
      <c r="AL63" s="198"/>
      <c r="AM63" s="198"/>
      <c r="AN63" s="198"/>
      <c r="AO63" s="198"/>
    </row>
    <row r="64" spans="1:41" x14ac:dyDescent="0.3"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H64" s="198"/>
      <c r="AI64" s="198"/>
      <c r="AJ64" s="198"/>
      <c r="AK64" s="198"/>
      <c r="AL64" s="198"/>
      <c r="AM64" s="198"/>
      <c r="AN64" s="198"/>
      <c r="AO64" s="198"/>
    </row>
    <row r="65" spans="16:41" x14ac:dyDescent="0.3"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H65" s="198"/>
      <c r="AI65" s="198"/>
      <c r="AJ65" s="198"/>
      <c r="AK65" s="198"/>
      <c r="AL65" s="198"/>
      <c r="AM65" s="198"/>
      <c r="AN65" s="198"/>
      <c r="AO65" s="198"/>
    </row>
    <row r="66" spans="16:41" x14ac:dyDescent="0.3"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H66" s="198"/>
      <c r="AI66" s="198"/>
      <c r="AJ66" s="198"/>
      <c r="AK66" s="198"/>
      <c r="AL66" s="198"/>
      <c r="AM66" s="198"/>
      <c r="AN66" s="198"/>
      <c r="AO66" s="198"/>
    </row>
    <row r="67" spans="16:41" x14ac:dyDescent="0.3"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H67" s="198"/>
      <c r="AI67" s="198"/>
      <c r="AJ67" s="198"/>
      <c r="AK67" s="198"/>
      <c r="AL67" s="198"/>
      <c r="AM67" s="198"/>
      <c r="AN67" s="198"/>
      <c r="AO67" s="198"/>
    </row>
    <row r="68" spans="16:41" x14ac:dyDescent="0.3"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H68" s="198"/>
      <c r="AI68" s="198"/>
      <c r="AJ68" s="198"/>
      <c r="AK68" s="198"/>
      <c r="AL68" s="198"/>
      <c r="AM68" s="198"/>
      <c r="AN68" s="198"/>
      <c r="AO68" s="198"/>
    </row>
    <row r="69" spans="16:41" x14ac:dyDescent="0.3"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H69" s="198"/>
      <c r="AI69" s="198"/>
      <c r="AJ69" s="198"/>
      <c r="AK69" s="198"/>
      <c r="AL69" s="198"/>
      <c r="AM69" s="198"/>
      <c r="AN69" s="198"/>
      <c r="AO69" s="198"/>
    </row>
    <row r="70" spans="16:41" x14ac:dyDescent="0.3"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H70" s="198"/>
      <c r="AI70" s="198"/>
      <c r="AJ70" s="198"/>
      <c r="AK70" s="198"/>
      <c r="AL70" s="198"/>
      <c r="AM70" s="198"/>
      <c r="AN70" s="198"/>
      <c r="AO70" s="198"/>
    </row>
    <row r="71" spans="16:41" x14ac:dyDescent="0.3"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H71" s="198"/>
      <c r="AI71" s="198"/>
      <c r="AJ71" s="198"/>
      <c r="AK71" s="198"/>
      <c r="AL71" s="198"/>
      <c r="AM71" s="198"/>
      <c r="AN71" s="198"/>
      <c r="AO71" s="198"/>
    </row>
    <row r="72" spans="16:41" x14ac:dyDescent="0.3"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H72" s="198"/>
      <c r="AI72" s="198"/>
      <c r="AJ72" s="198"/>
      <c r="AK72" s="198"/>
      <c r="AL72" s="198"/>
      <c r="AM72" s="198"/>
      <c r="AN72" s="198"/>
      <c r="AO72" s="198"/>
    </row>
    <row r="73" spans="16:41" x14ac:dyDescent="0.3"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H73" s="198"/>
      <c r="AI73" s="198"/>
      <c r="AJ73" s="198"/>
      <c r="AK73" s="198"/>
      <c r="AL73" s="198"/>
      <c r="AM73" s="198"/>
      <c r="AN73" s="198"/>
      <c r="AO73" s="198"/>
    </row>
    <row r="74" spans="16:41" x14ac:dyDescent="0.3"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H74" s="198"/>
      <c r="AI74" s="198"/>
      <c r="AJ74" s="198"/>
      <c r="AK74" s="198"/>
      <c r="AL74" s="198"/>
      <c r="AM74" s="198"/>
      <c r="AN74" s="198"/>
      <c r="AO74" s="198"/>
    </row>
    <row r="75" spans="16:41" x14ac:dyDescent="0.3"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H75" s="198"/>
      <c r="AI75" s="198"/>
      <c r="AJ75" s="198"/>
      <c r="AK75" s="198"/>
      <c r="AL75" s="198"/>
      <c r="AM75" s="198"/>
      <c r="AN75" s="198"/>
      <c r="AO75" s="198"/>
    </row>
    <row r="76" spans="16:41" x14ac:dyDescent="0.3"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H76" s="198"/>
      <c r="AI76" s="198"/>
      <c r="AJ76" s="198"/>
      <c r="AK76" s="198"/>
      <c r="AL76" s="198"/>
      <c r="AM76" s="198"/>
      <c r="AN76" s="198"/>
      <c r="AO76" s="198"/>
    </row>
    <row r="77" spans="16:41" x14ac:dyDescent="0.3"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H77" s="198"/>
      <c r="AI77" s="198"/>
      <c r="AJ77" s="198"/>
      <c r="AK77" s="198"/>
      <c r="AL77" s="198"/>
      <c r="AM77" s="198"/>
      <c r="AN77" s="198"/>
      <c r="AO77" s="198"/>
    </row>
    <row r="78" spans="16:41" x14ac:dyDescent="0.3"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H78" s="198"/>
      <c r="AI78" s="198"/>
      <c r="AJ78" s="198"/>
      <c r="AK78" s="198"/>
      <c r="AL78" s="198"/>
      <c r="AM78" s="198"/>
      <c r="AN78" s="198"/>
      <c r="AO78" s="198"/>
    </row>
    <row r="79" spans="16:41" x14ac:dyDescent="0.3"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H79" s="198"/>
      <c r="AI79" s="198"/>
      <c r="AJ79" s="198"/>
      <c r="AK79" s="198"/>
      <c r="AL79" s="198"/>
      <c r="AM79" s="198"/>
      <c r="AN79" s="198"/>
      <c r="AO79" s="198"/>
    </row>
    <row r="80" spans="16:41" x14ac:dyDescent="0.3"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H80" s="198"/>
      <c r="AI80" s="198"/>
      <c r="AJ80" s="198"/>
      <c r="AK80" s="198"/>
      <c r="AL80" s="198"/>
      <c r="AM80" s="198"/>
      <c r="AN80" s="198"/>
      <c r="AO80" s="198"/>
    </row>
    <row r="81" spans="16:41" x14ac:dyDescent="0.3"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H81" s="198"/>
      <c r="AI81" s="198"/>
      <c r="AJ81" s="198"/>
      <c r="AK81" s="198"/>
      <c r="AL81" s="198"/>
      <c r="AM81" s="198"/>
      <c r="AN81" s="198"/>
      <c r="AO81" s="198"/>
    </row>
    <row r="82" spans="16:41" x14ac:dyDescent="0.3"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H82" s="198"/>
      <c r="AI82" s="198"/>
      <c r="AJ82" s="198"/>
      <c r="AK82" s="198"/>
      <c r="AL82" s="198"/>
      <c r="AM82" s="198"/>
      <c r="AN82" s="198"/>
      <c r="AO82" s="198"/>
    </row>
    <row r="83" spans="16:41" x14ac:dyDescent="0.3"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H83" s="198"/>
      <c r="AI83" s="198"/>
      <c r="AJ83" s="198"/>
      <c r="AK83" s="198"/>
      <c r="AL83" s="198"/>
      <c r="AM83" s="198"/>
      <c r="AN83" s="198"/>
      <c r="AO83" s="198"/>
    </row>
    <row r="84" spans="16:41" x14ac:dyDescent="0.3"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H84" s="198"/>
      <c r="AI84" s="198"/>
      <c r="AJ84" s="198"/>
      <c r="AK84" s="198"/>
      <c r="AL84" s="198"/>
      <c r="AM84" s="198"/>
      <c r="AN84" s="198"/>
      <c r="AO84" s="198"/>
    </row>
    <row r="85" spans="16:41" x14ac:dyDescent="0.3"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H85" s="198"/>
      <c r="AI85" s="198"/>
      <c r="AJ85" s="198"/>
      <c r="AK85" s="198"/>
      <c r="AL85" s="198"/>
      <c r="AM85" s="198"/>
      <c r="AN85" s="198"/>
      <c r="AO85" s="198"/>
    </row>
    <row r="86" spans="16:41" x14ac:dyDescent="0.3"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H86" s="198"/>
      <c r="AI86" s="198"/>
      <c r="AJ86" s="198"/>
      <c r="AK86" s="198"/>
      <c r="AL86" s="198"/>
      <c r="AM86" s="198"/>
      <c r="AN86" s="198"/>
      <c r="AO86" s="198"/>
    </row>
    <row r="87" spans="16:41" x14ac:dyDescent="0.3"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H87" s="198"/>
      <c r="AI87" s="198"/>
      <c r="AJ87" s="198"/>
      <c r="AK87" s="198"/>
      <c r="AL87" s="198"/>
      <c r="AM87" s="198"/>
      <c r="AN87" s="198"/>
      <c r="AO87" s="198"/>
    </row>
    <row r="88" spans="16:41" x14ac:dyDescent="0.3"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H88" s="198"/>
      <c r="AI88" s="198"/>
      <c r="AJ88" s="198"/>
      <c r="AK88" s="198"/>
      <c r="AL88" s="198"/>
      <c r="AM88" s="198"/>
      <c r="AN88" s="198"/>
      <c r="AO88" s="198"/>
    </row>
    <row r="89" spans="16:41" x14ac:dyDescent="0.3"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H89" s="198"/>
      <c r="AI89" s="198"/>
      <c r="AJ89" s="198"/>
      <c r="AK89" s="198"/>
      <c r="AL89" s="198"/>
      <c r="AM89" s="198"/>
      <c r="AN89" s="198"/>
      <c r="AO89" s="198"/>
    </row>
    <row r="90" spans="16:41" x14ac:dyDescent="0.3"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H90" s="198"/>
      <c r="AI90" s="198"/>
      <c r="AJ90" s="198"/>
      <c r="AK90" s="198"/>
      <c r="AL90" s="198"/>
      <c r="AM90" s="198"/>
      <c r="AN90" s="198"/>
      <c r="AO90" s="198"/>
    </row>
    <row r="91" spans="16:41" x14ac:dyDescent="0.3"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H91" s="198"/>
      <c r="AI91" s="198"/>
      <c r="AJ91" s="198"/>
      <c r="AK91" s="198"/>
      <c r="AL91" s="198"/>
      <c r="AM91" s="198"/>
      <c r="AN91" s="198"/>
      <c r="AO91" s="198"/>
    </row>
    <row r="92" spans="16:41" x14ac:dyDescent="0.3"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H92" s="198"/>
      <c r="AI92" s="198"/>
      <c r="AJ92" s="198"/>
      <c r="AK92" s="198"/>
      <c r="AL92" s="198"/>
      <c r="AM92" s="198"/>
      <c r="AN92" s="198"/>
      <c r="AO92" s="198"/>
    </row>
    <row r="93" spans="16:41" x14ac:dyDescent="0.3"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H93" s="198"/>
      <c r="AI93" s="198"/>
      <c r="AJ93" s="198"/>
      <c r="AK93" s="198"/>
      <c r="AL93" s="198"/>
      <c r="AM93" s="198"/>
      <c r="AN93" s="198"/>
      <c r="AO93" s="198"/>
    </row>
    <row r="94" spans="16:41" x14ac:dyDescent="0.3"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H94" s="198"/>
      <c r="AI94" s="198"/>
      <c r="AJ94" s="198"/>
      <c r="AK94" s="198"/>
      <c r="AL94" s="198"/>
      <c r="AM94" s="198"/>
      <c r="AN94" s="198"/>
      <c r="AO94" s="198"/>
    </row>
    <row r="95" spans="16:41" x14ac:dyDescent="0.3"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H95" s="198"/>
      <c r="AI95" s="198"/>
      <c r="AJ95" s="198"/>
      <c r="AK95" s="198"/>
      <c r="AL95" s="198"/>
      <c r="AM95" s="198"/>
      <c r="AN95" s="198"/>
      <c r="AO95" s="198"/>
    </row>
    <row r="96" spans="16:41" x14ac:dyDescent="0.3"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H96" s="198"/>
      <c r="AI96" s="198"/>
      <c r="AJ96" s="198"/>
      <c r="AK96" s="198"/>
      <c r="AL96" s="198"/>
      <c r="AM96" s="198"/>
      <c r="AN96" s="198"/>
      <c r="AO96" s="198"/>
    </row>
    <row r="97" spans="16:41" x14ac:dyDescent="0.3"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H97" s="198"/>
      <c r="AI97" s="198"/>
      <c r="AJ97" s="198"/>
      <c r="AK97" s="198"/>
      <c r="AL97" s="198"/>
      <c r="AM97" s="198"/>
      <c r="AN97" s="198"/>
      <c r="AO97" s="198"/>
    </row>
    <row r="98" spans="16:41" x14ac:dyDescent="0.3"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H98" s="198"/>
      <c r="AI98" s="198"/>
      <c r="AJ98" s="198"/>
      <c r="AK98" s="198"/>
      <c r="AL98" s="198"/>
      <c r="AM98" s="198"/>
      <c r="AN98" s="198"/>
      <c r="AO98" s="198"/>
    </row>
    <row r="99" spans="16:41" x14ac:dyDescent="0.3"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H99" s="198"/>
      <c r="AI99" s="198"/>
      <c r="AJ99" s="198"/>
      <c r="AK99" s="198"/>
      <c r="AL99" s="198"/>
      <c r="AM99" s="198"/>
      <c r="AN99" s="198"/>
      <c r="AO99" s="198"/>
    </row>
    <row r="100" spans="16:41" x14ac:dyDescent="0.3"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H100" s="198"/>
      <c r="AI100" s="198"/>
      <c r="AJ100" s="198"/>
      <c r="AK100" s="198"/>
      <c r="AL100" s="198"/>
      <c r="AM100" s="198"/>
      <c r="AN100" s="198"/>
      <c r="AO100" s="198"/>
    </row>
    <row r="101" spans="16:41" x14ac:dyDescent="0.3"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H101" s="198"/>
      <c r="AI101" s="198"/>
      <c r="AJ101" s="198"/>
      <c r="AK101" s="198"/>
      <c r="AL101" s="198"/>
      <c r="AM101" s="198"/>
      <c r="AN101" s="198"/>
      <c r="AO101" s="198"/>
    </row>
    <row r="102" spans="16:41" x14ac:dyDescent="0.3"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H102" s="198"/>
      <c r="AI102" s="198"/>
      <c r="AJ102" s="198"/>
      <c r="AK102" s="198"/>
      <c r="AL102" s="198"/>
      <c r="AM102" s="198"/>
      <c r="AN102" s="198"/>
      <c r="AO102" s="198"/>
    </row>
    <row r="103" spans="16:41" x14ac:dyDescent="0.3"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H103" s="198"/>
      <c r="AI103" s="198"/>
      <c r="AJ103" s="198"/>
      <c r="AK103" s="198"/>
      <c r="AL103" s="198"/>
      <c r="AM103" s="198"/>
      <c r="AN103" s="198"/>
      <c r="AO103" s="198"/>
    </row>
    <row r="104" spans="16:41" x14ac:dyDescent="0.3"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H104" s="198"/>
      <c r="AI104" s="198"/>
      <c r="AJ104" s="198"/>
      <c r="AK104" s="198"/>
      <c r="AL104" s="198"/>
      <c r="AM104" s="198"/>
      <c r="AN104" s="198"/>
      <c r="AO104" s="198"/>
    </row>
    <row r="105" spans="16:41" x14ac:dyDescent="0.3"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H105" s="198"/>
      <c r="AI105" s="198"/>
      <c r="AJ105" s="198"/>
      <c r="AK105" s="198"/>
      <c r="AL105" s="198"/>
      <c r="AM105" s="198"/>
      <c r="AN105" s="198"/>
      <c r="AO105" s="198"/>
    </row>
    <row r="106" spans="16:41" x14ac:dyDescent="0.3"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H106" s="198"/>
      <c r="AI106" s="198"/>
      <c r="AJ106" s="198"/>
      <c r="AK106" s="198"/>
      <c r="AL106" s="198"/>
      <c r="AM106" s="198"/>
      <c r="AN106" s="198"/>
      <c r="AO106" s="198"/>
    </row>
    <row r="107" spans="16:41" x14ac:dyDescent="0.3"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H107" s="198"/>
      <c r="AI107" s="198"/>
      <c r="AJ107" s="198"/>
      <c r="AK107" s="198"/>
      <c r="AL107" s="198"/>
      <c r="AM107" s="198"/>
      <c r="AN107" s="198"/>
      <c r="AO107" s="198"/>
    </row>
    <row r="108" spans="16:41" x14ac:dyDescent="0.3"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H108" s="198"/>
      <c r="AI108" s="198"/>
      <c r="AJ108" s="198"/>
      <c r="AK108" s="198"/>
      <c r="AL108" s="198"/>
      <c r="AM108" s="198"/>
      <c r="AN108" s="198"/>
      <c r="AO108" s="198"/>
    </row>
    <row r="109" spans="16:41" x14ac:dyDescent="0.3"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H109" s="198"/>
      <c r="AI109" s="198"/>
      <c r="AJ109" s="198"/>
      <c r="AK109" s="198"/>
      <c r="AL109" s="198"/>
      <c r="AM109" s="198"/>
      <c r="AN109" s="198"/>
      <c r="AO109" s="198"/>
    </row>
    <row r="110" spans="16:41" x14ac:dyDescent="0.3"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H110" s="198"/>
      <c r="AI110" s="198"/>
      <c r="AJ110" s="198"/>
      <c r="AK110" s="198"/>
      <c r="AL110" s="198"/>
      <c r="AM110" s="198"/>
      <c r="AN110" s="198"/>
      <c r="AO110" s="198"/>
    </row>
    <row r="111" spans="16:41" x14ac:dyDescent="0.3"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H111" s="198"/>
      <c r="AI111" s="198"/>
      <c r="AJ111" s="198"/>
      <c r="AK111" s="198"/>
      <c r="AL111" s="198"/>
      <c r="AM111" s="198"/>
      <c r="AN111" s="198"/>
      <c r="AO111" s="198"/>
    </row>
    <row r="112" spans="16:41" x14ac:dyDescent="0.3"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H112" s="198"/>
      <c r="AI112" s="198"/>
      <c r="AJ112" s="198"/>
      <c r="AK112" s="198"/>
      <c r="AL112" s="198"/>
      <c r="AM112" s="198"/>
      <c r="AN112" s="198"/>
      <c r="AO112" s="198"/>
    </row>
    <row r="113" spans="16:41" x14ac:dyDescent="0.3"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H113" s="198"/>
      <c r="AI113" s="198"/>
      <c r="AJ113" s="198"/>
      <c r="AK113" s="198"/>
      <c r="AL113" s="198"/>
      <c r="AM113" s="198"/>
      <c r="AN113" s="198"/>
      <c r="AO113" s="198"/>
    </row>
    <row r="114" spans="16:41" x14ac:dyDescent="0.3"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H114" s="198"/>
      <c r="AI114" s="198"/>
      <c r="AJ114" s="198"/>
      <c r="AK114" s="198"/>
      <c r="AL114" s="198"/>
      <c r="AM114" s="198"/>
      <c r="AN114" s="198"/>
      <c r="AO114" s="198"/>
    </row>
    <row r="115" spans="16:41" x14ac:dyDescent="0.3"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H115" s="198"/>
      <c r="AI115" s="198"/>
      <c r="AJ115" s="198"/>
      <c r="AK115" s="198"/>
      <c r="AL115" s="198"/>
      <c r="AM115" s="198"/>
      <c r="AN115" s="198"/>
      <c r="AO115" s="198"/>
    </row>
    <row r="116" spans="16:41" x14ac:dyDescent="0.3"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H116" s="198"/>
      <c r="AI116" s="198"/>
      <c r="AJ116" s="198"/>
      <c r="AK116" s="198"/>
      <c r="AL116" s="198"/>
      <c r="AM116" s="198"/>
      <c r="AN116" s="198"/>
      <c r="AO116" s="198"/>
    </row>
    <row r="117" spans="16:41" x14ac:dyDescent="0.3"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H117" s="198"/>
      <c r="AI117" s="198"/>
      <c r="AJ117" s="198"/>
      <c r="AK117" s="198"/>
      <c r="AL117" s="198"/>
      <c r="AM117" s="198"/>
      <c r="AN117" s="198"/>
      <c r="AO117" s="198"/>
    </row>
    <row r="118" spans="16:41" x14ac:dyDescent="0.3"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H118" s="198"/>
      <c r="AI118" s="198"/>
      <c r="AJ118" s="198"/>
      <c r="AK118" s="198"/>
      <c r="AL118" s="198"/>
      <c r="AM118" s="198"/>
      <c r="AN118" s="198"/>
      <c r="AO118" s="198"/>
    </row>
    <row r="119" spans="16:41" x14ac:dyDescent="0.3"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H119" s="198"/>
      <c r="AI119" s="198"/>
      <c r="AJ119" s="198"/>
      <c r="AK119" s="198"/>
      <c r="AL119" s="198"/>
      <c r="AM119" s="198"/>
      <c r="AN119" s="198"/>
      <c r="AO119" s="198"/>
    </row>
    <row r="120" spans="16:41" x14ac:dyDescent="0.3"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H120" s="198"/>
      <c r="AI120" s="198"/>
      <c r="AJ120" s="198"/>
      <c r="AK120" s="198"/>
      <c r="AL120" s="198"/>
      <c r="AM120" s="198"/>
      <c r="AN120" s="198"/>
      <c r="AO120" s="198"/>
    </row>
    <row r="121" spans="16:41" x14ac:dyDescent="0.3"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H121" s="198"/>
      <c r="AI121" s="198"/>
      <c r="AJ121" s="198"/>
      <c r="AK121" s="198"/>
      <c r="AL121" s="198"/>
      <c r="AM121" s="198"/>
      <c r="AN121" s="198"/>
      <c r="AO121" s="198"/>
    </row>
    <row r="122" spans="16:41" x14ac:dyDescent="0.3"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H122" s="198"/>
      <c r="AI122" s="198"/>
      <c r="AJ122" s="198"/>
      <c r="AK122" s="198"/>
      <c r="AL122" s="198"/>
      <c r="AM122" s="198"/>
      <c r="AN122" s="198"/>
      <c r="AO122" s="198"/>
    </row>
    <row r="123" spans="16:41" x14ac:dyDescent="0.3"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H123" s="198"/>
      <c r="AI123" s="198"/>
      <c r="AJ123" s="198"/>
      <c r="AK123" s="198"/>
      <c r="AL123" s="198"/>
      <c r="AM123" s="198"/>
      <c r="AN123" s="198"/>
      <c r="AO123" s="198"/>
    </row>
    <row r="124" spans="16:41" x14ac:dyDescent="0.3"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H124" s="198"/>
      <c r="AI124" s="198"/>
      <c r="AJ124" s="198"/>
      <c r="AK124" s="198"/>
      <c r="AL124" s="198"/>
      <c r="AM124" s="198"/>
      <c r="AN124" s="198"/>
      <c r="AO124" s="198"/>
    </row>
    <row r="125" spans="16:41" x14ac:dyDescent="0.3"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H125" s="198"/>
      <c r="AI125" s="198"/>
      <c r="AJ125" s="198"/>
      <c r="AK125" s="198"/>
      <c r="AL125" s="198"/>
      <c r="AM125" s="198"/>
      <c r="AN125" s="198"/>
      <c r="AO125" s="198"/>
    </row>
    <row r="126" spans="16:41" x14ac:dyDescent="0.3"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H126" s="198"/>
      <c r="AI126" s="198"/>
      <c r="AJ126" s="198"/>
      <c r="AK126" s="198"/>
      <c r="AL126" s="198"/>
      <c r="AM126" s="198"/>
      <c r="AN126" s="198"/>
      <c r="AO126" s="198"/>
    </row>
    <row r="127" spans="16:41" x14ac:dyDescent="0.3"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H127" s="198"/>
      <c r="AI127" s="198"/>
      <c r="AJ127" s="198"/>
      <c r="AK127" s="198"/>
      <c r="AL127" s="198"/>
      <c r="AM127" s="198"/>
      <c r="AN127" s="198"/>
      <c r="AO127" s="198"/>
    </row>
    <row r="128" spans="16:41" x14ac:dyDescent="0.3"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H128" s="198"/>
      <c r="AI128" s="198"/>
      <c r="AJ128" s="198"/>
      <c r="AK128" s="198"/>
      <c r="AL128" s="198"/>
      <c r="AM128" s="198"/>
      <c r="AN128" s="198"/>
      <c r="AO128" s="198"/>
    </row>
    <row r="129" spans="16:41" x14ac:dyDescent="0.3"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H129" s="198"/>
      <c r="AI129" s="198"/>
      <c r="AJ129" s="198"/>
      <c r="AK129" s="198"/>
      <c r="AL129" s="198"/>
      <c r="AM129" s="198"/>
      <c r="AN129" s="198"/>
      <c r="AO129" s="198"/>
    </row>
    <row r="130" spans="16:41" x14ac:dyDescent="0.3"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H130" s="198"/>
      <c r="AI130" s="198"/>
      <c r="AJ130" s="198"/>
      <c r="AK130" s="198"/>
      <c r="AL130" s="198"/>
      <c r="AM130" s="198"/>
      <c r="AN130" s="198"/>
      <c r="AO130" s="198"/>
    </row>
    <row r="131" spans="16:41" x14ac:dyDescent="0.3"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H131" s="198"/>
      <c r="AI131" s="198"/>
      <c r="AJ131" s="198"/>
      <c r="AK131" s="198"/>
      <c r="AL131" s="198"/>
      <c r="AM131" s="198"/>
      <c r="AN131" s="198"/>
      <c r="AO131" s="198"/>
    </row>
    <row r="132" spans="16:41" x14ac:dyDescent="0.3"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H132" s="198"/>
      <c r="AI132" s="198"/>
      <c r="AJ132" s="198"/>
      <c r="AK132" s="198"/>
      <c r="AL132" s="198"/>
      <c r="AM132" s="198"/>
      <c r="AN132" s="198"/>
      <c r="AO132" s="198"/>
    </row>
    <row r="133" spans="16:41" x14ac:dyDescent="0.3"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H133" s="198"/>
      <c r="AI133" s="198"/>
      <c r="AJ133" s="198"/>
      <c r="AK133" s="198"/>
      <c r="AL133" s="198"/>
      <c r="AM133" s="198"/>
      <c r="AN133" s="198"/>
      <c r="AO133" s="198"/>
    </row>
    <row r="134" spans="16:41" x14ac:dyDescent="0.3"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H134" s="198"/>
      <c r="AI134" s="198"/>
      <c r="AJ134" s="198"/>
      <c r="AK134" s="198"/>
      <c r="AL134" s="198"/>
      <c r="AM134" s="198"/>
      <c r="AN134" s="198"/>
      <c r="AO134" s="198"/>
    </row>
    <row r="135" spans="16:41" x14ac:dyDescent="0.3"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H135" s="198"/>
      <c r="AI135" s="198"/>
      <c r="AJ135" s="198"/>
      <c r="AK135" s="198"/>
      <c r="AL135" s="198"/>
      <c r="AM135" s="198"/>
      <c r="AN135" s="198"/>
      <c r="AO135" s="198"/>
    </row>
    <row r="136" spans="16:41" x14ac:dyDescent="0.3"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H136" s="198"/>
      <c r="AI136" s="198"/>
      <c r="AJ136" s="198"/>
      <c r="AK136" s="198"/>
      <c r="AL136" s="198"/>
      <c r="AM136" s="198"/>
      <c r="AN136" s="198"/>
      <c r="AO136" s="198"/>
    </row>
    <row r="137" spans="16:41" x14ac:dyDescent="0.3"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H137" s="198"/>
      <c r="AI137" s="198"/>
      <c r="AJ137" s="198"/>
      <c r="AK137" s="198"/>
      <c r="AL137" s="198"/>
      <c r="AM137" s="198"/>
      <c r="AN137" s="198"/>
      <c r="AO137" s="198"/>
    </row>
    <row r="138" spans="16:41" x14ac:dyDescent="0.3"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98"/>
      <c r="AH138" s="198"/>
      <c r="AI138" s="198"/>
      <c r="AJ138" s="198"/>
      <c r="AK138" s="198"/>
      <c r="AL138" s="198"/>
      <c r="AM138" s="198"/>
      <c r="AN138" s="198"/>
      <c r="AO138" s="198"/>
    </row>
    <row r="139" spans="16:41" x14ac:dyDescent="0.3"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H139" s="198"/>
      <c r="AI139" s="198"/>
      <c r="AJ139" s="198"/>
      <c r="AK139" s="198"/>
      <c r="AL139" s="198"/>
      <c r="AM139" s="198"/>
      <c r="AN139" s="198"/>
      <c r="AO139" s="198"/>
    </row>
    <row r="140" spans="16:41" x14ac:dyDescent="0.3"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98"/>
      <c r="AH140" s="198"/>
      <c r="AI140" s="198"/>
      <c r="AJ140" s="198"/>
      <c r="AK140" s="198"/>
      <c r="AL140" s="198"/>
      <c r="AM140" s="198"/>
      <c r="AN140" s="198"/>
      <c r="AO140" s="198"/>
    </row>
  </sheetData>
  <mergeCells count="1">
    <mergeCell ref="A4:C4"/>
  </mergeCells>
  <phoneticPr fontId="53" type="noConversion"/>
  <conditionalFormatting sqref="B22 B24 B26 B28 B30 B32 B34 B36 B38 B40 B42 B44 B46 B48 B50 B52">
    <cfRule type="cellIs" dxfId="129" priority="23" stopIfTrue="1" operator="equal">
      <formula>"QA"</formula>
    </cfRule>
    <cfRule type="cellIs" dxfId="128" priority="24" stopIfTrue="1" operator="equal">
      <formula>"DA"</formula>
    </cfRule>
  </conditionalFormatting>
  <conditionalFormatting sqref="E7 E21">
    <cfRule type="expression" dxfId="127" priority="26" stopIfTrue="1">
      <formula>$E7&lt;5</formula>
    </cfRule>
  </conditionalFormatting>
  <conditionalFormatting sqref="E22 E24 E26 E28 E30 E32 E34 E36 E38 E40 E42 E44 E46 E48 E50 E52">
    <cfRule type="expression" dxfId="126" priority="18" stopIfTrue="1">
      <formula>AND($E22&lt;9,$C22&gt;0)</formula>
    </cfRule>
  </conditionalFormatting>
  <conditionalFormatting sqref="F8 H10 F12 J14 F16 H18 F20 N62">
    <cfRule type="expression" dxfId="125" priority="25" stopIfTrue="1">
      <formula>$K$1="CU"</formula>
    </cfRule>
  </conditionalFormatting>
  <conditionalFormatting sqref="G8">
    <cfRule type="cellIs" dxfId="124" priority="10" stopIfTrue="1" operator="equal">
      <formula>"Bye"</formula>
    </cfRule>
  </conditionalFormatting>
  <conditionalFormatting sqref="G10 I14 G18 G25 I29 G33 G41 I45 G49">
    <cfRule type="expression" dxfId="123" priority="15" stopIfTrue="1">
      <formula>AND($K$1="CU",G10="Umpire")</formula>
    </cfRule>
    <cfRule type="expression" dxfId="122" priority="16" stopIfTrue="1">
      <formula>AND($K$1="CU",G10&lt;&gt;"Umpire",H10&lt;&gt;"")</formula>
    </cfRule>
    <cfRule type="expression" dxfId="121" priority="17" stopIfTrue="1">
      <formula>AND($K$1="CU",G10&lt;&gt;"Umpire")</formula>
    </cfRule>
  </conditionalFormatting>
  <conditionalFormatting sqref="G12 G16 G23 I25 G27 K29 G31 I33 G35 G39 I41 G43 K45 G47 I49 G51">
    <cfRule type="expression" dxfId="120" priority="21" stopIfTrue="1">
      <formula>F12="as"</formula>
    </cfRule>
    <cfRule type="expression" dxfId="119" priority="22" stopIfTrue="1">
      <formula>F12="bs"</formula>
    </cfRule>
  </conditionalFormatting>
  <conditionalFormatting sqref="G20">
    <cfRule type="cellIs" dxfId="118" priority="8" stopIfTrue="1" operator="equal">
      <formula>"Bye"</formula>
    </cfRule>
  </conditionalFormatting>
  <conditionalFormatting sqref="I10">
    <cfRule type="cellIs" dxfId="117" priority="6" stopIfTrue="1" operator="equal">
      <formula>"Bye"</formula>
    </cfRule>
  </conditionalFormatting>
  <conditionalFormatting sqref="I18">
    <cfRule type="cellIs" dxfId="116" priority="7" stopIfTrue="1" operator="equal">
      <formula>"Bye"</formula>
    </cfRule>
  </conditionalFormatting>
  <conditionalFormatting sqref="K14">
    <cfRule type="cellIs" dxfId="115" priority="5" stopIfTrue="1" operator="equal">
      <formula>"Bye"</formula>
    </cfRule>
  </conditionalFormatting>
  <conditionalFormatting sqref="K16">
    <cfRule type="expression" dxfId="114" priority="11" stopIfTrue="1">
      <formula>AND($K$1="CU",K16="Umpire")</formula>
    </cfRule>
    <cfRule type="expression" dxfId="113" priority="12" stopIfTrue="1">
      <formula>AND($K$1="CU",K16&lt;&gt;"Umpire",L16&lt;&gt;"")</formula>
    </cfRule>
    <cfRule type="expression" dxfId="112" priority="13" stopIfTrue="1">
      <formula>AND($K$1="CU",K16&lt;&gt;"Umpire")</formula>
    </cfRule>
  </conditionalFormatting>
  <dataValidations count="1">
    <dataValidation type="list" allowBlank="1" showInputMessage="1" sqref="G49 K16 I14 G10 G18 I29 G25 G33 I45 G41" xr:uid="{00000000-0002-0000-0D00-000000000000}">
      <formula1>$Q$7:$Q$16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8</xdr:col>
                    <xdr:colOff>522514</xdr:colOff>
                    <xdr:row>0</xdr:row>
                    <xdr:rowOff>10886</xdr:rowOff>
                  </from>
                  <to>
                    <xdr:col>10</xdr:col>
                    <xdr:colOff>370114</xdr:colOff>
                    <xdr:row>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8</xdr:col>
                    <xdr:colOff>517071</xdr:colOff>
                    <xdr:row>0</xdr:row>
                    <xdr:rowOff>179614</xdr:rowOff>
                  </from>
                  <to>
                    <xdr:col>10</xdr:col>
                    <xdr:colOff>370114</xdr:colOff>
                    <xdr:row>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0646-F373-4F88-97BE-A873D7129092}">
  <sheetPr>
    <tabColor theme="7" tint="0.59999389629810485"/>
  </sheetPr>
  <dimension ref="A1:AE43"/>
  <sheetViews>
    <sheetView showZeros="0" zoomScaleNormal="100" workbookViewId="0">
      <selection activeCell="G15" sqref="G15"/>
    </sheetView>
  </sheetViews>
  <sheetFormatPr defaultColWidth="8.69140625" defaultRowHeight="12.75" customHeight="1" x14ac:dyDescent="0.3"/>
  <cols>
    <col min="1" max="1" width="5.4609375" style="465" customWidth="1"/>
    <col min="2" max="2" width="11.23046875" style="465" bestFit="1" customWidth="1"/>
    <col min="3" max="3" width="8" style="465" bestFit="1" customWidth="1"/>
    <col min="4" max="4" width="7.69140625" style="465" bestFit="1" customWidth="1"/>
    <col min="5" max="5" width="12.61328125" style="465" customWidth="1"/>
    <col min="6" max="6" width="11.61328125" style="465" customWidth="1"/>
    <col min="7" max="7" width="12.07421875" style="465" customWidth="1"/>
    <col min="8" max="9" width="8.53515625" style="465" customWidth="1"/>
    <col min="10" max="10" width="7.84375" style="465" customWidth="1"/>
    <col min="11" max="12" width="8.69140625" style="465"/>
    <col min="13" max="25" width="11.53515625" style="465" hidden="1" customWidth="1"/>
    <col min="26" max="16384" width="8.69140625" style="465"/>
  </cols>
  <sheetData>
    <row r="1" spans="1:25" ht="25.3" x14ac:dyDescent="0.3">
      <c r="A1" s="657" t="s">
        <v>205</v>
      </c>
      <c r="B1" s="657"/>
      <c r="C1" s="657"/>
      <c r="D1" s="657"/>
      <c r="E1" s="657"/>
      <c r="F1" s="581"/>
      <c r="G1" s="581"/>
      <c r="I1" s="466"/>
      <c r="J1" s="467"/>
      <c r="P1" s="470" t="e">
        <f>IF(M5=1,CONCATENATE(VLOOKUP(M3,O16:V27,2)),CONCATENATE(VLOOKUP(M3,O2:Y13,2)))</f>
        <v>#REF!</v>
      </c>
      <c r="Q1" s="470" t="e">
        <f>IF(M5=1,CONCATENATE(VLOOKUP(M3,O16:Y27,3)),CONCATENATE(VLOOKUP(M3,O2:Y13,3)))</f>
        <v>#REF!</v>
      </c>
      <c r="R1" s="470" t="e">
        <f>IF(M5=1,CONCATENATE(VLOOKUP(M3,O16:Y27,4)),CONCATENATE(VLOOKUP(M3,O2:Y13,4)))</f>
        <v>#REF!</v>
      </c>
      <c r="S1" s="470" t="e">
        <f>IF(M5=1,CONCATENATE(VLOOKUP(M3,O16:Y27,5)),CONCATENATE(VLOOKUP(M3,O2:Y13,5)))</f>
        <v>#REF!</v>
      </c>
      <c r="T1" s="470" t="e">
        <f>IF(M5=1,CONCATENATE(VLOOKUP(M3,O16:Y27,6)),CONCATENATE(VLOOKUP(M3,O2:Y13,6)))</f>
        <v>#REF!</v>
      </c>
      <c r="U1" s="470" t="e">
        <f>IF(M5=1,CONCATENATE(VLOOKUP(M3,O16:Y27,7)),CONCATENATE(VLOOKUP(M3,O2:Y13,7)))</f>
        <v>#REF!</v>
      </c>
      <c r="V1" s="470" t="e">
        <f>IF(M5=1,CONCATENATE(VLOOKUP(M3,O16:Y27,8)),CONCATENATE(VLOOKUP(M3,O2:Y13,8)))</f>
        <v>#REF!</v>
      </c>
      <c r="W1" s="470" t="e">
        <f>IF(M5=1,CONCATENATE(VLOOKUP(M3,O16:Y27,9)),CONCATENATE(VLOOKUP(M3,O2:Y13,9)))</f>
        <v>#REF!</v>
      </c>
      <c r="X1" s="470" t="e">
        <f>IF(M5=1,CONCATENATE(VLOOKUP(M3,O16:Y27,10)),CONCATENATE(VLOOKUP(M3,O2:Y13,10)))</f>
        <v>#REF!</v>
      </c>
      <c r="Y1" s="470" t="e">
        <f>IF(M5=1,CONCATENATE(VLOOKUP(M3,O16:Y27,11)),CONCATENATE(VLOOKUP(M3,O2:Y13,11)))</f>
        <v>#REF!</v>
      </c>
    </row>
    <row r="2" spans="1:25" ht="12.45" x14ac:dyDescent="0.3">
      <c r="A2" s="471" t="s">
        <v>36</v>
      </c>
      <c r="B2" s="472"/>
      <c r="C2" s="472"/>
      <c r="D2" s="472"/>
      <c r="E2" s="472" t="s">
        <v>113</v>
      </c>
      <c r="F2" s="472"/>
      <c r="G2" s="472"/>
      <c r="H2" s="466"/>
      <c r="I2" s="466"/>
      <c r="J2" s="466"/>
      <c r="M2" s="476"/>
      <c r="N2" s="477"/>
      <c r="O2" s="477" t="s">
        <v>49</v>
      </c>
      <c r="P2" s="478">
        <v>150</v>
      </c>
      <c r="Q2" s="478">
        <v>120</v>
      </c>
      <c r="R2" s="478">
        <v>100</v>
      </c>
      <c r="S2" s="478">
        <v>80</v>
      </c>
      <c r="T2" s="478">
        <v>70</v>
      </c>
      <c r="U2" s="478">
        <v>60</v>
      </c>
      <c r="V2" s="478">
        <v>55</v>
      </c>
      <c r="W2" s="478">
        <v>50</v>
      </c>
      <c r="X2" s="478">
        <v>45</v>
      </c>
      <c r="Y2" s="478">
        <v>40</v>
      </c>
    </row>
    <row r="3" spans="1:25" ht="12.45" x14ac:dyDescent="0.3">
      <c r="A3" s="479" t="s">
        <v>19</v>
      </c>
      <c r="B3" s="479"/>
      <c r="C3" s="479"/>
      <c r="D3" s="479"/>
      <c r="E3" s="479" t="s">
        <v>16</v>
      </c>
      <c r="F3" s="479"/>
      <c r="G3" s="479"/>
      <c r="H3" s="479"/>
      <c r="I3" s="481" t="s">
        <v>25</v>
      </c>
      <c r="J3" s="479"/>
      <c r="M3" s="477" t="e">
        <f>IF(#REF!="OB","A",IF(#REF!="IX","W",#REF!))</f>
        <v>#REF!</v>
      </c>
      <c r="N3" s="477"/>
      <c r="O3" s="477" t="s">
        <v>67</v>
      </c>
      <c r="P3" s="478">
        <v>120</v>
      </c>
      <c r="Q3" s="478">
        <v>90</v>
      </c>
      <c r="R3" s="478">
        <v>65</v>
      </c>
      <c r="S3" s="478">
        <v>55</v>
      </c>
      <c r="T3" s="478">
        <v>50</v>
      </c>
      <c r="U3" s="478">
        <v>45</v>
      </c>
      <c r="V3" s="478">
        <v>40</v>
      </c>
      <c r="W3" s="478">
        <v>35</v>
      </c>
      <c r="X3" s="478">
        <v>25</v>
      </c>
      <c r="Y3" s="478">
        <v>20</v>
      </c>
    </row>
    <row r="4" spans="1:25" ht="12.9" thickBot="1" x14ac:dyDescent="0.35">
      <c r="A4" s="658">
        <v>46135</v>
      </c>
      <c r="B4" s="658"/>
      <c r="C4" s="658"/>
      <c r="D4" s="485"/>
      <c r="E4" s="486" t="s">
        <v>86</v>
      </c>
      <c r="F4" s="486"/>
      <c r="G4" s="486"/>
      <c r="H4" s="487"/>
      <c r="I4" s="489">
        <v>0</v>
      </c>
      <c r="J4" s="487"/>
      <c r="M4" s="477"/>
      <c r="N4" s="477"/>
      <c r="O4" s="477" t="s">
        <v>68</v>
      </c>
      <c r="P4" s="478">
        <v>90</v>
      </c>
      <c r="Q4" s="478">
        <v>60</v>
      </c>
      <c r="R4" s="478">
        <v>45</v>
      </c>
      <c r="S4" s="478">
        <v>34</v>
      </c>
      <c r="T4" s="478">
        <v>27</v>
      </c>
      <c r="U4" s="478">
        <v>22</v>
      </c>
      <c r="V4" s="478">
        <v>18</v>
      </c>
      <c r="W4" s="478">
        <v>15</v>
      </c>
      <c r="X4" s="478">
        <v>12</v>
      </c>
      <c r="Y4" s="478">
        <v>9</v>
      </c>
    </row>
    <row r="5" spans="1:25" ht="12.45" x14ac:dyDescent="0.3">
      <c r="A5" s="493"/>
      <c r="B5" s="493" t="s">
        <v>35</v>
      </c>
      <c r="C5" s="493" t="s">
        <v>47</v>
      </c>
      <c r="D5" s="493" t="s">
        <v>30</v>
      </c>
      <c r="E5" s="493" t="s">
        <v>52</v>
      </c>
      <c r="F5" s="493"/>
      <c r="G5" s="493"/>
      <c r="H5" s="494" t="s">
        <v>53</v>
      </c>
      <c r="I5" s="494" t="s">
        <v>54</v>
      </c>
      <c r="J5" s="494" t="s">
        <v>55</v>
      </c>
      <c r="M5" s="477">
        <v>2</v>
      </c>
      <c r="N5" s="477"/>
      <c r="O5" s="477" t="s">
        <v>69</v>
      </c>
      <c r="P5" s="478">
        <v>60</v>
      </c>
      <c r="Q5" s="478">
        <v>40</v>
      </c>
      <c r="R5" s="478">
        <v>30</v>
      </c>
      <c r="S5" s="478">
        <v>20</v>
      </c>
      <c r="T5" s="478">
        <v>18</v>
      </c>
      <c r="U5" s="478">
        <v>15</v>
      </c>
      <c r="V5" s="478">
        <v>12</v>
      </c>
      <c r="W5" s="478">
        <v>10</v>
      </c>
      <c r="X5" s="478">
        <v>8</v>
      </c>
      <c r="Y5" s="478">
        <v>6</v>
      </c>
    </row>
    <row r="6" spans="1:25" ht="12.45" x14ac:dyDescent="0.3">
      <c r="A6" s="497"/>
      <c r="B6" s="497"/>
      <c r="C6" s="497"/>
      <c r="D6" s="497"/>
      <c r="E6" s="497"/>
      <c r="F6" s="497"/>
      <c r="G6" s="497"/>
      <c r="H6" s="497"/>
      <c r="I6" s="497"/>
      <c r="J6" s="497"/>
      <c r="M6" s="477"/>
      <c r="N6" s="477"/>
      <c r="O6" s="477" t="s">
        <v>70</v>
      </c>
      <c r="P6" s="478">
        <v>40</v>
      </c>
      <c r="Q6" s="478">
        <v>25</v>
      </c>
      <c r="R6" s="478">
        <v>18</v>
      </c>
      <c r="S6" s="478">
        <v>13</v>
      </c>
      <c r="T6" s="478">
        <v>10</v>
      </c>
      <c r="U6" s="478">
        <v>8</v>
      </c>
      <c r="V6" s="478">
        <v>6</v>
      </c>
      <c r="W6" s="478">
        <v>5</v>
      </c>
      <c r="X6" s="478">
        <v>4</v>
      </c>
      <c r="Y6" s="478">
        <v>3</v>
      </c>
    </row>
    <row r="7" spans="1:25" ht="12.45" x14ac:dyDescent="0.3">
      <c r="A7" s="500" t="s">
        <v>49</v>
      </c>
      <c r="B7" s="501">
        <v>1</v>
      </c>
      <c r="C7" s="502">
        <v>0</v>
      </c>
      <c r="D7" s="502">
        <v>0</v>
      </c>
      <c r="E7" s="503" t="s">
        <v>184</v>
      </c>
      <c r="F7" s="676"/>
      <c r="G7" s="676" t="s">
        <v>382</v>
      </c>
      <c r="H7" s="504"/>
      <c r="I7" s="505" t="str">
        <f>IF(H7="","",CONCATENATE(VLOOKUP($M$3,$P$1:$Y$1,H7)," pont"))</f>
        <v/>
      </c>
      <c r="J7" s="506"/>
      <c r="M7" s="477"/>
      <c r="N7" s="477"/>
      <c r="O7" s="477" t="s">
        <v>71</v>
      </c>
      <c r="P7" s="478">
        <v>25</v>
      </c>
      <c r="Q7" s="478">
        <v>15</v>
      </c>
      <c r="R7" s="478">
        <v>13</v>
      </c>
      <c r="S7" s="478">
        <v>8</v>
      </c>
      <c r="T7" s="478">
        <v>6</v>
      </c>
      <c r="U7" s="478">
        <v>4</v>
      </c>
      <c r="V7" s="478">
        <v>3</v>
      </c>
      <c r="W7" s="478">
        <v>2</v>
      </c>
      <c r="X7" s="478">
        <v>1</v>
      </c>
      <c r="Y7" s="478">
        <v>0</v>
      </c>
    </row>
    <row r="8" spans="1:25" ht="12.45" x14ac:dyDescent="0.3">
      <c r="A8" s="500"/>
      <c r="B8" s="507"/>
      <c r="C8" s="508"/>
      <c r="D8" s="508"/>
      <c r="E8" s="508"/>
      <c r="F8" s="508"/>
      <c r="G8" s="508"/>
      <c r="H8" s="500"/>
      <c r="I8" s="500"/>
      <c r="J8" s="509"/>
      <c r="M8" s="477"/>
      <c r="N8" s="477"/>
      <c r="O8" s="477" t="s">
        <v>72</v>
      </c>
      <c r="P8" s="478">
        <v>15</v>
      </c>
      <c r="Q8" s="478">
        <v>10</v>
      </c>
      <c r="R8" s="478">
        <v>7</v>
      </c>
      <c r="S8" s="478">
        <v>5</v>
      </c>
      <c r="T8" s="478">
        <v>4</v>
      </c>
      <c r="U8" s="478">
        <v>3</v>
      </c>
      <c r="V8" s="478">
        <v>2</v>
      </c>
      <c r="W8" s="478">
        <v>1</v>
      </c>
      <c r="X8" s="478">
        <v>0</v>
      </c>
      <c r="Y8" s="478">
        <v>0</v>
      </c>
    </row>
    <row r="9" spans="1:25" ht="12.45" x14ac:dyDescent="0.3">
      <c r="A9" s="500" t="s">
        <v>50</v>
      </c>
      <c r="B9" s="501">
        <v>2</v>
      </c>
      <c r="C9" s="502">
        <v>0</v>
      </c>
      <c r="D9" s="502">
        <v>0</v>
      </c>
      <c r="E9" s="503" t="s">
        <v>239</v>
      </c>
      <c r="F9" s="676"/>
      <c r="G9" s="676" t="s">
        <v>381</v>
      </c>
      <c r="H9" s="504"/>
      <c r="I9" s="505" t="str">
        <f>IF(H9="","",CONCATENATE(VLOOKUP($M$3,$P$1:$Y$1,H9)," pont"))</f>
        <v/>
      </c>
      <c r="J9" s="506"/>
      <c r="M9" s="477"/>
      <c r="N9" s="477"/>
      <c r="O9" s="477" t="s">
        <v>73</v>
      </c>
      <c r="P9" s="478">
        <v>10</v>
      </c>
      <c r="Q9" s="478">
        <v>6</v>
      </c>
      <c r="R9" s="478">
        <v>4</v>
      </c>
      <c r="S9" s="478">
        <v>2</v>
      </c>
      <c r="T9" s="478">
        <v>1</v>
      </c>
      <c r="U9" s="478">
        <v>0</v>
      </c>
      <c r="V9" s="478">
        <v>0</v>
      </c>
      <c r="W9" s="478">
        <v>0</v>
      </c>
      <c r="X9" s="478">
        <v>0</v>
      </c>
      <c r="Y9" s="478">
        <v>0</v>
      </c>
    </row>
    <row r="10" spans="1:25" ht="12.45" x14ac:dyDescent="0.3">
      <c r="A10" s="500"/>
      <c r="B10" s="507"/>
      <c r="C10" s="508"/>
      <c r="D10" s="508"/>
      <c r="E10" s="508"/>
      <c r="F10" s="508"/>
      <c r="G10" s="508"/>
      <c r="H10" s="500"/>
      <c r="I10" s="500"/>
      <c r="J10" s="509"/>
      <c r="M10" s="477"/>
      <c r="N10" s="477"/>
      <c r="O10" s="477" t="s">
        <v>74</v>
      </c>
      <c r="P10" s="478">
        <v>6</v>
      </c>
      <c r="Q10" s="478">
        <v>3</v>
      </c>
      <c r="R10" s="478">
        <v>2</v>
      </c>
      <c r="S10" s="478">
        <v>1</v>
      </c>
      <c r="T10" s="478">
        <v>0</v>
      </c>
      <c r="U10" s="478">
        <v>0</v>
      </c>
      <c r="V10" s="478">
        <v>0</v>
      </c>
      <c r="W10" s="478">
        <v>0</v>
      </c>
      <c r="X10" s="478">
        <v>0</v>
      </c>
      <c r="Y10" s="478">
        <v>0</v>
      </c>
    </row>
    <row r="11" spans="1:25" ht="12.45" x14ac:dyDescent="0.3">
      <c r="A11" s="500" t="s">
        <v>51</v>
      </c>
      <c r="B11" s="501">
        <v>3</v>
      </c>
      <c r="C11" s="502">
        <v>0</v>
      </c>
      <c r="D11" s="502">
        <v>0</v>
      </c>
      <c r="E11" s="503" t="s">
        <v>160</v>
      </c>
      <c r="F11" s="676"/>
      <c r="G11" s="676" t="s">
        <v>381</v>
      </c>
      <c r="H11" s="504"/>
      <c r="I11" s="505" t="str">
        <f>IF(H11="","",CONCATENATE(VLOOKUP($M$3,$P$1:$Y$1,H11)," pont"))</f>
        <v/>
      </c>
      <c r="J11" s="506"/>
      <c r="M11" s="477"/>
      <c r="N11" s="477"/>
      <c r="O11" s="477" t="s">
        <v>79</v>
      </c>
      <c r="P11" s="478">
        <v>3</v>
      </c>
      <c r="Q11" s="478">
        <v>2</v>
      </c>
      <c r="R11" s="478">
        <v>1</v>
      </c>
      <c r="S11" s="478">
        <v>0</v>
      </c>
      <c r="T11" s="478">
        <v>0</v>
      </c>
      <c r="U11" s="478">
        <v>0</v>
      </c>
      <c r="V11" s="478">
        <v>0</v>
      </c>
      <c r="W11" s="478">
        <v>0</v>
      </c>
      <c r="X11" s="478">
        <v>0</v>
      </c>
      <c r="Y11" s="478">
        <v>0</v>
      </c>
    </row>
    <row r="12" spans="1:25" ht="12.45" x14ac:dyDescent="0.3">
      <c r="A12" s="500"/>
      <c r="B12" s="507"/>
      <c r="C12" s="508"/>
      <c r="D12" s="508"/>
      <c r="E12" s="508"/>
      <c r="F12" s="508"/>
      <c r="G12" s="508"/>
      <c r="H12" s="497"/>
      <c r="I12" s="497"/>
      <c r="J12" s="509"/>
      <c r="M12" s="477"/>
      <c r="N12" s="477"/>
      <c r="O12" s="477" t="s">
        <v>75</v>
      </c>
      <c r="P12" s="510">
        <v>0</v>
      </c>
      <c r="Q12" s="510">
        <v>0</v>
      </c>
      <c r="R12" s="510">
        <v>0</v>
      </c>
      <c r="S12" s="510">
        <v>0</v>
      </c>
      <c r="T12" s="510">
        <v>0</v>
      </c>
      <c r="U12" s="510">
        <v>0</v>
      </c>
      <c r="V12" s="510">
        <v>0</v>
      </c>
      <c r="W12" s="510">
        <v>0</v>
      </c>
      <c r="X12" s="510">
        <v>0</v>
      </c>
      <c r="Y12" s="510">
        <v>0</v>
      </c>
    </row>
    <row r="13" spans="1:25" ht="12.45" x14ac:dyDescent="0.3">
      <c r="A13" s="500" t="s">
        <v>56</v>
      </c>
      <c r="B13" s="501">
        <v>4</v>
      </c>
      <c r="C13" s="502">
        <v>0</v>
      </c>
      <c r="D13" s="502">
        <v>0</v>
      </c>
      <c r="E13" s="503" t="s">
        <v>240</v>
      </c>
      <c r="F13" s="676"/>
      <c r="G13" s="676" t="s">
        <v>381</v>
      </c>
      <c r="H13" s="504"/>
      <c r="I13" s="505" t="str">
        <f>IF(H13="","",CONCATENATE(VLOOKUP($M$3,$P$1:$Y$1,H13)," pont"))</f>
        <v/>
      </c>
      <c r="J13" s="506"/>
      <c r="M13" s="477"/>
      <c r="N13" s="477"/>
      <c r="O13" s="477" t="s">
        <v>76</v>
      </c>
      <c r="P13" s="510">
        <v>0</v>
      </c>
      <c r="Q13" s="510">
        <v>0</v>
      </c>
      <c r="R13" s="510">
        <v>0</v>
      </c>
      <c r="S13" s="510">
        <v>0</v>
      </c>
      <c r="T13" s="510">
        <v>0</v>
      </c>
      <c r="U13" s="510">
        <v>0</v>
      </c>
      <c r="V13" s="510">
        <v>0</v>
      </c>
      <c r="W13" s="510">
        <v>0</v>
      </c>
      <c r="X13" s="510">
        <v>0</v>
      </c>
      <c r="Y13" s="510">
        <v>0</v>
      </c>
    </row>
    <row r="14" spans="1:25" ht="12.45" x14ac:dyDescent="0.3">
      <c r="A14" s="500"/>
      <c r="B14" s="507"/>
      <c r="C14" s="508"/>
      <c r="D14" s="508"/>
      <c r="E14" s="508"/>
      <c r="F14" s="508"/>
      <c r="G14" s="508"/>
      <c r="H14" s="500"/>
      <c r="I14" s="500"/>
      <c r="J14" s="509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</row>
    <row r="15" spans="1:25" ht="12.45" x14ac:dyDescent="0.3">
      <c r="A15" s="500" t="s">
        <v>281</v>
      </c>
      <c r="B15" s="501">
        <v>5</v>
      </c>
      <c r="C15" s="502">
        <v>0</v>
      </c>
      <c r="D15" s="502">
        <v>0</v>
      </c>
      <c r="E15" s="503" t="s">
        <v>241</v>
      </c>
      <c r="F15" s="676"/>
      <c r="G15" s="676" t="s">
        <v>381</v>
      </c>
      <c r="H15" s="504"/>
      <c r="I15" s="505" t="str">
        <f>IF(H15="","",CONCATENATE(VLOOKUP($M$3,$P$1:$Y$1,H15)," pont"))</f>
        <v/>
      </c>
      <c r="J15" s="506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</row>
    <row r="16" spans="1:25" ht="12.45" x14ac:dyDescent="0.3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M16" s="477"/>
      <c r="N16" s="477"/>
      <c r="O16" s="477" t="s">
        <v>49</v>
      </c>
      <c r="P16" s="477">
        <v>300</v>
      </c>
      <c r="Q16" s="477">
        <v>250</v>
      </c>
      <c r="R16" s="477">
        <v>220</v>
      </c>
      <c r="S16" s="477">
        <v>180</v>
      </c>
      <c r="T16" s="477">
        <v>160</v>
      </c>
      <c r="U16" s="477">
        <v>150</v>
      </c>
      <c r="V16" s="477">
        <v>140</v>
      </c>
      <c r="W16" s="477">
        <v>130</v>
      </c>
      <c r="X16" s="477">
        <v>120</v>
      </c>
      <c r="Y16" s="477">
        <v>110</v>
      </c>
    </row>
    <row r="17" spans="1:25" ht="12.45" x14ac:dyDescent="0.3">
      <c r="A17" s="497"/>
      <c r="B17" s="497"/>
      <c r="C17" s="497"/>
      <c r="D17" s="497"/>
      <c r="E17" s="497"/>
      <c r="F17" s="497"/>
      <c r="G17" s="497"/>
      <c r="H17" s="497"/>
      <c r="I17" s="497"/>
      <c r="J17" s="497"/>
      <c r="M17" s="477"/>
      <c r="N17" s="477"/>
      <c r="O17" s="477" t="s">
        <v>67</v>
      </c>
      <c r="P17" s="477">
        <v>250</v>
      </c>
      <c r="Q17" s="477">
        <v>200</v>
      </c>
      <c r="R17" s="477">
        <v>160</v>
      </c>
      <c r="S17" s="477">
        <v>140</v>
      </c>
      <c r="T17" s="477">
        <v>120</v>
      </c>
      <c r="U17" s="477">
        <v>110</v>
      </c>
      <c r="V17" s="477">
        <v>100</v>
      </c>
      <c r="W17" s="477">
        <v>90</v>
      </c>
      <c r="X17" s="477">
        <v>80</v>
      </c>
      <c r="Y17" s="477">
        <v>70</v>
      </c>
    </row>
    <row r="18" spans="1:25" ht="18.75" customHeight="1" x14ac:dyDescent="0.3">
      <c r="A18" s="497"/>
      <c r="B18" s="666"/>
      <c r="C18" s="666"/>
      <c r="D18" s="662" t="str">
        <f>E7</f>
        <v>Vince Véda</v>
      </c>
      <c r="E18" s="663"/>
      <c r="F18" s="677" t="str">
        <f>E9</f>
        <v>Fedor Szonja</v>
      </c>
      <c r="G18" s="677" t="str">
        <f>E11</f>
        <v>Kovács Bianka</v>
      </c>
      <c r="H18" s="580" t="str">
        <f>E13</f>
        <v>Oláh Luca</v>
      </c>
      <c r="I18" s="662" t="str">
        <f>E15</f>
        <v>Yiadom Lilly Irie</v>
      </c>
      <c r="J18" s="663"/>
      <c r="M18" s="477"/>
      <c r="N18" s="477"/>
      <c r="O18" s="477" t="s">
        <v>68</v>
      </c>
      <c r="P18" s="477">
        <v>200</v>
      </c>
      <c r="Q18" s="477">
        <v>150</v>
      </c>
      <c r="R18" s="477">
        <v>130</v>
      </c>
      <c r="S18" s="477">
        <v>110</v>
      </c>
      <c r="T18" s="477">
        <v>95</v>
      </c>
      <c r="U18" s="477">
        <v>80</v>
      </c>
      <c r="V18" s="477">
        <v>70</v>
      </c>
      <c r="W18" s="477">
        <v>60</v>
      </c>
      <c r="X18" s="477">
        <v>55</v>
      </c>
      <c r="Y18" s="477">
        <v>50</v>
      </c>
    </row>
    <row r="19" spans="1:25" ht="18.75" customHeight="1" x14ac:dyDescent="0.3">
      <c r="A19" s="511" t="s">
        <v>49</v>
      </c>
      <c r="B19" s="659" t="str">
        <f>E7</f>
        <v>Vince Véda</v>
      </c>
      <c r="C19" s="659"/>
      <c r="D19" s="660"/>
      <c r="E19" s="661"/>
      <c r="F19" s="680"/>
      <c r="G19" s="680"/>
      <c r="H19" s="576"/>
      <c r="I19" s="664"/>
      <c r="J19" s="665"/>
      <c r="M19" s="477"/>
      <c r="N19" s="477"/>
      <c r="O19" s="477" t="s">
        <v>69</v>
      </c>
      <c r="P19" s="477">
        <v>150</v>
      </c>
      <c r="Q19" s="477">
        <v>120</v>
      </c>
      <c r="R19" s="477">
        <v>100</v>
      </c>
      <c r="S19" s="477">
        <v>80</v>
      </c>
      <c r="T19" s="477">
        <v>70</v>
      </c>
      <c r="U19" s="477">
        <v>60</v>
      </c>
      <c r="V19" s="477">
        <v>55</v>
      </c>
      <c r="W19" s="477">
        <v>50</v>
      </c>
      <c r="X19" s="477">
        <v>45</v>
      </c>
      <c r="Y19" s="477">
        <v>40</v>
      </c>
    </row>
    <row r="20" spans="1:25" ht="18.75" customHeight="1" x14ac:dyDescent="0.3">
      <c r="A20" s="511" t="s">
        <v>50</v>
      </c>
      <c r="B20" s="659" t="str">
        <f>E9</f>
        <v>Fedor Szonja</v>
      </c>
      <c r="C20" s="659"/>
      <c r="D20" s="669"/>
      <c r="E20" s="670"/>
      <c r="F20" s="683"/>
      <c r="G20" s="716"/>
      <c r="H20" s="575"/>
      <c r="I20" s="664"/>
      <c r="J20" s="665"/>
      <c r="M20" s="477"/>
      <c r="N20" s="477"/>
      <c r="O20" s="477" t="s">
        <v>70</v>
      </c>
      <c r="P20" s="477">
        <v>120</v>
      </c>
      <c r="Q20" s="477">
        <v>90</v>
      </c>
      <c r="R20" s="477">
        <v>65</v>
      </c>
      <c r="S20" s="477">
        <v>55</v>
      </c>
      <c r="T20" s="477">
        <v>50</v>
      </c>
      <c r="U20" s="477">
        <v>45</v>
      </c>
      <c r="V20" s="477">
        <v>40</v>
      </c>
      <c r="W20" s="477">
        <v>35</v>
      </c>
      <c r="X20" s="477">
        <v>25</v>
      </c>
      <c r="Y20" s="477">
        <v>20</v>
      </c>
    </row>
    <row r="21" spans="1:25" ht="18.75" customHeight="1" x14ac:dyDescent="0.3">
      <c r="A21" s="511" t="s">
        <v>51</v>
      </c>
      <c r="B21" s="659" t="str">
        <f>E11</f>
        <v>Kovács Bianka</v>
      </c>
      <c r="C21" s="659"/>
      <c r="D21" s="667"/>
      <c r="E21" s="668"/>
      <c r="F21" s="575"/>
      <c r="G21" s="684"/>
      <c r="H21" s="575"/>
      <c r="I21" s="669"/>
      <c r="J21" s="670"/>
      <c r="M21" s="477"/>
      <c r="N21" s="477"/>
      <c r="O21" s="477" t="s">
        <v>71</v>
      </c>
      <c r="P21" s="477">
        <v>90</v>
      </c>
      <c r="Q21" s="477">
        <v>60</v>
      </c>
      <c r="R21" s="477">
        <v>45</v>
      </c>
      <c r="S21" s="477">
        <v>34</v>
      </c>
      <c r="T21" s="477">
        <v>27</v>
      </c>
      <c r="U21" s="477">
        <v>22</v>
      </c>
      <c r="V21" s="477">
        <v>18</v>
      </c>
      <c r="W21" s="477">
        <v>15</v>
      </c>
      <c r="X21" s="477">
        <v>12</v>
      </c>
      <c r="Y21" s="477">
        <v>9</v>
      </c>
    </row>
    <row r="22" spans="1:25" ht="18.75" customHeight="1" x14ac:dyDescent="0.3">
      <c r="A22" s="511" t="s">
        <v>56</v>
      </c>
      <c r="B22" s="659" t="str">
        <f>E13</f>
        <v>Oláh Luca</v>
      </c>
      <c r="C22" s="659"/>
      <c r="D22" s="669"/>
      <c r="E22" s="670"/>
      <c r="F22" s="574"/>
      <c r="G22" s="574"/>
      <c r="H22" s="577"/>
      <c r="I22" s="669"/>
      <c r="J22" s="670"/>
      <c r="M22" s="477"/>
      <c r="N22" s="477"/>
      <c r="O22" s="477" t="s">
        <v>72</v>
      </c>
      <c r="P22" s="477">
        <v>60</v>
      </c>
      <c r="Q22" s="477">
        <v>40</v>
      </c>
      <c r="R22" s="477">
        <v>30</v>
      </c>
      <c r="S22" s="477">
        <v>20</v>
      </c>
      <c r="T22" s="477">
        <v>18</v>
      </c>
      <c r="U22" s="477">
        <v>15</v>
      </c>
      <c r="V22" s="477">
        <v>12</v>
      </c>
      <c r="W22" s="477">
        <v>10</v>
      </c>
      <c r="X22" s="477">
        <v>8</v>
      </c>
      <c r="Y22" s="477">
        <v>6</v>
      </c>
    </row>
    <row r="23" spans="1:25" ht="18.75" customHeight="1" x14ac:dyDescent="0.3">
      <c r="A23" s="511" t="s">
        <v>281</v>
      </c>
      <c r="B23" s="659" t="str">
        <f>E15</f>
        <v>Yiadom Lilly Irie</v>
      </c>
      <c r="C23" s="659"/>
      <c r="D23" s="671"/>
      <c r="E23" s="672"/>
      <c r="F23" s="575"/>
      <c r="G23" s="575"/>
      <c r="H23" s="576"/>
      <c r="I23" s="674"/>
      <c r="J23" s="674"/>
      <c r="M23" s="477"/>
      <c r="N23" s="477"/>
      <c r="O23" s="477" t="s">
        <v>73</v>
      </c>
      <c r="P23" s="477">
        <v>40</v>
      </c>
      <c r="Q23" s="477">
        <v>25</v>
      </c>
      <c r="R23" s="477">
        <v>18</v>
      </c>
      <c r="S23" s="477">
        <v>13</v>
      </c>
      <c r="T23" s="477">
        <v>8</v>
      </c>
      <c r="U23" s="477">
        <v>7</v>
      </c>
      <c r="V23" s="477">
        <v>6</v>
      </c>
      <c r="W23" s="477">
        <v>5</v>
      </c>
      <c r="X23" s="477">
        <v>4</v>
      </c>
      <c r="Y23" s="477">
        <v>3</v>
      </c>
    </row>
    <row r="24" spans="1:25" ht="12.45" x14ac:dyDescent="0.3">
      <c r="A24" s="497"/>
      <c r="B24" s="497"/>
      <c r="C24" s="497"/>
      <c r="D24" s="497"/>
      <c r="E24" s="497"/>
      <c r="F24" s="497"/>
      <c r="G24" s="497"/>
      <c r="H24" s="497"/>
      <c r="I24" s="497"/>
      <c r="J24" s="497"/>
      <c r="M24" s="477"/>
      <c r="N24" s="477"/>
      <c r="O24" s="477" t="s">
        <v>74</v>
      </c>
      <c r="P24" s="477">
        <v>25</v>
      </c>
      <c r="Q24" s="477">
        <v>15</v>
      </c>
      <c r="R24" s="477">
        <v>13</v>
      </c>
      <c r="S24" s="477">
        <v>7</v>
      </c>
      <c r="T24" s="477">
        <v>6</v>
      </c>
      <c r="U24" s="477">
        <v>5</v>
      </c>
      <c r="V24" s="477">
        <v>4</v>
      </c>
      <c r="W24" s="477">
        <v>3</v>
      </c>
      <c r="X24" s="477">
        <v>2</v>
      </c>
      <c r="Y24" s="477">
        <v>1</v>
      </c>
    </row>
    <row r="25" spans="1:25" ht="12.45" x14ac:dyDescent="0.3">
      <c r="A25" s="497"/>
      <c r="B25" s="497"/>
      <c r="C25" s="497"/>
      <c r="D25" s="497"/>
      <c r="E25" s="497"/>
      <c r="F25" s="497"/>
      <c r="G25" s="497"/>
      <c r="H25" s="497"/>
      <c r="I25" s="497"/>
      <c r="J25" s="497"/>
      <c r="M25" s="477"/>
      <c r="N25" s="477"/>
      <c r="O25" s="477" t="s">
        <v>79</v>
      </c>
      <c r="P25" s="477">
        <v>15</v>
      </c>
      <c r="Q25" s="477">
        <v>10</v>
      </c>
      <c r="R25" s="477">
        <v>8</v>
      </c>
      <c r="S25" s="477">
        <v>4</v>
      </c>
      <c r="T25" s="477">
        <v>3</v>
      </c>
      <c r="U25" s="477">
        <v>2</v>
      </c>
      <c r="V25" s="477">
        <v>1</v>
      </c>
      <c r="W25" s="477">
        <v>0</v>
      </c>
      <c r="X25" s="477">
        <v>0</v>
      </c>
      <c r="Y25" s="477">
        <v>0</v>
      </c>
    </row>
    <row r="26" spans="1:25" ht="12.45" x14ac:dyDescent="0.3">
      <c r="A26" s="497"/>
      <c r="B26" s="492" t="s">
        <v>58</v>
      </c>
      <c r="C26" s="478" t="s">
        <v>274</v>
      </c>
      <c r="D26" s="478" t="s">
        <v>63</v>
      </c>
      <c r="E26" s="497"/>
      <c r="F26" s="497"/>
      <c r="G26" s="497"/>
      <c r="H26" s="497"/>
      <c r="I26" s="497"/>
      <c r="J26" s="497"/>
      <c r="M26" s="477"/>
      <c r="N26" s="477"/>
      <c r="O26" s="477" t="s">
        <v>75</v>
      </c>
      <c r="P26" s="477">
        <v>10</v>
      </c>
      <c r="Q26" s="477">
        <v>6</v>
      </c>
      <c r="R26" s="477">
        <v>4</v>
      </c>
      <c r="S26" s="477">
        <v>2</v>
      </c>
      <c r="T26" s="477">
        <v>1</v>
      </c>
      <c r="U26" s="477">
        <v>0</v>
      </c>
      <c r="V26" s="477">
        <v>0</v>
      </c>
      <c r="W26" s="477">
        <v>0</v>
      </c>
      <c r="X26" s="477">
        <v>0</v>
      </c>
      <c r="Y26" s="477">
        <v>0</v>
      </c>
    </row>
    <row r="27" spans="1:25" ht="12.45" x14ac:dyDescent="0.3">
      <c r="A27" s="497"/>
      <c r="B27" s="495" t="s">
        <v>65</v>
      </c>
      <c r="C27" s="496" t="s">
        <v>61</v>
      </c>
      <c r="D27" s="496" t="s">
        <v>275</v>
      </c>
      <c r="E27" s="497"/>
      <c r="F27" s="497"/>
      <c r="G27" s="497"/>
      <c r="H27" s="497"/>
      <c r="I27" s="497"/>
      <c r="J27" s="497"/>
      <c r="M27" s="477"/>
      <c r="N27" s="477"/>
      <c r="O27" s="477" t="s">
        <v>76</v>
      </c>
      <c r="P27" s="477">
        <v>3</v>
      </c>
      <c r="Q27" s="477">
        <v>2</v>
      </c>
      <c r="R27" s="477">
        <v>1</v>
      </c>
      <c r="S27" s="477">
        <v>0</v>
      </c>
      <c r="T27" s="477">
        <v>0</v>
      </c>
      <c r="U27" s="477">
        <v>0</v>
      </c>
      <c r="V27" s="477">
        <v>0</v>
      </c>
      <c r="W27" s="477">
        <v>0</v>
      </c>
      <c r="X27" s="477">
        <v>0</v>
      </c>
      <c r="Y27" s="477">
        <v>0</v>
      </c>
    </row>
    <row r="28" spans="1:25" ht="12.45" x14ac:dyDescent="0.3">
      <c r="A28" s="497"/>
      <c r="B28" s="498" t="s">
        <v>66</v>
      </c>
      <c r="C28" s="499" t="s">
        <v>276</v>
      </c>
      <c r="D28" s="499" t="s">
        <v>64</v>
      </c>
      <c r="E28" s="497"/>
      <c r="F28" s="497"/>
      <c r="G28" s="497"/>
      <c r="H28" s="497"/>
      <c r="I28" s="497"/>
      <c r="J28" s="497"/>
    </row>
    <row r="29" spans="1:25" ht="12.45" x14ac:dyDescent="0.3">
      <c r="A29" s="497"/>
      <c r="B29" s="492" t="s">
        <v>277</v>
      </c>
      <c r="C29" s="478" t="s">
        <v>60</v>
      </c>
      <c r="D29" s="478" t="s">
        <v>278</v>
      </c>
      <c r="E29" s="497"/>
      <c r="F29" s="497"/>
      <c r="G29" s="497"/>
      <c r="H29" s="497"/>
      <c r="I29" s="497"/>
      <c r="J29" s="497"/>
    </row>
    <row r="30" spans="1:25" ht="12.45" x14ac:dyDescent="0.3">
      <c r="A30" s="497"/>
      <c r="B30" s="495" t="s">
        <v>279</v>
      </c>
      <c r="C30" s="496" t="s">
        <v>62</v>
      </c>
      <c r="D30" s="496" t="s">
        <v>280</v>
      </c>
      <c r="E30" s="497"/>
      <c r="F30" s="497"/>
      <c r="G30" s="497"/>
      <c r="H30" s="497"/>
      <c r="I30" s="497"/>
      <c r="J30" s="497"/>
    </row>
    <row r="31" spans="1:25" ht="12.45" x14ac:dyDescent="0.3">
      <c r="A31" s="497"/>
      <c r="B31" s="497"/>
      <c r="C31" s="497"/>
      <c r="D31" s="497"/>
      <c r="E31" s="497"/>
      <c r="F31" s="497"/>
      <c r="G31" s="497"/>
      <c r="H31" s="497"/>
      <c r="I31" s="497"/>
      <c r="J31" s="497"/>
    </row>
    <row r="32" spans="1:25" ht="12.45" x14ac:dyDescent="0.3">
      <c r="A32" s="497"/>
      <c r="B32" s="497"/>
      <c r="C32" s="497"/>
      <c r="D32" s="497"/>
      <c r="E32" s="497"/>
      <c r="F32" s="497"/>
      <c r="G32" s="497"/>
      <c r="H32" s="497"/>
      <c r="I32" s="512"/>
      <c r="J32" s="497"/>
    </row>
    <row r="33" spans="1:10" ht="12.45" x14ac:dyDescent="0.3">
      <c r="A33" s="513" t="s">
        <v>30</v>
      </c>
      <c r="B33" s="514"/>
      <c r="C33" s="515"/>
      <c r="D33" s="516" t="s">
        <v>2</v>
      </c>
      <c r="E33" s="517" t="s">
        <v>32</v>
      </c>
      <c r="F33" s="517"/>
      <c r="G33" s="517"/>
      <c r="H33" s="519" t="s">
        <v>41</v>
      </c>
      <c r="I33" s="493"/>
      <c r="J33" s="518"/>
    </row>
    <row r="34" spans="1:10" ht="12.45" x14ac:dyDescent="0.3">
      <c r="A34" s="522" t="s">
        <v>31</v>
      </c>
      <c r="B34" s="523"/>
      <c r="C34" s="524"/>
      <c r="D34" s="525"/>
      <c r="E34" s="572"/>
      <c r="F34" s="572"/>
      <c r="G34" s="572"/>
      <c r="H34" s="527" t="s">
        <v>33</v>
      </c>
      <c r="I34" s="528"/>
      <c r="J34" s="529"/>
    </row>
    <row r="35" spans="1:10" ht="12.45" x14ac:dyDescent="0.3">
      <c r="A35" s="532" t="s">
        <v>38</v>
      </c>
      <c r="B35" s="533"/>
      <c r="C35" s="534"/>
      <c r="D35" s="535"/>
      <c r="E35" s="573"/>
      <c r="F35" s="573"/>
      <c r="G35" s="573"/>
      <c r="H35" s="537"/>
      <c r="I35" s="512"/>
      <c r="J35" s="538"/>
    </row>
    <row r="36" spans="1:10" ht="12.45" x14ac:dyDescent="0.3">
      <c r="A36" s="540"/>
      <c r="B36" s="541"/>
      <c r="C36" s="542"/>
      <c r="D36" s="535"/>
      <c r="E36" s="543"/>
      <c r="F36" s="543"/>
      <c r="G36" s="543"/>
      <c r="H36" s="527" t="s">
        <v>34</v>
      </c>
      <c r="I36" s="528"/>
      <c r="J36" s="529"/>
    </row>
    <row r="37" spans="1:10" ht="12.45" x14ac:dyDescent="0.3">
      <c r="A37" s="544"/>
      <c r="B37" s="545"/>
      <c r="C37" s="546"/>
      <c r="D37" s="535"/>
      <c r="E37" s="543"/>
      <c r="F37" s="543"/>
      <c r="G37" s="543"/>
      <c r="H37" s="547"/>
      <c r="I37" s="497"/>
      <c r="J37" s="548"/>
    </row>
    <row r="38" spans="1:10" ht="12.45" x14ac:dyDescent="0.3">
      <c r="A38" s="549"/>
      <c r="B38" s="550"/>
      <c r="C38" s="551"/>
      <c r="D38" s="535"/>
      <c r="E38" s="543"/>
      <c r="F38" s="543"/>
      <c r="G38" s="543"/>
      <c r="H38" s="532"/>
      <c r="I38" s="512"/>
      <c r="J38" s="538"/>
    </row>
    <row r="39" spans="1:10" ht="12.45" x14ac:dyDescent="0.3">
      <c r="A39" s="552"/>
      <c r="B39" s="553"/>
      <c r="C39" s="546"/>
      <c r="D39" s="535"/>
      <c r="E39" s="543"/>
      <c r="F39" s="543"/>
      <c r="G39" s="543"/>
      <c r="H39" s="527" t="s">
        <v>26</v>
      </c>
      <c r="I39" s="528"/>
      <c r="J39" s="529"/>
    </row>
    <row r="40" spans="1:10" ht="12.45" x14ac:dyDescent="0.3">
      <c r="A40" s="552"/>
      <c r="B40" s="553"/>
      <c r="C40" s="554"/>
      <c r="D40" s="535"/>
      <c r="E40" s="543"/>
      <c r="F40" s="543"/>
      <c r="G40" s="543"/>
      <c r="H40" s="547"/>
      <c r="I40" s="497"/>
      <c r="J40" s="548"/>
    </row>
    <row r="41" spans="1:10" ht="12.45" x14ac:dyDescent="0.3">
      <c r="A41" s="555"/>
      <c r="B41" s="556"/>
      <c r="C41" s="557"/>
      <c r="D41" s="558"/>
      <c r="E41" s="559"/>
      <c r="F41" s="559"/>
      <c r="G41" s="559"/>
      <c r="H41" s="532">
        <f>I4</f>
        <v>0</v>
      </c>
      <c r="I41" s="512"/>
      <c r="J41" s="538"/>
    </row>
    <row r="42" spans="1:10" ht="12.45" x14ac:dyDescent="0.3"/>
    <row r="43" spans="1:10" ht="12.45" x14ac:dyDescent="0.3"/>
  </sheetData>
  <mergeCells count="20">
    <mergeCell ref="B23:C23"/>
    <mergeCell ref="D23:E23"/>
    <mergeCell ref="I23:J23"/>
    <mergeCell ref="B22:C22"/>
    <mergeCell ref="D22:E22"/>
    <mergeCell ref="I22:J22"/>
    <mergeCell ref="B21:C21"/>
    <mergeCell ref="D21:E21"/>
    <mergeCell ref="I21:J21"/>
    <mergeCell ref="B20:C20"/>
    <mergeCell ref="D20:E20"/>
    <mergeCell ref="I20:J20"/>
    <mergeCell ref="I19:J19"/>
    <mergeCell ref="B18:C18"/>
    <mergeCell ref="D18:E18"/>
    <mergeCell ref="I18:J18"/>
    <mergeCell ref="A1:E1"/>
    <mergeCell ref="A4:C4"/>
    <mergeCell ref="B19:C19"/>
    <mergeCell ref="D19:E19"/>
  </mergeCells>
  <conditionalFormatting sqref="E7:G7 E9:G9 E11:G11 E13:G13 E15:G15">
    <cfRule type="cellIs" dxfId="111" priority="1" operator="equal">
      <formula>"Bye"</formula>
    </cfRule>
  </conditionalFormatting>
  <printOptions horizontalCentered="1" verticalCentered="1"/>
  <pageMargins left="0" right="0" top="0.98402777777777795" bottom="0.98402777777777795" header="0.511811023622047" footer="0.511811023622047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CF83-DD67-4141-84AF-EEF27E485E6D}">
  <sheetPr>
    <tabColor theme="7" tint="0.59999389629810485"/>
    <pageSetUpPr fitToPage="1"/>
  </sheetPr>
  <dimension ref="A1:AH57"/>
  <sheetViews>
    <sheetView showGridLines="0" showZeros="0" zoomScale="99" zoomScaleNormal="99" workbookViewId="0">
      <selection activeCell="E36" sqref="E36"/>
    </sheetView>
  </sheetViews>
  <sheetFormatPr defaultColWidth="8.84375" defaultRowHeight="12.45" x14ac:dyDescent="0.3"/>
  <cols>
    <col min="1" max="1" width="3.3046875" style="312" customWidth="1"/>
    <col min="2" max="2" width="4.4609375" style="312" bestFit="1" customWidth="1"/>
    <col min="3" max="3" width="5.3046875" style="312" customWidth="1"/>
    <col min="4" max="4" width="4.4609375" style="312" bestFit="1" customWidth="1"/>
    <col min="5" max="5" width="18.69140625" style="312" customWidth="1"/>
    <col min="6" max="6" width="13.84375" style="312" customWidth="1"/>
    <col min="7" max="7" width="1.69140625" style="438" customWidth="1"/>
    <col min="8" max="8" width="17.07421875" style="312" customWidth="1"/>
    <col min="9" max="9" width="1.69140625" style="438" customWidth="1"/>
    <col min="10" max="10" width="13.53515625" style="312" customWidth="1"/>
    <col min="11" max="11" width="1.69140625" style="439" customWidth="1"/>
    <col min="12" max="12" width="13.765625" style="312" customWidth="1"/>
    <col min="13" max="13" width="1.69140625" style="438" customWidth="1"/>
    <col min="14" max="14" width="10.69140625" style="312" customWidth="1"/>
    <col min="15" max="15" width="1.69140625" style="439" customWidth="1"/>
    <col min="16" max="16" width="9.15234375" style="312" hidden="1" customWidth="1"/>
    <col min="17" max="17" width="8.69140625" style="312" customWidth="1"/>
    <col min="18" max="18" width="9.15234375" style="312" hidden="1" customWidth="1"/>
    <col min="19" max="21" width="8.84375" style="312"/>
    <col min="22" max="31" width="9.15234375" style="312" hidden="1" customWidth="1"/>
    <col min="32" max="34" width="9.15234375" style="312" customWidth="1"/>
    <col min="35" max="16384" width="8.84375" style="312"/>
  </cols>
  <sheetData>
    <row r="1" spans="1:34" s="301" customFormat="1" ht="21.75" customHeight="1" x14ac:dyDescent="0.3">
      <c r="A1" s="569" t="s">
        <v>205</v>
      </c>
      <c r="B1" s="295"/>
      <c r="C1" s="296"/>
      <c r="D1" s="296"/>
      <c r="E1" s="296"/>
      <c r="F1" s="296"/>
      <c r="G1" s="297"/>
      <c r="H1" s="298" t="s">
        <v>37</v>
      </c>
      <c r="I1" s="299"/>
      <c r="J1" s="300"/>
      <c r="K1" s="297"/>
      <c r="L1" s="297" t="s">
        <v>195</v>
      </c>
      <c r="M1" s="297"/>
      <c r="N1" s="296"/>
      <c r="O1" s="297"/>
      <c r="V1" s="302"/>
      <c r="W1" s="302"/>
      <c r="X1" s="302"/>
      <c r="Y1" s="303" t="e">
        <f>IF($V$5=1,CONCATENATE(VLOOKUP($V$3,$X$2:$AE$14,2)),CONCATENATE(VLOOKUP($V$3,$X$16:$AE$25,2)))</f>
        <v>#REF!</v>
      </c>
      <c r="Z1" s="303" t="e">
        <f>IF($V$5=1,CONCATENATE(VLOOKUP($V$3,$X$2:$AE$14,3)),CONCATENATE(VLOOKUP($V$3,$X$16:$AE$25,3)))</f>
        <v>#REF!</v>
      </c>
      <c r="AA1" s="303" t="e">
        <f>IF($V$5=1,CONCATENATE(VLOOKUP($V$3,$X$2:$AE$14,4)),CONCATENATE(VLOOKUP($V$3,$X$16:$AE$25,4)))</f>
        <v>#REF!</v>
      </c>
      <c r="AB1" s="303" t="e">
        <f>IF($V$5=1,CONCATENATE(VLOOKUP($V$3,$X$2:$AE$14,5)),CONCATENATE(VLOOKUP($V$3,$X$16:$AE$25,5)))</f>
        <v>#REF!</v>
      </c>
      <c r="AC1" s="303" t="e">
        <f>IF($V$5=1,CONCATENATE(VLOOKUP($V$3,$X$2:$AE$14,6)),CONCATENATE(VLOOKUP($V$3,$X$16:$AE$25,6)))</f>
        <v>#REF!</v>
      </c>
      <c r="AD1" s="303" t="e">
        <f>IF($V$5=1,CONCATENATE(VLOOKUP($V$3,$X$2:$AE$14,7)),CONCATENATE(VLOOKUP($V$3,$X$16:$AE$25,7)))</f>
        <v>#REF!</v>
      </c>
      <c r="AE1" s="303" t="e">
        <f>IF($V$5=1,CONCATENATE(VLOOKUP($V$3,$X$2:$AE$14,8)),CONCATENATE(VLOOKUP($V$3,$X$16:$AE$25,8)))</f>
        <v>#REF!</v>
      </c>
    </row>
    <row r="2" spans="1:34" s="308" customFormat="1" x14ac:dyDescent="0.3">
      <c r="A2" s="304" t="s">
        <v>36</v>
      </c>
      <c r="B2" s="305"/>
      <c r="C2" s="305"/>
      <c r="D2" s="305"/>
      <c r="E2" s="305" t="s">
        <v>199</v>
      </c>
      <c r="F2" s="305"/>
      <c r="G2" s="307"/>
      <c r="H2" s="299"/>
      <c r="I2" s="299"/>
      <c r="J2" s="299"/>
      <c r="K2" s="307"/>
      <c r="L2" s="306"/>
      <c r="M2" s="307"/>
      <c r="N2" s="306"/>
      <c r="O2" s="307"/>
      <c r="V2" s="309"/>
      <c r="W2" s="310"/>
      <c r="X2" s="310" t="s">
        <v>49</v>
      </c>
      <c r="Y2" s="311">
        <v>300</v>
      </c>
      <c r="Z2" s="311">
        <v>250</v>
      </c>
      <c r="AA2" s="311">
        <v>200</v>
      </c>
      <c r="AB2" s="311">
        <v>150</v>
      </c>
      <c r="AC2" s="311">
        <v>120</v>
      </c>
      <c r="AD2" s="311">
        <v>90</v>
      </c>
      <c r="AE2" s="311">
        <v>40</v>
      </c>
      <c r="AF2" s="312"/>
      <c r="AG2" s="312"/>
      <c r="AH2" s="312"/>
    </row>
    <row r="3" spans="1:34" s="316" customFormat="1" ht="11.25" customHeight="1" x14ac:dyDescent="0.3">
      <c r="A3" s="313" t="s">
        <v>19</v>
      </c>
      <c r="B3" s="313"/>
      <c r="C3" s="313"/>
      <c r="D3" s="313"/>
      <c r="E3" s="313"/>
      <c r="F3" s="313"/>
      <c r="G3" s="314"/>
      <c r="H3" s="313" t="s">
        <v>24</v>
      </c>
      <c r="I3" s="314"/>
      <c r="J3" s="313"/>
      <c r="K3" s="314"/>
      <c r="L3" s="313"/>
      <c r="M3" s="314"/>
      <c r="N3" s="313"/>
      <c r="O3" s="315" t="s">
        <v>25</v>
      </c>
      <c r="V3" s="310" t="str">
        <f>IF(H4="OB","A",IF(H4="IX","W",IF(H4="","",H4)))</f>
        <v/>
      </c>
      <c r="W3" s="310"/>
      <c r="X3" s="310" t="s">
        <v>50</v>
      </c>
      <c r="Y3" s="311">
        <v>280</v>
      </c>
      <c r="Z3" s="311">
        <v>230</v>
      </c>
      <c r="AA3" s="311">
        <v>180</v>
      </c>
      <c r="AB3" s="311">
        <v>140</v>
      </c>
      <c r="AC3" s="311">
        <v>80</v>
      </c>
      <c r="AD3" s="311">
        <v>0</v>
      </c>
      <c r="AE3" s="311">
        <v>0</v>
      </c>
      <c r="AF3" s="312"/>
      <c r="AG3" s="312"/>
      <c r="AH3" s="312"/>
    </row>
    <row r="4" spans="1:34" s="323" customFormat="1" ht="11.25" customHeight="1" thickBot="1" x14ac:dyDescent="0.35">
      <c r="A4" s="675">
        <v>45405</v>
      </c>
      <c r="B4" s="675"/>
      <c r="C4" s="675"/>
      <c r="D4" s="317"/>
      <c r="E4" s="318"/>
      <c r="F4" s="318"/>
      <c r="G4" s="319"/>
      <c r="H4" s="320"/>
      <c r="I4" s="319"/>
      <c r="J4" s="321"/>
      <c r="K4" s="319"/>
      <c r="L4" s="318"/>
      <c r="M4" s="319"/>
      <c r="N4" s="318"/>
      <c r="O4" s="322" t="s">
        <v>89</v>
      </c>
      <c r="V4" s="310"/>
      <c r="W4" s="310"/>
      <c r="X4" s="310" t="s">
        <v>67</v>
      </c>
      <c r="Y4" s="311">
        <v>250</v>
      </c>
      <c r="Z4" s="311">
        <v>200</v>
      </c>
      <c r="AA4" s="311">
        <v>150</v>
      </c>
      <c r="AB4" s="311">
        <v>120</v>
      </c>
      <c r="AC4" s="311">
        <v>90</v>
      </c>
      <c r="AD4" s="311">
        <v>60</v>
      </c>
      <c r="AE4" s="311">
        <v>25</v>
      </c>
      <c r="AF4" s="312"/>
      <c r="AG4" s="312"/>
      <c r="AH4" s="312"/>
    </row>
    <row r="5" spans="1:34" s="316" customFormat="1" x14ac:dyDescent="0.3">
      <c r="A5" s="324"/>
      <c r="B5" s="325" t="s">
        <v>1</v>
      </c>
      <c r="C5" s="326" t="s">
        <v>30</v>
      </c>
      <c r="D5" s="325" t="s">
        <v>29</v>
      </c>
      <c r="E5" s="325" t="s">
        <v>27</v>
      </c>
      <c r="F5" s="325"/>
      <c r="G5" s="327"/>
      <c r="H5" s="325" t="s">
        <v>28</v>
      </c>
      <c r="I5" s="328"/>
      <c r="J5" s="325" t="s">
        <v>196</v>
      </c>
      <c r="K5" s="328"/>
      <c r="L5" s="325" t="s">
        <v>43</v>
      </c>
      <c r="M5" s="328"/>
      <c r="N5" s="325" t="s">
        <v>42</v>
      </c>
      <c r="O5" s="329"/>
      <c r="V5" s="310" t="e">
        <v>#REF!</v>
      </c>
      <c r="W5" s="310"/>
      <c r="X5" s="310" t="s">
        <v>68</v>
      </c>
      <c r="Y5" s="311">
        <v>200</v>
      </c>
      <c r="Z5" s="311">
        <v>150</v>
      </c>
      <c r="AA5" s="311">
        <v>120</v>
      </c>
      <c r="AB5" s="311">
        <v>90</v>
      </c>
      <c r="AC5" s="311">
        <v>60</v>
      </c>
      <c r="AD5" s="311">
        <v>40</v>
      </c>
      <c r="AE5" s="311">
        <v>15</v>
      </c>
      <c r="AF5" s="312"/>
      <c r="AG5" s="312"/>
      <c r="AH5" s="312"/>
    </row>
    <row r="6" spans="1:34" s="334" customFormat="1" ht="11.15" customHeight="1" thickBot="1" x14ac:dyDescent="0.35">
      <c r="A6" s="330"/>
      <c r="B6" s="331"/>
      <c r="C6" s="331"/>
      <c r="D6" s="331"/>
      <c r="E6" s="331"/>
      <c r="F6" s="331"/>
      <c r="G6" s="332"/>
      <c r="H6" s="331" t="str">
        <f>IF(V3="","",CONCATENATE(VLOOKUP(V3,Y1:AE1,4)," pont"))</f>
        <v/>
      </c>
      <c r="I6" s="332"/>
      <c r="J6" s="331" t="str">
        <f>IF(V3="","",CONCATENATE(VLOOKUP(V3,Y1:AE1,3)," pont"))</f>
        <v/>
      </c>
      <c r="K6" s="332"/>
      <c r="L6" s="331" t="str">
        <f>IF(V3="","",CONCATENATE(VLOOKUP(V3,Y1:AE1,2)," pont"))</f>
        <v/>
      </c>
      <c r="M6" s="332"/>
      <c r="N6" s="331" t="str">
        <f>IF(V3="","",CONCATENATE(VLOOKUP(V3,Y1:AE1,1)," pont"))</f>
        <v/>
      </c>
      <c r="O6" s="333"/>
      <c r="V6" s="335"/>
      <c r="W6" s="335"/>
      <c r="X6" s="335" t="s">
        <v>69</v>
      </c>
      <c r="Y6" s="336">
        <v>150</v>
      </c>
      <c r="Z6" s="336">
        <v>120</v>
      </c>
      <c r="AA6" s="336">
        <v>90</v>
      </c>
      <c r="AB6" s="336">
        <v>60</v>
      </c>
      <c r="AC6" s="336">
        <v>40</v>
      </c>
      <c r="AD6" s="336">
        <v>25</v>
      </c>
      <c r="AE6" s="336">
        <v>10</v>
      </c>
      <c r="AF6" s="337"/>
      <c r="AG6" s="337"/>
      <c r="AH6" s="337"/>
    </row>
    <row r="7" spans="1:34" s="350" customFormat="1" ht="13" customHeight="1" x14ac:dyDescent="0.3">
      <c r="A7" s="338">
        <v>1</v>
      </c>
      <c r="B7" s="339"/>
      <c r="C7" s="339"/>
      <c r="D7" s="339"/>
      <c r="E7" s="451" t="s">
        <v>107</v>
      </c>
      <c r="F7" s="451" t="s">
        <v>379</v>
      </c>
      <c r="G7" s="563"/>
      <c r="H7" s="356"/>
      <c r="I7" s="344"/>
      <c r="J7" s="344"/>
      <c r="K7" s="344"/>
      <c r="L7" s="345"/>
      <c r="M7" s="346"/>
      <c r="N7" s="347"/>
      <c r="O7" s="348"/>
      <c r="P7" s="349"/>
      <c r="R7" s="351" t="e">
        <f>#REF!</f>
        <v>#REF!</v>
      </c>
      <c r="V7" s="310"/>
      <c r="W7" s="310"/>
      <c r="X7" s="310" t="s">
        <v>70</v>
      </c>
      <c r="Y7" s="311">
        <v>120</v>
      </c>
      <c r="Z7" s="311">
        <v>90</v>
      </c>
      <c r="AA7" s="311">
        <v>60</v>
      </c>
      <c r="AB7" s="311">
        <v>40</v>
      </c>
      <c r="AC7" s="311">
        <v>25</v>
      </c>
      <c r="AD7" s="311">
        <v>10</v>
      </c>
      <c r="AE7" s="311">
        <v>5</v>
      </c>
      <c r="AF7" s="312"/>
      <c r="AG7" s="312"/>
      <c r="AH7" s="312"/>
    </row>
    <row r="8" spans="1:34" s="350" customFormat="1" ht="13" customHeight="1" x14ac:dyDescent="0.3">
      <c r="A8" s="352"/>
      <c r="B8" s="353"/>
      <c r="C8" s="354"/>
      <c r="D8" s="354"/>
      <c r="E8" s="355"/>
      <c r="F8" s="355"/>
      <c r="G8" s="564"/>
      <c r="H8" s="451" t="s">
        <v>107</v>
      </c>
      <c r="I8" s="358"/>
      <c r="J8" s="344"/>
      <c r="K8" s="344"/>
      <c r="L8" s="345"/>
      <c r="M8" s="346"/>
      <c r="N8" s="347"/>
      <c r="O8" s="348"/>
      <c r="P8" s="349"/>
      <c r="R8" s="359" t="e">
        <f>#REF!</f>
        <v>#REF!</v>
      </c>
      <c r="V8" s="310"/>
      <c r="W8" s="310"/>
      <c r="X8" s="310" t="s">
        <v>71</v>
      </c>
      <c r="Y8" s="311">
        <v>90</v>
      </c>
      <c r="Z8" s="311">
        <v>60</v>
      </c>
      <c r="AA8" s="311">
        <v>40</v>
      </c>
      <c r="AB8" s="311">
        <v>25</v>
      </c>
      <c r="AC8" s="311">
        <v>10</v>
      </c>
      <c r="AD8" s="311">
        <v>5</v>
      </c>
      <c r="AE8" s="311">
        <v>2</v>
      </c>
      <c r="AF8" s="312"/>
      <c r="AG8" s="312"/>
      <c r="AH8" s="312"/>
    </row>
    <row r="9" spans="1:34" s="350" customFormat="1" ht="13" customHeight="1" x14ac:dyDescent="0.3">
      <c r="A9" s="352">
        <v>2</v>
      </c>
      <c r="B9" s="339"/>
      <c r="C9" s="339"/>
      <c r="D9" s="339"/>
      <c r="E9" s="451" t="s">
        <v>75</v>
      </c>
      <c r="F9" s="451"/>
      <c r="G9" s="565"/>
      <c r="H9" s="356"/>
      <c r="I9" s="361"/>
      <c r="J9" s="356"/>
      <c r="K9" s="344"/>
      <c r="L9" s="345"/>
      <c r="M9" s="346"/>
      <c r="N9" s="347"/>
      <c r="O9" s="348"/>
      <c r="P9" s="349"/>
      <c r="R9" s="359" t="e">
        <f>#REF!</f>
        <v>#REF!</v>
      </c>
      <c r="V9" s="310"/>
      <c r="W9" s="310"/>
      <c r="X9" s="310" t="s">
        <v>72</v>
      </c>
      <c r="Y9" s="311">
        <v>60</v>
      </c>
      <c r="Z9" s="311">
        <v>40</v>
      </c>
      <c r="AA9" s="311">
        <v>25</v>
      </c>
      <c r="AB9" s="311">
        <v>10</v>
      </c>
      <c r="AC9" s="311">
        <v>5</v>
      </c>
      <c r="AD9" s="311">
        <v>2</v>
      </c>
      <c r="AE9" s="311">
        <v>1</v>
      </c>
      <c r="AF9" s="312"/>
      <c r="AG9" s="312"/>
      <c r="AH9" s="312"/>
    </row>
    <row r="10" spans="1:34" s="350" customFormat="1" ht="13" customHeight="1" x14ac:dyDescent="0.3">
      <c r="A10" s="352"/>
      <c r="B10" s="353"/>
      <c r="C10" s="354"/>
      <c r="D10" s="354"/>
      <c r="E10" s="362"/>
      <c r="F10" s="362"/>
      <c r="G10" s="566"/>
      <c r="H10" s="452"/>
      <c r="I10" s="365"/>
      <c r="J10" s="451"/>
      <c r="K10" s="366"/>
      <c r="L10" s="367"/>
      <c r="M10" s="367"/>
      <c r="N10" s="347"/>
      <c r="O10" s="348"/>
      <c r="P10" s="349"/>
      <c r="R10" s="359" t="e">
        <f>#REF!</f>
        <v>#REF!</v>
      </c>
      <c r="V10" s="310"/>
      <c r="W10" s="310"/>
      <c r="X10" s="310" t="s">
        <v>73</v>
      </c>
      <c r="Y10" s="311">
        <v>40</v>
      </c>
      <c r="Z10" s="311">
        <v>25</v>
      </c>
      <c r="AA10" s="311">
        <v>15</v>
      </c>
      <c r="AB10" s="311">
        <v>7</v>
      </c>
      <c r="AC10" s="311">
        <v>4</v>
      </c>
      <c r="AD10" s="311">
        <v>1</v>
      </c>
      <c r="AE10" s="311">
        <v>0</v>
      </c>
      <c r="AF10" s="312"/>
      <c r="AG10" s="312"/>
      <c r="AH10" s="312"/>
    </row>
    <row r="11" spans="1:34" s="350" customFormat="1" ht="13" customHeight="1" x14ac:dyDescent="0.3">
      <c r="A11" s="352">
        <v>3</v>
      </c>
      <c r="B11" s="718"/>
      <c r="C11" s="718"/>
      <c r="D11" s="718"/>
      <c r="E11" s="451" t="s">
        <v>388</v>
      </c>
      <c r="F11" s="451" t="s">
        <v>379</v>
      </c>
      <c r="G11" s="563"/>
      <c r="H11" s="356"/>
      <c r="I11" s="368"/>
      <c r="J11" s="450"/>
      <c r="K11" s="369"/>
      <c r="L11" s="367"/>
      <c r="M11" s="367"/>
      <c r="N11" s="347"/>
      <c r="O11" s="348"/>
      <c r="P11" s="349"/>
      <c r="R11" s="359" t="e">
        <f>#REF!</f>
        <v>#REF!</v>
      </c>
      <c r="V11" s="310"/>
      <c r="W11" s="310"/>
      <c r="X11" s="310" t="s">
        <v>74</v>
      </c>
      <c r="Y11" s="311">
        <v>25</v>
      </c>
      <c r="Z11" s="311">
        <v>15</v>
      </c>
      <c r="AA11" s="311">
        <v>10</v>
      </c>
      <c r="AB11" s="311">
        <v>6</v>
      </c>
      <c r="AC11" s="311">
        <v>3</v>
      </c>
      <c r="AD11" s="311">
        <v>1</v>
      </c>
      <c r="AE11" s="311">
        <v>0</v>
      </c>
      <c r="AF11" s="312"/>
      <c r="AG11" s="312"/>
      <c r="AH11" s="312"/>
    </row>
    <row r="12" spans="1:34" s="350" customFormat="1" ht="13" customHeight="1" x14ac:dyDescent="0.3">
      <c r="A12" s="352"/>
      <c r="B12" s="719"/>
      <c r="C12" s="719"/>
      <c r="D12" s="719"/>
      <c r="E12" s="720"/>
      <c r="F12" s="717"/>
      <c r="G12" s="564"/>
      <c r="H12" s="451"/>
      <c r="I12" s="370"/>
      <c r="J12" s="356"/>
      <c r="K12" s="369"/>
      <c r="L12" s="367"/>
      <c r="M12" s="367"/>
      <c r="N12" s="347"/>
      <c r="O12" s="348"/>
      <c r="P12" s="349"/>
      <c r="R12" s="359" t="e">
        <f>#REF!</f>
        <v>#REF!</v>
      </c>
      <c r="V12" s="310"/>
      <c r="W12" s="310"/>
      <c r="X12" s="310" t="s">
        <v>79</v>
      </c>
      <c r="Y12" s="311">
        <v>15</v>
      </c>
      <c r="Z12" s="311">
        <v>10</v>
      </c>
      <c r="AA12" s="311">
        <v>6</v>
      </c>
      <c r="AB12" s="311">
        <v>3</v>
      </c>
      <c r="AC12" s="311">
        <v>1</v>
      </c>
      <c r="AD12" s="311">
        <v>0</v>
      </c>
      <c r="AE12" s="311">
        <v>0</v>
      </c>
      <c r="AF12" s="312"/>
      <c r="AG12" s="312"/>
      <c r="AH12" s="312"/>
    </row>
    <row r="13" spans="1:34" s="350" customFormat="1" ht="13" customHeight="1" x14ac:dyDescent="0.3">
      <c r="A13" s="352">
        <v>4</v>
      </c>
      <c r="B13" s="339"/>
      <c r="C13" s="339"/>
      <c r="D13" s="339"/>
      <c r="E13" s="451" t="s">
        <v>108</v>
      </c>
      <c r="F13" s="451" t="s">
        <v>386</v>
      </c>
      <c r="G13" s="565"/>
      <c r="H13" s="450"/>
      <c r="I13" s="344"/>
      <c r="J13" s="356"/>
      <c r="K13" s="369"/>
      <c r="L13" s="367"/>
      <c r="M13" s="367"/>
      <c r="N13" s="347"/>
      <c r="O13" s="348"/>
      <c r="P13" s="349"/>
      <c r="R13" s="359" t="e">
        <f>#REF!</f>
        <v>#REF!</v>
      </c>
      <c r="V13" s="310"/>
      <c r="W13" s="310"/>
      <c r="X13" s="310" t="s">
        <v>75</v>
      </c>
      <c r="Y13" s="311">
        <v>10</v>
      </c>
      <c r="Z13" s="311">
        <v>6</v>
      </c>
      <c r="AA13" s="311">
        <v>3</v>
      </c>
      <c r="AB13" s="311">
        <v>1</v>
      </c>
      <c r="AC13" s="311">
        <v>0</v>
      </c>
      <c r="AD13" s="311">
        <v>0</v>
      </c>
      <c r="AE13" s="311">
        <v>0</v>
      </c>
      <c r="AF13" s="312"/>
      <c r="AG13" s="312"/>
      <c r="AH13" s="312"/>
    </row>
    <row r="14" spans="1:34" s="350" customFormat="1" ht="13" customHeight="1" x14ac:dyDescent="0.3">
      <c r="A14" s="352"/>
      <c r="B14" s="353"/>
      <c r="C14" s="354"/>
      <c r="D14" s="354"/>
      <c r="E14" s="362"/>
      <c r="F14" s="362"/>
      <c r="G14" s="566"/>
      <c r="H14" s="356"/>
      <c r="I14" s="344"/>
      <c r="J14" s="452"/>
      <c r="K14" s="365"/>
      <c r="L14" s="342"/>
      <c r="M14" s="366"/>
      <c r="N14" s="347"/>
      <c r="O14" s="348"/>
      <c r="P14" s="349"/>
      <c r="R14" s="359" t="e">
        <f>#REF!</f>
        <v>#REF!</v>
      </c>
      <c r="V14" s="310"/>
      <c r="W14" s="310"/>
      <c r="X14" s="310" t="s">
        <v>76</v>
      </c>
      <c r="Y14" s="311">
        <v>3</v>
      </c>
      <c r="Z14" s="311">
        <v>2</v>
      </c>
      <c r="AA14" s="311">
        <v>1</v>
      </c>
      <c r="AB14" s="311">
        <v>0</v>
      </c>
      <c r="AC14" s="311">
        <v>0</v>
      </c>
      <c r="AD14" s="311">
        <v>0</v>
      </c>
      <c r="AE14" s="311">
        <v>0</v>
      </c>
      <c r="AF14" s="312"/>
      <c r="AG14" s="312"/>
      <c r="AH14" s="312"/>
    </row>
    <row r="15" spans="1:34" s="350" customFormat="1" ht="13" customHeight="1" x14ac:dyDescent="0.3">
      <c r="A15" s="338">
        <v>5</v>
      </c>
      <c r="B15" s="339"/>
      <c r="C15" s="340"/>
      <c r="D15" s="340"/>
      <c r="E15" s="451" t="s">
        <v>236</v>
      </c>
      <c r="F15" s="451" t="s">
        <v>378</v>
      </c>
      <c r="G15" s="563"/>
      <c r="H15" s="356"/>
      <c r="I15" s="344"/>
      <c r="J15" s="356"/>
      <c r="K15" s="369"/>
      <c r="L15" s="367"/>
      <c r="M15" s="369"/>
      <c r="N15" s="347"/>
      <c r="O15" s="348"/>
      <c r="P15" s="349"/>
      <c r="R15" s="359" t="e">
        <f>#REF!</f>
        <v>#REF!</v>
      </c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2"/>
      <c r="AG15" s="312"/>
      <c r="AH15" s="312"/>
    </row>
    <row r="16" spans="1:34" s="350" customFormat="1" ht="13" customHeight="1" thickBot="1" x14ac:dyDescent="0.35">
      <c r="A16" s="352"/>
      <c r="B16" s="353"/>
      <c r="C16" s="354"/>
      <c r="D16" s="354"/>
      <c r="E16" s="362"/>
      <c r="F16" s="362"/>
      <c r="G16" s="564"/>
      <c r="H16" s="451" t="s">
        <v>236</v>
      </c>
      <c r="I16" s="358"/>
      <c r="J16" s="356"/>
      <c r="K16" s="369"/>
      <c r="L16" s="367"/>
      <c r="M16" s="369"/>
      <c r="N16" s="347"/>
      <c r="O16" s="348"/>
      <c r="P16" s="349"/>
      <c r="R16" s="373" t="e">
        <f>#REF!</f>
        <v>#REF!</v>
      </c>
      <c r="V16" s="310"/>
      <c r="W16" s="310"/>
      <c r="X16" s="310" t="s">
        <v>49</v>
      </c>
      <c r="Y16" s="311">
        <v>150</v>
      </c>
      <c r="Z16" s="311">
        <v>120</v>
      </c>
      <c r="AA16" s="311">
        <v>90</v>
      </c>
      <c r="AB16" s="311">
        <v>60</v>
      </c>
      <c r="AC16" s="311">
        <v>40</v>
      </c>
      <c r="AD16" s="311">
        <v>25</v>
      </c>
      <c r="AE16" s="311">
        <v>15</v>
      </c>
      <c r="AF16" s="312"/>
      <c r="AG16" s="312"/>
      <c r="AH16" s="312"/>
    </row>
    <row r="17" spans="1:34" s="350" customFormat="1" ht="13" customHeight="1" x14ac:dyDescent="0.3">
      <c r="A17" s="352">
        <v>6</v>
      </c>
      <c r="B17" s="339"/>
      <c r="C17" s="340"/>
      <c r="D17" s="340"/>
      <c r="E17" s="451" t="s">
        <v>75</v>
      </c>
      <c r="F17" s="451"/>
      <c r="G17" s="565"/>
      <c r="H17" s="450"/>
      <c r="I17" s="361"/>
      <c r="J17" s="356"/>
      <c r="K17" s="369"/>
      <c r="L17" s="367"/>
      <c r="M17" s="369"/>
      <c r="N17" s="347"/>
      <c r="O17" s="348"/>
      <c r="P17" s="349"/>
      <c r="V17" s="310"/>
      <c r="W17" s="310"/>
      <c r="X17" s="310" t="s">
        <v>67</v>
      </c>
      <c r="Y17" s="311">
        <v>120</v>
      </c>
      <c r="Z17" s="311">
        <v>90</v>
      </c>
      <c r="AA17" s="311">
        <v>60</v>
      </c>
      <c r="AB17" s="311">
        <v>40</v>
      </c>
      <c r="AC17" s="311">
        <v>25</v>
      </c>
      <c r="AD17" s="311">
        <v>15</v>
      </c>
      <c r="AE17" s="311">
        <v>8</v>
      </c>
      <c r="AF17" s="312"/>
      <c r="AG17" s="312"/>
      <c r="AH17" s="312"/>
    </row>
    <row r="18" spans="1:34" s="350" customFormat="1" ht="13" customHeight="1" x14ac:dyDescent="0.3">
      <c r="A18" s="352"/>
      <c r="B18" s="353"/>
      <c r="C18" s="354"/>
      <c r="D18" s="354"/>
      <c r="E18" s="362"/>
      <c r="F18" s="362"/>
      <c r="G18" s="566"/>
      <c r="H18" s="452"/>
      <c r="I18" s="365"/>
      <c r="J18" s="451"/>
      <c r="K18" s="374"/>
      <c r="L18" s="367"/>
      <c r="M18" s="369"/>
      <c r="N18" s="347"/>
      <c r="O18" s="348"/>
      <c r="P18" s="349"/>
      <c r="V18" s="310"/>
      <c r="W18" s="310"/>
      <c r="X18" s="310" t="s">
        <v>68</v>
      </c>
      <c r="Y18" s="311">
        <v>90</v>
      </c>
      <c r="Z18" s="311">
        <v>60</v>
      </c>
      <c r="AA18" s="311">
        <v>40</v>
      </c>
      <c r="AB18" s="311">
        <v>25</v>
      </c>
      <c r="AC18" s="311">
        <v>15</v>
      </c>
      <c r="AD18" s="311">
        <v>8</v>
      </c>
      <c r="AE18" s="311">
        <v>4</v>
      </c>
      <c r="AF18" s="312"/>
      <c r="AG18" s="312"/>
      <c r="AH18" s="312"/>
    </row>
    <row r="19" spans="1:34" s="350" customFormat="1" ht="13" customHeight="1" x14ac:dyDescent="0.3">
      <c r="A19" s="352">
        <v>7</v>
      </c>
      <c r="B19" s="339"/>
      <c r="C19" s="340"/>
      <c r="D19" s="340"/>
      <c r="E19" s="451" t="s">
        <v>105</v>
      </c>
      <c r="F19" s="451" t="s">
        <v>386</v>
      </c>
      <c r="G19" s="563"/>
      <c r="H19" s="356"/>
      <c r="I19" s="368"/>
      <c r="J19" s="450"/>
      <c r="K19" s="367"/>
      <c r="L19" s="367"/>
      <c r="M19" s="369"/>
      <c r="N19" s="347"/>
      <c r="O19" s="348"/>
      <c r="P19" s="349"/>
      <c r="V19" s="310"/>
      <c r="W19" s="310"/>
      <c r="X19" s="310" t="s">
        <v>69</v>
      </c>
      <c r="Y19" s="311">
        <v>60</v>
      </c>
      <c r="Z19" s="311">
        <v>40</v>
      </c>
      <c r="AA19" s="311">
        <v>25</v>
      </c>
      <c r="AB19" s="311">
        <v>15</v>
      </c>
      <c r="AC19" s="311">
        <v>8</v>
      </c>
      <c r="AD19" s="311">
        <v>4</v>
      </c>
      <c r="AE19" s="311">
        <v>2</v>
      </c>
      <c r="AF19" s="312"/>
      <c r="AG19" s="312"/>
      <c r="AH19" s="312"/>
    </row>
    <row r="20" spans="1:34" s="350" customFormat="1" ht="13" customHeight="1" x14ac:dyDescent="0.3">
      <c r="A20" s="352"/>
      <c r="B20" s="353"/>
      <c r="C20" s="354"/>
      <c r="D20" s="354"/>
      <c r="E20" s="355"/>
      <c r="F20" s="355"/>
      <c r="G20" s="564"/>
      <c r="H20" s="451" t="s">
        <v>105</v>
      </c>
      <c r="I20" s="370"/>
      <c r="J20" s="356"/>
      <c r="K20" s="367"/>
      <c r="L20" s="367"/>
      <c r="M20" s="369"/>
      <c r="N20" s="347"/>
      <c r="O20" s="348"/>
      <c r="P20" s="349"/>
      <c r="V20" s="310"/>
      <c r="W20" s="310"/>
      <c r="X20" s="310" t="s">
        <v>70</v>
      </c>
      <c r="Y20" s="311">
        <v>40</v>
      </c>
      <c r="Z20" s="311">
        <v>25</v>
      </c>
      <c r="AA20" s="311">
        <v>15</v>
      </c>
      <c r="AB20" s="311">
        <v>8</v>
      </c>
      <c r="AC20" s="311">
        <v>4</v>
      </c>
      <c r="AD20" s="311">
        <v>2</v>
      </c>
      <c r="AE20" s="311">
        <v>1</v>
      </c>
      <c r="AF20" s="312"/>
      <c r="AG20" s="312"/>
      <c r="AH20" s="312"/>
    </row>
    <row r="21" spans="1:34" s="350" customFormat="1" ht="13" customHeight="1" x14ac:dyDescent="0.3">
      <c r="A21" s="352">
        <v>8</v>
      </c>
      <c r="B21" s="339"/>
      <c r="C21" s="340"/>
      <c r="D21" s="340"/>
      <c r="E21" s="451" t="s">
        <v>75</v>
      </c>
      <c r="F21" s="451"/>
      <c r="G21" s="565"/>
      <c r="H21" s="356"/>
      <c r="I21" s="344"/>
      <c r="J21" s="356"/>
      <c r="K21" s="367"/>
      <c r="L21" s="367"/>
      <c r="M21" s="369"/>
      <c r="N21" s="347"/>
      <c r="O21" s="348"/>
      <c r="P21" s="349"/>
      <c r="V21" s="310"/>
      <c r="W21" s="310"/>
      <c r="X21" s="310" t="s">
        <v>71</v>
      </c>
      <c r="Y21" s="311">
        <v>25</v>
      </c>
      <c r="Z21" s="311">
        <v>15</v>
      </c>
      <c r="AA21" s="311">
        <v>10</v>
      </c>
      <c r="AB21" s="311">
        <v>6</v>
      </c>
      <c r="AC21" s="311">
        <v>3</v>
      </c>
      <c r="AD21" s="311">
        <v>1</v>
      </c>
      <c r="AE21" s="311">
        <v>0</v>
      </c>
      <c r="AF21" s="312"/>
      <c r="AG21" s="312"/>
      <c r="AH21" s="312"/>
    </row>
    <row r="22" spans="1:34" s="350" customFormat="1" ht="13" customHeight="1" x14ac:dyDescent="0.3">
      <c r="A22" s="352"/>
      <c r="B22" s="353"/>
      <c r="C22" s="354"/>
      <c r="D22" s="354"/>
      <c r="E22" s="355"/>
      <c r="F22" s="355"/>
      <c r="G22" s="566"/>
      <c r="H22" s="356"/>
      <c r="I22" s="344"/>
      <c r="J22" s="356"/>
      <c r="K22" s="367"/>
      <c r="L22" s="364"/>
      <c r="M22" s="567"/>
      <c r="N22" s="568"/>
      <c r="O22" s="366"/>
      <c r="P22" s="349"/>
      <c r="V22" s="310"/>
      <c r="W22" s="310"/>
      <c r="X22" s="310" t="s">
        <v>72</v>
      </c>
      <c r="Y22" s="311">
        <v>15</v>
      </c>
      <c r="Z22" s="311">
        <v>10</v>
      </c>
      <c r="AA22" s="311">
        <v>6</v>
      </c>
      <c r="AB22" s="311">
        <v>3</v>
      </c>
      <c r="AC22" s="311">
        <v>1</v>
      </c>
      <c r="AD22" s="311">
        <v>0</v>
      </c>
      <c r="AE22" s="311">
        <v>0</v>
      </c>
      <c r="AF22" s="312"/>
      <c r="AG22" s="312"/>
      <c r="AH22" s="312"/>
    </row>
    <row r="23" spans="1:34" s="350" customFormat="1" ht="13" customHeight="1" x14ac:dyDescent="0.3">
      <c r="A23" s="352">
        <v>9</v>
      </c>
      <c r="B23" s="339"/>
      <c r="C23" s="340"/>
      <c r="D23" s="340"/>
      <c r="E23" s="451" t="s">
        <v>104</v>
      </c>
      <c r="F23" s="451" t="s">
        <v>378</v>
      </c>
      <c r="G23" s="563"/>
      <c r="H23" s="356"/>
      <c r="I23" s="344"/>
      <c r="J23" s="356"/>
      <c r="K23" s="367"/>
      <c r="L23" s="344"/>
      <c r="M23" s="369"/>
      <c r="N23" s="367"/>
      <c r="O23" s="367"/>
      <c r="P23" s="349"/>
      <c r="V23" s="310"/>
      <c r="W23" s="310"/>
      <c r="X23" s="310" t="s">
        <v>73</v>
      </c>
      <c r="Y23" s="311">
        <v>10</v>
      </c>
      <c r="Z23" s="311">
        <v>6</v>
      </c>
      <c r="AA23" s="311">
        <v>3</v>
      </c>
      <c r="AB23" s="311">
        <v>1</v>
      </c>
      <c r="AC23" s="311">
        <v>0</v>
      </c>
      <c r="AD23" s="311">
        <v>0</v>
      </c>
      <c r="AE23" s="311">
        <v>0</v>
      </c>
      <c r="AF23" s="312"/>
      <c r="AG23" s="312"/>
      <c r="AH23" s="312"/>
    </row>
    <row r="24" spans="1:34" s="350" customFormat="1" ht="13" customHeight="1" x14ac:dyDescent="0.3">
      <c r="A24" s="352"/>
      <c r="B24" s="353"/>
      <c r="C24" s="354"/>
      <c r="D24" s="354"/>
      <c r="E24" s="355"/>
      <c r="F24" s="355"/>
      <c r="G24" s="564"/>
      <c r="H24" s="451" t="s">
        <v>104</v>
      </c>
      <c r="I24" s="358"/>
      <c r="J24" s="356"/>
      <c r="K24" s="367"/>
      <c r="L24" s="367"/>
      <c r="M24" s="369"/>
      <c r="N24" s="347"/>
      <c r="O24" s="348"/>
      <c r="P24" s="349"/>
      <c r="V24" s="310"/>
      <c r="W24" s="310"/>
      <c r="X24" s="310" t="s">
        <v>74</v>
      </c>
      <c r="Y24" s="311">
        <v>6</v>
      </c>
      <c r="Z24" s="311">
        <v>3</v>
      </c>
      <c r="AA24" s="311">
        <v>1</v>
      </c>
      <c r="AB24" s="311">
        <v>0</v>
      </c>
      <c r="AC24" s="311">
        <v>0</v>
      </c>
      <c r="AD24" s="311">
        <v>0</v>
      </c>
      <c r="AE24" s="311">
        <v>0</v>
      </c>
      <c r="AF24" s="312"/>
      <c r="AG24" s="312"/>
      <c r="AH24" s="312"/>
    </row>
    <row r="25" spans="1:34" s="350" customFormat="1" ht="13" customHeight="1" x14ac:dyDescent="0.3">
      <c r="A25" s="352">
        <v>10</v>
      </c>
      <c r="B25" s="339"/>
      <c r="C25" s="340"/>
      <c r="D25" s="340"/>
      <c r="E25" s="451" t="s">
        <v>75</v>
      </c>
      <c r="F25" s="451"/>
      <c r="G25" s="565"/>
      <c r="H25" s="450"/>
      <c r="I25" s="361"/>
      <c r="J25" s="356"/>
      <c r="K25" s="367"/>
      <c r="L25" s="367"/>
      <c r="M25" s="369"/>
      <c r="N25" s="347"/>
      <c r="O25" s="348"/>
      <c r="P25" s="349"/>
      <c r="V25" s="310"/>
      <c r="W25" s="310"/>
      <c r="X25" s="310" t="s">
        <v>79</v>
      </c>
      <c r="Y25" s="311">
        <v>3</v>
      </c>
      <c r="Z25" s="311">
        <v>2</v>
      </c>
      <c r="AA25" s="311">
        <v>1</v>
      </c>
      <c r="AB25" s="311">
        <v>0</v>
      </c>
      <c r="AC25" s="311">
        <v>0</v>
      </c>
      <c r="AD25" s="311">
        <v>0</v>
      </c>
      <c r="AE25" s="311">
        <v>0</v>
      </c>
      <c r="AF25" s="312"/>
      <c r="AG25" s="312"/>
      <c r="AH25" s="312"/>
    </row>
    <row r="26" spans="1:34" s="350" customFormat="1" ht="13" customHeight="1" x14ac:dyDescent="0.3">
      <c r="A26" s="352"/>
      <c r="B26" s="353"/>
      <c r="C26" s="354"/>
      <c r="D26" s="354"/>
      <c r="E26" s="362"/>
      <c r="F26" s="362"/>
      <c r="G26" s="566"/>
      <c r="H26" s="452"/>
      <c r="I26" s="365"/>
      <c r="J26" s="568"/>
      <c r="K26" s="366"/>
      <c r="L26" s="367"/>
      <c r="M26" s="369"/>
      <c r="N26" s="347"/>
      <c r="O26" s="348"/>
      <c r="P26" s="349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</row>
    <row r="27" spans="1:34" s="350" customFormat="1" ht="13" customHeight="1" x14ac:dyDescent="0.3">
      <c r="A27" s="352">
        <v>11</v>
      </c>
      <c r="B27" s="339"/>
      <c r="C27" s="340"/>
      <c r="D27" s="340"/>
      <c r="E27" s="451" t="s">
        <v>238</v>
      </c>
      <c r="F27" s="451" t="s">
        <v>381</v>
      </c>
      <c r="G27" s="563"/>
      <c r="H27" s="356"/>
      <c r="I27" s="368"/>
      <c r="J27" s="450"/>
      <c r="K27" s="369"/>
      <c r="L27" s="367"/>
      <c r="M27" s="369"/>
      <c r="N27" s="347"/>
      <c r="O27" s="348"/>
      <c r="P27" s="349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</row>
    <row r="28" spans="1:34" s="350" customFormat="1" ht="13" customHeight="1" x14ac:dyDescent="0.3">
      <c r="A28" s="375"/>
      <c r="B28" s="353"/>
      <c r="C28" s="354"/>
      <c r="D28" s="354"/>
      <c r="E28" s="362"/>
      <c r="F28" s="362"/>
      <c r="G28" s="564"/>
      <c r="H28" s="451" t="s">
        <v>238</v>
      </c>
      <c r="I28" s="370"/>
      <c r="J28" s="356"/>
      <c r="K28" s="369"/>
      <c r="L28" s="367"/>
      <c r="M28" s="369"/>
      <c r="N28" s="347"/>
      <c r="O28" s="348"/>
      <c r="P28" s="349"/>
    </row>
    <row r="29" spans="1:34" s="350" customFormat="1" ht="13" customHeight="1" x14ac:dyDescent="0.3">
      <c r="A29" s="338">
        <v>12</v>
      </c>
      <c r="B29" s="339"/>
      <c r="C29" s="340"/>
      <c r="D29" s="340"/>
      <c r="E29" s="451" t="s">
        <v>75</v>
      </c>
      <c r="F29" s="451"/>
      <c r="G29" s="565"/>
      <c r="H29" s="450"/>
      <c r="I29" s="344"/>
      <c r="J29" s="356"/>
      <c r="K29" s="369"/>
      <c r="L29" s="367"/>
      <c r="M29" s="369"/>
      <c r="N29" s="347"/>
      <c r="O29" s="348"/>
      <c r="P29" s="349"/>
    </row>
    <row r="30" spans="1:34" s="350" customFormat="1" ht="13" customHeight="1" x14ac:dyDescent="0.3">
      <c r="A30" s="352"/>
      <c r="B30" s="353"/>
      <c r="C30" s="354"/>
      <c r="D30" s="354"/>
      <c r="E30" s="362"/>
      <c r="F30" s="362"/>
      <c r="G30" s="363"/>
      <c r="H30" s="344"/>
      <c r="I30" s="344"/>
      <c r="J30" s="452"/>
      <c r="K30" s="567"/>
      <c r="L30" s="568"/>
      <c r="M30" s="374"/>
      <c r="N30" s="347"/>
      <c r="O30" s="348"/>
      <c r="P30" s="349"/>
    </row>
    <row r="31" spans="1:34" s="350" customFormat="1" ht="13" customHeight="1" x14ac:dyDescent="0.3">
      <c r="A31" s="352">
        <v>13</v>
      </c>
      <c r="B31" s="339"/>
      <c r="C31" s="340"/>
      <c r="D31" s="340"/>
      <c r="E31" s="451" t="s">
        <v>235</v>
      </c>
      <c r="F31" s="451" t="s">
        <v>101</v>
      </c>
      <c r="G31" s="372"/>
      <c r="H31" s="344"/>
      <c r="I31" s="344"/>
      <c r="J31" s="356"/>
      <c r="K31" s="369"/>
      <c r="L31" s="367"/>
      <c r="M31" s="367"/>
      <c r="N31" s="347"/>
      <c r="O31" s="348"/>
      <c r="P31" s="349"/>
    </row>
    <row r="32" spans="1:34" s="350" customFormat="1" ht="13" customHeight="1" x14ac:dyDescent="0.3">
      <c r="A32" s="352"/>
      <c r="B32" s="353"/>
      <c r="C32" s="354"/>
      <c r="D32" s="354"/>
      <c r="E32" s="362"/>
      <c r="F32" s="362"/>
      <c r="G32" s="357"/>
      <c r="H32" s="451"/>
      <c r="I32" s="358"/>
      <c r="J32" s="356"/>
      <c r="K32" s="369"/>
      <c r="L32" s="367"/>
      <c r="M32" s="367"/>
      <c r="N32" s="347"/>
      <c r="O32" s="348"/>
      <c r="P32" s="349"/>
    </row>
    <row r="33" spans="1:16" s="350" customFormat="1" ht="13" customHeight="1" x14ac:dyDescent="0.3">
      <c r="A33" s="352">
        <v>14</v>
      </c>
      <c r="B33" s="339"/>
      <c r="C33" s="340"/>
      <c r="D33" s="340"/>
      <c r="E33" s="451" t="s">
        <v>183</v>
      </c>
      <c r="F33" s="451" t="s">
        <v>386</v>
      </c>
      <c r="G33" s="360"/>
      <c r="H33" s="344"/>
      <c r="I33" s="361"/>
      <c r="J33" s="356"/>
      <c r="K33" s="369"/>
      <c r="L33" s="367"/>
      <c r="M33" s="367"/>
      <c r="N33" s="347"/>
      <c r="O33" s="348"/>
      <c r="P33" s="349"/>
    </row>
    <row r="34" spans="1:16" s="350" customFormat="1" ht="13" customHeight="1" x14ac:dyDescent="0.3">
      <c r="A34" s="352"/>
      <c r="B34" s="353"/>
      <c r="C34" s="354"/>
      <c r="D34" s="354"/>
      <c r="E34" s="362"/>
      <c r="F34" s="362"/>
      <c r="G34" s="363"/>
      <c r="H34" s="364"/>
      <c r="I34" s="365"/>
      <c r="J34" s="568"/>
      <c r="K34" s="374"/>
      <c r="L34" s="367"/>
      <c r="M34" s="367"/>
      <c r="N34" s="347"/>
      <c r="O34" s="348"/>
      <c r="P34" s="349"/>
    </row>
    <row r="35" spans="1:16" s="350" customFormat="1" ht="13" customHeight="1" x14ac:dyDescent="0.3">
      <c r="A35" s="352">
        <v>15</v>
      </c>
      <c r="B35" s="339"/>
      <c r="C35" s="340"/>
      <c r="D35" s="340"/>
      <c r="E35" s="451" t="s">
        <v>75</v>
      </c>
      <c r="F35" s="451"/>
      <c r="G35" s="343"/>
      <c r="H35" s="344"/>
      <c r="I35" s="368"/>
      <c r="J35" s="450"/>
      <c r="K35" s="367"/>
      <c r="L35" s="367"/>
      <c r="M35" s="367"/>
      <c r="N35" s="347"/>
      <c r="O35" s="348"/>
      <c r="P35" s="349"/>
    </row>
    <row r="36" spans="1:16" s="350" customFormat="1" ht="13" customHeight="1" x14ac:dyDescent="0.3">
      <c r="A36" s="352"/>
      <c r="B36" s="353"/>
      <c r="C36" s="354"/>
      <c r="D36" s="354"/>
      <c r="E36" s="355"/>
      <c r="F36" s="355"/>
      <c r="G36" s="357"/>
      <c r="H36" s="451" t="s">
        <v>182</v>
      </c>
      <c r="I36" s="370"/>
      <c r="J36" s="344"/>
      <c r="K36" s="367"/>
      <c r="L36" s="367"/>
      <c r="M36" s="367"/>
      <c r="N36" s="347"/>
      <c r="O36" s="348"/>
      <c r="P36" s="349"/>
    </row>
    <row r="37" spans="1:16" s="350" customFormat="1" ht="13" customHeight="1" x14ac:dyDescent="0.3">
      <c r="A37" s="338">
        <v>16</v>
      </c>
      <c r="B37" s="339"/>
      <c r="C37" s="340"/>
      <c r="D37" s="340"/>
      <c r="E37" s="451" t="s">
        <v>182</v>
      </c>
      <c r="F37" s="451" t="s">
        <v>379</v>
      </c>
      <c r="G37" s="371"/>
      <c r="H37" s="344"/>
      <c r="I37" s="344"/>
      <c r="J37" s="344"/>
      <c r="K37" s="367"/>
      <c r="L37" s="367"/>
      <c r="M37" s="367"/>
      <c r="N37" s="347"/>
      <c r="O37" s="348"/>
      <c r="P37" s="349"/>
    </row>
    <row r="38" spans="1:16" s="350" customFormat="1" ht="9.65" customHeight="1" x14ac:dyDescent="0.3">
      <c r="A38" s="376"/>
      <c r="B38" s="355"/>
      <c r="C38" s="355"/>
      <c r="D38" s="355"/>
      <c r="E38" s="355"/>
      <c r="F38" s="355"/>
      <c r="G38" s="363"/>
      <c r="H38" s="344"/>
      <c r="I38" s="344"/>
      <c r="J38" s="344"/>
      <c r="K38" s="367"/>
      <c r="L38" s="367"/>
      <c r="M38" s="367"/>
      <c r="N38" s="347"/>
      <c r="O38" s="348"/>
      <c r="P38" s="349"/>
    </row>
    <row r="39" spans="1:16" s="350" customFormat="1" ht="9.65" customHeight="1" x14ac:dyDescent="0.3">
      <c r="A39" s="377"/>
      <c r="B39" s="378"/>
      <c r="C39" s="378"/>
      <c r="D39" s="378"/>
      <c r="E39" s="355"/>
      <c r="F39" s="355"/>
      <c r="G39" s="355"/>
      <c r="H39" s="378"/>
      <c r="I39" s="378"/>
      <c r="J39" s="378"/>
      <c r="K39" s="379"/>
      <c r="L39" s="379"/>
      <c r="M39" s="379"/>
      <c r="N39" s="347"/>
      <c r="O39" s="348"/>
      <c r="P39" s="349"/>
    </row>
    <row r="40" spans="1:16" s="350" customFormat="1" ht="9.65" customHeight="1" x14ac:dyDescent="0.3">
      <c r="A40" s="376"/>
      <c r="B40" s="355"/>
      <c r="C40" s="355"/>
      <c r="D40" s="355"/>
      <c r="E40" s="355"/>
      <c r="F40" s="355"/>
      <c r="G40" s="355"/>
      <c r="H40" s="378"/>
      <c r="I40" s="378"/>
      <c r="J40" s="380"/>
      <c r="K40" s="355"/>
      <c r="L40" s="378"/>
      <c r="M40" s="379"/>
      <c r="N40" s="347"/>
      <c r="O40" s="348"/>
      <c r="P40" s="349"/>
    </row>
    <row r="41" spans="1:16" s="350" customFormat="1" ht="9.65" customHeight="1" x14ac:dyDescent="0.3">
      <c r="A41" s="376"/>
      <c r="B41" s="378"/>
      <c r="C41" s="378"/>
      <c r="D41" s="378"/>
      <c r="E41" s="355"/>
      <c r="F41" s="355"/>
      <c r="G41" s="355"/>
      <c r="H41" s="378"/>
      <c r="I41" s="378"/>
      <c r="J41" s="378"/>
      <c r="K41" s="379"/>
      <c r="L41" s="378"/>
      <c r="M41" s="379"/>
      <c r="N41" s="347"/>
      <c r="O41" s="348"/>
      <c r="P41" s="349"/>
    </row>
    <row r="42" spans="1:16" s="350" customFormat="1" ht="9.65" customHeight="1" x14ac:dyDescent="0.3">
      <c r="A42" s="376"/>
      <c r="B42" s="355"/>
      <c r="C42" s="355"/>
      <c r="D42" s="355"/>
      <c r="E42" s="355"/>
      <c r="F42" s="355"/>
      <c r="G42" s="355"/>
      <c r="H42" s="378"/>
      <c r="I42" s="378"/>
      <c r="J42" s="378"/>
      <c r="K42" s="379"/>
      <c r="L42" s="379"/>
      <c r="M42" s="379"/>
      <c r="N42" s="347"/>
      <c r="O42" s="348"/>
      <c r="P42" s="349"/>
    </row>
    <row r="43" spans="1:16" s="350" customFormat="1" ht="9.65" customHeight="1" x14ac:dyDescent="0.3">
      <c r="A43" s="376"/>
      <c r="B43" s="378"/>
      <c r="C43" s="378"/>
      <c r="D43" s="378"/>
      <c r="E43" s="355"/>
      <c r="F43" s="355"/>
      <c r="G43" s="355"/>
      <c r="H43" s="378"/>
      <c r="I43" s="381"/>
      <c r="J43" s="378"/>
      <c r="K43" s="379"/>
      <c r="L43" s="379"/>
      <c r="M43" s="379"/>
      <c r="N43" s="347"/>
      <c r="O43" s="348"/>
      <c r="P43" s="349"/>
    </row>
    <row r="44" spans="1:16" s="350" customFormat="1" ht="9.65" customHeight="1" x14ac:dyDescent="0.3">
      <c r="A44" s="376"/>
      <c r="B44" s="355"/>
      <c r="C44" s="355"/>
      <c r="D44" s="355"/>
      <c r="E44" s="355"/>
      <c r="F44" s="355"/>
      <c r="G44" s="355"/>
      <c r="H44" s="380"/>
      <c r="I44" s="355"/>
      <c r="J44" s="378"/>
      <c r="K44" s="379"/>
      <c r="L44" s="379"/>
      <c r="M44" s="379"/>
      <c r="N44" s="347"/>
      <c r="O44" s="348"/>
      <c r="P44" s="349"/>
    </row>
    <row r="45" spans="1:16" s="350" customFormat="1" ht="9.65" customHeight="1" x14ac:dyDescent="0.3">
      <c r="A45" s="376"/>
      <c r="B45" s="378"/>
      <c r="C45" s="378"/>
      <c r="D45" s="378"/>
      <c r="E45" s="355"/>
      <c r="F45" s="355"/>
      <c r="G45" s="355"/>
      <c r="H45" s="378"/>
      <c r="I45" s="378"/>
      <c r="J45" s="378"/>
      <c r="K45" s="379"/>
      <c r="L45" s="379"/>
      <c r="M45" s="379"/>
      <c r="N45" s="347"/>
      <c r="O45" s="348"/>
      <c r="P45" s="349"/>
    </row>
    <row r="46" spans="1:16" s="350" customFormat="1" ht="9.65" customHeight="1" x14ac:dyDescent="0.3">
      <c r="A46" s="376"/>
      <c r="B46" s="355"/>
      <c r="C46" s="355"/>
      <c r="D46" s="355"/>
      <c r="E46" s="355"/>
      <c r="F46" s="355"/>
      <c r="G46" s="355"/>
      <c r="H46" s="378"/>
      <c r="I46" s="378"/>
      <c r="J46" s="378"/>
      <c r="K46" s="379"/>
      <c r="L46" s="379"/>
      <c r="M46" s="379"/>
      <c r="N46" s="347"/>
      <c r="O46" s="348"/>
      <c r="P46" s="349"/>
    </row>
    <row r="47" spans="1:16" s="350" customFormat="1" ht="9.65" customHeight="1" x14ac:dyDescent="0.3">
      <c r="A47" s="377"/>
      <c r="B47" s="378"/>
      <c r="C47" s="378"/>
      <c r="D47" s="378"/>
      <c r="E47" s="355"/>
      <c r="F47" s="355"/>
      <c r="G47" s="355"/>
      <c r="H47" s="378"/>
      <c r="I47" s="378"/>
      <c r="J47" s="378"/>
      <c r="K47" s="378"/>
      <c r="L47" s="345"/>
      <c r="M47" s="345"/>
      <c r="N47" s="347"/>
      <c r="O47" s="348"/>
      <c r="P47" s="349"/>
    </row>
    <row r="48" spans="1:16" s="387" customFormat="1" ht="6.75" customHeight="1" x14ac:dyDescent="0.3">
      <c r="A48" s="382"/>
      <c r="B48" s="382"/>
      <c r="C48" s="382"/>
      <c r="D48" s="382"/>
      <c r="E48" s="382"/>
      <c r="F48" s="382"/>
      <c r="G48" s="383"/>
      <c r="H48" s="384"/>
      <c r="I48" s="385"/>
      <c r="J48" s="384"/>
      <c r="K48" s="385"/>
      <c r="L48" s="384"/>
      <c r="M48" s="385"/>
      <c r="N48" s="384"/>
      <c r="O48" s="385"/>
      <c r="P48" s="386"/>
    </row>
    <row r="49" spans="1:15" s="398" customFormat="1" ht="10.5" customHeight="1" x14ac:dyDescent="0.3">
      <c r="A49" s="388" t="s">
        <v>30</v>
      </c>
      <c r="B49" s="389"/>
      <c r="C49" s="389"/>
      <c r="D49" s="390"/>
      <c r="E49" s="391" t="s">
        <v>2</v>
      </c>
      <c r="F49" s="391"/>
      <c r="G49" s="391" t="s">
        <v>2</v>
      </c>
      <c r="H49" s="392" t="s">
        <v>39</v>
      </c>
      <c r="I49" s="393"/>
      <c r="J49" s="392" t="s">
        <v>40</v>
      </c>
      <c r="K49" s="394"/>
      <c r="L49" s="395" t="s">
        <v>41</v>
      </c>
      <c r="M49" s="395"/>
      <c r="N49" s="396"/>
      <c r="O49" s="397"/>
    </row>
    <row r="50" spans="1:15" s="398" customFormat="1" ht="9" customHeight="1" x14ac:dyDescent="0.3">
      <c r="A50" s="399" t="s">
        <v>31</v>
      </c>
      <c r="B50" s="400"/>
      <c r="C50" s="401"/>
      <c r="D50" s="402"/>
      <c r="E50" s="403">
        <v>1</v>
      </c>
      <c r="F50" s="403"/>
      <c r="G50" s="404" t="s">
        <v>3</v>
      </c>
      <c r="H50" s="405"/>
      <c r="I50" s="406"/>
      <c r="J50" s="405"/>
      <c r="K50" s="407"/>
      <c r="L50" s="408" t="s">
        <v>33</v>
      </c>
      <c r="M50" s="409"/>
      <c r="N50" s="409"/>
      <c r="O50" s="410"/>
    </row>
    <row r="51" spans="1:15" s="398" customFormat="1" ht="9" customHeight="1" x14ac:dyDescent="0.3">
      <c r="A51" s="411" t="s">
        <v>38</v>
      </c>
      <c r="B51" s="412"/>
      <c r="C51" s="413"/>
      <c r="D51" s="414"/>
      <c r="E51" s="403">
        <v>2</v>
      </c>
      <c r="F51" s="403"/>
      <c r="G51" s="404" t="s">
        <v>4</v>
      </c>
      <c r="H51" s="405"/>
      <c r="I51" s="406"/>
      <c r="J51" s="405"/>
      <c r="K51" s="407"/>
      <c r="L51" s="415"/>
      <c r="M51" s="416"/>
      <c r="N51" s="412"/>
      <c r="O51" s="417"/>
    </row>
    <row r="52" spans="1:15" s="398" customFormat="1" ht="9" customHeight="1" x14ac:dyDescent="0.3">
      <c r="A52" s="418"/>
      <c r="B52" s="419"/>
      <c r="C52" s="420"/>
      <c r="D52" s="421"/>
      <c r="E52" s="403">
        <v>3</v>
      </c>
      <c r="F52" s="403"/>
      <c r="G52" s="404" t="s">
        <v>5</v>
      </c>
      <c r="H52" s="405"/>
      <c r="I52" s="406"/>
      <c r="J52" s="405"/>
      <c r="K52" s="407"/>
      <c r="L52" s="408" t="s">
        <v>34</v>
      </c>
      <c r="M52" s="409"/>
      <c r="N52" s="409"/>
      <c r="O52" s="410"/>
    </row>
    <row r="53" spans="1:15" s="398" customFormat="1" ht="9" customHeight="1" x14ac:dyDescent="0.3">
      <c r="A53" s="422"/>
      <c r="B53" s="324"/>
      <c r="C53" s="324"/>
      <c r="D53" s="423"/>
      <c r="E53" s="403">
        <v>4</v>
      </c>
      <c r="F53" s="403"/>
      <c r="G53" s="404" t="s">
        <v>6</v>
      </c>
      <c r="H53" s="405"/>
      <c r="I53" s="406"/>
      <c r="J53" s="405"/>
      <c r="K53" s="407"/>
      <c r="L53" s="405"/>
      <c r="M53" s="406"/>
      <c r="N53" s="405"/>
      <c r="O53" s="407"/>
    </row>
    <row r="54" spans="1:15" s="398" customFormat="1" ht="9" customHeight="1" x14ac:dyDescent="0.3">
      <c r="A54" s="424"/>
      <c r="B54" s="425"/>
      <c r="C54" s="425"/>
      <c r="D54" s="426"/>
      <c r="E54" s="403"/>
      <c r="F54" s="403"/>
      <c r="G54" s="404" t="s">
        <v>7</v>
      </c>
      <c r="H54" s="405"/>
      <c r="I54" s="406"/>
      <c r="J54" s="405"/>
      <c r="K54" s="407"/>
      <c r="L54" s="412"/>
      <c r="M54" s="416"/>
      <c r="N54" s="412"/>
      <c r="O54" s="417"/>
    </row>
    <row r="55" spans="1:15" s="398" customFormat="1" ht="9" customHeight="1" x14ac:dyDescent="0.3">
      <c r="A55" s="427"/>
      <c r="B55" s="428"/>
      <c r="C55" s="324"/>
      <c r="D55" s="423"/>
      <c r="E55" s="403"/>
      <c r="F55" s="403"/>
      <c r="G55" s="404" t="s">
        <v>8</v>
      </c>
      <c r="H55" s="405"/>
      <c r="I55" s="406"/>
      <c r="J55" s="405"/>
      <c r="K55" s="407"/>
      <c r="L55" s="408" t="s">
        <v>26</v>
      </c>
      <c r="M55" s="409"/>
      <c r="N55" s="409"/>
      <c r="O55" s="410"/>
    </row>
    <row r="56" spans="1:15" s="398" customFormat="1" ht="9" customHeight="1" x14ac:dyDescent="0.3">
      <c r="A56" s="427"/>
      <c r="B56" s="428"/>
      <c r="C56" s="429"/>
      <c r="D56" s="430"/>
      <c r="E56" s="403"/>
      <c r="F56" s="403"/>
      <c r="G56" s="404" t="s">
        <v>9</v>
      </c>
      <c r="H56" s="405"/>
      <c r="I56" s="406"/>
      <c r="J56" s="405"/>
      <c r="K56" s="407"/>
      <c r="L56" s="405"/>
      <c r="M56" s="406"/>
      <c r="N56" s="405"/>
      <c r="O56" s="407"/>
    </row>
    <row r="57" spans="1:15" s="398" customFormat="1" ht="9" customHeight="1" x14ac:dyDescent="0.3">
      <c r="A57" s="431"/>
      <c r="B57" s="432"/>
      <c r="C57" s="433"/>
      <c r="D57" s="434"/>
      <c r="E57" s="435"/>
      <c r="F57" s="435"/>
      <c r="G57" s="436" t="s">
        <v>10</v>
      </c>
      <c r="H57" s="412"/>
      <c r="I57" s="416"/>
      <c r="J57" s="412"/>
      <c r="K57" s="417"/>
      <c r="L57" s="412" t="str">
        <f>O4</f>
        <v>Sági István</v>
      </c>
      <c r="M57" s="416"/>
      <c r="N57" s="412"/>
      <c r="O57" s="437" t="e">
        <f>MIN(4,#REF!)</f>
        <v>#REF!</v>
      </c>
    </row>
  </sheetData>
  <mergeCells count="1">
    <mergeCell ref="A4:C4"/>
  </mergeCells>
  <conditionalFormatting sqref="B39 B41 B43 B45 B47">
    <cfRule type="cellIs" dxfId="110" priority="65" stopIfTrue="1" operator="equal">
      <formula>"QA"</formula>
    </cfRule>
    <cfRule type="cellIs" dxfId="109" priority="66" stopIfTrue="1" operator="equal">
      <formula>"DA"</formula>
    </cfRule>
  </conditionalFormatting>
  <conditionalFormatting sqref="E12:F12">
    <cfRule type="expression" dxfId="108" priority="68" stopIfTrue="1">
      <formula>$E12&lt;5</formula>
    </cfRule>
  </conditionalFormatting>
  <conditionalFormatting sqref="E39:F39 E41:F41 E43:F43 E45:F45 E47:F47">
    <cfRule type="expression" dxfId="107" priority="60" stopIfTrue="1">
      <formula>AND($E39&lt;9,$C39&gt;0)</formula>
    </cfRule>
  </conditionalFormatting>
  <conditionalFormatting sqref="G8 I10 G12 K14 G16 I18 G20 M22 G24 I26 G28 K30 G32 I34 G36 O57">
    <cfRule type="expression" dxfId="106" priority="67" stopIfTrue="1">
      <formula>$L$1="CU"</formula>
    </cfRule>
  </conditionalFormatting>
  <conditionalFormatting sqref="H8">
    <cfRule type="cellIs" dxfId="105" priority="54" stopIfTrue="1" operator="equal">
      <formula>"Bye"</formula>
    </cfRule>
  </conditionalFormatting>
  <conditionalFormatting sqref="H10 J14 H18 L22 H26 J30 H34 J40 H44">
    <cfRule type="expression" dxfId="104" priority="57" stopIfTrue="1">
      <formula>AND($L$1="CU",H10="Umpire")</formula>
    </cfRule>
    <cfRule type="expression" dxfId="103" priority="58" stopIfTrue="1">
      <formula>AND($L$1="CU",H10&lt;&gt;"Umpire",I10&lt;&gt;"")</formula>
    </cfRule>
    <cfRule type="expression" dxfId="102" priority="59" stopIfTrue="1">
      <formula>AND($L$1="CU",H10&lt;&gt;"Umpire")</formula>
    </cfRule>
  </conditionalFormatting>
  <conditionalFormatting sqref="H12">
    <cfRule type="cellIs" dxfId="101" priority="51" stopIfTrue="1" operator="equal">
      <formula>"Bye"</formula>
    </cfRule>
  </conditionalFormatting>
  <conditionalFormatting sqref="H16">
    <cfRule type="cellIs" dxfId="100" priority="41" stopIfTrue="1" operator="equal">
      <formula>"Bye"</formula>
    </cfRule>
  </conditionalFormatting>
  <conditionalFormatting sqref="H20">
    <cfRule type="cellIs" dxfId="99" priority="40" stopIfTrue="1" operator="equal">
      <formula>"Bye"</formula>
    </cfRule>
  </conditionalFormatting>
  <conditionalFormatting sqref="H24">
    <cfRule type="cellIs" dxfId="98" priority="39" stopIfTrue="1" operator="equal">
      <formula>"Bye"</formula>
    </cfRule>
  </conditionalFormatting>
  <conditionalFormatting sqref="H28">
    <cfRule type="cellIs" dxfId="97" priority="55" stopIfTrue="1" operator="equal">
      <formula>"Bye"</formula>
    </cfRule>
  </conditionalFormatting>
  <conditionalFormatting sqref="H32">
    <cfRule type="cellIs" dxfId="96" priority="37" stopIfTrue="1" operator="equal">
      <formula>"Bye"</formula>
    </cfRule>
  </conditionalFormatting>
  <conditionalFormatting sqref="H36">
    <cfRule type="cellIs" dxfId="95" priority="42" stopIfTrue="1" operator="equal">
      <formula>"Bye"</formula>
    </cfRule>
  </conditionalFormatting>
  <conditionalFormatting sqref="J10">
    <cfRule type="cellIs" dxfId="94" priority="53" stopIfTrue="1" operator="equal">
      <formula>"Bye"</formula>
    </cfRule>
  </conditionalFormatting>
  <conditionalFormatting sqref="J18">
    <cfRule type="cellIs" dxfId="93" priority="50" stopIfTrue="1" operator="equal">
      <formula>"Bye"</formula>
    </cfRule>
  </conditionalFormatting>
  <conditionalFormatting sqref="J26">
    <cfRule type="cellIs" dxfId="92" priority="47" stopIfTrue="1" operator="equal">
      <formula>"Bye"</formula>
    </cfRule>
  </conditionalFormatting>
  <conditionalFormatting sqref="J34">
    <cfRule type="cellIs" dxfId="91" priority="43" stopIfTrue="1" operator="equal">
      <formula>"Bye"</formula>
    </cfRule>
  </conditionalFormatting>
  <conditionalFormatting sqref="L14">
    <cfRule type="cellIs" dxfId="90" priority="52" stopIfTrue="1" operator="equal">
      <formula>"Bye"</formula>
    </cfRule>
  </conditionalFormatting>
  <conditionalFormatting sqref="L30">
    <cfRule type="cellIs" dxfId="89" priority="49" stopIfTrue="1" operator="equal">
      <formula>"Bye"</formula>
    </cfRule>
  </conditionalFormatting>
  <conditionalFormatting sqref="L40 H42 J44 H46">
    <cfRule type="expression" dxfId="88" priority="63" stopIfTrue="1">
      <formula>G40="as"</formula>
    </cfRule>
    <cfRule type="expression" dxfId="87" priority="64" stopIfTrue="1">
      <formula>G40="bs"</formula>
    </cfRule>
  </conditionalFormatting>
  <conditionalFormatting sqref="N22">
    <cfRule type="cellIs" dxfId="86" priority="48" stopIfTrue="1" operator="equal">
      <formula>"Bye"</formula>
    </cfRule>
  </conditionalFormatting>
  <conditionalFormatting sqref="E7">
    <cfRule type="cellIs" dxfId="85" priority="36" stopIfTrue="1" operator="equal">
      <formula>"Bye"</formula>
    </cfRule>
  </conditionalFormatting>
  <conditionalFormatting sqref="E9">
    <cfRule type="cellIs" dxfId="84" priority="35" stopIfTrue="1" operator="equal">
      <formula>"Bye"</formula>
    </cfRule>
  </conditionalFormatting>
  <conditionalFormatting sqref="E11">
    <cfRule type="cellIs" dxfId="83" priority="34" stopIfTrue="1" operator="equal">
      <formula>"Bye"</formula>
    </cfRule>
  </conditionalFormatting>
  <conditionalFormatting sqref="E13">
    <cfRule type="cellIs" dxfId="82" priority="33" stopIfTrue="1" operator="equal">
      <formula>"Bye"</formula>
    </cfRule>
  </conditionalFormatting>
  <conditionalFormatting sqref="E15">
    <cfRule type="cellIs" dxfId="81" priority="32" stopIfTrue="1" operator="equal">
      <formula>"Bye"</formula>
    </cfRule>
  </conditionalFormatting>
  <conditionalFormatting sqref="E17">
    <cfRule type="cellIs" dxfId="80" priority="31" stopIfTrue="1" operator="equal">
      <formula>"Bye"</formula>
    </cfRule>
  </conditionalFormatting>
  <conditionalFormatting sqref="E19">
    <cfRule type="cellIs" dxfId="79" priority="30" stopIfTrue="1" operator="equal">
      <formula>"Bye"</formula>
    </cfRule>
  </conditionalFormatting>
  <conditionalFormatting sqref="E21">
    <cfRule type="cellIs" dxfId="78" priority="29" stopIfTrue="1" operator="equal">
      <formula>"Bye"</formula>
    </cfRule>
  </conditionalFormatting>
  <conditionalFormatting sqref="E25">
    <cfRule type="cellIs" dxfId="77" priority="27" stopIfTrue="1" operator="equal">
      <formula>"Bye"</formula>
    </cfRule>
  </conditionalFormatting>
  <conditionalFormatting sqref="E29">
    <cfRule type="cellIs" dxfId="76" priority="25" stopIfTrue="1" operator="equal">
      <formula>"Bye"</formula>
    </cfRule>
  </conditionalFormatting>
  <conditionalFormatting sqref="E31">
    <cfRule type="cellIs" dxfId="75" priority="24" stopIfTrue="1" operator="equal">
      <formula>"Bye"</formula>
    </cfRule>
  </conditionalFormatting>
  <conditionalFormatting sqref="E33">
    <cfRule type="cellIs" dxfId="74" priority="23" stopIfTrue="1" operator="equal">
      <formula>"Bye"</formula>
    </cfRule>
  </conditionalFormatting>
  <conditionalFormatting sqref="E35">
    <cfRule type="cellIs" dxfId="73" priority="22" stopIfTrue="1" operator="equal">
      <formula>"Bye"</formula>
    </cfRule>
  </conditionalFormatting>
  <conditionalFormatting sqref="F7">
    <cfRule type="cellIs" dxfId="72" priority="20" stopIfTrue="1" operator="equal">
      <formula>"Bye"</formula>
    </cfRule>
  </conditionalFormatting>
  <conditionalFormatting sqref="F9">
    <cfRule type="cellIs" dxfId="71" priority="19" stopIfTrue="1" operator="equal">
      <formula>"Bye"</formula>
    </cfRule>
  </conditionalFormatting>
  <conditionalFormatting sqref="F11">
    <cfRule type="cellIs" dxfId="70" priority="18" stopIfTrue="1" operator="equal">
      <formula>"Bye"</formula>
    </cfRule>
  </conditionalFormatting>
  <conditionalFormatting sqref="F13">
    <cfRule type="cellIs" dxfId="69" priority="17" stopIfTrue="1" operator="equal">
      <formula>"Bye"</formula>
    </cfRule>
  </conditionalFormatting>
  <conditionalFormatting sqref="F15">
    <cfRule type="cellIs" dxfId="68" priority="16" stopIfTrue="1" operator="equal">
      <formula>"Bye"</formula>
    </cfRule>
  </conditionalFormatting>
  <conditionalFormatting sqref="F17">
    <cfRule type="cellIs" dxfId="67" priority="15" stopIfTrue="1" operator="equal">
      <formula>"Bye"</formula>
    </cfRule>
  </conditionalFormatting>
  <conditionalFormatting sqref="F19">
    <cfRule type="cellIs" dxfId="66" priority="14" stopIfTrue="1" operator="equal">
      <formula>"Bye"</formula>
    </cfRule>
  </conditionalFormatting>
  <conditionalFormatting sqref="F21">
    <cfRule type="cellIs" dxfId="65" priority="13" stopIfTrue="1" operator="equal">
      <formula>"Bye"</formula>
    </cfRule>
  </conditionalFormatting>
  <conditionalFormatting sqref="F25">
    <cfRule type="cellIs" dxfId="64" priority="11" stopIfTrue="1" operator="equal">
      <formula>"Bye"</formula>
    </cfRule>
  </conditionalFormatting>
  <conditionalFormatting sqref="F27">
    <cfRule type="cellIs" dxfId="63" priority="10" stopIfTrue="1" operator="equal">
      <formula>"Bye"</formula>
    </cfRule>
  </conditionalFormatting>
  <conditionalFormatting sqref="F29">
    <cfRule type="cellIs" dxfId="62" priority="9" stopIfTrue="1" operator="equal">
      <formula>"Bye"</formula>
    </cfRule>
  </conditionalFormatting>
  <conditionalFormatting sqref="F31">
    <cfRule type="cellIs" dxfId="61" priority="8" stopIfTrue="1" operator="equal">
      <formula>"Bye"</formula>
    </cfRule>
  </conditionalFormatting>
  <conditionalFormatting sqref="F33">
    <cfRule type="cellIs" dxfId="60" priority="7" stopIfTrue="1" operator="equal">
      <formula>"Bye"</formula>
    </cfRule>
  </conditionalFormatting>
  <conditionalFormatting sqref="F35">
    <cfRule type="cellIs" dxfId="59" priority="6" stopIfTrue="1" operator="equal">
      <formula>"Bye"</formula>
    </cfRule>
  </conditionalFormatting>
  <conditionalFormatting sqref="F37">
    <cfRule type="cellIs" dxfId="58" priority="5" stopIfTrue="1" operator="equal">
      <formula>"Bye"</formula>
    </cfRule>
  </conditionalFormatting>
  <conditionalFormatting sqref="F23">
    <cfRule type="cellIs" dxfId="57" priority="4" stopIfTrue="1" operator="equal">
      <formula>"Bye"</formula>
    </cfRule>
  </conditionalFormatting>
  <conditionalFormatting sqref="E23">
    <cfRule type="cellIs" dxfId="56" priority="3" stopIfTrue="1" operator="equal">
      <formula>"Bye"</formula>
    </cfRule>
  </conditionalFormatting>
  <conditionalFormatting sqref="E27">
    <cfRule type="cellIs" dxfId="55" priority="2" stopIfTrue="1" operator="equal">
      <formula>"Bye"</formula>
    </cfRule>
  </conditionalFormatting>
  <conditionalFormatting sqref="E37">
    <cfRule type="cellIs" dxfId="54" priority="1" stopIfTrue="1" operator="equal">
      <formula>"Bye"</formula>
    </cfRule>
  </conditionalFormatting>
  <dataValidations count="1">
    <dataValidation type="list" allowBlank="1" showInputMessage="1" sqref="H44 J40 J14 H10 H18 H26 H34 J30 L22" xr:uid="{62E892E8-277D-448C-9BA5-B65D80DF9678}">
      <formula1>$R$7:$R$16</formula1>
    </dataValidation>
  </dataValidations>
  <printOptions horizontalCentered="1"/>
  <pageMargins left="0.35" right="0.35" top="0.39" bottom="0.39" header="0" footer="0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5633" r:id="rId4" name="Button 1">
              <controlPr defaultSize="0" print="0" autoFill="0" autoPict="0" macro="[0]!Jun_Show_CU">
                <anchor moveWithCells="1" sizeWithCells="1">
                  <from>
                    <xdr:col>9</xdr:col>
                    <xdr:colOff>522514</xdr:colOff>
                    <xdr:row>0</xdr:row>
                    <xdr:rowOff>10886</xdr:rowOff>
                  </from>
                  <to>
                    <xdr:col>11</xdr:col>
                    <xdr:colOff>370114</xdr:colOff>
                    <xdr:row>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34" r:id="rId5" name="Button 2">
              <controlPr defaultSize="0" print="0" autoFill="0" autoPict="0" macro="[0]!Jun_Hide_CU">
                <anchor moveWithCells="1" sizeWithCells="1">
                  <from>
                    <xdr:col>9</xdr:col>
                    <xdr:colOff>517071</xdr:colOff>
                    <xdr:row>0</xdr:row>
                    <xdr:rowOff>179614</xdr:rowOff>
                  </from>
                  <to>
                    <xdr:col>11</xdr:col>
                    <xdr:colOff>370114</xdr:colOff>
                    <xdr:row>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B60C-F835-4426-88D0-534365F92BA2}">
  <sheetPr>
    <tabColor rgb="FFFFFF00"/>
    <pageSetUpPr fitToPage="1"/>
  </sheetPr>
  <dimension ref="A1:AI57"/>
  <sheetViews>
    <sheetView showGridLines="0" showZeros="0" topLeftCell="A15" zoomScale="99" zoomScaleNormal="99" workbookViewId="0">
      <selection activeCell="O22" sqref="O22"/>
    </sheetView>
  </sheetViews>
  <sheetFormatPr defaultColWidth="8.84375" defaultRowHeight="12.45" x14ac:dyDescent="0.3"/>
  <cols>
    <col min="1" max="2" width="3.3046875" style="312" customWidth="1"/>
    <col min="3" max="3" width="4.69140625" style="312" customWidth="1"/>
    <col min="4" max="4" width="2.69140625" style="312" bestFit="1" customWidth="1"/>
    <col min="5" max="5" width="4.3046875" style="312" customWidth="1"/>
    <col min="6" max="6" width="12.765625" style="312" customWidth="1"/>
    <col min="7" max="7" width="14.4609375" style="312" customWidth="1"/>
    <col min="8" max="8" width="1.69140625" style="438" customWidth="1"/>
    <col min="9" max="9" width="17.07421875" style="312" customWidth="1"/>
    <col min="10" max="10" width="1.69140625" style="438" customWidth="1"/>
    <col min="11" max="11" width="13.53515625" style="312" customWidth="1"/>
    <col min="12" max="12" width="1.69140625" style="439" customWidth="1"/>
    <col min="13" max="13" width="13.765625" style="312" customWidth="1"/>
    <col min="14" max="14" width="1.69140625" style="438" customWidth="1"/>
    <col min="15" max="15" width="10.69140625" style="312" customWidth="1"/>
    <col min="16" max="16" width="1.69140625" style="439" customWidth="1"/>
    <col min="17" max="17" width="9.15234375" style="312" hidden="1" customWidth="1"/>
    <col min="18" max="18" width="8.69140625" style="312" customWidth="1"/>
    <col min="19" max="19" width="9.15234375" style="312" hidden="1" customWidth="1"/>
    <col min="20" max="22" width="8.84375" style="312"/>
    <col min="23" max="32" width="9.15234375" style="312" hidden="1" customWidth="1"/>
    <col min="33" max="35" width="9.15234375" style="312" customWidth="1"/>
    <col min="36" max="16384" width="8.84375" style="312"/>
  </cols>
  <sheetData>
    <row r="1" spans="1:35" s="301" customFormat="1" ht="21.75" customHeight="1" x14ac:dyDescent="0.3">
      <c r="A1" s="569" t="s">
        <v>205</v>
      </c>
      <c r="B1" s="295"/>
      <c r="C1" s="296"/>
      <c r="D1" s="296"/>
      <c r="E1" s="296"/>
      <c r="F1" s="296"/>
      <c r="G1" s="296"/>
      <c r="H1" s="297"/>
      <c r="I1" s="298" t="s">
        <v>37</v>
      </c>
      <c r="J1" s="299"/>
      <c r="K1" s="300"/>
      <c r="L1" s="297"/>
      <c r="M1" s="297" t="s">
        <v>195</v>
      </c>
      <c r="N1" s="297"/>
      <c r="O1" s="296"/>
      <c r="P1" s="297"/>
      <c r="W1" s="302"/>
      <c r="X1" s="302"/>
      <c r="Y1" s="302"/>
      <c r="Z1" s="303" t="e">
        <f>IF($W$5=1,CONCATENATE(VLOOKUP($W$3,$Y$2:$AF$14,2)),CONCATENATE(VLOOKUP($W$3,$Y$16:$AF$25,2)))</f>
        <v>#REF!</v>
      </c>
      <c r="AA1" s="303" t="e">
        <f>IF($W$5=1,CONCATENATE(VLOOKUP($W$3,$Y$2:$AF$14,3)),CONCATENATE(VLOOKUP($W$3,$Y$16:$AF$25,3)))</f>
        <v>#REF!</v>
      </c>
      <c r="AB1" s="303" t="e">
        <f>IF($W$5=1,CONCATENATE(VLOOKUP($W$3,$Y$2:$AF$14,4)),CONCATENATE(VLOOKUP($W$3,$Y$16:$AF$25,4)))</f>
        <v>#REF!</v>
      </c>
      <c r="AC1" s="303" t="e">
        <f>IF($W$5=1,CONCATENATE(VLOOKUP($W$3,$Y$2:$AF$14,5)),CONCATENATE(VLOOKUP($W$3,$Y$16:$AF$25,5)))</f>
        <v>#REF!</v>
      </c>
      <c r="AD1" s="303" t="e">
        <f>IF($W$5=1,CONCATENATE(VLOOKUP($W$3,$Y$2:$AF$14,6)),CONCATENATE(VLOOKUP($W$3,$Y$16:$AF$25,6)))</f>
        <v>#REF!</v>
      </c>
      <c r="AE1" s="303" t="e">
        <f>IF($W$5=1,CONCATENATE(VLOOKUP($W$3,$Y$2:$AF$14,7)),CONCATENATE(VLOOKUP($W$3,$Y$16:$AF$25,7)))</f>
        <v>#REF!</v>
      </c>
      <c r="AF1" s="303" t="e">
        <f>IF($W$5=1,CONCATENATE(VLOOKUP($W$3,$Y$2:$AF$14,8)),CONCATENATE(VLOOKUP($W$3,$Y$16:$AF$25,8)))</f>
        <v>#REF!</v>
      </c>
    </row>
    <row r="2" spans="1:35" s="308" customFormat="1" x14ac:dyDescent="0.3">
      <c r="A2" s="304" t="s">
        <v>36</v>
      </c>
      <c r="B2" s="305"/>
      <c r="C2" s="305"/>
      <c r="D2" s="305"/>
      <c r="E2" s="305" t="s">
        <v>109</v>
      </c>
      <c r="F2" s="305"/>
      <c r="G2" s="305"/>
      <c r="H2" s="307"/>
      <c r="I2" s="299"/>
      <c r="J2" s="299"/>
      <c r="K2" s="299"/>
      <c r="L2" s="307"/>
      <c r="M2" s="306"/>
      <c r="N2" s="307"/>
      <c r="O2" s="306"/>
      <c r="P2" s="307"/>
      <c r="W2" s="309"/>
      <c r="X2" s="310"/>
      <c r="Y2" s="310" t="s">
        <v>49</v>
      </c>
      <c r="Z2" s="311">
        <v>300</v>
      </c>
      <c r="AA2" s="311">
        <v>250</v>
      </c>
      <c r="AB2" s="311">
        <v>200</v>
      </c>
      <c r="AC2" s="311">
        <v>150</v>
      </c>
      <c r="AD2" s="311">
        <v>120</v>
      </c>
      <c r="AE2" s="311">
        <v>90</v>
      </c>
      <c r="AF2" s="311">
        <v>40</v>
      </c>
      <c r="AG2" s="312"/>
      <c r="AH2" s="312"/>
      <c r="AI2" s="312"/>
    </row>
    <row r="3" spans="1:35" s="316" customFormat="1" ht="11.25" customHeight="1" x14ac:dyDescent="0.3">
      <c r="A3" s="313" t="s">
        <v>19</v>
      </c>
      <c r="B3" s="313"/>
      <c r="C3" s="313"/>
      <c r="D3" s="313"/>
      <c r="E3" s="313"/>
      <c r="F3" s="313"/>
      <c r="G3" s="313"/>
      <c r="H3" s="314"/>
      <c r="I3" s="313" t="s">
        <v>24</v>
      </c>
      <c r="J3" s="314"/>
      <c r="K3" s="313"/>
      <c r="L3" s="314"/>
      <c r="M3" s="313"/>
      <c r="N3" s="314"/>
      <c r="O3" s="313"/>
      <c r="P3" s="315" t="s">
        <v>25</v>
      </c>
      <c r="W3" s="310" t="str">
        <f>IF(I4="OB","A",IF(I4="IX","W",IF(I4="","",I4)))</f>
        <v/>
      </c>
      <c r="X3" s="310"/>
      <c r="Y3" s="310" t="s">
        <v>50</v>
      </c>
      <c r="Z3" s="311">
        <v>280</v>
      </c>
      <c r="AA3" s="311">
        <v>230</v>
      </c>
      <c r="AB3" s="311">
        <v>180</v>
      </c>
      <c r="AC3" s="311">
        <v>140</v>
      </c>
      <c r="AD3" s="311">
        <v>80</v>
      </c>
      <c r="AE3" s="311">
        <v>0</v>
      </c>
      <c r="AF3" s="311">
        <v>0</v>
      </c>
      <c r="AG3" s="312"/>
      <c r="AH3" s="312"/>
      <c r="AI3" s="312"/>
    </row>
    <row r="4" spans="1:35" s="323" customFormat="1" ht="11.25" customHeight="1" thickBot="1" x14ac:dyDescent="0.35">
      <c r="A4" s="675">
        <v>45406</v>
      </c>
      <c r="B4" s="675"/>
      <c r="C4" s="675"/>
      <c r="D4" s="317"/>
      <c r="E4" s="318"/>
      <c r="F4" s="318"/>
      <c r="G4" s="318"/>
      <c r="H4" s="319"/>
      <c r="I4" s="320"/>
      <c r="J4" s="319"/>
      <c r="K4" s="321"/>
      <c r="L4" s="319"/>
      <c r="M4" s="318"/>
      <c r="N4" s="319"/>
      <c r="O4" s="318"/>
      <c r="P4" s="322" t="s">
        <v>89</v>
      </c>
      <c r="W4" s="310"/>
      <c r="X4" s="310"/>
      <c r="Y4" s="310" t="s">
        <v>67</v>
      </c>
      <c r="Z4" s="311">
        <v>250</v>
      </c>
      <c r="AA4" s="311">
        <v>200</v>
      </c>
      <c r="AB4" s="311">
        <v>150</v>
      </c>
      <c r="AC4" s="311">
        <v>120</v>
      </c>
      <c r="AD4" s="311">
        <v>90</v>
      </c>
      <c r="AE4" s="311">
        <v>60</v>
      </c>
      <c r="AF4" s="311">
        <v>25</v>
      </c>
      <c r="AG4" s="312"/>
      <c r="AH4" s="312"/>
      <c r="AI4" s="312"/>
    </row>
    <row r="5" spans="1:35" s="316" customFormat="1" x14ac:dyDescent="0.3">
      <c r="A5" s="324"/>
      <c r="B5" s="325" t="s">
        <v>1</v>
      </c>
      <c r="C5" s="326" t="s">
        <v>30</v>
      </c>
      <c r="D5" s="325" t="s">
        <v>29</v>
      </c>
      <c r="E5" s="325" t="s">
        <v>27</v>
      </c>
      <c r="F5" s="325"/>
      <c r="G5" s="325"/>
      <c r="H5" s="327"/>
      <c r="I5" s="325" t="s">
        <v>28</v>
      </c>
      <c r="J5" s="328"/>
      <c r="K5" s="325" t="s">
        <v>196</v>
      </c>
      <c r="L5" s="328"/>
      <c r="M5" s="325" t="s">
        <v>43</v>
      </c>
      <c r="N5" s="328"/>
      <c r="O5" s="325" t="s">
        <v>42</v>
      </c>
      <c r="P5" s="329"/>
      <c r="W5" s="310" t="e">
        <v>#REF!</v>
      </c>
      <c r="X5" s="310"/>
      <c r="Y5" s="310" t="s">
        <v>68</v>
      </c>
      <c r="Z5" s="311">
        <v>200</v>
      </c>
      <c r="AA5" s="311">
        <v>150</v>
      </c>
      <c r="AB5" s="311">
        <v>120</v>
      </c>
      <c r="AC5" s="311">
        <v>90</v>
      </c>
      <c r="AD5" s="311">
        <v>60</v>
      </c>
      <c r="AE5" s="311">
        <v>40</v>
      </c>
      <c r="AF5" s="311">
        <v>15</v>
      </c>
      <c r="AG5" s="312"/>
      <c r="AH5" s="312"/>
      <c r="AI5" s="312"/>
    </row>
    <row r="6" spans="1:35" s="334" customFormat="1" ht="11.15" customHeight="1" thickBot="1" x14ac:dyDescent="0.35">
      <c r="A6" s="330"/>
      <c r="B6" s="331"/>
      <c r="C6" s="331"/>
      <c r="D6" s="331"/>
      <c r="E6" s="331"/>
      <c r="F6" s="331"/>
      <c r="G6" s="331"/>
      <c r="H6" s="332"/>
      <c r="I6" s="331" t="str">
        <f>IF(W3="","",CONCATENATE(VLOOKUP(W3,Z1:AF1,4)," pont"))</f>
        <v/>
      </c>
      <c r="J6" s="332"/>
      <c r="K6" s="331" t="str">
        <f>IF(W3="","",CONCATENATE(VLOOKUP(W3,Z1:AF1,3)," pont"))</f>
        <v/>
      </c>
      <c r="L6" s="332"/>
      <c r="M6" s="331" t="str">
        <f>IF(W3="","",CONCATENATE(VLOOKUP(W3,Z1:AF1,2)," pont"))</f>
        <v/>
      </c>
      <c r="N6" s="332"/>
      <c r="O6" s="331" t="str">
        <f>IF(W3="","",CONCATENATE(VLOOKUP(W3,Z1:AF1,1)," pont"))</f>
        <v/>
      </c>
      <c r="P6" s="333"/>
      <c r="W6" s="335"/>
      <c r="X6" s="335"/>
      <c r="Y6" s="335" t="s">
        <v>69</v>
      </c>
      <c r="Z6" s="336">
        <v>150</v>
      </c>
      <c r="AA6" s="336">
        <v>120</v>
      </c>
      <c r="AB6" s="336">
        <v>90</v>
      </c>
      <c r="AC6" s="336">
        <v>60</v>
      </c>
      <c r="AD6" s="336">
        <v>40</v>
      </c>
      <c r="AE6" s="336">
        <v>25</v>
      </c>
      <c r="AF6" s="336">
        <v>10</v>
      </c>
      <c r="AG6" s="337"/>
      <c r="AH6" s="337"/>
      <c r="AI6" s="337"/>
    </row>
    <row r="7" spans="1:35" s="350" customFormat="1" ht="13" customHeight="1" x14ac:dyDescent="0.3">
      <c r="A7" s="338">
        <v>1</v>
      </c>
      <c r="B7" s="339" t="str">
        <f>IF($E7="","",VLOOKUP($E7,#REF!,14))</f>
        <v/>
      </c>
      <c r="C7" s="340" t="str">
        <f>IF($E7="","",VLOOKUP($E7,#REF!,15))</f>
        <v/>
      </c>
      <c r="D7" s="340" t="str">
        <f>IF($E7="","",VLOOKUP($E7,#REF!,5))</f>
        <v/>
      </c>
      <c r="E7" s="341"/>
      <c r="F7" s="688" t="s">
        <v>96</v>
      </c>
      <c r="G7" s="724" t="s">
        <v>378</v>
      </c>
      <c r="H7" s="563"/>
      <c r="I7" s="356"/>
      <c r="J7" s="344"/>
      <c r="K7" s="344"/>
      <c r="L7" s="344"/>
      <c r="M7" s="345"/>
      <c r="N7" s="346"/>
      <c r="O7" s="347"/>
      <c r="P7" s="348"/>
      <c r="Q7" s="349"/>
      <c r="S7" s="351" t="e">
        <f>#REF!</f>
        <v>#REF!</v>
      </c>
      <c r="W7" s="310"/>
      <c r="X7" s="310"/>
      <c r="Y7" s="310" t="s">
        <v>70</v>
      </c>
      <c r="Z7" s="311">
        <v>120</v>
      </c>
      <c r="AA7" s="311">
        <v>90</v>
      </c>
      <c r="AB7" s="311">
        <v>60</v>
      </c>
      <c r="AC7" s="311">
        <v>40</v>
      </c>
      <c r="AD7" s="311">
        <v>25</v>
      </c>
      <c r="AE7" s="311">
        <v>10</v>
      </c>
      <c r="AF7" s="311">
        <v>5</v>
      </c>
      <c r="AG7" s="312"/>
      <c r="AH7" s="312"/>
      <c r="AI7" s="312"/>
    </row>
    <row r="8" spans="1:35" s="350" customFormat="1" ht="13" customHeight="1" x14ac:dyDescent="0.3">
      <c r="A8" s="352"/>
      <c r="B8" s="353"/>
      <c r="C8" s="354"/>
      <c r="D8" s="354"/>
      <c r="E8" s="355"/>
      <c r="F8" s="381"/>
      <c r="G8" s="725"/>
      <c r="H8" s="564"/>
      <c r="I8" s="451" t="s">
        <v>96</v>
      </c>
      <c r="J8" s="358"/>
      <c r="K8" s="344"/>
      <c r="L8" s="344"/>
      <c r="M8" s="345"/>
      <c r="N8" s="346"/>
      <c r="O8" s="347"/>
      <c r="P8" s="348"/>
      <c r="Q8" s="349"/>
      <c r="S8" s="359" t="e">
        <f>#REF!</f>
        <v>#REF!</v>
      </c>
      <c r="W8" s="310"/>
      <c r="X8" s="310"/>
      <c r="Y8" s="310" t="s">
        <v>71</v>
      </c>
      <c r="Z8" s="311">
        <v>90</v>
      </c>
      <c r="AA8" s="311">
        <v>60</v>
      </c>
      <c r="AB8" s="311">
        <v>40</v>
      </c>
      <c r="AC8" s="311">
        <v>25</v>
      </c>
      <c r="AD8" s="311">
        <v>10</v>
      </c>
      <c r="AE8" s="311">
        <v>5</v>
      </c>
      <c r="AF8" s="311">
        <v>2</v>
      </c>
      <c r="AG8" s="312"/>
      <c r="AH8" s="312"/>
      <c r="AI8" s="312"/>
    </row>
    <row r="9" spans="1:35" s="350" customFormat="1" ht="13" customHeight="1" x14ac:dyDescent="0.3">
      <c r="A9" s="352">
        <v>2</v>
      </c>
      <c r="B9" s="339" t="str">
        <f>IF($E9="","",VLOOKUP($E9,#REF!,14))</f>
        <v/>
      </c>
      <c r="C9" s="340" t="str">
        <f>IF($E9="","",VLOOKUP($E9,#REF!,15))</f>
        <v/>
      </c>
      <c r="D9" s="340" t="str">
        <f>IF($E9="","",VLOOKUP($E9,#REF!,5))</f>
        <v/>
      </c>
      <c r="E9" s="341"/>
      <c r="F9" s="688" t="s">
        <v>75</v>
      </c>
      <c r="G9" s="724"/>
      <c r="H9" s="565"/>
      <c r="I9" s="356"/>
      <c r="J9" s="361"/>
      <c r="K9" s="356"/>
      <c r="L9" s="344"/>
      <c r="M9" s="345"/>
      <c r="N9" s="346"/>
      <c r="O9" s="347"/>
      <c r="P9" s="348"/>
      <c r="Q9" s="349"/>
      <c r="S9" s="359" t="e">
        <f>#REF!</f>
        <v>#REF!</v>
      </c>
      <c r="W9" s="310"/>
      <c r="X9" s="310"/>
      <c r="Y9" s="310" t="s">
        <v>72</v>
      </c>
      <c r="Z9" s="311">
        <v>60</v>
      </c>
      <c r="AA9" s="311">
        <v>40</v>
      </c>
      <c r="AB9" s="311">
        <v>25</v>
      </c>
      <c r="AC9" s="311">
        <v>10</v>
      </c>
      <c r="AD9" s="311">
        <v>5</v>
      </c>
      <c r="AE9" s="311">
        <v>2</v>
      </c>
      <c r="AF9" s="311">
        <v>1</v>
      </c>
      <c r="AG9" s="312"/>
      <c r="AH9" s="312"/>
      <c r="AI9" s="312"/>
    </row>
    <row r="10" spans="1:35" s="350" customFormat="1" ht="13" customHeight="1" x14ac:dyDescent="0.3">
      <c r="A10" s="352"/>
      <c r="B10" s="353"/>
      <c r="C10" s="354"/>
      <c r="D10" s="354"/>
      <c r="E10" s="362"/>
      <c r="F10" s="689"/>
      <c r="G10" s="726"/>
      <c r="H10" s="566"/>
      <c r="I10" s="452"/>
      <c r="J10" s="365"/>
      <c r="K10" s="451"/>
      <c r="L10" s="366"/>
      <c r="M10" s="367"/>
      <c r="N10" s="367"/>
      <c r="O10" s="347"/>
      <c r="P10" s="348"/>
      <c r="Q10" s="349"/>
      <c r="S10" s="359" t="e">
        <f>#REF!</f>
        <v>#REF!</v>
      </c>
      <c r="W10" s="310"/>
      <c r="X10" s="310"/>
      <c r="Y10" s="310" t="s">
        <v>73</v>
      </c>
      <c r="Z10" s="311">
        <v>40</v>
      </c>
      <c r="AA10" s="311">
        <v>25</v>
      </c>
      <c r="AB10" s="311">
        <v>15</v>
      </c>
      <c r="AC10" s="311">
        <v>7</v>
      </c>
      <c r="AD10" s="311">
        <v>4</v>
      </c>
      <c r="AE10" s="311">
        <v>1</v>
      </c>
      <c r="AF10" s="311">
        <v>0</v>
      </c>
      <c r="AG10" s="312"/>
      <c r="AH10" s="312"/>
      <c r="AI10" s="312"/>
    </row>
    <row r="11" spans="1:35" s="350" customFormat="1" ht="13" customHeight="1" x14ac:dyDescent="0.3">
      <c r="A11" s="352">
        <v>3</v>
      </c>
      <c r="B11" s="339" t="str">
        <f>IF($E11="","",VLOOKUP($E11,#REF!,14))</f>
        <v/>
      </c>
      <c r="C11" s="340" t="str">
        <f>IF($E11="","",VLOOKUP($E11,#REF!,15))</f>
        <v/>
      </c>
      <c r="D11" s="340" t="str">
        <f>IF($E11="","",VLOOKUP($E11,#REF!,5))</f>
        <v/>
      </c>
      <c r="E11" s="341"/>
      <c r="F11" s="688" t="s">
        <v>243</v>
      </c>
      <c r="G11" s="724" t="s">
        <v>381</v>
      </c>
      <c r="H11" s="563"/>
      <c r="I11" s="356"/>
      <c r="J11" s="368"/>
      <c r="K11" s="450"/>
      <c r="L11" s="369"/>
      <c r="M11" s="367"/>
      <c r="N11" s="367"/>
      <c r="O11" s="347"/>
      <c r="P11" s="348"/>
      <c r="Q11" s="349"/>
      <c r="S11" s="359" t="e">
        <f>#REF!</f>
        <v>#REF!</v>
      </c>
      <c r="W11" s="310"/>
      <c r="X11" s="310"/>
      <c r="Y11" s="310" t="s">
        <v>74</v>
      </c>
      <c r="Z11" s="311">
        <v>25</v>
      </c>
      <c r="AA11" s="311">
        <v>15</v>
      </c>
      <c r="AB11" s="311">
        <v>10</v>
      </c>
      <c r="AC11" s="311">
        <v>6</v>
      </c>
      <c r="AD11" s="311">
        <v>3</v>
      </c>
      <c r="AE11" s="311">
        <v>1</v>
      </c>
      <c r="AF11" s="311">
        <v>0</v>
      </c>
      <c r="AG11" s="312"/>
      <c r="AH11" s="312"/>
      <c r="AI11" s="312"/>
    </row>
    <row r="12" spans="1:35" s="350" customFormat="1" ht="13" customHeight="1" x14ac:dyDescent="0.3">
      <c r="A12" s="352"/>
      <c r="B12" s="353"/>
      <c r="C12" s="354"/>
      <c r="D12" s="354"/>
      <c r="E12" s="362"/>
      <c r="F12" s="689"/>
      <c r="G12" s="726"/>
      <c r="H12" s="564"/>
      <c r="I12" s="451"/>
      <c r="J12" s="370"/>
      <c r="K12" s="356"/>
      <c r="L12" s="369"/>
      <c r="M12" s="367"/>
      <c r="N12" s="367"/>
      <c r="O12" s="347"/>
      <c r="P12" s="348"/>
      <c r="Q12" s="349"/>
      <c r="S12" s="359" t="e">
        <f>#REF!</f>
        <v>#REF!</v>
      </c>
      <c r="W12" s="310"/>
      <c r="X12" s="310"/>
      <c r="Y12" s="310" t="s">
        <v>79</v>
      </c>
      <c r="Z12" s="311">
        <v>15</v>
      </c>
      <c r="AA12" s="311">
        <v>10</v>
      </c>
      <c r="AB12" s="311">
        <v>6</v>
      </c>
      <c r="AC12" s="311">
        <v>3</v>
      </c>
      <c r="AD12" s="311">
        <v>1</v>
      </c>
      <c r="AE12" s="311">
        <v>0</v>
      </c>
      <c r="AF12" s="311">
        <v>0</v>
      </c>
      <c r="AG12" s="312"/>
      <c r="AH12" s="312"/>
      <c r="AI12" s="312"/>
    </row>
    <row r="13" spans="1:35" s="350" customFormat="1" ht="13" customHeight="1" x14ac:dyDescent="0.3">
      <c r="A13" s="352">
        <v>4</v>
      </c>
      <c r="B13" s="339" t="str">
        <f>IF($E13="","",VLOOKUP($E13,#REF!,14))</f>
        <v/>
      </c>
      <c r="C13" s="340" t="str">
        <f>IF($E13="","",VLOOKUP($E13,#REF!,15))</f>
        <v/>
      </c>
      <c r="D13" s="340" t="str">
        <f>IF($E13="","",VLOOKUP($E13,#REF!,5))</f>
        <v/>
      </c>
      <c r="E13" s="341"/>
      <c r="F13" s="688" t="s">
        <v>185</v>
      </c>
      <c r="G13" s="724" t="s">
        <v>378</v>
      </c>
      <c r="H13" s="565"/>
      <c r="I13" s="450"/>
      <c r="J13" s="344"/>
      <c r="K13" s="356"/>
      <c r="L13" s="369"/>
      <c r="M13" s="367"/>
      <c r="N13" s="367"/>
      <c r="O13" s="347"/>
      <c r="P13" s="348"/>
      <c r="Q13" s="349"/>
      <c r="S13" s="359" t="e">
        <f>#REF!</f>
        <v>#REF!</v>
      </c>
      <c r="W13" s="310"/>
      <c r="X13" s="310"/>
      <c r="Y13" s="310" t="s">
        <v>75</v>
      </c>
      <c r="Z13" s="311">
        <v>10</v>
      </c>
      <c r="AA13" s="311">
        <v>6</v>
      </c>
      <c r="AB13" s="311">
        <v>3</v>
      </c>
      <c r="AC13" s="311">
        <v>1</v>
      </c>
      <c r="AD13" s="311">
        <v>0</v>
      </c>
      <c r="AE13" s="311">
        <v>0</v>
      </c>
      <c r="AF13" s="311">
        <v>0</v>
      </c>
      <c r="AG13" s="312"/>
      <c r="AH13" s="312"/>
      <c r="AI13" s="312"/>
    </row>
    <row r="14" spans="1:35" s="350" customFormat="1" ht="13" customHeight="1" x14ac:dyDescent="0.3">
      <c r="A14" s="352"/>
      <c r="B14" s="353"/>
      <c r="C14" s="354"/>
      <c r="D14" s="354"/>
      <c r="E14" s="362"/>
      <c r="F14" s="689"/>
      <c r="G14" s="726"/>
      <c r="H14" s="566"/>
      <c r="I14" s="356"/>
      <c r="J14" s="344"/>
      <c r="K14" s="452"/>
      <c r="L14" s="365"/>
      <c r="M14" s="342"/>
      <c r="N14" s="366"/>
      <c r="O14" s="347"/>
      <c r="P14" s="348"/>
      <c r="Q14" s="349"/>
      <c r="S14" s="359" t="e">
        <f>#REF!</f>
        <v>#REF!</v>
      </c>
      <c r="W14" s="310"/>
      <c r="X14" s="310"/>
      <c r="Y14" s="310" t="s">
        <v>76</v>
      </c>
      <c r="Z14" s="311">
        <v>3</v>
      </c>
      <c r="AA14" s="311">
        <v>2</v>
      </c>
      <c r="AB14" s="311">
        <v>1</v>
      </c>
      <c r="AC14" s="311">
        <v>0</v>
      </c>
      <c r="AD14" s="311">
        <v>0</v>
      </c>
      <c r="AE14" s="311">
        <v>0</v>
      </c>
      <c r="AF14" s="311">
        <v>0</v>
      </c>
      <c r="AG14" s="312"/>
      <c r="AH14" s="312"/>
      <c r="AI14" s="312"/>
    </row>
    <row r="15" spans="1:35" s="350" customFormat="1" ht="13" customHeight="1" x14ac:dyDescent="0.3">
      <c r="A15" s="338">
        <v>5</v>
      </c>
      <c r="B15" s="339" t="str">
        <f>IF($E15="","",VLOOKUP($E15,#REF!,14))</f>
        <v/>
      </c>
      <c r="C15" s="340" t="str">
        <f>IF($E15="","",VLOOKUP($E15,#REF!,15))</f>
        <v/>
      </c>
      <c r="D15" s="340" t="str">
        <f>IF($E15="","",VLOOKUP($E15,#REF!,5))</f>
        <v/>
      </c>
      <c r="E15" s="341"/>
      <c r="F15" s="688" t="s">
        <v>186</v>
      </c>
      <c r="G15" s="724" t="s">
        <v>378</v>
      </c>
      <c r="H15" s="563"/>
      <c r="I15" s="356"/>
      <c r="J15" s="344"/>
      <c r="K15" s="356"/>
      <c r="L15" s="369"/>
      <c r="M15" s="367"/>
      <c r="N15" s="369"/>
      <c r="O15" s="347"/>
      <c r="P15" s="348"/>
      <c r="Q15" s="349"/>
      <c r="S15" s="359" t="e">
        <f>#REF!</f>
        <v>#REF!</v>
      </c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2"/>
      <c r="AH15" s="312"/>
      <c r="AI15" s="312"/>
    </row>
    <row r="16" spans="1:35" s="350" customFormat="1" ht="13" customHeight="1" thickBot="1" x14ac:dyDescent="0.35">
      <c r="A16" s="352"/>
      <c r="B16" s="353"/>
      <c r="C16" s="354"/>
      <c r="D16" s="354"/>
      <c r="E16" s="362"/>
      <c r="F16" s="689"/>
      <c r="G16" s="726"/>
      <c r="H16" s="564"/>
      <c r="I16" s="451" t="s">
        <v>186</v>
      </c>
      <c r="J16" s="358"/>
      <c r="K16" s="356"/>
      <c r="L16" s="369"/>
      <c r="M16" s="367"/>
      <c r="N16" s="369"/>
      <c r="O16" s="347"/>
      <c r="P16" s="348"/>
      <c r="Q16" s="349"/>
      <c r="S16" s="373" t="e">
        <f>#REF!</f>
        <v>#REF!</v>
      </c>
      <c r="W16" s="310"/>
      <c r="X16" s="310"/>
      <c r="Y16" s="310" t="s">
        <v>49</v>
      </c>
      <c r="Z16" s="311">
        <v>150</v>
      </c>
      <c r="AA16" s="311">
        <v>120</v>
      </c>
      <c r="AB16" s="311">
        <v>90</v>
      </c>
      <c r="AC16" s="311">
        <v>60</v>
      </c>
      <c r="AD16" s="311">
        <v>40</v>
      </c>
      <c r="AE16" s="311">
        <v>25</v>
      </c>
      <c r="AF16" s="311">
        <v>15</v>
      </c>
      <c r="AG16" s="312"/>
      <c r="AH16" s="312"/>
      <c r="AI16" s="312"/>
    </row>
    <row r="17" spans="1:35" s="350" customFormat="1" ht="13" customHeight="1" x14ac:dyDescent="0.3">
      <c r="A17" s="352">
        <v>6</v>
      </c>
      <c r="B17" s="339" t="str">
        <f>IF($E17="","",VLOOKUP($E17,#REF!,14))</f>
        <v/>
      </c>
      <c r="C17" s="340" t="str">
        <f>IF($E17="","",VLOOKUP($E17,#REF!,15))</f>
        <v/>
      </c>
      <c r="D17" s="340" t="str">
        <f>IF($E17="","",VLOOKUP($E17,#REF!,5))</f>
        <v/>
      </c>
      <c r="E17" s="341"/>
      <c r="F17" s="688" t="s">
        <v>75</v>
      </c>
      <c r="G17" s="724"/>
      <c r="H17" s="565"/>
      <c r="I17" s="450"/>
      <c r="J17" s="361"/>
      <c r="K17" s="356"/>
      <c r="L17" s="369"/>
      <c r="M17" s="367"/>
      <c r="N17" s="369"/>
      <c r="O17" s="347"/>
      <c r="P17" s="348"/>
      <c r="Q17" s="349"/>
      <c r="W17" s="310"/>
      <c r="X17" s="310"/>
      <c r="Y17" s="310" t="s">
        <v>67</v>
      </c>
      <c r="Z17" s="311">
        <v>120</v>
      </c>
      <c r="AA17" s="311">
        <v>90</v>
      </c>
      <c r="AB17" s="311">
        <v>60</v>
      </c>
      <c r="AC17" s="311">
        <v>40</v>
      </c>
      <c r="AD17" s="311">
        <v>25</v>
      </c>
      <c r="AE17" s="311">
        <v>15</v>
      </c>
      <c r="AF17" s="311">
        <v>8</v>
      </c>
      <c r="AG17" s="312"/>
      <c r="AH17" s="312"/>
      <c r="AI17" s="312"/>
    </row>
    <row r="18" spans="1:35" s="350" customFormat="1" ht="13" customHeight="1" x14ac:dyDescent="0.3">
      <c r="A18" s="352"/>
      <c r="B18" s="353"/>
      <c r="C18" s="354"/>
      <c r="D18" s="354"/>
      <c r="E18" s="362"/>
      <c r="F18" s="689"/>
      <c r="G18" s="726"/>
      <c r="H18" s="566"/>
      <c r="I18" s="452"/>
      <c r="J18" s="365"/>
      <c r="K18" s="451"/>
      <c r="L18" s="374"/>
      <c r="M18" s="367"/>
      <c r="N18" s="369"/>
      <c r="O18" s="347"/>
      <c r="P18" s="348"/>
      <c r="Q18" s="349"/>
      <c r="W18" s="310"/>
      <c r="X18" s="310"/>
      <c r="Y18" s="310" t="s">
        <v>68</v>
      </c>
      <c r="Z18" s="311">
        <v>90</v>
      </c>
      <c r="AA18" s="311">
        <v>60</v>
      </c>
      <c r="AB18" s="311">
        <v>40</v>
      </c>
      <c r="AC18" s="311">
        <v>25</v>
      </c>
      <c r="AD18" s="311">
        <v>15</v>
      </c>
      <c r="AE18" s="311">
        <v>8</v>
      </c>
      <c r="AF18" s="311">
        <v>4</v>
      </c>
      <c r="AG18" s="312"/>
      <c r="AH18" s="312"/>
      <c r="AI18" s="312"/>
    </row>
    <row r="19" spans="1:35" s="350" customFormat="1" ht="13" customHeight="1" x14ac:dyDescent="0.3">
      <c r="A19" s="352">
        <v>7</v>
      </c>
      <c r="B19" s="339" t="str">
        <f>IF($E19="","",VLOOKUP($E19,#REF!,14))</f>
        <v/>
      </c>
      <c r="C19" s="340" t="str">
        <f>IF($E19="","",VLOOKUP($E19,#REF!,15))</f>
        <v/>
      </c>
      <c r="D19" s="340" t="str">
        <f>IF($E19="","",VLOOKUP($E19,#REF!,5))</f>
        <v/>
      </c>
      <c r="E19" s="341"/>
      <c r="F19" s="688" t="s">
        <v>97</v>
      </c>
      <c r="G19" s="724" t="s">
        <v>381</v>
      </c>
      <c r="H19" s="563"/>
      <c r="I19" s="356"/>
      <c r="J19" s="368"/>
      <c r="K19" s="450"/>
      <c r="L19" s="367"/>
      <c r="M19" s="367"/>
      <c r="N19" s="369"/>
      <c r="O19" s="347"/>
      <c r="P19" s="348"/>
      <c r="Q19" s="349"/>
      <c r="W19" s="310"/>
      <c r="X19" s="310"/>
      <c r="Y19" s="310" t="s">
        <v>69</v>
      </c>
      <c r="Z19" s="311">
        <v>60</v>
      </c>
      <c r="AA19" s="311">
        <v>40</v>
      </c>
      <c r="AB19" s="311">
        <v>25</v>
      </c>
      <c r="AC19" s="311">
        <v>15</v>
      </c>
      <c r="AD19" s="311">
        <v>8</v>
      </c>
      <c r="AE19" s="311">
        <v>4</v>
      </c>
      <c r="AF19" s="311">
        <v>2</v>
      </c>
      <c r="AG19" s="312"/>
      <c r="AH19" s="312"/>
      <c r="AI19" s="312"/>
    </row>
    <row r="20" spans="1:35" s="350" customFormat="1" ht="13" customHeight="1" x14ac:dyDescent="0.3">
      <c r="A20" s="352"/>
      <c r="B20" s="353"/>
      <c r="C20" s="354"/>
      <c r="D20" s="354"/>
      <c r="E20" s="355"/>
      <c r="F20" s="381"/>
      <c r="G20" s="725"/>
      <c r="H20" s="564"/>
      <c r="I20" s="451"/>
      <c r="J20" s="370"/>
      <c r="K20" s="356"/>
      <c r="L20" s="367"/>
      <c r="M20" s="367"/>
      <c r="N20" s="369"/>
      <c r="O20" s="347"/>
      <c r="P20" s="348"/>
      <c r="Q20" s="349"/>
      <c r="W20" s="310"/>
      <c r="X20" s="310"/>
      <c r="Y20" s="310" t="s">
        <v>70</v>
      </c>
      <c r="Z20" s="311">
        <v>40</v>
      </c>
      <c r="AA20" s="311">
        <v>25</v>
      </c>
      <c r="AB20" s="311">
        <v>15</v>
      </c>
      <c r="AC20" s="311">
        <v>8</v>
      </c>
      <c r="AD20" s="311">
        <v>4</v>
      </c>
      <c r="AE20" s="311">
        <v>2</v>
      </c>
      <c r="AF20" s="311">
        <v>1</v>
      </c>
      <c r="AG20" s="312"/>
      <c r="AH20" s="312"/>
      <c r="AI20" s="312"/>
    </row>
    <row r="21" spans="1:35" s="350" customFormat="1" ht="13" customHeight="1" x14ac:dyDescent="0.3">
      <c r="A21" s="352">
        <v>8</v>
      </c>
      <c r="B21" s="339" t="str">
        <f>IF($E21="","",VLOOKUP($E21,#REF!,14))</f>
        <v/>
      </c>
      <c r="C21" s="340" t="str">
        <f>IF($E21="","",VLOOKUP($E21,#REF!,15))</f>
        <v/>
      </c>
      <c r="D21" s="340" t="str">
        <f>IF($E21="","",VLOOKUP($E21,#REF!,5))</f>
        <v/>
      </c>
      <c r="E21" s="341"/>
      <c r="F21" s="688" t="s">
        <v>98</v>
      </c>
      <c r="G21" s="724" t="s">
        <v>382</v>
      </c>
      <c r="H21" s="565"/>
      <c r="I21" s="356"/>
      <c r="J21" s="344"/>
      <c r="K21" s="356"/>
      <c r="L21" s="367"/>
      <c r="M21" s="367"/>
      <c r="N21" s="369"/>
      <c r="O21" s="347"/>
      <c r="P21" s="348"/>
      <c r="Q21" s="349"/>
      <c r="W21" s="310"/>
      <c r="X21" s="310"/>
      <c r="Y21" s="310" t="s">
        <v>71</v>
      </c>
      <c r="Z21" s="311">
        <v>25</v>
      </c>
      <c r="AA21" s="311">
        <v>15</v>
      </c>
      <c r="AB21" s="311">
        <v>10</v>
      </c>
      <c r="AC21" s="311">
        <v>6</v>
      </c>
      <c r="AD21" s="311">
        <v>3</v>
      </c>
      <c r="AE21" s="311">
        <v>1</v>
      </c>
      <c r="AF21" s="311">
        <v>0</v>
      </c>
      <c r="AG21" s="312"/>
      <c r="AH21" s="312"/>
      <c r="AI21" s="312"/>
    </row>
    <row r="22" spans="1:35" s="350" customFormat="1" ht="13" customHeight="1" x14ac:dyDescent="0.3">
      <c r="A22" s="352"/>
      <c r="B22" s="353"/>
      <c r="C22" s="354"/>
      <c r="D22" s="354"/>
      <c r="E22" s="355"/>
      <c r="F22" s="381"/>
      <c r="G22" s="725"/>
      <c r="H22" s="566"/>
      <c r="I22" s="356"/>
      <c r="J22" s="344"/>
      <c r="K22" s="356"/>
      <c r="L22" s="367"/>
      <c r="M22" s="364"/>
      <c r="N22" s="567"/>
      <c r="O22" s="568"/>
      <c r="P22" s="366"/>
      <c r="Q22" s="349"/>
      <c r="W22" s="310"/>
      <c r="X22" s="310"/>
      <c r="Y22" s="310" t="s">
        <v>72</v>
      </c>
      <c r="Z22" s="311">
        <v>15</v>
      </c>
      <c r="AA22" s="311">
        <v>10</v>
      </c>
      <c r="AB22" s="311">
        <v>6</v>
      </c>
      <c r="AC22" s="311">
        <v>3</v>
      </c>
      <c r="AD22" s="311">
        <v>1</v>
      </c>
      <c r="AE22" s="311">
        <v>0</v>
      </c>
      <c r="AF22" s="311">
        <v>0</v>
      </c>
      <c r="AG22" s="312"/>
      <c r="AH22" s="312"/>
      <c r="AI22" s="312"/>
    </row>
    <row r="23" spans="1:35" s="350" customFormat="1" ht="13" customHeight="1" x14ac:dyDescent="0.3">
      <c r="A23" s="352">
        <v>9</v>
      </c>
      <c r="B23" s="339" t="str">
        <f>IF($E23="","",VLOOKUP($E23,#REF!,14))</f>
        <v/>
      </c>
      <c r="C23" s="340" t="str">
        <f>IF($E23="","",VLOOKUP($E23,#REF!,15))</f>
        <v/>
      </c>
      <c r="D23" s="340" t="str">
        <f>IF($E23="","",VLOOKUP($E23,#REF!,5))</f>
        <v/>
      </c>
      <c r="E23" s="341"/>
      <c r="F23" s="688" t="s">
        <v>99</v>
      </c>
      <c r="G23" s="724" t="s">
        <v>101</v>
      </c>
      <c r="H23" s="563"/>
      <c r="I23" s="356"/>
      <c r="J23" s="344"/>
      <c r="K23" s="356"/>
      <c r="L23" s="367"/>
      <c r="M23" s="344"/>
      <c r="N23" s="369"/>
      <c r="O23" s="367"/>
      <c r="P23" s="367"/>
      <c r="Q23" s="349"/>
      <c r="W23" s="310"/>
      <c r="X23" s="310"/>
      <c r="Y23" s="310" t="s">
        <v>73</v>
      </c>
      <c r="Z23" s="311">
        <v>10</v>
      </c>
      <c r="AA23" s="311">
        <v>6</v>
      </c>
      <c r="AB23" s="311">
        <v>3</v>
      </c>
      <c r="AC23" s="311">
        <v>1</v>
      </c>
      <c r="AD23" s="311">
        <v>0</v>
      </c>
      <c r="AE23" s="311">
        <v>0</v>
      </c>
      <c r="AF23" s="311">
        <v>0</v>
      </c>
      <c r="AG23" s="312"/>
      <c r="AH23" s="312"/>
      <c r="AI23" s="312"/>
    </row>
    <row r="24" spans="1:35" s="350" customFormat="1" ht="13" customHeight="1" x14ac:dyDescent="0.3">
      <c r="A24" s="352"/>
      <c r="B24" s="353"/>
      <c r="C24" s="354"/>
      <c r="D24" s="354"/>
      <c r="E24" s="355"/>
      <c r="F24" s="381"/>
      <c r="G24" s="725"/>
      <c r="H24" s="564"/>
      <c r="I24" s="568"/>
      <c r="J24" s="358"/>
      <c r="K24" s="356"/>
      <c r="L24" s="367"/>
      <c r="M24" s="367"/>
      <c r="N24" s="369"/>
      <c r="O24" s="347"/>
      <c r="P24" s="348"/>
      <c r="Q24" s="349"/>
      <c r="W24" s="310"/>
      <c r="X24" s="310"/>
      <c r="Y24" s="310" t="s">
        <v>74</v>
      </c>
      <c r="Z24" s="311">
        <v>6</v>
      </c>
      <c r="AA24" s="311">
        <v>3</v>
      </c>
      <c r="AB24" s="311">
        <v>1</v>
      </c>
      <c r="AC24" s="311">
        <v>0</v>
      </c>
      <c r="AD24" s="311">
        <v>0</v>
      </c>
      <c r="AE24" s="311">
        <v>0</v>
      </c>
      <c r="AF24" s="311">
        <v>0</v>
      </c>
      <c r="AG24" s="312"/>
      <c r="AH24" s="312"/>
      <c r="AI24" s="312"/>
    </row>
    <row r="25" spans="1:35" s="350" customFormat="1" ht="13" customHeight="1" x14ac:dyDescent="0.3">
      <c r="A25" s="352">
        <v>10</v>
      </c>
      <c r="B25" s="339" t="str">
        <f>IF($E25="","",VLOOKUP($E25,#REF!,14))</f>
        <v/>
      </c>
      <c r="C25" s="340" t="str">
        <f>IF($E25="","",VLOOKUP($E25,#REF!,15))</f>
        <v/>
      </c>
      <c r="D25" s="340" t="str">
        <f>IF($E25="","",VLOOKUP($E25,#REF!,5))</f>
        <v/>
      </c>
      <c r="E25" s="341"/>
      <c r="F25" s="688" t="s">
        <v>187</v>
      </c>
      <c r="G25" s="724" t="s">
        <v>378</v>
      </c>
      <c r="H25" s="565"/>
      <c r="I25" s="450"/>
      <c r="J25" s="361"/>
      <c r="K25" s="356"/>
      <c r="L25" s="367"/>
      <c r="M25" s="367"/>
      <c r="N25" s="369"/>
      <c r="O25" s="347"/>
      <c r="P25" s="348"/>
      <c r="Q25" s="349"/>
      <c r="W25" s="310"/>
      <c r="X25" s="310"/>
      <c r="Y25" s="310" t="s">
        <v>79</v>
      </c>
      <c r="Z25" s="311">
        <v>3</v>
      </c>
      <c r="AA25" s="311">
        <v>2</v>
      </c>
      <c r="AB25" s="311">
        <v>1</v>
      </c>
      <c r="AC25" s="311">
        <v>0</v>
      </c>
      <c r="AD25" s="311">
        <v>0</v>
      </c>
      <c r="AE25" s="311">
        <v>0</v>
      </c>
      <c r="AF25" s="311">
        <v>0</v>
      </c>
      <c r="AG25" s="312"/>
      <c r="AH25" s="312"/>
      <c r="AI25" s="312"/>
    </row>
    <row r="26" spans="1:35" s="350" customFormat="1" ht="13" customHeight="1" x14ac:dyDescent="0.3">
      <c r="A26" s="352"/>
      <c r="B26" s="353"/>
      <c r="C26" s="354"/>
      <c r="D26" s="354"/>
      <c r="E26" s="362"/>
      <c r="F26" s="689"/>
      <c r="G26" s="726"/>
      <c r="H26" s="566"/>
      <c r="I26" s="452"/>
      <c r="J26" s="365"/>
      <c r="K26" s="568"/>
      <c r="L26" s="366"/>
      <c r="M26" s="367"/>
      <c r="N26" s="369"/>
      <c r="O26" s="347"/>
      <c r="P26" s="348"/>
      <c r="Q26" s="349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</row>
    <row r="27" spans="1:35" s="350" customFormat="1" ht="13" customHeight="1" x14ac:dyDescent="0.3">
      <c r="A27" s="352">
        <v>11</v>
      </c>
      <c r="B27" s="339" t="str">
        <f>IF($E27="","",VLOOKUP($E27,#REF!,14))</f>
        <v/>
      </c>
      <c r="C27" s="340" t="str">
        <f>IF($E27="","",VLOOKUP($E27,#REF!,15))</f>
        <v/>
      </c>
      <c r="D27" s="340" t="str">
        <f>IF($E27="","",VLOOKUP($E27,#REF!,5))</f>
        <v/>
      </c>
      <c r="E27" s="341"/>
      <c r="F27" s="688" t="s">
        <v>100</v>
      </c>
      <c r="G27" s="724" t="s">
        <v>378</v>
      </c>
      <c r="H27" s="563"/>
      <c r="I27" s="356"/>
      <c r="J27" s="368"/>
      <c r="K27" s="450"/>
      <c r="L27" s="369"/>
      <c r="M27" s="367"/>
      <c r="N27" s="369"/>
      <c r="O27" s="347"/>
      <c r="P27" s="348"/>
      <c r="Q27" s="349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</row>
    <row r="28" spans="1:35" s="350" customFormat="1" ht="13" customHeight="1" x14ac:dyDescent="0.3">
      <c r="A28" s="375"/>
      <c r="B28" s="353"/>
      <c r="C28" s="354"/>
      <c r="D28" s="354"/>
      <c r="E28" s="362"/>
      <c r="F28" s="689"/>
      <c r="G28" s="726"/>
      <c r="H28" s="564"/>
      <c r="I28" s="451"/>
      <c r="J28" s="370"/>
      <c r="K28" s="356"/>
      <c r="L28" s="369"/>
      <c r="M28" s="367"/>
      <c r="N28" s="369"/>
      <c r="O28" s="347"/>
      <c r="P28" s="348"/>
      <c r="Q28" s="349"/>
    </row>
    <row r="29" spans="1:35" s="350" customFormat="1" ht="13" customHeight="1" x14ac:dyDescent="0.3">
      <c r="A29" s="338">
        <v>12</v>
      </c>
      <c r="B29" s="339" t="str">
        <f>IF($E29="","",VLOOKUP($E29,#REF!,14))</f>
        <v/>
      </c>
      <c r="C29" s="340" t="str">
        <f>IF($E29="","",VLOOKUP($E29,#REF!,15))</f>
        <v/>
      </c>
      <c r="D29" s="340" t="str">
        <f>IF($E29="","",VLOOKUP($E29,#REF!,5))</f>
        <v/>
      </c>
      <c r="E29" s="341"/>
      <c r="F29" s="688" t="s">
        <v>103</v>
      </c>
      <c r="G29" s="724" t="s">
        <v>386</v>
      </c>
      <c r="H29" s="565"/>
      <c r="I29" s="450"/>
      <c r="J29" s="344"/>
      <c r="K29" s="356"/>
      <c r="L29" s="369"/>
      <c r="M29" s="367"/>
      <c r="N29" s="369"/>
      <c r="O29" s="347"/>
      <c r="P29" s="348"/>
      <c r="Q29" s="349"/>
    </row>
    <row r="30" spans="1:35" s="350" customFormat="1" ht="13" customHeight="1" x14ac:dyDescent="0.3">
      <c r="A30" s="352"/>
      <c r="B30" s="353"/>
      <c r="C30" s="354"/>
      <c r="D30" s="354"/>
      <c r="E30" s="362"/>
      <c r="F30" s="689"/>
      <c r="G30" s="726"/>
      <c r="H30" s="363"/>
      <c r="I30" s="344"/>
      <c r="J30" s="344"/>
      <c r="K30" s="452"/>
      <c r="L30" s="567"/>
      <c r="M30" s="568"/>
      <c r="N30" s="374"/>
      <c r="O30" s="347"/>
      <c r="P30" s="348"/>
      <c r="Q30" s="349"/>
    </row>
    <row r="31" spans="1:35" s="350" customFormat="1" ht="13" customHeight="1" x14ac:dyDescent="0.3">
      <c r="A31" s="352">
        <v>13</v>
      </c>
      <c r="B31" s="339" t="str">
        <f>IF($E31="","",VLOOKUP($E31,#REF!,14))</f>
        <v/>
      </c>
      <c r="C31" s="340" t="str">
        <f>IF($E31="","",VLOOKUP($E31,#REF!,15))</f>
        <v/>
      </c>
      <c r="D31" s="340" t="str">
        <f>IF($E31="","",VLOOKUP($E31,#REF!,5))</f>
        <v/>
      </c>
      <c r="E31" s="341"/>
      <c r="F31" s="688" t="s">
        <v>242</v>
      </c>
      <c r="G31" s="724" t="s">
        <v>386</v>
      </c>
      <c r="H31" s="372"/>
      <c r="I31" s="344"/>
      <c r="J31" s="344"/>
      <c r="K31" s="356"/>
      <c r="L31" s="369"/>
      <c r="M31" s="367"/>
      <c r="N31" s="367"/>
      <c r="O31" s="347"/>
      <c r="P31" s="348"/>
      <c r="Q31" s="349"/>
    </row>
    <row r="32" spans="1:35" s="350" customFormat="1" ht="13" customHeight="1" x14ac:dyDescent="0.3">
      <c r="A32" s="352"/>
      <c r="B32" s="353"/>
      <c r="C32" s="354"/>
      <c r="D32" s="354"/>
      <c r="E32" s="362"/>
      <c r="F32" s="689"/>
      <c r="G32" s="726"/>
      <c r="H32" s="357"/>
      <c r="I32" s="568"/>
      <c r="J32" s="358"/>
      <c r="K32" s="356"/>
      <c r="L32" s="369"/>
      <c r="M32" s="367"/>
      <c r="N32" s="367"/>
      <c r="O32" s="347"/>
      <c r="P32" s="348"/>
      <c r="Q32" s="349"/>
    </row>
    <row r="33" spans="1:17" s="350" customFormat="1" ht="13" customHeight="1" x14ac:dyDescent="0.3">
      <c r="A33" s="352">
        <v>14</v>
      </c>
      <c r="B33" s="339" t="str">
        <f>IF($E33="","",VLOOKUP($E33,#REF!,14))</f>
        <v/>
      </c>
      <c r="C33" s="340" t="str">
        <f>IF($E33="","",VLOOKUP($E33,#REF!,15))</f>
        <v/>
      </c>
      <c r="D33" s="340" t="str">
        <f>IF($E33="","",VLOOKUP($E33,#REF!,5))</f>
        <v/>
      </c>
      <c r="E33" s="341"/>
      <c r="F33" s="688" t="s">
        <v>188</v>
      </c>
      <c r="G33" s="724" t="s">
        <v>386</v>
      </c>
      <c r="H33" s="360"/>
      <c r="I33" s="344"/>
      <c r="J33" s="361"/>
      <c r="K33" s="356"/>
      <c r="L33" s="369"/>
      <c r="M33" s="367"/>
      <c r="N33" s="367"/>
      <c r="O33" s="347"/>
      <c r="P33" s="348"/>
      <c r="Q33" s="349"/>
    </row>
    <row r="34" spans="1:17" s="350" customFormat="1" ht="13" customHeight="1" x14ac:dyDescent="0.3">
      <c r="A34" s="352"/>
      <c r="B34" s="353"/>
      <c r="C34" s="354"/>
      <c r="D34" s="354"/>
      <c r="E34" s="362"/>
      <c r="F34" s="689"/>
      <c r="G34" s="726"/>
      <c r="H34" s="363"/>
      <c r="I34" s="364"/>
      <c r="J34" s="365"/>
      <c r="K34" s="568"/>
      <c r="L34" s="374"/>
      <c r="M34" s="367"/>
      <c r="N34" s="367"/>
      <c r="O34" s="347"/>
      <c r="P34" s="348"/>
      <c r="Q34" s="349"/>
    </row>
    <row r="35" spans="1:17" s="350" customFormat="1" ht="13" customHeight="1" x14ac:dyDescent="0.3">
      <c r="A35" s="352">
        <v>15</v>
      </c>
      <c r="B35" s="339" t="str">
        <f>IF($E35="","",VLOOKUP($E35,#REF!,14))</f>
        <v/>
      </c>
      <c r="C35" s="340" t="str">
        <f>IF($E35="","",VLOOKUP($E35,#REF!,15))</f>
        <v/>
      </c>
      <c r="D35" s="340" t="str">
        <f>IF($E35="","",VLOOKUP($E35,#REF!,5))</f>
        <v/>
      </c>
      <c r="E35" s="341"/>
      <c r="F35" s="688" t="s">
        <v>75</v>
      </c>
      <c r="G35" s="724"/>
      <c r="H35" s="343"/>
      <c r="I35" s="344"/>
      <c r="J35" s="368"/>
      <c r="K35" s="450"/>
      <c r="L35" s="367"/>
      <c r="M35" s="367"/>
      <c r="N35" s="367"/>
      <c r="O35" s="347"/>
      <c r="P35" s="348"/>
      <c r="Q35" s="349"/>
    </row>
    <row r="36" spans="1:17" s="350" customFormat="1" ht="13" customHeight="1" x14ac:dyDescent="0.3">
      <c r="A36" s="352"/>
      <c r="B36" s="353"/>
      <c r="C36" s="354"/>
      <c r="D36" s="354"/>
      <c r="E36" s="355"/>
      <c r="F36" s="381"/>
      <c r="G36" s="725"/>
      <c r="H36" s="357"/>
      <c r="I36" s="451" t="s">
        <v>102</v>
      </c>
      <c r="J36" s="370"/>
      <c r="K36" s="344"/>
      <c r="L36" s="367"/>
      <c r="M36" s="367"/>
      <c r="N36" s="367"/>
      <c r="O36" s="347"/>
      <c r="P36" s="348"/>
      <c r="Q36" s="349"/>
    </row>
    <row r="37" spans="1:17" s="350" customFormat="1" ht="13" customHeight="1" x14ac:dyDescent="0.3">
      <c r="A37" s="338">
        <v>16</v>
      </c>
      <c r="B37" s="339" t="str">
        <f>IF($E37="","",VLOOKUP($E37,#REF!,14))</f>
        <v/>
      </c>
      <c r="C37" s="340" t="str">
        <f>IF($E37="","",VLOOKUP($E37,#REF!,15))</f>
        <v/>
      </c>
      <c r="D37" s="340" t="str">
        <f>IF($E37="","",VLOOKUP($E37,#REF!,5))</f>
        <v/>
      </c>
      <c r="E37" s="341"/>
      <c r="F37" s="688" t="s">
        <v>102</v>
      </c>
      <c r="G37" s="724" t="s">
        <v>382</v>
      </c>
      <c r="H37" s="371"/>
      <c r="I37" s="344"/>
      <c r="J37" s="344"/>
      <c r="K37" s="344"/>
      <c r="L37" s="367"/>
      <c r="M37" s="367"/>
      <c r="N37" s="367"/>
      <c r="O37" s="347"/>
      <c r="P37" s="348"/>
      <c r="Q37" s="349"/>
    </row>
    <row r="38" spans="1:17" s="350" customFormat="1" ht="9.65" customHeight="1" x14ac:dyDescent="0.3">
      <c r="A38" s="376"/>
      <c r="B38" s="355"/>
      <c r="C38" s="355"/>
      <c r="D38" s="355"/>
      <c r="E38" s="355"/>
      <c r="F38" s="355"/>
      <c r="G38" s="355"/>
      <c r="H38" s="363"/>
      <c r="I38" s="344"/>
      <c r="J38" s="344"/>
      <c r="K38" s="344"/>
      <c r="L38" s="367"/>
      <c r="M38" s="367"/>
      <c r="N38" s="367"/>
      <c r="O38" s="347"/>
      <c r="P38" s="348"/>
      <c r="Q38" s="349"/>
    </row>
    <row r="39" spans="1:17" s="350" customFormat="1" ht="9.65" customHeight="1" x14ac:dyDescent="0.3">
      <c r="A39" s="377"/>
      <c r="B39" s="378"/>
      <c r="C39" s="378"/>
      <c r="D39" s="378"/>
      <c r="E39" s="355"/>
      <c r="F39" s="355"/>
      <c r="G39" s="355"/>
      <c r="H39" s="355"/>
      <c r="I39" s="378"/>
      <c r="J39" s="378"/>
      <c r="K39" s="378"/>
      <c r="L39" s="379"/>
      <c r="M39" s="379"/>
      <c r="N39" s="379"/>
      <c r="O39" s="347"/>
      <c r="P39" s="348"/>
      <c r="Q39" s="349"/>
    </row>
    <row r="40" spans="1:17" s="350" customFormat="1" ht="9.65" customHeight="1" x14ac:dyDescent="0.3">
      <c r="A40" s="376"/>
      <c r="B40" s="355"/>
      <c r="C40" s="355"/>
      <c r="D40" s="355"/>
      <c r="E40" s="355"/>
      <c r="F40" s="355"/>
      <c r="G40" s="355"/>
      <c r="H40" s="355"/>
      <c r="I40" s="378"/>
      <c r="J40" s="378"/>
      <c r="K40" s="380"/>
      <c r="L40" s="355"/>
      <c r="M40" s="378"/>
      <c r="N40" s="379"/>
      <c r="O40" s="347"/>
      <c r="P40" s="348"/>
      <c r="Q40" s="349"/>
    </row>
    <row r="41" spans="1:17" s="350" customFormat="1" ht="9.65" customHeight="1" x14ac:dyDescent="0.3">
      <c r="A41" s="376"/>
      <c r="B41" s="378"/>
      <c r="C41" s="378"/>
      <c r="D41" s="378"/>
      <c r="E41" s="355"/>
      <c r="F41" s="355"/>
      <c r="G41" s="355"/>
      <c r="H41" s="355"/>
      <c r="I41" s="378"/>
      <c r="J41" s="378"/>
      <c r="K41" s="378"/>
      <c r="L41" s="379"/>
      <c r="M41" s="378"/>
      <c r="N41" s="379"/>
      <c r="O41" s="347"/>
      <c r="P41" s="348"/>
      <c r="Q41" s="349"/>
    </row>
    <row r="42" spans="1:17" s="350" customFormat="1" ht="9.65" customHeight="1" x14ac:dyDescent="0.3">
      <c r="A42" s="376"/>
      <c r="B42" s="355"/>
      <c r="C42" s="355"/>
      <c r="D42" s="355"/>
      <c r="E42" s="355"/>
      <c r="F42" s="355"/>
      <c r="G42" s="355"/>
      <c r="H42" s="355"/>
      <c r="I42" s="378"/>
      <c r="J42" s="378"/>
      <c r="K42" s="378"/>
      <c r="L42" s="379"/>
      <c r="M42" s="379"/>
      <c r="N42" s="379"/>
      <c r="O42" s="347"/>
      <c r="P42" s="348"/>
      <c r="Q42" s="349"/>
    </row>
    <row r="43" spans="1:17" s="350" customFormat="1" ht="9.65" customHeight="1" x14ac:dyDescent="0.3">
      <c r="A43" s="376"/>
      <c r="B43" s="378"/>
      <c r="C43" s="378"/>
      <c r="D43" s="378"/>
      <c r="E43" s="355"/>
      <c r="F43" s="355"/>
      <c r="G43" s="355"/>
      <c r="H43" s="355"/>
      <c r="I43" s="378"/>
      <c r="J43" s="381"/>
      <c r="K43" s="378"/>
      <c r="L43" s="379"/>
      <c r="M43" s="379"/>
      <c r="N43" s="379"/>
      <c r="O43" s="347"/>
      <c r="P43" s="348"/>
      <c r="Q43" s="349"/>
    </row>
    <row r="44" spans="1:17" s="350" customFormat="1" ht="9.65" customHeight="1" x14ac:dyDescent="0.3">
      <c r="A44" s="376"/>
      <c r="B44" s="355"/>
      <c r="C44" s="355"/>
      <c r="D44" s="355"/>
      <c r="E44" s="355"/>
      <c r="F44" s="355"/>
      <c r="G44" s="355"/>
      <c r="H44" s="355"/>
      <c r="I44" s="380"/>
      <c r="J44" s="355"/>
      <c r="K44" s="378"/>
      <c r="L44" s="379"/>
      <c r="M44" s="379"/>
      <c r="N44" s="379"/>
      <c r="O44" s="347"/>
      <c r="P44" s="348"/>
      <c r="Q44" s="349"/>
    </row>
    <row r="45" spans="1:17" s="350" customFormat="1" ht="9.65" customHeight="1" x14ac:dyDescent="0.3">
      <c r="A45" s="376"/>
      <c r="B45" s="378"/>
      <c r="C45" s="378"/>
      <c r="D45" s="378"/>
      <c r="E45" s="355"/>
      <c r="F45" s="355"/>
      <c r="G45" s="355"/>
      <c r="H45" s="355"/>
      <c r="I45" s="378"/>
      <c r="J45" s="378"/>
      <c r="K45" s="378"/>
      <c r="L45" s="379"/>
      <c r="M45" s="379"/>
      <c r="N45" s="379"/>
      <c r="O45" s="347"/>
      <c r="P45" s="348"/>
      <c r="Q45" s="349"/>
    </row>
    <row r="46" spans="1:17" s="350" customFormat="1" ht="9.65" customHeight="1" x14ac:dyDescent="0.3">
      <c r="A46" s="376"/>
      <c r="B46" s="355"/>
      <c r="C46" s="355"/>
      <c r="D46" s="355"/>
      <c r="E46" s="355"/>
      <c r="F46" s="355"/>
      <c r="G46" s="355"/>
      <c r="H46" s="355"/>
      <c r="I46" s="378"/>
      <c r="J46" s="378"/>
      <c r="K46" s="378"/>
      <c r="L46" s="379"/>
      <c r="M46" s="379"/>
      <c r="N46" s="379"/>
      <c r="O46" s="347"/>
      <c r="P46" s="348"/>
      <c r="Q46" s="349"/>
    </row>
    <row r="47" spans="1:17" s="350" customFormat="1" ht="9.65" customHeight="1" x14ac:dyDescent="0.3">
      <c r="A47" s="377"/>
      <c r="B47" s="378"/>
      <c r="C47" s="378"/>
      <c r="D47" s="378"/>
      <c r="E47" s="355"/>
      <c r="F47" s="355"/>
      <c r="G47" s="355"/>
      <c r="H47" s="355"/>
      <c r="I47" s="378"/>
      <c r="J47" s="378"/>
      <c r="K47" s="378"/>
      <c r="L47" s="378"/>
      <c r="M47" s="345"/>
      <c r="N47" s="345"/>
      <c r="O47" s="347"/>
      <c r="P47" s="348"/>
      <c r="Q47" s="349"/>
    </row>
    <row r="48" spans="1:17" s="387" customFormat="1" ht="6.75" customHeight="1" x14ac:dyDescent="0.3">
      <c r="A48" s="382"/>
      <c r="B48" s="382"/>
      <c r="C48" s="382"/>
      <c r="D48" s="382"/>
      <c r="E48" s="382"/>
      <c r="F48" s="382"/>
      <c r="G48" s="382"/>
      <c r="H48" s="383"/>
      <c r="I48" s="384"/>
      <c r="J48" s="385"/>
      <c r="K48" s="384"/>
      <c r="L48" s="385"/>
      <c r="M48" s="384"/>
      <c r="N48" s="385"/>
      <c r="O48" s="384"/>
      <c r="P48" s="385"/>
      <c r="Q48" s="386"/>
    </row>
    <row r="49" spans="1:16" s="398" customFormat="1" ht="10.5" customHeight="1" x14ac:dyDescent="0.3">
      <c r="A49" s="388" t="s">
        <v>30</v>
      </c>
      <c r="B49" s="389"/>
      <c r="C49" s="389"/>
      <c r="D49" s="390"/>
      <c r="E49" s="391" t="s">
        <v>2</v>
      </c>
      <c r="F49" s="391"/>
      <c r="G49" s="391"/>
      <c r="H49" s="391" t="s">
        <v>2</v>
      </c>
      <c r="I49" s="392" t="s">
        <v>39</v>
      </c>
      <c r="J49" s="393"/>
      <c r="K49" s="392" t="s">
        <v>40</v>
      </c>
      <c r="L49" s="394"/>
      <c r="M49" s="395" t="s">
        <v>41</v>
      </c>
      <c r="N49" s="395"/>
      <c r="O49" s="396"/>
      <c r="P49" s="397"/>
    </row>
    <row r="50" spans="1:16" s="398" customFormat="1" ht="9" customHeight="1" x14ac:dyDescent="0.3">
      <c r="A50" s="399" t="s">
        <v>31</v>
      </c>
      <c r="B50" s="400"/>
      <c r="C50" s="401"/>
      <c r="D50" s="402"/>
      <c r="E50" s="403">
        <v>1</v>
      </c>
      <c r="F50" s="403"/>
      <c r="G50" s="403"/>
      <c r="H50" s="404" t="s">
        <v>3</v>
      </c>
      <c r="I50" s="405"/>
      <c r="J50" s="406"/>
      <c r="K50" s="405"/>
      <c r="L50" s="407"/>
      <c r="M50" s="408" t="s">
        <v>33</v>
      </c>
      <c r="N50" s="409"/>
      <c r="O50" s="409"/>
      <c r="P50" s="410"/>
    </row>
    <row r="51" spans="1:16" s="398" customFormat="1" ht="9" customHeight="1" x14ac:dyDescent="0.3">
      <c r="A51" s="411" t="s">
        <v>38</v>
      </c>
      <c r="B51" s="412"/>
      <c r="C51" s="413"/>
      <c r="D51" s="414"/>
      <c r="E51" s="403">
        <v>2</v>
      </c>
      <c r="F51" s="403"/>
      <c r="G51" s="403"/>
      <c r="H51" s="404" t="s">
        <v>4</v>
      </c>
      <c r="I51" s="405"/>
      <c r="J51" s="406"/>
      <c r="K51" s="405"/>
      <c r="L51" s="407"/>
      <c r="M51" s="415"/>
      <c r="N51" s="416"/>
      <c r="O51" s="412"/>
      <c r="P51" s="417"/>
    </row>
    <row r="52" spans="1:16" s="398" customFormat="1" ht="9" customHeight="1" x14ac:dyDescent="0.3">
      <c r="A52" s="418"/>
      <c r="B52" s="419"/>
      <c r="C52" s="420"/>
      <c r="D52" s="421"/>
      <c r="E52" s="403">
        <v>3</v>
      </c>
      <c r="F52" s="403"/>
      <c r="G52" s="403"/>
      <c r="H52" s="404" t="s">
        <v>5</v>
      </c>
      <c r="I52" s="405"/>
      <c r="J52" s="406"/>
      <c r="K52" s="405"/>
      <c r="L52" s="407"/>
      <c r="M52" s="408" t="s">
        <v>34</v>
      </c>
      <c r="N52" s="409"/>
      <c r="O52" s="409"/>
      <c r="P52" s="410"/>
    </row>
    <row r="53" spans="1:16" s="398" customFormat="1" ht="9" customHeight="1" x14ac:dyDescent="0.3">
      <c r="A53" s="422"/>
      <c r="B53" s="324"/>
      <c r="C53" s="324"/>
      <c r="D53" s="423"/>
      <c r="E53" s="403">
        <v>4</v>
      </c>
      <c r="F53" s="403"/>
      <c r="G53" s="403"/>
      <c r="H53" s="404" t="s">
        <v>6</v>
      </c>
      <c r="I53" s="405"/>
      <c r="J53" s="406"/>
      <c r="K53" s="405"/>
      <c r="L53" s="407"/>
      <c r="M53" s="405"/>
      <c r="N53" s="406"/>
      <c r="O53" s="405"/>
      <c r="P53" s="407"/>
    </row>
    <row r="54" spans="1:16" s="398" customFormat="1" ht="9" customHeight="1" x14ac:dyDescent="0.3">
      <c r="A54" s="424"/>
      <c r="B54" s="425"/>
      <c r="C54" s="425"/>
      <c r="D54" s="426"/>
      <c r="E54" s="403"/>
      <c r="F54" s="403"/>
      <c r="G54" s="403"/>
      <c r="H54" s="404" t="s">
        <v>7</v>
      </c>
      <c r="I54" s="405"/>
      <c r="J54" s="406"/>
      <c r="K54" s="405"/>
      <c r="L54" s="407"/>
      <c r="M54" s="412"/>
      <c r="N54" s="416"/>
      <c r="O54" s="412"/>
      <c r="P54" s="417"/>
    </row>
    <row r="55" spans="1:16" s="398" customFormat="1" ht="9" customHeight="1" x14ac:dyDescent="0.3">
      <c r="A55" s="427"/>
      <c r="B55" s="428"/>
      <c r="C55" s="324"/>
      <c r="D55" s="423"/>
      <c r="E55" s="403"/>
      <c r="F55" s="403"/>
      <c r="G55" s="403"/>
      <c r="H55" s="404" t="s">
        <v>8</v>
      </c>
      <c r="I55" s="405"/>
      <c r="J55" s="406"/>
      <c r="K55" s="405"/>
      <c r="L55" s="407"/>
      <c r="M55" s="408" t="s">
        <v>26</v>
      </c>
      <c r="N55" s="409"/>
      <c r="O55" s="409"/>
      <c r="P55" s="410"/>
    </row>
    <row r="56" spans="1:16" s="398" customFormat="1" ht="9" customHeight="1" x14ac:dyDescent="0.3">
      <c r="A56" s="427"/>
      <c r="B56" s="428"/>
      <c r="C56" s="429"/>
      <c r="D56" s="430"/>
      <c r="E56" s="403"/>
      <c r="F56" s="403"/>
      <c r="G56" s="403"/>
      <c r="H56" s="404" t="s">
        <v>9</v>
      </c>
      <c r="I56" s="405"/>
      <c r="J56" s="406"/>
      <c r="K56" s="405"/>
      <c r="L56" s="407"/>
      <c r="M56" s="405"/>
      <c r="N56" s="406"/>
      <c r="O56" s="405"/>
      <c r="P56" s="407"/>
    </row>
    <row r="57" spans="1:16" s="398" customFormat="1" ht="9" customHeight="1" x14ac:dyDescent="0.3">
      <c r="A57" s="431"/>
      <c r="B57" s="432"/>
      <c r="C57" s="433"/>
      <c r="D57" s="434"/>
      <c r="E57" s="435"/>
      <c r="F57" s="435"/>
      <c r="G57" s="435"/>
      <c r="H57" s="436" t="s">
        <v>10</v>
      </c>
      <c r="I57" s="412"/>
      <c r="J57" s="416"/>
      <c r="K57" s="412"/>
      <c r="L57" s="417"/>
      <c r="M57" s="412" t="str">
        <f>P4</f>
        <v>Sági István</v>
      </c>
      <c r="N57" s="416"/>
      <c r="O57" s="412"/>
      <c r="P57" s="437" t="e">
        <f>MIN(4,#REF!)</f>
        <v>#REF!</v>
      </c>
    </row>
  </sheetData>
  <mergeCells count="1">
    <mergeCell ref="A4:C4"/>
  </mergeCells>
  <conditionalFormatting sqref="B39 B41 B43 B45 B47">
    <cfRule type="cellIs" dxfId="53" priority="32" stopIfTrue="1" operator="equal">
      <formula>"QA"</formula>
    </cfRule>
    <cfRule type="cellIs" dxfId="52" priority="33" stopIfTrue="1" operator="equal">
      <formula>"DA"</formula>
    </cfRule>
  </conditionalFormatting>
  <conditionalFormatting sqref="E7:G7 E9:G9 E11:G11 E17:G17 E21:G21 E23:G23 E29:G29 E35:G35 E13:G13 E15:G15 E25:G25 E27:G27 E19:G19 E37:G37 E31:G31 E33:G33">
    <cfRule type="expression" dxfId="51" priority="35" stopIfTrue="1">
      <formula>$E7&lt;5</formula>
    </cfRule>
  </conditionalFormatting>
  <conditionalFormatting sqref="E39:G39 E41:G41 E43:G43 E45:G45 E47:G47">
    <cfRule type="expression" dxfId="50" priority="27" stopIfTrue="1">
      <formula>AND($E39&lt;9,$C39&gt;0)</formula>
    </cfRule>
  </conditionalFormatting>
  <conditionalFormatting sqref="H8 J10 H12 L14 H16 J18 H20 N22 H24 J26 H28 L30 H32 J34 H36 P57">
    <cfRule type="expression" dxfId="49" priority="34" stopIfTrue="1">
      <formula>$M$1="CU"</formula>
    </cfRule>
  </conditionalFormatting>
  <conditionalFormatting sqref="I8">
    <cfRule type="cellIs" dxfId="48" priority="3" stopIfTrue="1" operator="equal">
      <formula>"Bye"</formula>
    </cfRule>
  </conditionalFormatting>
  <conditionalFormatting sqref="I10 K14 I18 M22 I26 K30 I34 K40 I44">
    <cfRule type="expression" dxfId="47" priority="24" stopIfTrue="1">
      <formula>AND($M$1="CU",I10="Umpire")</formula>
    </cfRule>
    <cfRule type="expression" dxfId="46" priority="25" stopIfTrue="1">
      <formula>AND($M$1="CU",I10&lt;&gt;"Umpire",J10&lt;&gt;"")</formula>
    </cfRule>
    <cfRule type="expression" dxfId="45" priority="26" stopIfTrue="1">
      <formula>AND($M$1="CU",I10&lt;&gt;"Umpire")</formula>
    </cfRule>
  </conditionalFormatting>
  <conditionalFormatting sqref="I12">
    <cfRule type="cellIs" dxfId="44" priority="16" stopIfTrue="1" operator="equal">
      <formula>"Bye"</formula>
    </cfRule>
  </conditionalFormatting>
  <conditionalFormatting sqref="I16">
    <cfRule type="cellIs" dxfId="43" priority="2" stopIfTrue="1" operator="equal">
      <formula>"Bye"</formula>
    </cfRule>
  </conditionalFormatting>
  <conditionalFormatting sqref="I20">
    <cfRule type="cellIs" dxfId="42" priority="19" stopIfTrue="1" operator="equal">
      <formula>"Bye"</formula>
    </cfRule>
  </conditionalFormatting>
  <conditionalFormatting sqref="I24">
    <cfRule type="cellIs" dxfId="41" priority="11" stopIfTrue="1" operator="equal">
      <formula>"Bye"</formula>
    </cfRule>
  </conditionalFormatting>
  <conditionalFormatting sqref="I28">
    <cfRule type="cellIs" dxfId="40" priority="22" stopIfTrue="1" operator="equal">
      <formula>"Bye"</formula>
    </cfRule>
  </conditionalFormatting>
  <conditionalFormatting sqref="I32">
    <cfRule type="cellIs" dxfId="39" priority="10" stopIfTrue="1" operator="equal">
      <formula>"Bye"</formula>
    </cfRule>
  </conditionalFormatting>
  <conditionalFormatting sqref="I36">
    <cfRule type="cellIs" dxfId="38" priority="1" stopIfTrue="1" operator="equal">
      <formula>"Bye"</formula>
    </cfRule>
  </conditionalFormatting>
  <conditionalFormatting sqref="K10">
    <cfRule type="cellIs" dxfId="37" priority="18" stopIfTrue="1" operator="equal">
      <formula>"Bye"</formula>
    </cfRule>
  </conditionalFormatting>
  <conditionalFormatting sqref="K18">
    <cfRule type="cellIs" dxfId="36" priority="15" stopIfTrue="1" operator="equal">
      <formula>"Bye"</formula>
    </cfRule>
  </conditionalFormatting>
  <conditionalFormatting sqref="K26">
    <cfRule type="cellIs" dxfId="35" priority="12" stopIfTrue="1" operator="equal">
      <formula>"Bye"</formula>
    </cfRule>
  </conditionalFormatting>
  <conditionalFormatting sqref="K34">
    <cfRule type="cellIs" dxfId="34" priority="4" stopIfTrue="1" operator="equal">
      <formula>"Bye"</formula>
    </cfRule>
  </conditionalFormatting>
  <conditionalFormatting sqref="M14">
    <cfRule type="cellIs" dxfId="33" priority="17" stopIfTrue="1" operator="equal">
      <formula>"Bye"</formula>
    </cfRule>
  </conditionalFormatting>
  <conditionalFormatting sqref="M30">
    <cfRule type="cellIs" dxfId="32" priority="14" stopIfTrue="1" operator="equal">
      <formula>"Bye"</formula>
    </cfRule>
  </conditionalFormatting>
  <conditionalFormatting sqref="M40 I42 K44 I46">
    <cfRule type="expression" dxfId="31" priority="30" stopIfTrue="1">
      <formula>H40="as"</formula>
    </cfRule>
    <cfRule type="expression" dxfId="30" priority="31" stopIfTrue="1">
      <formula>H40="bs"</formula>
    </cfRule>
  </conditionalFormatting>
  <conditionalFormatting sqref="O22">
    <cfRule type="cellIs" dxfId="29" priority="13" stopIfTrue="1" operator="equal">
      <formula>"Bye"</formula>
    </cfRule>
  </conditionalFormatting>
  <dataValidations count="1">
    <dataValidation type="list" allowBlank="1" showInputMessage="1" sqref="I44 M22 K30 I34 I26 I18 I10 K14 K40" xr:uid="{DAF1A813-9EC8-4F1F-8F58-17B97D3574E9}">
      <formula1>$S$7:$S$16</formula1>
    </dataValidation>
  </dataValidations>
  <printOptions horizontalCentered="1"/>
  <pageMargins left="0.35" right="0.35" top="0.39" bottom="0.39" header="0" footer="0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1777" r:id="rId4" name="Button 1">
              <controlPr defaultSize="0" print="0" autoFill="0" autoPict="0" macro="[0]!Jun_Show_CU">
                <anchor moveWithCells="1" sizeWithCells="1">
                  <from>
                    <xdr:col>10</xdr:col>
                    <xdr:colOff>522514</xdr:colOff>
                    <xdr:row>0</xdr:row>
                    <xdr:rowOff>10886</xdr:rowOff>
                  </from>
                  <to>
                    <xdr:col>12</xdr:col>
                    <xdr:colOff>370114</xdr:colOff>
                    <xdr:row>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78" r:id="rId5" name="Button 2">
              <controlPr defaultSize="0" print="0" autoFill="0" autoPict="0" macro="[0]!Jun_Hide_CU">
                <anchor moveWithCells="1" sizeWithCells="1">
                  <from>
                    <xdr:col>10</xdr:col>
                    <xdr:colOff>517071</xdr:colOff>
                    <xdr:row>0</xdr:row>
                    <xdr:rowOff>179614</xdr:rowOff>
                  </from>
                  <to>
                    <xdr:col>12</xdr:col>
                    <xdr:colOff>370114</xdr:colOff>
                    <xdr:row>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AB26-BE29-4F86-B92E-F98BFA68D2D2}">
  <sheetPr>
    <tabColor rgb="FFFFFF00"/>
    <pageSetUpPr fitToPage="1"/>
  </sheetPr>
  <dimension ref="A1:AI57"/>
  <sheetViews>
    <sheetView showGridLines="0" showZeros="0" zoomScale="99" zoomScaleNormal="99" workbookViewId="0">
      <selection activeCell="G39" sqref="G39"/>
    </sheetView>
  </sheetViews>
  <sheetFormatPr defaultColWidth="8.84375" defaultRowHeight="12.45" x14ac:dyDescent="0.3"/>
  <cols>
    <col min="1" max="2" width="3.3046875" style="312" customWidth="1"/>
    <col min="3" max="3" width="4.69140625" style="312" customWidth="1"/>
    <col min="4" max="4" width="2.69140625" style="312" bestFit="1" customWidth="1"/>
    <col min="5" max="5" width="4.3046875" style="312" customWidth="1"/>
    <col min="6" max="6" width="14.53515625" style="312" customWidth="1"/>
    <col min="7" max="7" width="11.4609375" style="312" customWidth="1"/>
    <col min="8" max="8" width="1.69140625" style="438" customWidth="1"/>
    <col min="9" max="9" width="17.07421875" style="312" customWidth="1"/>
    <col min="10" max="10" width="1.69140625" style="438" customWidth="1"/>
    <col min="11" max="11" width="13.53515625" style="312" customWidth="1"/>
    <col min="12" max="12" width="1.69140625" style="439" customWidth="1"/>
    <col min="13" max="13" width="13.765625" style="312" customWidth="1"/>
    <col min="14" max="14" width="1.69140625" style="438" customWidth="1"/>
    <col min="15" max="15" width="10.69140625" style="312" customWidth="1"/>
    <col min="16" max="16" width="1.69140625" style="439" customWidth="1"/>
    <col min="17" max="17" width="9.15234375" style="312" hidden="1" customWidth="1"/>
    <col min="18" max="18" width="8.69140625" style="312" customWidth="1"/>
    <col min="19" max="19" width="9.15234375" style="312" hidden="1" customWidth="1"/>
    <col min="20" max="22" width="8.84375" style="312"/>
    <col min="23" max="32" width="9.15234375" style="312" hidden="1" customWidth="1"/>
    <col min="33" max="35" width="9.15234375" style="312" customWidth="1"/>
    <col min="36" max="16384" width="8.84375" style="312"/>
  </cols>
  <sheetData>
    <row r="1" spans="1:35" s="301" customFormat="1" ht="21.75" customHeight="1" x14ac:dyDescent="0.3">
      <c r="A1" s="569" t="s">
        <v>205</v>
      </c>
      <c r="B1" s="295"/>
      <c r="C1" s="296"/>
      <c r="D1" s="296"/>
      <c r="E1" s="296"/>
      <c r="F1" s="296"/>
      <c r="G1" s="296"/>
      <c r="H1" s="297"/>
      <c r="I1" s="298" t="s">
        <v>37</v>
      </c>
      <c r="J1" s="299"/>
      <c r="K1" s="300"/>
      <c r="L1" s="297"/>
      <c r="M1" s="297" t="s">
        <v>195</v>
      </c>
      <c r="N1" s="297"/>
      <c r="O1" s="296"/>
      <c r="P1" s="297"/>
      <c r="W1" s="302"/>
      <c r="X1" s="302"/>
      <c r="Y1" s="302"/>
      <c r="Z1" s="303" t="e">
        <f>IF($W$5=1,CONCATENATE(VLOOKUP($W$3,$Y$2:$AF$14,2)),CONCATENATE(VLOOKUP($W$3,$Y$16:$AF$25,2)))</f>
        <v>#REF!</v>
      </c>
      <c r="AA1" s="303" t="e">
        <f>IF($W$5=1,CONCATENATE(VLOOKUP($W$3,$Y$2:$AF$14,3)),CONCATENATE(VLOOKUP($W$3,$Y$16:$AF$25,3)))</f>
        <v>#REF!</v>
      </c>
      <c r="AB1" s="303" t="e">
        <f>IF($W$5=1,CONCATENATE(VLOOKUP($W$3,$Y$2:$AF$14,4)),CONCATENATE(VLOOKUP($W$3,$Y$16:$AF$25,4)))</f>
        <v>#REF!</v>
      </c>
      <c r="AC1" s="303" t="e">
        <f>IF($W$5=1,CONCATENATE(VLOOKUP($W$3,$Y$2:$AF$14,5)),CONCATENATE(VLOOKUP($W$3,$Y$16:$AF$25,5)))</f>
        <v>#REF!</v>
      </c>
      <c r="AD1" s="303" t="e">
        <f>IF($W$5=1,CONCATENATE(VLOOKUP($W$3,$Y$2:$AF$14,6)),CONCATENATE(VLOOKUP($W$3,$Y$16:$AF$25,6)))</f>
        <v>#REF!</v>
      </c>
      <c r="AE1" s="303" t="e">
        <f>IF($W$5=1,CONCATENATE(VLOOKUP($W$3,$Y$2:$AF$14,7)),CONCATENATE(VLOOKUP($W$3,$Y$16:$AF$25,7)))</f>
        <v>#REF!</v>
      </c>
      <c r="AF1" s="303" t="e">
        <f>IF($W$5=1,CONCATENATE(VLOOKUP($W$3,$Y$2:$AF$14,8)),CONCATENATE(VLOOKUP($W$3,$Y$16:$AF$25,8)))</f>
        <v>#REF!</v>
      </c>
    </row>
    <row r="2" spans="1:35" s="308" customFormat="1" x14ac:dyDescent="0.3">
      <c r="A2" s="304" t="s">
        <v>36</v>
      </c>
      <c r="B2" s="305"/>
      <c r="C2" s="305"/>
      <c r="D2" s="305"/>
      <c r="E2" s="305" t="s">
        <v>200</v>
      </c>
      <c r="F2" s="305"/>
      <c r="G2" s="305"/>
      <c r="H2" s="307"/>
      <c r="I2" s="299"/>
      <c r="J2" s="299"/>
      <c r="K2" s="299"/>
      <c r="L2" s="307"/>
      <c r="M2" s="306"/>
      <c r="N2" s="307"/>
      <c r="O2" s="306"/>
      <c r="P2" s="307"/>
      <c r="W2" s="309"/>
      <c r="X2" s="310"/>
      <c r="Y2" s="310" t="s">
        <v>49</v>
      </c>
      <c r="Z2" s="311">
        <v>300</v>
      </c>
      <c r="AA2" s="311">
        <v>250</v>
      </c>
      <c r="AB2" s="311">
        <v>200</v>
      </c>
      <c r="AC2" s="311">
        <v>150</v>
      </c>
      <c r="AD2" s="311">
        <v>120</v>
      </c>
      <c r="AE2" s="311">
        <v>90</v>
      </c>
      <c r="AF2" s="311">
        <v>40</v>
      </c>
      <c r="AG2" s="312"/>
      <c r="AH2" s="312"/>
      <c r="AI2" s="312"/>
    </row>
    <row r="3" spans="1:35" s="316" customFormat="1" ht="11.25" customHeight="1" x14ac:dyDescent="0.3">
      <c r="A3" s="313" t="s">
        <v>19</v>
      </c>
      <c r="B3" s="313"/>
      <c r="C3" s="313"/>
      <c r="D3" s="313"/>
      <c r="E3" s="313"/>
      <c r="F3" s="313"/>
      <c r="G3" s="313"/>
      <c r="H3" s="314"/>
      <c r="I3" s="313" t="s">
        <v>24</v>
      </c>
      <c r="J3" s="314"/>
      <c r="K3" s="313"/>
      <c r="L3" s="314"/>
      <c r="M3" s="313"/>
      <c r="N3" s="314"/>
      <c r="O3" s="313"/>
      <c r="P3" s="315" t="s">
        <v>25</v>
      </c>
      <c r="W3" s="310" t="str">
        <f>IF(I4="OB","A",IF(I4="IX","W",IF(I4="","",I4)))</f>
        <v/>
      </c>
      <c r="X3" s="310"/>
      <c r="Y3" s="310" t="s">
        <v>50</v>
      </c>
      <c r="Z3" s="311">
        <v>280</v>
      </c>
      <c r="AA3" s="311">
        <v>230</v>
      </c>
      <c r="AB3" s="311">
        <v>180</v>
      </c>
      <c r="AC3" s="311">
        <v>140</v>
      </c>
      <c r="AD3" s="311">
        <v>80</v>
      </c>
      <c r="AE3" s="311">
        <v>0</v>
      </c>
      <c r="AF3" s="311">
        <v>0</v>
      </c>
      <c r="AG3" s="312"/>
      <c r="AH3" s="312"/>
      <c r="AI3" s="312"/>
    </row>
    <row r="4" spans="1:35" s="323" customFormat="1" ht="11.25" customHeight="1" thickBot="1" x14ac:dyDescent="0.35">
      <c r="A4" s="675">
        <v>45406</v>
      </c>
      <c r="B4" s="675"/>
      <c r="C4" s="675"/>
      <c r="D4" s="317"/>
      <c r="E4" s="318"/>
      <c r="F4" s="318"/>
      <c r="G4" s="318"/>
      <c r="H4" s="319"/>
      <c r="I4" s="320"/>
      <c r="J4" s="319"/>
      <c r="K4" s="321"/>
      <c r="L4" s="319"/>
      <c r="M4" s="318"/>
      <c r="N4" s="319"/>
      <c r="O4" s="318"/>
      <c r="P4" s="322" t="s">
        <v>89</v>
      </c>
      <c r="W4" s="310"/>
      <c r="X4" s="310"/>
      <c r="Y4" s="310" t="s">
        <v>67</v>
      </c>
      <c r="Z4" s="311">
        <v>250</v>
      </c>
      <c r="AA4" s="311">
        <v>200</v>
      </c>
      <c r="AB4" s="311">
        <v>150</v>
      </c>
      <c r="AC4" s="311">
        <v>120</v>
      </c>
      <c r="AD4" s="311">
        <v>90</v>
      </c>
      <c r="AE4" s="311">
        <v>60</v>
      </c>
      <c r="AF4" s="311">
        <v>25</v>
      </c>
      <c r="AG4" s="312"/>
      <c r="AH4" s="312"/>
      <c r="AI4" s="312"/>
    </row>
    <row r="5" spans="1:35" s="316" customFormat="1" x14ac:dyDescent="0.3">
      <c r="A5" s="324"/>
      <c r="B5" s="325" t="s">
        <v>1</v>
      </c>
      <c r="C5" s="326" t="s">
        <v>30</v>
      </c>
      <c r="D5" s="325" t="s">
        <v>29</v>
      </c>
      <c r="E5" s="325" t="s">
        <v>27</v>
      </c>
      <c r="F5" s="325"/>
      <c r="G5" s="325"/>
      <c r="H5" s="327"/>
      <c r="I5" s="325" t="s">
        <v>28</v>
      </c>
      <c r="J5" s="328"/>
      <c r="K5" s="325" t="s">
        <v>196</v>
      </c>
      <c r="L5" s="328"/>
      <c r="M5" s="325" t="s">
        <v>43</v>
      </c>
      <c r="N5" s="328"/>
      <c r="O5" s="325" t="s">
        <v>42</v>
      </c>
      <c r="P5" s="329"/>
      <c r="W5" s="310" t="e">
        <v>#REF!</v>
      </c>
      <c r="X5" s="310"/>
      <c r="Y5" s="310" t="s">
        <v>68</v>
      </c>
      <c r="Z5" s="311">
        <v>200</v>
      </c>
      <c r="AA5" s="311">
        <v>150</v>
      </c>
      <c r="AB5" s="311">
        <v>120</v>
      </c>
      <c r="AC5" s="311">
        <v>90</v>
      </c>
      <c r="AD5" s="311">
        <v>60</v>
      </c>
      <c r="AE5" s="311">
        <v>40</v>
      </c>
      <c r="AF5" s="311">
        <v>15</v>
      </c>
      <c r="AG5" s="312"/>
      <c r="AH5" s="312"/>
      <c r="AI5" s="312"/>
    </row>
    <row r="6" spans="1:35" s="334" customFormat="1" ht="11.15" customHeight="1" thickBot="1" x14ac:dyDescent="0.35">
      <c r="A6" s="330"/>
      <c r="B6" s="331"/>
      <c r="C6" s="331"/>
      <c r="D6" s="331"/>
      <c r="E6" s="331"/>
      <c r="F6" s="331"/>
      <c r="G6" s="331"/>
      <c r="H6" s="332"/>
      <c r="I6" s="331" t="str">
        <f>IF(W3="","",CONCATENATE(VLOOKUP(W3,Z1:AF1,4)," pont"))</f>
        <v/>
      </c>
      <c r="J6" s="332"/>
      <c r="K6" s="331" t="str">
        <f>IF(W3="","",CONCATENATE(VLOOKUP(W3,Z1:AF1,3)," pont"))</f>
        <v/>
      </c>
      <c r="L6" s="332"/>
      <c r="M6" s="331" t="str">
        <f>IF(W3="","",CONCATENATE(VLOOKUP(W3,Z1:AF1,2)," pont"))</f>
        <v/>
      </c>
      <c r="N6" s="332"/>
      <c r="O6" s="331" t="str">
        <f>IF(W3="","",CONCATENATE(VLOOKUP(W3,Z1:AF1,1)," pont"))</f>
        <v/>
      </c>
      <c r="P6" s="333"/>
      <c r="W6" s="335"/>
      <c r="X6" s="335"/>
      <c r="Y6" s="335" t="s">
        <v>69</v>
      </c>
      <c r="Z6" s="336">
        <v>150</v>
      </c>
      <c r="AA6" s="336">
        <v>120</v>
      </c>
      <c r="AB6" s="336">
        <v>90</v>
      </c>
      <c r="AC6" s="336">
        <v>60</v>
      </c>
      <c r="AD6" s="336">
        <v>40</v>
      </c>
      <c r="AE6" s="336">
        <v>25</v>
      </c>
      <c r="AF6" s="336">
        <v>10</v>
      </c>
      <c r="AG6" s="337"/>
      <c r="AH6" s="337"/>
      <c r="AI6" s="337"/>
    </row>
    <row r="7" spans="1:35" s="350" customFormat="1" ht="13" customHeight="1" x14ac:dyDescent="0.3">
      <c r="A7" s="338">
        <v>1</v>
      </c>
      <c r="B7" s="339" t="str">
        <f>IF($E7="","",VLOOKUP($E7,#REF!,14))</f>
        <v/>
      </c>
      <c r="C7" s="340" t="str">
        <f>IF($E7="","",VLOOKUP($E7,#REF!,15))</f>
        <v/>
      </c>
      <c r="D7" s="340" t="str">
        <f>IF($E7="","",VLOOKUP($E7,#REF!,5))</f>
        <v/>
      </c>
      <c r="E7" s="341"/>
      <c r="F7" s="688" t="s">
        <v>114</v>
      </c>
      <c r="G7" s="721" t="s">
        <v>386</v>
      </c>
      <c r="H7" s="563"/>
      <c r="I7" s="356"/>
      <c r="J7" s="344"/>
      <c r="K7" s="344"/>
      <c r="L7" s="344"/>
      <c r="M7" s="345"/>
      <c r="N7" s="346"/>
      <c r="O7" s="347"/>
      <c r="P7" s="348"/>
      <c r="Q7" s="349"/>
      <c r="S7" s="351" t="e">
        <f>#REF!</f>
        <v>#REF!</v>
      </c>
      <c r="W7" s="310"/>
      <c r="X7" s="310"/>
      <c r="Y7" s="310" t="s">
        <v>70</v>
      </c>
      <c r="Z7" s="311">
        <v>120</v>
      </c>
      <c r="AA7" s="311">
        <v>90</v>
      </c>
      <c r="AB7" s="311">
        <v>60</v>
      </c>
      <c r="AC7" s="311">
        <v>40</v>
      </c>
      <c r="AD7" s="311">
        <v>25</v>
      </c>
      <c r="AE7" s="311">
        <v>10</v>
      </c>
      <c r="AF7" s="311">
        <v>5</v>
      </c>
      <c r="AG7" s="312"/>
      <c r="AH7" s="312"/>
      <c r="AI7" s="312"/>
    </row>
    <row r="8" spans="1:35" s="350" customFormat="1" ht="13" customHeight="1" x14ac:dyDescent="0.3">
      <c r="A8" s="352"/>
      <c r="B8" s="353"/>
      <c r="C8" s="354"/>
      <c r="D8" s="354"/>
      <c r="E8" s="355"/>
      <c r="F8" s="381"/>
      <c r="G8" s="722"/>
      <c r="H8" s="564"/>
      <c r="I8" s="451" t="s">
        <v>114</v>
      </c>
      <c r="J8" s="358"/>
      <c r="K8" s="344"/>
      <c r="L8" s="344"/>
      <c r="M8" s="345"/>
      <c r="N8" s="346"/>
      <c r="O8" s="347"/>
      <c r="P8" s="348"/>
      <c r="Q8" s="349"/>
      <c r="S8" s="359" t="e">
        <f>#REF!</f>
        <v>#REF!</v>
      </c>
      <c r="W8" s="310"/>
      <c r="X8" s="310"/>
      <c r="Y8" s="310" t="s">
        <v>71</v>
      </c>
      <c r="Z8" s="311">
        <v>90</v>
      </c>
      <c r="AA8" s="311">
        <v>60</v>
      </c>
      <c r="AB8" s="311">
        <v>40</v>
      </c>
      <c r="AC8" s="311">
        <v>25</v>
      </c>
      <c r="AD8" s="311">
        <v>10</v>
      </c>
      <c r="AE8" s="311">
        <v>5</v>
      </c>
      <c r="AF8" s="311">
        <v>2</v>
      </c>
      <c r="AG8" s="312"/>
      <c r="AH8" s="312"/>
      <c r="AI8" s="312"/>
    </row>
    <row r="9" spans="1:35" s="350" customFormat="1" ht="13" customHeight="1" x14ac:dyDescent="0.3">
      <c r="A9" s="352">
        <v>2</v>
      </c>
      <c r="B9" s="339" t="str">
        <f>IF($E9="","",VLOOKUP($E9,#REF!,14))</f>
        <v/>
      </c>
      <c r="C9" s="340" t="str">
        <f>IF($E9="","",VLOOKUP($E9,#REF!,15))</f>
        <v/>
      </c>
      <c r="D9" s="340" t="str">
        <f>IF($E9="","",VLOOKUP($E9,#REF!,5))</f>
        <v/>
      </c>
      <c r="E9" s="341"/>
      <c r="F9" s="688" t="s">
        <v>75</v>
      </c>
      <c r="G9" s="721"/>
      <c r="H9" s="565"/>
      <c r="I9" s="356"/>
      <c r="J9" s="361"/>
      <c r="K9" s="356"/>
      <c r="L9" s="344"/>
      <c r="M9" s="345"/>
      <c r="N9" s="346"/>
      <c r="O9" s="347"/>
      <c r="P9" s="348"/>
      <c r="Q9" s="349"/>
      <c r="S9" s="359" t="e">
        <f>#REF!</f>
        <v>#REF!</v>
      </c>
      <c r="W9" s="310"/>
      <c r="X9" s="310"/>
      <c r="Y9" s="310" t="s">
        <v>72</v>
      </c>
      <c r="Z9" s="311">
        <v>60</v>
      </c>
      <c r="AA9" s="311">
        <v>40</v>
      </c>
      <c r="AB9" s="311">
        <v>25</v>
      </c>
      <c r="AC9" s="311">
        <v>10</v>
      </c>
      <c r="AD9" s="311">
        <v>5</v>
      </c>
      <c r="AE9" s="311">
        <v>2</v>
      </c>
      <c r="AF9" s="311">
        <v>1</v>
      </c>
      <c r="AG9" s="312"/>
      <c r="AH9" s="312"/>
      <c r="AI9" s="312"/>
    </row>
    <row r="10" spans="1:35" s="350" customFormat="1" ht="13" customHeight="1" x14ac:dyDescent="0.3">
      <c r="A10" s="352"/>
      <c r="B10" s="353"/>
      <c r="C10" s="354"/>
      <c r="D10" s="354"/>
      <c r="E10" s="362"/>
      <c r="F10" s="689"/>
      <c r="G10" s="723"/>
      <c r="H10" s="566"/>
      <c r="I10" s="452"/>
      <c r="J10" s="365"/>
      <c r="K10" s="451"/>
      <c r="L10" s="366"/>
      <c r="M10" s="367"/>
      <c r="N10" s="367"/>
      <c r="O10" s="347"/>
      <c r="P10" s="348"/>
      <c r="Q10" s="349"/>
      <c r="S10" s="359" t="e">
        <f>#REF!</f>
        <v>#REF!</v>
      </c>
      <c r="W10" s="310"/>
      <c r="X10" s="310"/>
      <c r="Y10" s="310" t="s">
        <v>73</v>
      </c>
      <c r="Z10" s="311">
        <v>40</v>
      </c>
      <c r="AA10" s="311">
        <v>25</v>
      </c>
      <c r="AB10" s="311">
        <v>15</v>
      </c>
      <c r="AC10" s="311">
        <v>7</v>
      </c>
      <c r="AD10" s="311">
        <v>4</v>
      </c>
      <c r="AE10" s="311">
        <v>1</v>
      </c>
      <c r="AF10" s="311">
        <v>0</v>
      </c>
      <c r="AG10" s="312"/>
      <c r="AH10" s="312"/>
      <c r="AI10" s="312"/>
    </row>
    <row r="11" spans="1:35" s="350" customFormat="1" ht="13" customHeight="1" x14ac:dyDescent="0.3">
      <c r="A11" s="352">
        <v>3</v>
      </c>
      <c r="B11" s="339" t="str">
        <f>IF($E11="","",VLOOKUP($E11,#REF!,14))</f>
        <v/>
      </c>
      <c r="C11" s="340" t="str">
        <f>IF($E11="","",VLOOKUP($E11,#REF!,15))</f>
        <v/>
      </c>
      <c r="D11" s="340" t="str">
        <f>IF($E11="","",VLOOKUP($E11,#REF!,5))</f>
        <v/>
      </c>
      <c r="E11" s="341"/>
      <c r="F11" s="688" t="s">
        <v>115</v>
      </c>
      <c r="G11" s="721" t="s">
        <v>386</v>
      </c>
      <c r="H11" s="563"/>
      <c r="I11" s="356"/>
      <c r="J11" s="368"/>
      <c r="K11" s="450"/>
      <c r="L11" s="369"/>
      <c r="M11" s="367"/>
      <c r="N11" s="367"/>
      <c r="O11" s="347"/>
      <c r="P11" s="348"/>
      <c r="Q11" s="349"/>
      <c r="S11" s="359" t="e">
        <f>#REF!</f>
        <v>#REF!</v>
      </c>
      <c r="W11" s="310"/>
      <c r="X11" s="310"/>
      <c r="Y11" s="310" t="s">
        <v>74</v>
      </c>
      <c r="Z11" s="311">
        <v>25</v>
      </c>
      <c r="AA11" s="311">
        <v>15</v>
      </c>
      <c r="AB11" s="311">
        <v>10</v>
      </c>
      <c r="AC11" s="311">
        <v>6</v>
      </c>
      <c r="AD11" s="311">
        <v>3</v>
      </c>
      <c r="AE11" s="311">
        <v>1</v>
      </c>
      <c r="AF11" s="311">
        <v>0</v>
      </c>
      <c r="AG11" s="312"/>
      <c r="AH11" s="312"/>
      <c r="AI11" s="312"/>
    </row>
    <row r="12" spans="1:35" s="350" customFormat="1" ht="13" customHeight="1" x14ac:dyDescent="0.3">
      <c r="A12" s="352"/>
      <c r="B12" s="353"/>
      <c r="C12" s="354"/>
      <c r="D12" s="354"/>
      <c r="E12" s="362"/>
      <c r="F12" s="689"/>
      <c r="G12" s="723"/>
      <c r="H12" s="564"/>
      <c r="I12" s="451"/>
      <c r="J12" s="370"/>
      <c r="K12" s="356"/>
      <c r="L12" s="369"/>
      <c r="M12" s="367"/>
      <c r="N12" s="367"/>
      <c r="O12" s="347"/>
      <c r="P12" s="348"/>
      <c r="Q12" s="349"/>
      <c r="S12" s="359" t="e">
        <f>#REF!</f>
        <v>#REF!</v>
      </c>
      <c r="W12" s="310"/>
      <c r="X12" s="310"/>
      <c r="Y12" s="310" t="s">
        <v>79</v>
      </c>
      <c r="Z12" s="311">
        <v>15</v>
      </c>
      <c r="AA12" s="311">
        <v>10</v>
      </c>
      <c r="AB12" s="311">
        <v>6</v>
      </c>
      <c r="AC12" s="311">
        <v>3</v>
      </c>
      <c r="AD12" s="311">
        <v>1</v>
      </c>
      <c r="AE12" s="311">
        <v>0</v>
      </c>
      <c r="AF12" s="311">
        <v>0</v>
      </c>
      <c r="AG12" s="312"/>
      <c r="AH12" s="312"/>
      <c r="AI12" s="312"/>
    </row>
    <row r="13" spans="1:35" s="350" customFormat="1" ht="13" customHeight="1" x14ac:dyDescent="0.3">
      <c r="A13" s="352">
        <v>4</v>
      </c>
      <c r="B13" s="339" t="str">
        <f>IF($E13="","",VLOOKUP($E13,#REF!,14))</f>
        <v/>
      </c>
      <c r="C13" s="340" t="str">
        <f>IF($E13="","",VLOOKUP($E13,#REF!,15))</f>
        <v/>
      </c>
      <c r="D13" s="340" t="str">
        <f>IF($E13="","",VLOOKUP($E13,#REF!,5))</f>
        <v/>
      </c>
      <c r="E13" s="341"/>
      <c r="F13" s="688" t="s">
        <v>245</v>
      </c>
      <c r="G13" s="721" t="s">
        <v>386</v>
      </c>
      <c r="H13" s="565"/>
      <c r="I13" s="450"/>
      <c r="J13" s="344"/>
      <c r="K13" s="356"/>
      <c r="L13" s="369"/>
      <c r="M13" s="367"/>
      <c r="N13" s="367"/>
      <c r="O13" s="347"/>
      <c r="P13" s="348"/>
      <c r="Q13" s="349"/>
      <c r="S13" s="359" t="e">
        <f>#REF!</f>
        <v>#REF!</v>
      </c>
      <c r="W13" s="310"/>
      <c r="X13" s="310"/>
      <c r="Y13" s="310" t="s">
        <v>75</v>
      </c>
      <c r="Z13" s="311">
        <v>10</v>
      </c>
      <c r="AA13" s="311">
        <v>6</v>
      </c>
      <c r="AB13" s="311">
        <v>3</v>
      </c>
      <c r="AC13" s="311">
        <v>1</v>
      </c>
      <c r="AD13" s="311">
        <v>0</v>
      </c>
      <c r="AE13" s="311">
        <v>0</v>
      </c>
      <c r="AF13" s="311">
        <v>0</v>
      </c>
      <c r="AG13" s="312"/>
      <c r="AH13" s="312"/>
      <c r="AI13" s="312"/>
    </row>
    <row r="14" spans="1:35" s="350" customFormat="1" ht="13" customHeight="1" x14ac:dyDescent="0.3">
      <c r="A14" s="352"/>
      <c r="B14" s="353"/>
      <c r="C14" s="354"/>
      <c r="D14" s="354"/>
      <c r="E14" s="362"/>
      <c r="F14" s="689"/>
      <c r="G14" s="723"/>
      <c r="H14" s="566"/>
      <c r="I14" s="356"/>
      <c r="J14" s="344"/>
      <c r="K14" s="452"/>
      <c r="L14" s="365"/>
      <c r="M14" s="342"/>
      <c r="N14" s="366"/>
      <c r="O14" s="347"/>
      <c r="P14" s="348"/>
      <c r="Q14" s="349"/>
      <c r="S14" s="359" t="e">
        <f>#REF!</f>
        <v>#REF!</v>
      </c>
      <c r="W14" s="310"/>
      <c r="X14" s="310"/>
      <c r="Y14" s="310" t="s">
        <v>76</v>
      </c>
      <c r="Z14" s="311">
        <v>3</v>
      </c>
      <c r="AA14" s="311">
        <v>2</v>
      </c>
      <c r="AB14" s="311">
        <v>1</v>
      </c>
      <c r="AC14" s="311">
        <v>0</v>
      </c>
      <c r="AD14" s="311">
        <v>0</v>
      </c>
      <c r="AE14" s="311">
        <v>0</v>
      </c>
      <c r="AF14" s="311">
        <v>0</v>
      </c>
      <c r="AG14" s="312"/>
      <c r="AH14" s="312"/>
      <c r="AI14" s="312"/>
    </row>
    <row r="15" spans="1:35" s="350" customFormat="1" ht="13" customHeight="1" x14ac:dyDescent="0.3">
      <c r="A15" s="338">
        <v>5</v>
      </c>
      <c r="B15" s="339" t="str">
        <f>IF($E15="","",VLOOKUP($E15,#REF!,14))</f>
        <v/>
      </c>
      <c r="C15" s="340" t="str">
        <f>IF($E15="","",VLOOKUP($E15,#REF!,15))</f>
        <v/>
      </c>
      <c r="D15" s="340" t="str">
        <f>IF($E15="","",VLOOKUP($E15,#REF!,5))</f>
        <v/>
      </c>
      <c r="E15" s="341"/>
      <c r="F15" s="688" t="s">
        <v>247</v>
      </c>
      <c r="G15" s="721" t="s">
        <v>381</v>
      </c>
      <c r="H15" s="563"/>
      <c r="I15" s="356"/>
      <c r="J15" s="344"/>
      <c r="K15" s="356"/>
      <c r="L15" s="369"/>
      <c r="M15" s="367"/>
      <c r="N15" s="369"/>
      <c r="O15" s="347"/>
      <c r="P15" s="348"/>
      <c r="Q15" s="349"/>
      <c r="S15" s="359" t="e">
        <f>#REF!</f>
        <v>#REF!</v>
      </c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2"/>
      <c r="AH15" s="312"/>
      <c r="AI15" s="312"/>
    </row>
    <row r="16" spans="1:35" s="350" customFormat="1" ht="13" customHeight="1" thickBot="1" x14ac:dyDescent="0.35">
      <c r="A16" s="352"/>
      <c r="B16" s="353"/>
      <c r="C16" s="354"/>
      <c r="D16" s="354"/>
      <c r="E16" s="362"/>
      <c r="F16" s="689"/>
      <c r="G16" s="723"/>
      <c r="H16" s="564"/>
      <c r="I16" s="451" t="s">
        <v>247</v>
      </c>
      <c r="J16" s="358"/>
      <c r="K16" s="356"/>
      <c r="L16" s="369"/>
      <c r="M16" s="367"/>
      <c r="N16" s="369"/>
      <c r="O16" s="347"/>
      <c r="P16" s="348"/>
      <c r="Q16" s="349"/>
      <c r="S16" s="373" t="e">
        <f>#REF!</f>
        <v>#REF!</v>
      </c>
      <c r="W16" s="310"/>
      <c r="X16" s="310"/>
      <c r="Y16" s="310" t="s">
        <v>49</v>
      </c>
      <c r="Z16" s="311">
        <v>150</v>
      </c>
      <c r="AA16" s="311">
        <v>120</v>
      </c>
      <c r="AB16" s="311">
        <v>90</v>
      </c>
      <c r="AC16" s="311">
        <v>60</v>
      </c>
      <c r="AD16" s="311">
        <v>40</v>
      </c>
      <c r="AE16" s="311">
        <v>25</v>
      </c>
      <c r="AF16" s="311">
        <v>15</v>
      </c>
      <c r="AG16" s="312"/>
      <c r="AH16" s="312"/>
      <c r="AI16" s="312"/>
    </row>
    <row r="17" spans="1:35" s="350" customFormat="1" ht="13" customHeight="1" x14ac:dyDescent="0.3">
      <c r="A17" s="352">
        <v>6</v>
      </c>
      <c r="B17" s="339" t="str">
        <f>IF($E17="","",VLOOKUP($E17,#REF!,14))</f>
        <v/>
      </c>
      <c r="C17" s="340" t="str">
        <f>IF($E17="","",VLOOKUP($E17,#REF!,15))</f>
        <v/>
      </c>
      <c r="D17" s="340" t="str">
        <f>IF($E17="","",VLOOKUP($E17,#REF!,5))</f>
        <v/>
      </c>
      <c r="E17" s="341"/>
      <c r="F17" s="688" t="s">
        <v>75</v>
      </c>
      <c r="G17" s="721"/>
      <c r="H17" s="565"/>
      <c r="I17" s="450"/>
      <c r="J17" s="361"/>
      <c r="K17" s="356"/>
      <c r="L17" s="369"/>
      <c r="M17" s="367"/>
      <c r="N17" s="369"/>
      <c r="O17" s="347"/>
      <c r="P17" s="348"/>
      <c r="Q17" s="349"/>
      <c r="W17" s="310"/>
      <c r="X17" s="310"/>
      <c r="Y17" s="310" t="s">
        <v>67</v>
      </c>
      <c r="Z17" s="311">
        <v>120</v>
      </c>
      <c r="AA17" s="311">
        <v>90</v>
      </c>
      <c r="AB17" s="311">
        <v>60</v>
      </c>
      <c r="AC17" s="311">
        <v>40</v>
      </c>
      <c r="AD17" s="311">
        <v>25</v>
      </c>
      <c r="AE17" s="311">
        <v>15</v>
      </c>
      <c r="AF17" s="311">
        <v>8</v>
      </c>
      <c r="AG17" s="312"/>
      <c r="AH17" s="312"/>
      <c r="AI17" s="312"/>
    </row>
    <row r="18" spans="1:35" s="350" customFormat="1" ht="13" customHeight="1" x14ac:dyDescent="0.3">
      <c r="A18" s="352"/>
      <c r="B18" s="353"/>
      <c r="C18" s="354"/>
      <c r="D18" s="354"/>
      <c r="E18" s="362"/>
      <c r="F18" s="689"/>
      <c r="G18" s="723"/>
      <c r="H18" s="566"/>
      <c r="I18" s="452"/>
      <c r="J18" s="365"/>
      <c r="K18" s="451"/>
      <c r="L18" s="374"/>
      <c r="M18" s="367"/>
      <c r="N18" s="369"/>
      <c r="O18" s="347"/>
      <c r="P18" s="348"/>
      <c r="Q18" s="349"/>
      <c r="W18" s="310"/>
      <c r="X18" s="310"/>
      <c r="Y18" s="310" t="s">
        <v>68</v>
      </c>
      <c r="Z18" s="311">
        <v>90</v>
      </c>
      <c r="AA18" s="311">
        <v>60</v>
      </c>
      <c r="AB18" s="311">
        <v>40</v>
      </c>
      <c r="AC18" s="311">
        <v>25</v>
      </c>
      <c r="AD18" s="311">
        <v>15</v>
      </c>
      <c r="AE18" s="311">
        <v>8</v>
      </c>
      <c r="AF18" s="311">
        <v>4</v>
      </c>
      <c r="AG18" s="312"/>
      <c r="AH18" s="312"/>
      <c r="AI18" s="312"/>
    </row>
    <row r="19" spans="1:35" s="350" customFormat="1" ht="13" customHeight="1" x14ac:dyDescent="0.3">
      <c r="A19" s="352">
        <v>7</v>
      </c>
      <c r="B19" s="339" t="str">
        <f>IF($E19="","",VLOOKUP($E19,#REF!,14))</f>
        <v/>
      </c>
      <c r="C19" s="340" t="str">
        <f>IF($E19="","",VLOOKUP($E19,#REF!,15))</f>
        <v/>
      </c>
      <c r="D19" s="340" t="str">
        <f>IF($E19="","",VLOOKUP($E19,#REF!,5))</f>
        <v/>
      </c>
      <c r="E19" s="341"/>
      <c r="F19" s="688" t="s">
        <v>246</v>
      </c>
      <c r="G19" s="721" t="s">
        <v>386</v>
      </c>
      <c r="H19" s="563"/>
      <c r="I19" s="356"/>
      <c r="J19" s="368"/>
      <c r="K19" s="450"/>
      <c r="L19" s="367"/>
      <c r="M19" s="367"/>
      <c r="N19" s="369"/>
      <c r="O19" s="347"/>
      <c r="P19" s="348"/>
      <c r="Q19" s="349"/>
      <c r="W19" s="310"/>
      <c r="X19" s="310"/>
      <c r="Y19" s="310" t="s">
        <v>69</v>
      </c>
      <c r="Z19" s="311">
        <v>60</v>
      </c>
      <c r="AA19" s="311">
        <v>40</v>
      </c>
      <c r="AB19" s="311">
        <v>25</v>
      </c>
      <c r="AC19" s="311">
        <v>15</v>
      </c>
      <c r="AD19" s="311">
        <v>8</v>
      </c>
      <c r="AE19" s="311">
        <v>4</v>
      </c>
      <c r="AF19" s="311">
        <v>2</v>
      </c>
      <c r="AG19" s="312"/>
      <c r="AH19" s="312"/>
      <c r="AI19" s="312"/>
    </row>
    <row r="20" spans="1:35" s="350" customFormat="1" ht="13" customHeight="1" x14ac:dyDescent="0.3">
      <c r="A20" s="352"/>
      <c r="B20" s="353"/>
      <c r="C20" s="354"/>
      <c r="D20" s="354"/>
      <c r="E20" s="355"/>
      <c r="F20" s="381"/>
      <c r="G20" s="722"/>
      <c r="H20" s="564"/>
      <c r="I20" s="451"/>
      <c r="J20" s="370"/>
      <c r="K20" s="356"/>
      <c r="L20" s="367"/>
      <c r="M20" s="367"/>
      <c r="N20" s="369"/>
      <c r="O20" s="347"/>
      <c r="P20" s="348"/>
      <c r="Q20" s="349"/>
      <c r="W20" s="310"/>
      <c r="X20" s="310"/>
      <c r="Y20" s="310" t="s">
        <v>70</v>
      </c>
      <c r="Z20" s="311">
        <v>40</v>
      </c>
      <c r="AA20" s="311">
        <v>25</v>
      </c>
      <c r="AB20" s="311">
        <v>15</v>
      </c>
      <c r="AC20" s="311">
        <v>8</v>
      </c>
      <c r="AD20" s="311">
        <v>4</v>
      </c>
      <c r="AE20" s="311">
        <v>2</v>
      </c>
      <c r="AF20" s="311">
        <v>1</v>
      </c>
      <c r="AG20" s="312"/>
      <c r="AH20" s="312"/>
      <c r="AI20" s="312"/>
    </row>
    <row r="21" spans="1:35" s="350" customFormat="1" ht="13" customHeight="1" x14ac:dyDescent="0.3">
      <c r="A21" s="352">
        <v>8</v>
      </c>
      <c r="B21" s="339" t="str">
        <f>IF($E21="","",VLOOKUP($E21,#REF!,14))</f>
        <v/>
      </c>
      <c r="C21" s="340" t="str">
        <f>IF($E21="","",VLOOKUP($E21,#REF!,15))</f>
        <v/>
      </c>
      <c r="D21" s="340" t="str">
        <f>IF($E21="","",VLOOKUP($E21,#REF!,5))</f>
        <v/>
      </c>
      <c r="E21" s="341"/>
      <c r="F21" s="688" t="s">
        <v>117</v>
      </c>
      <c r="G21" s="721" t="s">
        <v>381</v>
      </c>
      <c r="H21" s="565"/>
      <c r="I21" s="356"/>
      <c r="J21" s="344"/>
      <c r="K21" s="356"/>
      <c r="L21" s="367"/>
      <c r="M21" s="367"/>
      <c r="N21" s="369"/>
      <c r="O21" s="347"/>
      <c r="P21" s="348"/>
      <c r="Q21" s="349"/>
      <c r="W21" s="310"/>
      <c r="X21" s="310"/>
      <c r="Y21" s="310" t="s">
        <v>71</v>
      </c>
      <c r="Z21" s="311">
        <v>25</v>
      </c>
      <c r="AA21" s="311">
        <v>15</v>
      </c>
      <c r="AB21" s="311">
        <v>10</v>
      </c>
      <c r="AC21" s="311">
        <v>6</v>
      </c>
      <c r="AD21" s="311">
        <v>3</v>
      </c>
      <c r="AE21" s="311">
        <v>1</v>
      </c>
      <c r="AF21" s="311">
        <v>0</v>
      </c>
      <c r="AG21" s="312"/>
      <c r="AH21" s="312"/>
      <c r="AI21" s="312"/>
    </row>
    <row r="22" spans="1:35" s="350" customFormat="1" ht="13" customHeight="1" x14ac:dyDescent="0.3">
      <c r="A22" s="352"/>
      <c r="B22" s="353"/>
      <c r="C22" s="354"/>
      <c r="D22" s="354"/>
      <c r="E22" s="355"/>
      <c r="F22" s="381"/>
      <c r="G22" s="722"/>
      <c r="H22" s="566"/>
      <c r="I22" s="356"/>
      <c r="J22" s="344"/>
      <c r="K22" s="356"/>
      <c r="L22" s="367"/>
      <c r="M22" s="364"/>
      <c r="N22" s="567"/>
      <c r="O22" s="568"/>
      <c r="P22" s="366"/>
      <c r="Q22" s="349"/>
      <c r="W22" s="310"/>
      <c r="X22" s="310"/>
      <c r="Y22" s="310" t="s">
        <v>72</v>
      </c>
      <c r="Z22" s="311">
        <v>15</v>
      </c>
      <c r="AA22" s="311">
        <v>10</v>
      </c>
      <c r="AB22" s="311">
        <v>6</v>
      </c>
      <c r="AC22" s="311">
        <v>3</v>
      </c>
      <c r="AD22" s="311">
        <v>1</v>
      </c>
      <c r="AE22" s="311">
        <v>0</v>
      </c>
      <c r="AF22" s="311">
        <v>0</v>
      </c>
      <c r="AG22" s="312"/>
      <c r="AH22" s="312"/>
      <c r="AI22" s="312"/>
    </row>
    <row r="23" spans="1:35" s="350" customFormat="1" ht="13" customHeight="1" x14ac:dyDescent="0.3">
      <c r="A23" s="352">
        <v>9</v>
      </c>
      <c r="B23" s="339" t="str">
        <f>IF($E23="","",VLOOKUP($E23,#REF!,14))</f>
        <v/>
      </c>
      <c r="C23" s="340" t="str">
        <f>IF($E23="","",VLOOKUP($E23,#REF!,15))</f>
        <v/>
      </c>
      <c r="D23" s="340" t="str">
        <f>IF($E23="","",VLOOKUP($E23,#REF!,5))</f>
        <v/>
      </c>
      <c r="E23" s="341"/>
      <c r="F23" s="688" t="s">
        <v>116</v>
      </c>
      <c r="G23" s="721" t="s">
        <v>381</v>
      </c>
      <c r="H23" s="563"/>
      <c r="I23" s="356"/>
      <c r="J23" s="344"/>
      <c r="K23" s="356"/>
      <c r="L23" s="367"/>
      <c r="M23" s="344"/>
      <c r="N23" s="369"/>
      <c r="O23" s="367"/>
      <c r="P23" s="367"/>
      <c r="Q23" s="349"/>
      <c r="W23" s="310"/>
      <c r="X23" s="310"/>
      <c r="Y23" s="310" t="s">
        <v>73</v>
      </c>
      <c r="Z23" s="311">
        <v>10</v>
      </c>
      <c r="AA23" s="311">
        <v>6</v>
      </c>
      <c r="AB23" s="311">
        <v>3</v>
      </c>
      <c r="AC23" s="311">
        <v>1</v>
      </c>
      <c r="AD23" s="311">
        <v>0</v>
      </c>
      <c r="AE23" s="311">
        <v>0</v>
      </c>
      <c r="AF23" s="311">
        <v>0</v>
      </c>
      <c r="AG23" s="312"/>
      <c r="AH23" s="312"/>
      <c r="AI23" s="312"/>
    </row>
    <row r="24" spans="1:35" s="350" customFormat="1" ht="13" customHeight="1" x14ac:dyDescent="0.3">
      <c r="A24" s="352"/>
      <c r="B24" s="353"/>
      <c r="C24" s="354"/>
      <c r="D24" s="354"/>
      <c r="E24" s="355"/>
      <c r="F24" s="381"/>
      <c r="G24" s="722"/>
      <c r="H24" s="564"/>
      <c r="I24" s="451" t="s">
        <v>116</v>
      </c>
      <c r="J24" s="358"/>
      <c r="K24" s="356"/>
      <c r="L24" s="367"/>
      <c r="M24" s="367"/>
      <c r="N24" s="369"/>
      <c r="O24" s="347"/>
      <c r="P24" s="348"/>
      <c r="Q24" s="349"/>
      <c r="W24" s="310"/>
      <c r="X24" s="310"/>
      <c r="Y24" s="310" t="s">
        <v>74</v>
      </c>
      <c r="Z24" s="311">
        <v>6</v>
      </c>
      <c r="AA24" s="311">
        <v>3</v>
      </c>
      <c r="AB24" s="311">
        <v>1</v>
      </c>
      <c r="AC24" s="311">
        <v>0</v>
      </c>
      <c r="AD24" s="311">
        <v>0</v>
      </c>
      <c r="AE24" s="311">
        <v>0</v>
      </c>
      <c r="AF24" s="311">
        <v>0</v>
      </c>
      <c r="AG24" s="312"/>
      <c r="AH24" s="312"/>
      <c r="AI24" s="312"/>
    </row>
    <row r="25" spans="1:35" s="350" customFormat="1" ht="13" customHeight="1" x14ac:dyDescent="0.3">
      <c r="A25" s="352">
        <v>10</v>
      </c>
      <c r="B25" s="339" t="str">
        <f>IF($E25="","",VLOOKUP($E25,#REF!,14))</f>
        <v/>
      </c>
      <c r="C25" s="340" t="str">
        <f>IF($E25="","",VLOOKUP($E25,#REF!,15))</f>
        <v/>
      </c>
      <c r="D25" s="340" t="str">
        <f>IF($E25="","",VLOOKUP($E25,#REF!,5))</f>
        <v/>
      </c>
      <c r="E25" s="341"/>
      <c r="F25" s="688" t="s">
        <v>75</v>
      </c>
      <c r="G25" s="721"/>
      <c r="H25" s="565"/>
      <c r="I25" s="450"/>
      <c r="J25" s="361"/>
      <c r="K25" s="356"/>
      <c r="L25" s="367"/>
      <c r="M25" s="367"/>
      <c r="N25" s="369"/>
      <c r="O25" s="347"/>
      <c r="P25" s="348"/>
      <c r="Q25" s="349"/>
      <c r="W25" s="310"/>
      <c r="X25" s="310"/>
      <c r="Y25" s="310" t="s">
        <v>79</v>
      </c>
      <c r="Z25" s="311">
        <v>3</v>
      </c>
      <c r="AA25" s="311">
        <v>2</v>
      </c>
      <c r="AB25" s="311">
        <v>1</v>
      </c>
      <c r="AC25" s="311">
        <v>0</v>
      </c>
      <c r="AD25" s="311">
        <v>0</v>
      </c>
      <c r="AE25" s="311">
        <v>0</v>
      </c>
      <c r="AF25" s="311">
        <v>0</v>
      </c>
      <c r="AG25" s="312"/>
      <c r="AH25" s="312"/>
      <c r="AI25" s="312"/>
    </row>
    <row r="26" spans="1:35" s="350" customFormat="1" ht="13" customHeight="1" x14ac:dyDescent="0.3">
      <c r="A26" s="352"/>
      <c r="B26" s="353"/>
      <c r="C26" s="354"/>
      <c r="D26" s="354"/>
      <c r="E26" s="362"/>
      <c r="F26" s="689"/>
      <c r="G26" s="723"/>
      <c r="H26" s="566"/>
      <c r="I26" s="452"/>
      <c r="J26" s="365"/>
      <c r="K26" s="568"/>
      <c r="L26" s="366"/>
      <c r="M26" s="367"/>
      <c r="N26" s="369"/>
      <c r="O26" s="347"/>
      <c r="P26" s="348"/>
      <c r="Q26" s="349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</row>
    <row r="27" spans="1:35" s="350" customFormat="1" ht="13" customHeight="1" x14ac:dyDescent="0.3">
      <c r="A27" s="352">
        <v>11</v>
      </c>
      <c r="B27" s="339" t="str">
        <f>IF($E27="","",VLOOKUP($E27,#REF!,14))</f>
        <v/>
      </c>
      <c r="C27" s="340" t="str">
        <f>IF($E27="","",VLOOKUP($E27,#REF!,15))</f>
        <v/>
      </c>
      <c r="D27" s="340" t="str">
        <f>IF($E27="","",VLOOKUP($E27,#REF!,5))</f>
        <v/>
      </c>
      <c r="E27" s="341"/>
      <c r="F27" s="688" t="s">
        <v>249</v>
      </c>
      <c r="G27" s="721" t="s">
        <v>381</v>
      </c>
      <c r="H27" s="563"/>
      <c r="I27" s="356"/>
      <c r="J27" s="368"/>
      <c r="K27" s="450"/>
      <c r="L27" s="369"/>
      <c r="M27" s="367"/>
      <c r="N27" s="369"/>
      <c r="O27" s="347"/>
      <c r="P27" s="348"/>
      <c r="Q27" s="349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</row>
    <row r="28" spans="1:35" s="350" customFormat="1" ht="13" customHeight="1" x14ac:dyDescent="0.3">
      <c r="A28" s="375"/>
      <c r="B28" s="353"/>
      <c r="C28" s="354"/>
      <c r="D28" s="354"/>
      <c r="E28" s="362"/>
      <c r="F28" s="689"/>
      <c r="G28" s="723"/>
      <c r="H28" s="564"/>
      <c r="I28" s="451"/>
      <c r="J28" s="370"/>
      <c r="K28" s="356"/>
      <c r="L28" s="369"/>
      <c r="M28" s="367"/>
      <c r="N28" s="369"/>
      <c r="O28" s="347"/>
      <c r="P28" s="348"/>
      <c r="Q28" s="349"/>
    </row>
    <row r="29" spans="1:35" s="350" customFormat="1" ht="13" customHeight="1" x14ac:dyDescent="0.3">
      <c r="A29" s="338">
        <v>12</v>
      </c>
      <c r="B29" s="339" t="str">
        <f>IF($E29="","",VLOOKUP($E29,#REF!,14))</f>
        <v/>
      </c>
      <c r="C29" s="340" t="str">
        <f>IF($E29="","",VLOOKUP($E29,#REF!,15))</f>
        <v/>
      </c>
      <c r="D29" s="340" t="str">
        <f>IF($E29="","",VLOOKUP($E29,#REF!,5))</f>
        <v/>
      </c>
      <c r="E29" s="341"/>
      <c r="F29" s="688" t="s">
        <v>250</v>
      </c>
      <c r="G29" s="721" t="s">
        <v>381</v>
      </c>
      <c r="H29" s="565"/>
      <c r="I29" s="450"/>
      <c r="J29" s="344"/>
      <c r="K29" s="356"/>
      <c r="L29" s="369"/>
      <c r="M29" s="367"/>
      <c r="N29" s="369"/>
      <c r="O29" s="347"/>
      <c r="P29" s="348"/>
      <c r="Q29" s="349"/>
    </row>
    <row r="30" spans="1:35" s="350" customFormat="1" ht="13" customHeight="1" x14ac:dyDescent="0.3">
      <c r="A30" s="352"/>
      <c r="B30" s="353"/>
      <c r="C30" s="354"/>
      <c r="D30" s="354"/>
      <c r="E30" s="362"/>
      <c r="F30" s="689"/>
      <c r="G30" s="723"/>
      <c r="H30" s="363"/>
      <c r="I30" s="344"/>
      <c r="J30" s="344"/>
      <c r="K30" s="452"/>
      <c r="L30" s="567"/>
      <c r="M30" s="568"/>
      <c r="N30" s="374"/>
      <c r="O30" s="347"/>
      <c r="P30" s="348"/>
      <c r="Q30" s="349"/>
    </row>
    <row r="31" spans="1:35" s="350" customFormat="1" ht="13" customHeight="1" x14ac:dyDescent="0.3">
      <c r="A31" s="352">
        <v>13</v>
      </c>
      <c r="B31" s="339" t="str">
        <f>IF($E31="","",VLOOKUP($E31,#REF!,14))</f>
        <v/>
      </c>
      <c r="C31" s="340" t="str">
        <f>IF($E31="","",VLOOKUP($E31,#REF!,15))</f>
        <v/>
      </c>
      <c r="D31" s="340" t="str">
        <f>IF($E31="","",VLOOKUP($E31,#REF!,5))</f>
        <v/>
      </c>
      <c r="E31" s="341"/>
      <c r="F31" s="688" t="s">
        <v>244</v>
      </c>
      <c r="G31" s="721" t="s">
        <v>378</v>
      </c>
      <c r="H31" s="372"/>
      <c r="I31" s="344"/>
      <c r="J31" s="344"/>
      <c r="K31" s="356"/>
      <c r="L31" s="369"/>
      <c r="M31" s="367"/>
      <c r="N31" s="367"/>
      <c r="O31" s="347"/>
      <c r="P31" s="348"/>
      <c r="Q31" s="349"/>
    </row>
    <row r="32" spans="1:35" s="350" customFormat="1" ht="13" customHeight="1" x14ac:dyDescent="0.3">
      <c r="A32" s="352"/>
      <c r="B32" s="353"/>
      <c r="C32" s="354"/>
      <c r="D32" s="354"/>
      <c r="E32" s="362"/>
      <c r="F32" s="689"/>
      <c r="G32" s="723"/>
      <c r="H32" s="357"/>
      <c r="I32" s="568"/>
      <c r="J32" s="358"/>
      <c r="K32" s="356"/>
      <c r="L32" s="369"/>
      <c r="M32" s="367"/>
      <c r="N32" s="367"/>
      <c r="O32" s="347"/>
      <c r="P32" s="348"/>
      <c r="Q32" s="349"/>
    </row>
    <row r="33" spans="1:17" s="350" customFormat="1" ht="13" customHeight="1" x14ac:dyDescent="0.3">
      <c r="A33" s="352">
        <v>14</v>
      </c>
      <c r="B33" s="339" t="str">
        <f>IF($E33="","",VLOOKUP($E33,#REF!,14))</f>
        <v/>
      </c>
      <c r="C33" s="340" t="str">
        <f>IF($E33="","",VLOOKUP($E33,#REF!,15))</f>
        <v/>
      </c>
      <c r="D33" s="340" t="str">
        <f>IF($E33="","",VLOOKUP($E33,#REF!,5))</f>
        <v/>
      </c>
      <c r="E33" s="341"/>
      <c r="F33" s="688" t="s">
        <v>248</v>
      </c>
      <c r="G33" s="721" t="s">
        <v>381</v>
      </c>
      <c r="H33" s="360"/>
      <c r="I33" s="344"/>
      <c r="J33" s="361"/>
      <c r="K33" s="356"/>
      <c r="L33" s="369"/>
      <c r="M33" s="367"/>
      <c r="N33" s="367"/>
      <c r="O33" s="347"/>
      <c r="P33" s="348"/>
      <c r="Q33" s="349"/>
    </row>
    <row r="34" spans="1:17" s="350" customFormat="1" ht="13" customHeight="1" x14ac:dyDescent="0.3">
      <c r="A34" s="352"/>
      <c r="B34" s="353"/>
      <c r="C34" s="354"/>
      <c r="D34" s="354"/>
      <c r="E34" s="362"/>
      <c r="F34" s="689"/>
      <c r="G34" s="723"/>
      <c r="H34" s="363"/>
      <c r="I34" s="364"/>
      <c r="J34" s="365"/>
      <c r="K34" s="568"/>
      <c r="L34" s="374"/>
      <c r="M34" s="367"/>
      <c r="N34" s="367"/>
      <c r="O34" s="347"/>
      <c r="P34" s="348"/>
      <c r="Q34" s="349"/>
    </row>
    <row r="35" spans="1:17" s="350" customFormat="1" ht="13" customHeight="1" x14ac:dyDescent="0.3">
      <c r="A35" s="352">
        <v>15</v>
      </c>
      <c r="B35" s="339" t="str">
        <f>IF($E35="","",VLOOKUP($E35,#REF!,14))</f>
        <v/>
      </c>
      <c r="C35" s="340" t="str">
        <f>IF($E35="","",VLOOKUP($E35,#REF!,15))</f>
        <v/>
      </c>
      <c r="D35" s="340" t="str">
        <f>IF($E35="","",VLOOKUP($E35,#REF!,5))</f>
        <v/>
      </c>
      <c r="E35" s="341"/>
      <c r="F35" s="688" t="s">
        <v>75</v>
      </c>
      <c r="G35" s="721"/>
      <c r="H35" s="343"/>
      <c r="I35" s="344"/>
      <c r="J35" s="368"/>
      <c r="K35" s="450"/>
      <c r="L35" s="367"/>
      <c r="M35" s="367"/>
      <c r="N35" s="367"/>
      <c r="O35" s="347"/>
      <c r="P35" s="348"/>
      <c r="Q35" s="349"/>
    </row>
    <row r="36" spans="1:17" s="350" customFormat="1" ht="13" customHeight="1" x14ac:dyDescent="0.3">
      <c r="A36" s="352"/>
      <c r="B36" s="353"/>
      <c r="C36" s="354"/>
      <c r="D36" s="354"/>
      <c r="E36" s="355"/>
      <c r="F36" s="381"/>
      <c r="G36" s="722"/>
      <c r="H36" s="357"/>
      <c r="I36" s="451" t="s">
        <v>191</v>
      </c>
      <c r="J36" s="370"/>
      <c r="K36" s="344"/>
      <c r="L36" s="367"/>
      <c r="M36" s="367"/>
      <c r="N36" s="367"/>
      <c r="O36" s="347"/>
      <c r="P36" s="348"/>
      <c r="Q36" s="349"/>
    </row>
    <row r="37" spans="1:17" s="350" customFormat="1" ht="13" customHeight="1" x14ac:dyDescent="0.3">
      <c r="A37" s="338">
        <v>16</v>
      </c>
      <c r="B37" s="339" t="str">
        <f>IF($E37="","",VLOOKUP($E37,#REF!,14))</f>
        <v/>
      </c>
      <c r="C37" s="340" t="str">
        <f>IF($E37="","",VLOOKUP($E37,#REF!,15))</f>
        <v/>
      </c>
      <c r="D37" s="340" t="str">
        <f>IF($E37="","",VLOOKUP($E37,#REF!,5))</f>
        <v/>
      </c>
      <c r="E37" s="341"/>
      <c r="F37" s="688" t="s">
        <v>191</v>
      </c>
      <c r="G37" s="721" t="s">
        <v>381</v>
      </c>
      <c r="H37" s="371"/>
      <c r="I37" s="344"/>
      <c r="J37" s="344"/>
      <c r="K37" s="344"/>
      <c r="L37" s="367"/>
      <c r="M37" s="367"/>
      <c r="N37" s="367"/>
      <c r="O37" s="347"/>
      <c r="P37" s="348"/>
      <c r="Q37" s="349"/>
    </row>
    <row r="38" spans="1:17" s="350" customFormat="1" ht="9.65" customHeight="1" x14ac:dyDescent="0.3">
      <c r="A38" s="376"/>
      <c r="B38" s="355"/>
      <c r="C38" s="355"/>
      <c r="D38" s="355"/>
      <c r="E38" s="355"/>
      <c r="F38" s="355"/>
      <c r="G38" s="355"/>
      <c r="H38" s="363"/>
      <c r="I38" s="344"/>
      <c r="J38" s="344"/>
      <c r="K38" s="344"/>
      <c r="L38" s="367"/>
      <c r="M38" s="367"/>
      <c r="N38" s="367"/>
      <c r="O38" s="347"/>
      <c r="P38" s="348"/>
      <c r="Q38" s="349"/>
    </row>
    <row r="39" spans="1:17" s="350" customFormat="1" ht="9.65" customHeight="1" x14ac:dyDescent="0.3">
      <c r="A39" s="377"/>
      <c r="B39" s="378"/>
      <c r="C39" s="378"/>
      <c r="D39" s="378"/>
      <c r="E39" s="355"/>
      <c r="F39" s="355"/>
      <c r="G39" s="355"/>
      <c r="H39" s="355"/>
      <c r="I39" s="378"/>
      <c r="J39" s="378"/>
      <c r="K39" s="378"/>
      <c r="L39" s="379"/>
      <c r="M39" s="379"/>
      <c r="N39" s="379"/>
      <c r="O39" s="347"/>
      <c r="P39" s="348"/>
      <c r="Q39" s="349"/>
    </row>
    <row r="40" spans="1:17" s="350" customFormat="1" ht="9.65" customHeight="1" x14ac:dyDescent="0.3">
      <c r="A40" s="376"/>
      <c r="B40" s="355"/>
      <c r="C40" s="355"/>
      <c r="D40" s="355"/>
      <c r="E40" s="355"/>
      <c r="F40" s="355"/>
      <c r="G40" s="355"/>
      <c r="H40" s="355"/>
      <c r="I40" s="378"/>
      <c r="J40" s="378"/>
      <c r="K40" s="380"/>
      <c r="L40" s="355"/>
      <c r="M40" s="378"/>
      <c r="N40" s="379"/>
      <c r="O40" s="347"/>
      <c r="P40" s="348"/>
      <c r="Q40" s="349"/>
    </row>
    <row r="41" spans="1:17" s="350" customFormat="1" ht="9.65" customHeight="1" x14ac:dyDescent="0.3">
      <c r="A41" s="376"/>
      <c r="B41" s="378"/>
      <c r="C41" s="378"/>
      <c r="D41" s="378"/>
      <c r="E41" s="355"/>
      <c r="F41" s="355"/>
      <c r="G41" s="355"/>
      <c r="H41" s="355"/>
      <c r="I41" s="378"/>
      <c r="J41" s="378"/>
      <c r="K41" s="378"/>
      <c r="L41" s="379"/>
      <c r="M41" s="378"/>
      <c r="N41" s="379"/>
      <c r="O41" s="347"/>
      <c r="P41" s="348"/>
      <c r="Q41" s="349"/>
    </row>
    <row r="42" spans="1:17" s="350" customFormat="1" ht="9.65" customHeight="1" x14ac:dyDescent="0.3">
      <c r="A42" s="376"/>
      <c r="B42" s="355"/>
      <c r="C42" s="355"/>
      <c r="D42" s="355"/>
      <c r="E42" s="355"/>
      <c r="F42" s="355"/>
      <c r="G42" s="355"/>
      <c r="H42" s="355"/>
      <c r="I42" s="378"/>
      <c r="J42" s="378"/>
      <c r="K42" s="378"/>
      <c r="L42" s="379"/>
      <c r="M42" s="379"/>
      <c r="N42" s="379"/>
      <c r="O42" s="347"/>
      <c r="P42" s="348"/>
      <c r="Q42" s="349"/>
    </row>
    <row r="43" spans="1:17" s="350" customFormat="1" ht="9.65" customHeight="1" x14ac:dyDescent="0.3">
      <c r="A43" s="376"/>
      <c r="B43" s="378"/>
      <c r="C43" s="378"/>
      <c r="D43" s="378"/>
      <c r="E43" s="355"/>
      <c r="F43" s="355"/>
      <c r="G43" s="355"/>
      <c r="H43" s="355"/>
      <c r="I43" s="378"/>
      <c r="J43" s="381"/>
      <c r="K43" s="378"/>
      <c r="L43" s="379"/>
      <c r="M43" s="379"/>
      <c r="N43" s="379"/>
      <c r="O43" s="347"/>
      <c r="P43" s="348"/>
      <c r="Q43" s="349"/>
    </row>
    <row r="44" spans="1:17" s="350" customFormat="1" ht="9.65" customHeight="1" x14ac:dyDescent="0.3">
      <c r="A44" s="376"/>
      <c r="B44" s="355"/>
      <c r="C44" s="355"/>
      <c r="D44" s="355"/>
      <c r="E44" s="355"/>
      <c r="F44" s="355"/>
      <c r="G44" s="355"/>
      <c r="H44" s="355"/>
      <c r="I44" s="380"/>
      <c r="J44" s="355"/>
      <c r="K44" s="378"/>
      <c r="L44" s="379"/>
      <c r="M44" s="379"/>
      <c r="N44" s="379"/>
      <c r="O44" s="347"/>
      <c r="P44" s="348"/>
      <c r="Q44" s="349"/>
    </row>
    <row r="45" spans="1:17" s="350" customFormat="1" ht="9.65" customHeight="1" x14ac:dyDescent="0.3">
      <c r="A45" s="376"/>
      <c r="B45" s="378"/>
      <c r="C45" s="378"/>
      <c r="D45" s="378"/>
      <c r="E45" s="355"/>
      <c r="F45" s="355"/>
      <c r="G45" s="355"/>
      <c r="H45" s="355"/>
      <c r="I45" s="378"/>
      <c r="J45" s="378"/>
      <c r="K45" s="378"/>
      <c r="L45" s="379"/>
      <c r="M45" s="379"/>
      <c r="N45" s="379"/>
      <c r="O45" s="347"/>
      <c r="P45" s="348"/>
      <c r="Q45" s="349"/>
    </row>
    <row r="46" spans="1:17" s="350" customFormat="1" ht="9.65" customHeight="1" x14ac:dyDescent="0.3">
      <c r="A46" s="376"/>
      <c r="B46" s="355"/>
      <c r="C46" s="355"/>
      <c r="D46" s="355"/>
      <c r="E46" s="355"/>
      <c r="F46" s="355"/>
      <c r="G46" s="355"/>
      <c r="H46" s="355"/>
      <c r="I46" s="378"/>
      <c r="J46" s="378"/>
      <c r="K46" s="378"/>
      <c r="L46" s="379"/>
      <c r="M46" s="379"/>
      <c r="N46" s="379"/>
      <c r="O46" s="347"/>
      <c r="P46" s="348"/>
      <c r="Q46" s="349"/>
    </row>
    <row r="47" spans="1:17" s="350" customFormat="1" ht="9.65" customHeight="1" x14ac:dyDescent="0.3">
      <c r="A47" s="377"/>
      <c r="B47" s="378"/>
      <c r="C47" s="378"/>
      <c r="D47" s="378"/>
      <c r="E47" s="355"/>
      <c r="F47" s="355"/>
      <c r="G47" s="355"/>
      <c r="H47" s="355"/>
      <c r="I47" s="378"/>
      <c r="J47" s="378"/>
      <c r="K47" s="378"/>
      <c r="L47" s="378"/>
      <c r="M47" s="345"/>
      <c r="N47" s="345"/>
      <c r="O47" s="347"/>
      <c r="P47" s="348"/>
      <c r="Q47" s="349"/>
    </row>
    <row r="48" spans="1:17" s="387" customFormat="1" ht="6.75" customHeight="1" x14ac:dyDescent="0.3">
      <c r="A48" s="382"/>
      <c r="B48" s="382"/>
      <c r="C48" s="382"/>
      <c r="D48" s="382"/>
      <c r="E48" s="382"/>
      <c r="F48" s="382"/>
      <c r="G48" s="382"/>
      <c r="H48" s="383"/>
      <c r="I48" s="384"/>
      <c r="J48" s="385"/>
      <c r="K48" s="384"/>
      <c r="L48" s="385"/>
      <c r="M48" s="384"/>
      <c r="N48" s="385"/>
      <c r="O48" s="384"/>
      <c r="P48" s="385"/>
      <c r="Q48" s="386"/>
    </row>
    <row r="49" spans="1:16" s="398" customFormat="1" ht="10.5" customHeight="1" x14ac:dyDescent="0.3">
      <c r="A49" s="388" t="s">
        <v>30</v>
      </c>
      <c r="B49" s="389"/>
      <c r="C49" s="389"/>
      <c r="D49" s="390"/>
      <c r="E49" s="391" t="s">
        <v>2</v>
      </c>
      <c r="F49" s="391"/>
      <c r="G49" s="391"/>
      <c r="H49" s="391" t="s">
        <v>2</v>
      </c>
      <c r="I49" s="392" t="s">
        <v>39</v>
      </c>
      <c r="J49" s="393"/>
      <c r="K49" s="392" t="s">
        <v>40</v>
      </c>
      <c r="L49" s="394"/>
      <c r="M49" s="395" t="s">
        <v>41</v>
      </c>
      <c r="N49" s="395"/>
      <c r="O49" s="396"/>
      <c r="P49" s="397"/>
    </row>
    <row r="50" spans="1:16" s="398" customFormat="1" ht="9" customHeight="1" x14ac:dyDescent="0.3">
      <c r="A50" s="399" t="s">
        <v>31</v>
      </c>
      <c r="B50" s="400"/>
      <c r="C50" s="401"/>
      <c r="D50" s="402"/>
      <c r="E50" s="403">
        <v>1</v>
      </c>
      <c r="F50" s="403"/>
      <c r="G50" s="403"/>
      <c r="H50" s="404" t="s">
        <v>3</v>
      </c>
      <c r="I50" s="405"/>
      <c r="J50" s="406"/>
      <c r="K50" s="405"/>
      <c r="L50" s="407"/>
      <c r="M50" s="408" t="s">
        <v>33</v>
      </c>
      <c r="N50" s="409"/>
      <c r="O50" s="409"/>
      <c r="P50" s="410"/>
    </row>
    <row r="51" spans="1:16" s="398" customFormat="1" ht="9" customHeight="1" x14ac:dyDescent="0.3">
      <c r="A51" s="411" t="s">
        <v>38</v>
      </c>
      <c r="B51" s="412"/>
      <c r="C51" s="413"/>
      <c r="D51" s="414"/>
      <c r="E51" s="403">
        <v>2</v>
      </c>
      <c r="F51" s="403"/>
      <c r="G51" s="403"/>
      <c r="H51" s="404" t="s">
        <v>4</v>
      </c>
      <c r="I51" s="405"/>
      <c r="J51" s="406"/>
      <c r="K51" s="405"/>
      <c r="L51" s="407"/>
      <c r="M51" s="415"/>
      <c r="N51" s="416"/>
      <c r="O51" s="412"/>
      <c r="P51" s="417"/>
    </row>
    <row r="52" spans="1:16" s="398" customFormat="1" ht="9" customHeight="1" x14ac:dyDescent="0.3">
      <c r="A52" s="418"/>
      <c r="B52" s="419"/>
      <c r="C52" s="420"/>
      <c r="D52" s="421"/>
      <c r="E52" s="403">
        <v>3</v>
      </c>
      <c r="F52" s="403"/>
      <c r="G52" s="403"/>
      <c r="H52" s="404" t="s">
        <v>5</v>
      </c>
      <c r="I52" s="405"/>
      <c r="J52" s="406"/>
      <c r="K52" s="405"/>
      <c r="L52" s="407"/>
      <c r="M52" s="408" t="s">
        <v>34</v>
      </c>
      <c r="N52" s="409"/>
      <c r="O52" s="409"/>
      <c r="P52" s="410"/>
    </row>
    <row r="53" spans="1:16" s="398" customFormat="1" ht="9" customHeight="1" x14ac:dyDescent="0.3">
      <c r="A53" s="422"/>
      <c r="B53" s="324"/>
      <c r="C53" s="324"/>
      <c r="D53" s="423"/>
      <c r="E53" s="403">
        <v>4</v>
      </c>
      <c r="F53" s="403"/>
      <c r="G53" s="403"/>
      <c r="H53" s="404" t="s">
        <v>6</v>
      </c>
      <c r="I53" s="405"/>
      <c r="J53" s="406"/>
      <c r="K53" s="405"/>
      <c r="L53" s="407"/>
      <c r="M53" s="405"/>
      <c r="N53" s="406"/>
      <c r="O53" s="405"/>
      <c r="P53" s="407"/>
    </row>
    <row r="54" spans="1:16" s="398" customFormat="1" ht="9" customHeight="1" x14ac:dyDescent="0.3">
      <c r="A54" s="424"/>
      <c r="B54" s="425"/>
      <c r="C54" s="425"/>
      <c r="D54" s="426"/>
      <c r="E54" s="403"/>
      <c r="F54" s="403"/>
      <c r="G54" s="403"/>
      <c r="H54" s="404" t="s">
        <v>7</v>
      </c>
      <c r="I54" s="405"/>
      <c r="J54" s="406"/>
      <c r="K54" s="405"/>
      <c r="L54" s="407"/>
      <c r="M54" s="412"/>
      <c r="N54" s="416"/>
      <c r="O54" s="412"/>
      <c r="P54" s="417"/>
    </row>
    <row r="55" spans="1:16" s="398" customFormat="1" ht="9" customHeight="1" x14ac:dyDescent="0.3">
      <c r="A55" s="427"/>
      <c r="B55" s="428"/>
      <c r="C55" s="324"/>
      <c r="D55" s="423"/>
      <c r="E55" s="403"/>
      <c r="F55" s="403"/>
      <c r="G55" s="403"/>
      <c r="H55" s="404" t="s">
        <v>8</v>
      </c>
      <c r="I55" s="405"/>
      <c r="J55" s="406"/>
      <c r="K55" s="405"/>
      <c r="L55" s="407"/>
      <c r="M55" s="408" t="s">
        <v>26</v>
      </c>
      <c r="N55" s="409"/>
      <c r="O55" s="409"/>
      <c r="P55" s="410"/>
    </row>
    <row r="56" spans="1:16" s="398" customFormat="1" ht="9" customHeight="1" x14ac:dyDescent="0.3">
      <c r="A56" s="427"/>
      <c r="B56" s="428"/>
      <c r="C56" s="429"/>
      <c r="D56" s="430"/>
      <c r="E56" s="403"/>
      <c r="F56" s="403"/>
      <c r="G56" s="403"/>
      <c r="H56" s="404" t="s">
        <v>9</v>
      </c>
      <c r="I56" s="405"/>
      <c r="J56" s="406"/>
      <c r="K56" s="405"/>
      <c r="L56" s="407"/>
      <c r="M56" s="405"/>
      <c r="N56" s="406"/>
      <c r="O56" s="405"/>
      <c r="P56" s="407"/>
    </row>
    <row r="57" spans="1:16" s="398" customFormat="1" ht="9" customHeight="1" x14ac:dyDescent="0.3">
      <c r="A57" s="431"/>
      <c r="B57" s="432"/>
      <c r="C57" s="433"/>
      <c r="D57" s="434"/>
      <c r="E57" s="435"/>
      <c r="F57" s="435"/>
      <c r="G57" s="435"/>
      <c r="H57" s="436" t="s">
        <v>10</v>
      </c>
      <c r="I57" s="412"/>
      <c r="J57" s="416"/>
      <c r="K57" s="412"/>
      <c r="L57" s="417"/>
      <c r="M57" s="412" t="str">
        <f>P4</f>
        <v>Sági István</v>
      </c>
      <c r="N57" s="416"/>
      <c r="O57" s="412"/>
      <c r="P57" s="437" t="e">
        <f>MIN(4,#REF!)</f>
        <v>#REF!</v>
      </c>
    </row>
  </sheetData>
  <mergeCells count="1">
    <mergeCell ref="A4:C4"/>
  </mergeCells>
  <conditionalFormatting sqref="B39 B41 B43 B45 B47">
    <cfRule type="cellIs" dxfId="28" priority="32" stopIfTrue="1" operator="equal">
      <formula>"QA"</formula>
    </cfRule>
    <cfRule type="cellIs" dxfId="27" priority="33" stopIfTrue="1" operator="equal">
      <formula>"DA"</formula>
    </cfRule>
  </conditionalFormatting>
  <conditionalFormatting sqref="E7:G7 E9:G9 E11:G11 E13:G13 E15:G15 E17:G17 E19:G19 E25:G25 E31:G31 E35:G35 E21:G21 E23:G23 E27:G27 E29:G29 E33:G33 E37:G37">
    <cfRule type="expression" dxfId="26" priority="35" stopIfTrue="1">
      <formula>$E7&lt;5</formula>
    </cfRule>
  </conditionalFormatting>
  <conditionalFormatting sqref="E39:G39 E41:G41 E43:G43 E45:G45 E47:G47">
    <cfRule type="expression" dxfId="25" priority="27" stopIfTrue="1">
      <formula>AND($E39&lt;9,$C39&gt;0)</formula>
    </cfRule>
  </conditionalFormatting>
  <conditionalFormatting sqref="H8 J10 H12 L14 H16 J18 H20 N22 H24 J26 H28 L30 H32 J34 H36 P57">
    <cfRule type="expression" dxfId="24" priority="34" stopIfTrue="1">
      <formula>$M$1="CU"</formula>
    </cfRule>
  </conditionalFormatting>
  <conditionalFormatting sqref="I8">
    <cfRule type="cellIs" dxfId="23" priority="6" stopIfTrue="1" operator="equal">
      <formula>"Bye"</formula>
    </cfRule>
  </conditionalFormatting>
  <conditionalFormatting sqref="I10 K14 I18 M22 I26 K30 I34 K40 I44">
    <cfRule type="expression" dxfId="22" priority="24" stopIfTrue="1">
      <formula>AND($M$1="CU",I10="Umpire")</formula>
    </cfRule>
    <cfRule type="expression" dxfId="21" priority="25" stopIfTrue="1">
      <formula>AND($M$1="CU",I10&lt;&gt;"Umpire",J10&lt;&gt;"")</formula>
    </cfRule>
    <cfRule type="expression" dxfId="20" priority="26" stopIfTrue="1">
      <formula>AND($M$1="CU",I10&lt;&gt;"Umpire")</formula>
    </cfRule>
  </conditionalFormatting>
  <conditionalFormatting sqref="I12">
    <cfRule type="cellIs" dxfId="19" priority="18" stopIfTrue="1" operator="equal">
      <formula>"Bye"</formula>
    </cfRule>
  </conditionalFormatting>
  <conditionalFormatting sqref="I16">
    <cfRule type="cellIs" dxfId="18" priority="5" stopIfTrue="1" operator="equal">
      <formula>"Bye"</formula>
    </cfRule>
  </conditionalFormatting>
  <conditionalFormatting sqref="I20">
    <cfRule type="cellIs" dxfId="17" priority="21" stopIfTrue="1" operator="equal">
      <formula>"Bye"</formula>
    </cfRule>
  </conditionalFormatting>
  <conditionalFormatting sqref="I24">
    <cfRule type="cellIs" dxfId="16" priority="2" stopIfTrue="1" operator="equal">
      <formula>"Bye"</formula>
    </cfRule>
  </conditionalFormatting>
  <conditionalFormatting sqref="I28">
    <cfRule type="cellIs" dxfId="15" priority="22" stopIfTrue="1" operator="equal">
      <formula>"Bye"</formula>
    </cfRule>
  </conditionalFormatting>
  <conditionalFormatting sqref="I32">
    <cfRule type="cellIs" dxfId="14" priority="12" stopIfTrue="1" operator="equal">
      <formula>"Bye"</formula>
    </cfRule>
  </conditionalFormatting>
  <conditionalFormatting sqref="I36">
    <cfRule type="cellIs" dxfId="13" priority="1" stopIfTrue="1" operator="equal">
      <formula>"Bye"</formula>
    </cfRule>
  </conditionalFormatting>
  <conditionalFormatting sqref="K10">
    <cfRule type="cellIs" dxfId="12" priority="20" stopIfTrue="1" operator="equal">
      <formula>"Bye"</formula>
    </cfRule>
  </conditionalFormatting>
  <conditionalFormatting sqref="K18">
    <cfRule type="cellIs" dxfId="11" priority="17" stopIfTrue="1" operator="equal">
      <formula>"Bye"</formula>
    </cfRule>
  </conditionalFormatting>
  <conditionalFormatting sqref="K26">
    <cfRule type="cellIs" dxfId="10" priority="14" stopIfTrue="1" operator="equal">
      <formula>"Bye"</formula>
    </cfRule>
  </conditionalFormatting>
  <conditionalFormatting sqref="K34">
    <cfRule type="cellIs" dxfId="9" priority="7" stopIfTrue="1" operator="equal">
      <formula>"Bye"</formula>
    </cfRule>
  </conditionalFormatting>
  <conditionalFormatting sqref="M14">
    <cfRule type="cellIs" dxfId="8" priority="19" stopIfTrue="1" operator="equal">
      <formula>"Bye"</formula>
    </cfRule>
  </conditionalFormatting>
  <conditionalFormatting sqref="M30">
    <cfRule type="cellIs" dxfId="7" priority="16" stopIfTrue="1" operator="equal">
      <formula>"Bye"</formula>
    </cfRule>
  </conditionalFormatting>
  <conditionalFormatting sqref="M40 I42 K44 I46">
    <cfRule type="expression" dxfId="6" priority="30" stopIfTrue="1">
      <formula>H40="as"</formula>
    </cfRule>
    <cfRule type="expression" dxfId="5" priority="31" stopIfTrue="1">
      <formula>H40="bs"</formula>
    </cfRule>
  </conditionalFormatting>
  <conditionalFormatting sqref="O22">
    <cfRule type="cellIs" dxfId="4" priority="15" stopIfTrue="1" operator="equal">
      <formula>"Bye"</formula>
    </cfRule>
  </conditionalFormatting>
  <dataValidations count="1">
    <dataValidation type="list" allowBlank="1" showInputMessage="1" sqref="I44 M22 K30 I34 I26 I18 I10 K14 K40" xr:uid="{301C76BD-A97C-4A05-B1A2-781612BE7BEB}">
      <formula1>$S$7:$S$16</formula1>
    </dataValidation>
  </dataValidations>
  <printOptions horizontalCentered="1"/>
  <pageMargins left="0.35" right="0.35" top="0.39" bottom="0.39" header="0" footer="0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2801" r:id="rId4" name="Button 1">
              <controlPr defaultSize="0" print="0" autoFill="0" autoPict="0" macro="[0]!Jun_Show_CU">
                <anchor moveWithCells="1" sizeWithCells="1">
                  <from>
                    <xdr:col>10</xdr:col>
                    <xdr:colOff>522514</xdr:colOff>
                    <xdr:row>0</xdr:row>
                    <xdr:rowOff>10886</xdr:rowOff>
                  </from>
                  <to>
                    <xdr:col>12</xdr:col>
                    <xdr:colOff>370114</xdr:colOff>
                    <xdr:row>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02" r:id="rId5" name="Button 2">
              <controlPr defaultSize="0" print="0" autoFill="0" autoPict="0" macro="[0]!Jun_Hide_CU">
                <anchor moveWithCells="1" sizeWithCells="1">
                  <from>
                    <xdr:col>10</xdr:col>
                    <xdr:colOff>517071</xdr:colOff>
                    <xdr:row>0</xdr:row>
                    <xdr:rowOff>179614</xdr:rowOff>
                  </from>
                  <to>
                    <xdr:col>12</xdr:col>
                    <xdr:colOff>370114</xdr:colOff>
                    <xdr:row>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05C4-0D9E-49F9-AC78-061679FA7D80}">
  <sheetPr>
    <tabColor rgb="FFFF0000"/>
  </sheetPr>
  <dimension ref="A1:AE43"/>
  <sheetViews>
    <sheetView showZeros="0" zoomScaleNormal="100" workbookViewId="0">
      <selection activeCell="G27" sqref="G27"/>
    </sheetView>
  </sheetViews>
  <sheetFormatPr defaultColWidth="8.69140625" defaultRowHeight="12.75" customHeight="1" x14ac:dyDescent="0.3"/>
  <cols>
    <col min="1" max="1" width="5.4609375" style="465" customWidth="1"/>
    <col min="2" max="2" width="4.4609375" style="465" customWidth="1"/>
    <col min="3" max="3" width="11.23046875" style="465" bestFit="1" customWidth="1"/>
    <col min="4" max="4" width="7.07421875" style="465" customWidth="1"/>
    <col min="5" max="5" width="9.3046875" style="465" customWidth="1"/>
    <col min="6" max="6" width="12.15234375" style="465" customWidth="1"/>
    <col min="7" max="7" width="11.61328125" style="465" customWidth="1"/>
    <col min="8" max="8" width="12.4609375" style="465" customWidth="1"/>
    <col min="9" max="9" width="8.53515625" style="465" customWidth="1"/>
    <col min="10" max="10" width="7.84375" style="465" customWidth="1"/>
    <col min="11" max="11" width="8.69140625" style="465"/>
    <col min="12" max="12" width="5.07421875" style="465" customWidth="1"/>
    <col min="13" max="13" width="11.53515625" style="465" customWidth="1"/>
    <col min="14" max="14" width="9.3046875" style="465" customWidth="1"/>
    <col min="15" max="17" width="8.69140625" style="465"/>
    <col min="18" max="30" width="11.53515625" style="465" hidden="1" customWidth="1"/>
    <col min="31" max="16384" width="8.69140625" style="465"/>
  </cols>
  <sheetData>
    <row r="1" spans="1:30" ht="25.3" x14ac:dyDescent="0.3">
      <c r="A1" s="657" t="s">
        <v>205</v>
      </c>
      <c r="B1" s="657"/>
      <c r="C1" s="657"/>
      <c r="D1" s="657"/>
      <c r="E1" s="657"/>
      <c r="F1" s="581"/>
      <c r="G1" s="581"/>
      <c r="I1" s="466"/>
      <c r="J1" s="467"/>
      <c r="K1" s="468"/>
      <c r="L1" s="468"/>
      <c r="M1" s="468"/>
      <c r="N1" s="469"/>
      <c r="O1" s="468"/>
      <c r="U1" s="470" t="e">
        <f>IF(R5=1,CONCATENATE(VLOOKUP(R3,T16:AA27,2)),CONCATENATE(VLOOKUP(R3,T2:AD13,2)))</f>
        <v>#REF!</v>
      </c>
      <c r="V1" s="470" t="e">
        <f>IF(R5=1,CONCATENATE(VLOOKUP(R3,T16:AD27,3)),CONCATENATE(VLOOKUP(R3,T2:AD13,3)))</f>
        <v>#REF!</v>
      </c>
      <c r="W1" s="470" t="e">
        <f>IF(R5=1,CONCATENATE(VLOOKUP(R3,T16:AD27,4)),CONCATENATE(VLOOKUP(R3,T2:AD13,4)))</f>
        <v>#REF!</v>
      </c>
      <c r="X1" s="470" t="e">
        <f>IF(R5=1,CONCATENATE(VLOOKUP(R3,T16:AD27,5)),CONCATENATE(VLOOKUP(R3,T2:AD13,5)))</f>
        <v>#REF!</v>
      </c>
      <c r="Y1" s="470" t="e">
        <f>IF(R5=1,CONCATENATE(VLOOKUP(R3,T16:AD27,6)),CONCATENATE(VLOOKUP(R3,T2:AD13,6)))</f>
        <v>#REF!</v>
      </c>
      <c r="Z1" s="470" t="e">
        <f>IF(R5=1,CONCATENATE(VLOOKUP(R3,T16:AD27,7)),CONCATENATE(VLOOKUP(R3,T2:AD13,7)))</f>
        <v>#REF!</v>
      </c>
      <c r="AA1" s="470" t="e">
        <f>IF(R5=1,CONCATENATE(VLOOKUP(R3,T16:AD27,8)),CONCATENATE(VLOOKUP(R3,T2:AD13,8)))</f>
        <v>#REF!</v>
      </c>
      <c r="AB1" s="470" t="e">
        <f>IF(R5=1,CONCATENATE(VLOOKUP(R3,T16:AD27,9)),CONCATENATE(VLOOKUP(R3,T2:AD13,9)))</f>
        <v>#REF!</v>
      </c>
      <c r="AC1" s="470" t="e">
        <f>IF(R5=1,CONCATENATE(VLOOKUP(R3,T16:AD27,10)),CONCATENATE(VLOOKUP(R3,T2:AD13,10)))</f>
        <v>#REF!</v>
      </c>
      <c r="AD1" s="470" t="e">
        <f>IF(R5=1,CONCATENATE(VLOOKUP(R3,T16:AD27,11)),CONCATENATE(VLOOKUP(R3,T2:AD13,11)))</f>
        <v>#REF!</v>
      </c>
    </row>
    <row r="2" spans="1:30" ht="12.45" x14ac:dyDescent="0.3">
      <c r="A2" s="471" t="s">
        <v>36</v>
      </c>
      <c r="B2" s="472"/>
      <c r="C2" s="472"/>
      <c r="D2" s="472"/>
      <c r="E2" s="472" t="s">
        <v>201</v>
      </c>
      <c r="F2" s="472"/>
      <c r="G2" s="472"/>
      <c r="H2" s="466"/>
      <c r="I2" s="466"/>
      <c r="J2" s="466"/>
      <c r="K2" s="474"/>
      <c r="L2" s="475"/>
      <c r="M2" s="474"/>
      <c r="N2" s="475"/>
      <c r="O2" s="474"/>
      <c r="R2" s="476"/>
      <c r="S2" s="477"/>
      <c r="T2" s="477" t="s">
        <v>49</v>
      </c>
      <c r="U2" s="478">
        <v>150</v>
      </c>
      <c r="V2" s="478">
        <v>120</v>
      </c>
      <c r="W2" s="478">
        <v>100</v>
      </c>
      <c r="X2" s="478">
        <v>80</v>
      </c>
      <c r="Y2" s="478">
        <v>70</v>
      </c>
      <c r="Z2" s="478">
        <v>60</v>
      </c>
      <c r="AA2" s="478">
        <v>55</v>
      </c>
      <c r="AB2" s="478">
        <v>50</v>
      </c>
      <c r="AC2" s="478">
        <v>45</v>
      </c>
      <c r="AD2" s="478">
        <v>40</v>
      </c>
    </row>
    <row r="3" spans="1:30" ht="12.45" x14ac:dyDescent="0.3">
      <c r="A3" s="479" t="s">
        <v>19</v>
      </c>
      <c r="B3" s="479"/>
      <c r="C3" s="479"/>
      <c r="D3" s="479"/>
      <c r="E3" s="479" t="s">
        <v>16</v>
      </c>
      <c r="F3" s="479"/>
      <c r="G3" s="479"/>
      <c r="H3" s="479"/>
      <c r="I3" s="481" t="s">
        <v>25</v>
      </c>
      <c r="J3" s="479"/>
      <c r="K3" s="482"/>
      <c r="L3" s="483"/>
      <c r="M3" s="482"/>
      <c r="N3" s="483"/>
      <c r="O3" s="484"/>
      <c r="R3" s="477" t="e">
        <f>IF(#REF!="OB","A",IF(#REF!="IX","W",#REF!))</f>
        <v>#REF!</v>
      </c>
      <c r="S3" s="477"/>
      <c r="T3" s="477" t="s">
        <v>67</v>
      </c>
      <c r="U3" s="478">
        <v>120</v>
      </c>
      <c r="V3" s="478">
        <v>90</v>
      </c>
      <c r="W3" s="478">
        <v>65</v>
      </c>
      <c r="X3" s="478">
        <v>55</v>
      </c>
      <c r="Y3" s="478">
        <v>50</v>
      </c>
      <c r="Z3" s="478">
        <v>45</v>
      </c>
      <c r="AA3" s="478">
        <v>40</v>
      </c>
      <c r="AB3" s="478">
        <v>35</v>
      </c>
      <c r="AC3" s="478">
        <v>25</v>
      </c>
      <c r="AD3" s="478">
        <v>20</v>
      </c>
    </row>
    <row r="4" spans="1:30" ht="12.9" thickBot="1" x14ac:dyDescent="0.35">
      <c r="A4" s="658">
        <v>46136</v>
      </c>
      <c r="B4" s="658"/>
      <c r="C4" s="658"/>
      <c r="D4" s="485"/>
      <c r="E4" s="486" t="s">
        <v>86</v>
      </c>
      <c r="F4" s="486"/>
      <c r="G4" s="486"/>
      <c r="H4" s="487"/>
      <c r="I4" s="489">
        <v>0</v>
      </c>
      <c r="J4" s="487"/>
      <c r="K4" s="490"/>
      <c r="L4" s="491"/>
      <c r="M4" s="492" t="s">
        <v>58</v>
      </c>
      <c r="N4" s="478" t="s">
        <v>274</v>
      </c>
      <c r="O4" s="478" t="s">
        <v>63</v>
      </c>
      <c r="R4" s="477"/>
      <c r="S4" s="477"/>
      <c r="T4" s="477" t="s">
        <v>68</v>
      </c>
      <c r="U4" s="478">
        <v>90</v>
      </c>
      <c r="V4" s="478">
        <v>60</v>
      </c>
      <c r="W4" s="478">
        <v>45</v>
      </c>
      <c r="X4" s="478">
        <v>34</v>
      </c>
      <c r="Y4" s="478">
        <v>27</v>
      </c>
      <c r="Z4" s="478">
        <v>22</v>
      </c>
      <c r="AA4" s="478">
        <v>18</v>
      </c>
      <c r="AB4" s="478">
        <v>15</v>
      </c>
      <c r="AC4" s="478">
        <v>12</v>
      </c>
      <c r="AD4" s="478">
        <v>9</v>
      </c>
    </row>
    <row r="5" spans="1:30" ht="12.45" x14ac:dyDescent="0.3">
      <c r="A5" s="493"/>
      <c r="B5" s="493" t="s">
        <v>35</v>
      </c>
      <c r="C5" s="493" t="s">
        <v>47</v>
      </c>
      <c r="D5" s="493" t="s">
        <v>30</v>
      </c>
      <c r="E5" s="493" t="s">
        <v>52</v>
      </c>
      <c r="F5" s="493"/>
      <c r="G5" s="493"/>
      <c r="H5" s="494" t="s">
        <v>53</v>
      </c>
      <c r="I5" s="494" t="s">
        <v>54</v>
      </c>
      <c r="J5" s="494" t="s">
        <v>55</v>
      </c>
      <c r="M5" s="495" t="s">
        <v>65</v>
      </c>
      <c r="N5" s="496" t="s">
        <v>61</v>
      </c>
      <c r="O5" s="496" t="s">
        <v>275</v>
      </c>
      <c r="R5" s="477">
        <v>2</v>
      </c>
      <c r="S5" s="477"/>
      <c r="T5" s="477" t="s">
        <v>69</v>
      </c>
      <c r="U5" s="478">
        <v>60</v>
      </c>
      <c r="V5" s="478">
        <v>40</v>
      </c>
      <c r="W5" s="478">
        <v>30</v>
      </c>
      <c r="X5" s="478">
        <v>20</v>
      </c>
      <c r="Y5" s="478">
        <v>18</v>
      </c>
      <c r="Z5" s="478">
        <v>15</v>
      </c>
      <c r="AA5" s="478">
        <v>12</v>
      </c>
      <c r="AB5" s="478">
        <v>10</v>
      </c>
      <c r="AC5" s="478">
        <v>8</v>
      </c>
      <c r="AD5" s="478">
        <v>6</v>
      </c>
    </row>
    <row r="6" spans="1:30" ht="12.45" x14ac:dyDescent="0.3">
      <c r="A6" s="497"/>
      <c r="B6" s="497"/>
      <c r="C6" s="497"/>
      <c r="D6" s="497"/>
      <c r="E6" s="497"/>
      <c r="F6" s="497"/>
      <c r="G6" s="497"/>
      <c r="H6" s="497"/>
      <c r="I6" s="497"/>
      <c r="J6" s="497"/>
      <c r="M6" s="498" t="s">
        <v>66</v>
      </c>
      <c r="N6" s="499" t="s">
        <v>276</v>
      </c>
      <c r="O6" s="499" t="s">
        <v>64</v>
      </c>
      <c r="R6" s="477"/>
      <c r="S6" s="477"/>
      <c r="T6" s="477" t="s">
        <v>70</v>
      </c>
      <c r="U6" s="478">
        <v>40</v>
      </c>
      <c r="V6" s="478">
        <v>25</v>
      </c>
      <c r="W6" s="478">
        <v>18</v>
      </c>
      <c r="X6" s="478">
        <v>13</v>
      </c>
      <c r="Y6" s="478">
        <v>10</v>
      </c>
      <c r="Z6" s="478">
        <v>8</v>
      </c>
      <c r="AA6" s="478">
        <v>6</v>
      </c>
      <c r="AB6" s="478">
        <v>5</v>
      </c>
      <c r="AC6" s="478">
        <v>4</v>
      </c>
      <c r="AD6" s="478">
        <v>3</v>
      </c>
    </row>
    <row r="7" spans="1:30" ht="12.45" x14ac:dyDescent="0.3">
      <c r="A7" s="500" t="s">
        <v>49</v>
      </c>
      <c r="B7" s="501">
        <v>1</v>
      </c>
      <c r="C7" s="502">
        <v>0</v>
      </c>
      <c r="D7" s="502">
        <v>0</v>
      </c>
      <c r="E7" s="503" t="s">
        <v>110</v>
      </c>
      <c r="F7" s="676"/>
      <c r="G7" s="676" t="s">
        <v>386</v>
      </c>
      <c r="H7" s="504"/>
      <c r="I7" s="505" t="str">
        <f>IF(H7="","",CONCATENATE(VLOOKUP($R$3,$U$1:$AD$1,H7)," pont"))</f>
        <v/>
      </c>
      <c r="J7" s="506"/>
      <c r="M7" s="492" t="s">
        <v>277</v>
      </c>
      <c r="N7" s="478" t="s">
        <v>60</v>
      </c>
      <c r="O7" s="478" t="s">
        <v>278</v>
      </c>
      <c r="R7" s="477"/>
      <c r="S7" s="477"/>
      <c r="T7" s="477" t="s">
        <v>71</v>
      </c>
      <c r="U7" s="478">
        <v>25</v>
      </c>
      <c r="V7" s="478">
        <v>15</v>
      </c>
      <c r="W7" s="478">
        <v>13</v>
      </c>
      <c r="X7" s="478">
        <v>8</v>
      </c>
      <c r="Y7" s="478">
        <v>6</v>
      </c>
      <c r="Z7" s="478">
        <v>4</v>
      </c>
      <c r="AA7" s="478">
        <v>3</v>
      </c>
      <c r="AB7" s="478">
        <v>2</v>
      </c>
      <c r="AC7" s="478">
        <v>1</v>
      </c>
      <c r="AD7" s="478">
        <v>0</v>
      </c>
    </row>
    <row r="8" spans="1:30" ht="12.45" x14ac:dyDescent="0.3">
      <c r="A8" s="500"/>
      <c r="B8" s="507"/>
      <c r="C8" s="508"/>
      <c r="D8" s="508"/>
      <c r="E8" s="508"/>
      <c r="F8" s="508"/>
      <c r="G8" s="508"/>
      <c r="H8" s="500"/>
      <c r="I8" s="500"/>
      <c r="J8" s="509"/>
      <c r="M8" s="495" t="s">
        <v>279</v>
      </c>
      <c r="N8" s="496" t="s">
        <v>62</v>
      </c>
      <c r="O8" s="496" t="s">
        <v>280</v>
      </c>
      <c r="R8" s="477"/>
      <c r="S8" s="477"/>
      <c r="T8" s="477" t="s">
        <v>72</v>
      </c>
      <c r="U8" s="478">
        <v>15</v>
      </c>
      <c r="V8" s="478">
        <v>10</v>
      </c>
      <c r="W8" s="478">
        <v>7</v>
      </c>
      <c r="X8" s="478">
        <v>5</v>
      </c>
      <c r="Y8" s="478">
        <v>4</v>
      </c>
      <c r="Z8" s="478">
        <v>3</v>
      </c>
      <c r="AA8" s="478">
        <v>2</v>
      </c>
      <c r="AB8" s="478">
        <v>1</v>
      </c>
      <c r="AC8" s="478">
        <v>0</v>
      </c>
      <c r="AD8" s="478">
        <v>0</v>
      </c>
    </row>
    <row r="9" spans="1:30" ht="12.45" x14ac:dyDescent="0.3">
      <c r="A9" s="500" t="s">
        <v>50</v>
      </c>
      <c r="B9" s="501">
        <v>2</v>
      </c>
      <c r="C9" s="502">
        <v>0</v>
      </c>
      <c r="D9" s="502">
        <v>0</v>
      </c>
      <c r="E9" s="503" t="s">
        <v>190</v>
      </c>
      <c r="F9" s="676"/>
      <c r="G9" s="676" t="s">
        <v>386</v>
      </c>
      <c r="H9" s="504"/>
      <c r="I9" s="505" t="str">
        <f>IF(H9="","",CONCATENATE(VLOOKUP($R$3,$U$1:$AD$1,H9)," pont"))</f>
        <v/>
      </c>
      <c r="J9" s="506"/>
      <c r="R9" s="477"/>
      <c r="S9" s="477"/>
      <c r="T9" s="477" t="s">
        <v>73</v>
      </c>
      <c r="U9" s="478">
        <v>10</v>
      </c>
      <c r="V9" s="478">
        <v>6</v>
      </c>
      <c r="W9" s="478">
        <v>4</v>
      </c>
      <c r="X9" s="478">
        <v>2</v>
      </c>
      <c r="Y9" s="478">
        <v>1</v>
      </c>
      <c r="Z9" s="478">
        <v>0</v>
      </c>
      <c r="AA9" s="478">
        <v>0</v>
      </c>
      <c r="AB9" s="478">
        <v>0</v>
      </c>
      <c r="AC9" s="478">
        <v>0</v>
      </c>
      <c r="AD9" s="478">
        <v>0</v>
      </c>
    </row>
    <row r="10" spans="1:30" ht="12.45" x14ac:dyDescent="0.3">
      <c r="A10" s="500"/>
      <c r="B10" s="507"/>
      <c r="C10" s="508"/>
      <c r="D10" s="508"/>
      <c r="E10" s="508"/>
      <c r="F10" s="508"/>
      <c r="G10" s="508"/>
      <c r="H10" s="500"/>
      <c r="I10" s="500"/>
      <c r="J10" s="509"/>
      <c r="R10" s="477"/>
      <c r="S10" s="477"/>
      <c r="T10" s="477" t="s">
        <v>74</v>
      </c>
      <c r="U10" s="478">
        <v>6</v>
      </c>
      <c r="V10" s="478">
        <v>3</v>
      </c>
      <c r="W10" s="478">
        <v>2</v>
      </c>
      <c r="X10" s="478">
        <v>1</v>
      </c>
      <c r="Y10" s="478">
        <v>0</v>
      </c>
      <c r="Z10" s="478">
        <v>0</v>
      </c>
      <c r="AA10" s="478">
        <v>0</v>
      </c>
      <c r="AB10" s="478">
        <v>0</v>
      </c>
      <c r="AC10" s="478">
        <v>0</v>
      </c>
      <c r="AD10" s="478">
        <v>0</v>
      </c>
    </row>
    <row r="11" spans="1:30" ht="12.45" x14ac:dyDescent="0.3">
      <c r="A11" s="500" t="s">
        <v>51</v>
      </c>
      <c r="B11" s="501">
        <v>3</v>
      </c>
      <c r="C11" s="502">
        <v>0</v>
      </c>
      <c r="D11" s="502">
        <v>0</v>
      </c>
      <c r="E11" s="503" t="s">
        <v>111</v>
      </c>
      <c r="F11" s="676"/>
      <c r="G11" s="676" t="s">
        <v>386</v>
      </c>
      <c r="H11" s="504"/>
      <c r="I11" s="505" t="str">
        <f>IF(H11="","",CONCATENATE(VLOOKUP($R$3,$U$1:$AD$1,H11)," pont"))</f>
        <v/>
      </c>
      <c r="J11" s="506"/>
      <c r="R11" s="477"/>
      <c r="S11" s="477"/>
      <c r="T11" s="477" t="s">
        <v>79</v>
      </c>
      <c r="U11" s="478">
        <v>3</v>
      </c>
      <c r="V11" s="478">
        <v>2</v>
      </c>
      <c r="W11" s="478">
        <v>1</v>
      </c>
      <c r="X11" s="478">
        <v>0</v>
      </c>
      <c r="Y11" s="478">
        <v>0</v>
      </c>
      <c r="Z11" s="478">
        <v>0</v>
      </c>
      <c r="AA11" s="478">
        <v>0</v>
      </c>
      <c r="AB11" s="478">
        <v>0</v>
      </c>
      <c r="AC11" s="478">
        <v>0</v>
      </c>
      <c r="AD11" s="478">
        <v>0</v>
      </c>
    </row>
    <row r="12" spans="1:30" ht="12.45" x14ac:dyDescent="0.3">
      <c r="A12" s="500"/>
      <c r="B12" s="507"/>
      <c r="C12" s="508"/>
      <c r="D12" s="508"/>
      <c r="E12" s="508"/>
      <c r="F12" s="508"/>
      <c r="G12" s="508"/>
      <c r="H12" s="497"/>
      <c r="I12" s="497"/>
      <c r="J12" s="509"/>
      <c r="R12" s="477"/>
      <c r="S12" s="477"/>
      <c r="T12" s="477" t="s">
        <v>75</v>
      </c>
      <c r="U12" s="510">
        <v>0</v>
      </c>
      <c r="V12" s="510">
        <v>0</v>
      </c>
      <c r="W12" s="510">
        <v>0</v>
      </c>
      <c r="X12" s="510">
        <v>0</v>
      </c>
      <c r="Y12" s="510">
        <v>0</v>
      </c>
      <c r="Z12" s="510">
        <v>0</v>
      </c>
      <c r="AA12" s="510">
        <v>0</v>
      </c>
      <c r="AB12" s="510">
        <v>0</v>
      </c>
      <c r="AC12" s="510">
        <v>0</v>
      </c>
      <c r="AD12" s="510">
        <v>0</v>
      </c>
    </row>
    <row r="13" spans="1:30" ht="12.45" x14ac:dyDescent="0.3">
      <c r="A13" s="500" t="s">
        <v>56</v>
      </c>
      <c r="B13" s="501">
        <v>4</v>
      </c>
      <c r="C13" s="502">
        <v>0</v>
      </c>
      <c r="D13" s="502">
        <v>0</v>
      </c>
      <c r="E13" s="503" t="s">
        <v>112</v>
      </c>
      <c r="F13" s="676"/>
      <c r="G13" s="676" t="s">
        <v>386</v>
      </c>
      <c r="H13" s="504"/>
      <c r="I13" s="505" t="str">
        <f>IF(H13="","",CONCATENATE(VLOOKUP($R$3,$U$1:$AD$1,H13)," pont"))</f>
        <v/>
      </c>
      <c r="J13" s="506"/>
      <c r="R13" s="477"/>
      <c r="S13" s="477"/>
      <c r="T13" s="477" t="s">
        <v>76</v>
      </c>
      <c r="U13" s="510">
        <v>0</v>
      </c>
      <c r="V13" s="510">
        <v>0</v>
      </c>
      <c r="W13" s="510">
        <v>0</v>
      </c>
      <c r="X13" s="510">
        <v>0</v>
      </c>
      <c r="Y13" s="510">
        <v>0</v>
      </c>
      <c r="Z13" s="510">
        <v>0</v>
      </c>
      <c r="AA13" s="510">
        <v>0</v>
      </c>
      <c r="AB13" s="510">
        <v>0</v>
      </c>
      <c r="AC13" s="510">
        <v>0</v>
      </c>
      <c r="AD13" s="510">
        <v>0</v>
      </c>
    </row>
    <row r="14" spans="1:30" ht="12.45" x14ac:dyDescent="0.3">
      <c r="A14" s="500"/>
      <c r="B14" s="507"/>
      <c r="C14" s="508"/>
      <c r="D14" s="508"/>
      <c r="E14" s="508"/>
      <c r="F14" s="508"/>
      <c r="G14" s="508"/>
      <c r="H14" s="500"/>
      <c r="I14" s="500"/>
      <c r="J14" s="509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</row>
    <row r="15" spans="1:30" ht="12.45" x14ac:dyDescent="0.3">
      <c r="A15" s="500" t="s">
        <v>281</v>
      </c>
      <c r="B15" s="501">
        <v>5</v>
      </c>
      <c r="C15" s="502">
        <v>0</v>
      </c>
      <c r="D15" s="502">
        <v>0</v>
      </c>
      <c r="E15" s="503" t="s">
        <v>189</v>
      </c>
      <c r="F15" s="676"/>
      <c r="G15" s="676" t="s">
        <v>381</v>
      </c>
      <c r="H15" s="504"/>
      <c r="I15" s="505" t="str">
        <f>IF(H15="","",CONCATENATE(VLOOKUP($R$3,$U$1:$AD$1,H15)," pont"))</f>
        <v/>
      </c>
      <c r="J15" s="506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</row>
    <row r="16" spans="1:30" ht="12.45" x14ac:dyDescent="0.3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R16" s="477"/>
      <c r="S16" s="477"/>
      <c r="T16" s="477" t="s">
        <v>49</v>
      </c>
      <c r="U16" s="477">
        <v>300</v>
      </c>
      <c r="V16" s="477">
        <v>250</v>
      </c>
      <c r="W16" s="477">
        <v>220</v>
      </c>
      <c r="X16" s="477">
        <v>180</v>
      </c>
      <c r="Y16" s="477">
        <v>160</v>
      </c>
      <c r="Z16" s="477">
        <v>150</v>
      </c>
      <c r="AA16" s="477">
        <v>140</v>
      </c>
      <c r="AB16" s="477">
        <v>130</v>
      </c>
      <c r="AC16" s="477">
        <v>120</v>
      </c>
      <c r="AD16" s="477">
        <v>110</v>
      </c>
    </row>
    <row r="17" spans="1:30" ht="12.45" x14ac:dyDescent="0.3">
      <c r="A17" s="497"/>
      <c r="B17" s="497"/>
      <c r="C17" s="497"/>
      <c r="D17" s="497"/>
      <c r="E17" s="497"/>
      <c r="F17" s="497"/>
      <c r="G17" s="497"/>
      <c r="H17" s="497"/>
      <c r="I17" s="497"/>
      <c r="J17" s="497"/>
      <c r="R17" s="477"/>
      <c r="S17" s="477"/>
      <c r="T17" s="477" t="s">
        <v>67</v>
      </c>
      <c r="U17" s="477">
        <v>250</v>
      </c>
      <c r="V17" s="477">
        <v>200</v>
      </c>
      <c r="W17" s="477">
        <v>160</v>
      </c>
      <c r="X17" s="477">
        <v>140</v>
      </c>
      <c r="Y17" s="477">
        <v>120</v>
      </c>
      <c r="Z17" s="477">
        <v>110</v>
      </c>
      <c r="AA17" s="477">
        <v>100</v>
      </c>
      <c r="AB17" s="477">
        <v>90</v>
      </c>
      <c r="AC17" s="477">
        <v>80</v>
      </c>
      <c r="AD17" s="477">
        <v>70</v>
      </c>
    </row>
    <row r="18" spans="1:30" ht="18.75" customHeight="1" x14ac:dyDescent="0.3">
      <c r="A18" s="497"/>
      <c r="B18" s="666"/>
      <c r="C18" s="666"/>
      <c r="D18" s="662" t="str">
        <f>E7</f>
        <v>Lukáts Zsombor</v>
      </c>
      <c r="E18" s="663"/>
      <c r="F18" s="576" t="str">
        <f>E9</f>
        <v>Szabó Balázs</v>
      </c>
      <c r="G18" s="576" t="str">
        <f>E11</f>
        <v>Rédei Barnabás</v>
      </c>
      <c r="H18" s="580" t="str">
        <f>E13</f>
        <v>Takács Norbert</v>
      </c>
      <c r="I18" s="662" t="str">
        <f>E15</f>
        <v>Vince Zoárd</v>
      </c>
      <c r="J18" s="663"/>
      <c r="R18" s="477"/>
      <c r="S18" s="477"/>
      <c r="T18" s="477" t="s">
        <v>68</v>
      </c>
      <c r="U18" s="477">
        <v>200</v>
      </c>
      <c r="V18" s="477">
        <v>150</v>
      </c>
      <c r="W18" s="477">
        <v>130</v>
      </c>
      <c r="X18" s="477">
        <v>110</v>
      </c>
      <c r="Y18" s="477">
        <v>95</v>
      </c>
      <c r="Z18" s="477">
        <v>80</v>
      </c>
      <c r="AA18" s="477">
        <v>70</v>
      </c>
      <c r="AB18" s="477">
        <v>60</v>
      </c>
      <c r="AC18" s="477">
        <v>55</v>
      </c>
      <c r="AD18" s="477">
        <v>50</v>
      </c>
    </row>
    <row r="19" spans="1:30" ht="18.75" customHeight="1" x14ac:dyDescent="0.3">
      <c r="A19" s="511" t="s">
        <v>49</v>
      </c>
      <c r="B19" s="659" t="str">
        <f>E7</f>
        <v>Lukáts Zsombor</v>
      </c>
      <c r="C19" s="659"/>
      <c r="D19" s="660"/>
      <c r="E19" s="661"/>
      <c r="F19" s="680"/>
      <c r="G19" s="680"/>
      <c r="H19" s="580"/>
      <c r="I19" s="664"/>
      <c r="J19" s="665"/>
      <c r="R19" s="477"/>
      <c r="S19" s="477"/>
      <c r="T19" s="477" t="s">
        <v>69</v>
      </c>
      <c r="U19" s="477">
        <v>150</v>
      </c>
      <c r="V19" s="477">
        <v>120</v>
      </c>
      <c r="W19" s="477">
        <v>100</v>
      </c>
      <c r="X19" s="477">
        <v>80</v>
      </c>
      <c r="Y19" s="477">
        <v>70</v>
      </c>
      <c r="Z19" s="477">
        <v>60</v>
      </c>
      <c r="AA19" s="477">
        <v>55</v>
      </c>
      <c r="AB19" s="477">
        <v>50</v>
      </c>
      <c r="AC19" s="477">
        <v>45</v>
      </c>
      <c r="AD19" s="477">
        <v>40</v>
      </c>
    </row>
    <row r="20" spans="1:30" ht="18.75" customHeight="1" x14ac:dyDescent="0.3">
      <c r="A20" s="511" t="s">
        <v>50</v>
      </c>
      <c r="B20" s="659" t="str">
        <f>E9</f>
        <v>Szabó Balázs</v>
      </c>
      <c r="C20" s="659"/>
      <c r="D20" s="669"/>
      <c r="E20" s="670"/>
      <c r="F20" s="683"/>
      <c r="G20" s="574"/>
      <c r="H20" s="579"/>
      <c r="I20" s="664"/>
      <c r="J20" s="665"/>
      <c r="R20" s="477"/>
      <c r="S20" s="477"/>
      <c r="T20" s="477" t="s">
        <v>70</v>
      </c>
      <c r="U20" s="477">
        <v>120</v>
      </c>
      <c r="V20" s="477">
        <v>90</v>
      </c>
      <c r="W20" s="477">
        <v>65</v>
      </c>
      <c r="X20" s="477">
        <v>55</v>
      </c>
      <c r="Y20" s="477">
        <v>50</v>
      </c>
      <c r="Z20" s="477">
        <v>45</v>
      </c>
      <c r="AA20" s="477">
        <v>40</v>
      </c>
      <c r="AB20" s="477">
        <v>35</v>
      </c>
      <c r="AC20" s="477">
        <v>25</v>
      </c>
      <c r="AD20" s="477">
        <v>20</v>
      </c>
    </row>
    <row r="21" spans="1:30" ht="18.75" customHeight="1" x14ac:dyDescent="0.3">
      <c r="A21" s="511" t="s">
        <v>51</v>
      </c>
      <c r="B21" s="659" t="str">
        <f>E11</f>
        <v>Rédei Barnabás</v>
      </c>
      <c r="C21" s="659"/>
      <c r="D21" s="667"/>
      <c r="E21" s="668"/>
      <c r="F21" s="575"/>
      <c r="G21" s="684"/>
      <c r="H21" s="579"/>
      <c r="I21" s="669"/>
      <c r="J21" s="670"/>
      <c r="R21" s="477"/>
      <c r="S21" s="477"/>
      <c r="T21" s="477" t="s">
        <v>71</v>
      </c>
      <c r="U21" s="477">
        <v>90</v>
      </c>
      <c r="V21" s="477">
        <v>60</v>
      </c>
      <c r="W21" s="477">
        <v>45</v>
      </c>
      <c r="X21" s="477">
        <v>34</v>
      </c>
      <c r="Y21" s="477">
        <v>27</v>
      </c>
      <c r="Z21" s="477">
        <v>22</v>
      </c>
      <c r="AA21" s="477">
        <v>18</v>
      </c>
      <c r="AB21" s="477">
        <v>15</v>
      </c>
      <c r="AC21" s="477">
        <v>12</v>
      </c>
      <c r="AD21" s="477">
        <v>9</v>
      </c>
    </row>
    <row r="22" spans="1:30" ht="18.75" customHeight="1" x14ac:dyDescent="0.3">
      <c r="A22" s="511" t="s">
        <v>56</v>
      </c>
      <c r="B22" s="659" t="str">
        <f>E13</f>
        <v>Takács Norbert</v>
      </c>
      <c r="C22" s="659"/>
      <c r="D22" s="669"/>
      <c r="E22" s="670"/>
      <c r="F22" s="574"/>
      <c r="G22" s="574"/>
      <c r="H22" s="578"/>
      <c r="I22" s="669"/>
      <c r="J22" s="670"/>
      <c r="R22" s="477"/>
      <c r="S22" s="477"/>
      <c r="T22" s="477" t="s">
        <v>72</v>
      </c>
      <c r="U22" s="477">
        <v>60</v>
      </c>
      <c r="V22" s="477">
        <v>40</v>
      </c>
      <c r="W22" s="477">
        <v>30</v>
      </c>
      <c r="X22" s="477">
        <v>20</v>
      </c>
      <c r="Y22" s="477">
        <v>18</v>
      </c>
      <c r="Z22" s="477">
        <v>15</v>
      </c>
      <c r="AA22" s="477">
        <v>12</v>
      </c>
      <c r="AB22" s="477">
        <v>10</v>
      </c>
      <c r="AC22" s="477">
        <v>8</v>
      </c>
      <c r="AD22" s="477">
        <v>6</v>
      </c>
    </row>
    <row r="23" spans="1:30" ht="18.75" customHeight="1" x14ac:dyDescent="0.3">
      <c r="A23" s="511" t="s">
        <v>281</v>
      </c>
      <c r="B23" s="659" t="str">
        <f>E15</f>
        <v>Vince Zoárd</v>
      </c>
      <c r="C23" s="659"/>
      <c r="D23" s="671"/>
      <c r="E23" s="672"/>
      <c r="F23" s="575"/>
      <c r="G23" s="575"/>
      <c r="H23" s="576"/>
      <c r="I23" s="674"/>
      <c r="J23" s="674"/>
      <c r="R23" s="477"/>
      <c r="S23" s="477"/>
      <c r="T23" s="477" t="s">
        <v>73</v>
      </c>
      <c r="U23" s="477">
        <v>40</v>
      </c>
      <c r="V23" s="477">
        <v>25</v>
      </c>
      <c r="W23" s="477">
        <v>18</v>
      </c>
      <c r="X23" s="477">
        <v>13</v>
      </c>
      <c r="Y23" s="477">
        <v>8</v>
      </c>
      <c r="Z23" s="477">
        <v>7</v>
      </c>
      <c r="AA23" s="477">
        <v>6</v>
      </c>
      <c r="AB23" s="477">
        <v>5</v>
      </c>
      <c r="AC23" s="477">
        <v>4</v>
      </c>
      <c r="AD23" s="477">
        <v>3</v>
      </c>
    </row>
    <row r="24" spans="1:30" ht="12.45" x14ac:dyDescent="0.3">
      <c r="A24" s="497"/>
      <c r="B24" s="497"/>
      <c r="C24" s="497"/>
      <c r="D24" s="497"/>
      <c r="E24" s="497"/>
      <c r="F24" s="497"/>
      <c r="G24" s="497"/>
      <c r="H24" s="497"/>
      <c r="I24" s="497"/>
      <c r="J24" s="497"/>
      <c r="R24" s="477"/>
      <c r="S24" s="477"/>
      <c r="T24" s="477" t="s">
        <v>74</v>
      </c>
      <c r="U24" s="477">
        <v>25</v>
      </c>
      <c r="V24" s="477">
        <v>15</v>
      </c>
      <c r="W24" s="477">
        <v>13</v>
      </c>
      <c r="X24" s="477">
        <v>7</v>
      </c>
      <c r="Y24" s="477">
        <v>6</v>
      </c>
      <c r="Z24" s="477">
        <v>5</v>
      </c>
      <c r="AA24" s="477">
        <v>4</v>
      </c>
      <c r="AB24" s="477">
        <v>3</v>
      </c>
      <c r="AC24" s="477">
        <v>2</v>
      </c>
      <c r="AD24" s="477">
        <v>1</v>
      </c>
    </row>
    <row r="25" spans="1:30" ht="12.45" x14ac:dyDescent="0.3">
      <c r="A25" s="497"/>
      <c r="B25" s="497"/>
      <c r="C25" s="492" t="s">
        <v>58</v>
      </c>
      <c r="D25" s="478" t="s">
        <v>274</v>
      </c>
      <c r="E25" s="478" t="s">
        <v>63</v>
      </c>
      <c r="F25" s="497"/>
      <c r="G25" s="497"/>
      <c r="H25" s="497"/>
      <c r="I25" s="497"/>
      <c r="J25" s="497"/>
      <c r="R25" s="477"/>
      <c r="S25" s="477"/>
      <c r="T25" s="477" t="s">
        <v>79</v>
      </c>
      <c r="U25" s="477">
        <v>15</v>
      </c>
      <c r="V25" s="477">
        <v>10</v>
      </c>
      <c r="W25" s="477">
        <v>8</v>
      </c>
      <c r="X25" s="477">
        <v>4</v>
      </c>
      <c r="Y25" s="477">
        <v>3</v>
      </c>
      <c r="Z25" s="477">
        <v>2</v>
      </c>
      <c r="AA25" s="477">
        <v>1</v>
      </c>
      <c r="AB25" s="477">
        <v>0</v>
      </c>
      <c r="AC25" s="477">
        <v>0</v>
      </c>
      <c r="AD25" s="477">
        <v>0</v>
      </c>
    </row>
    <row r="26" spans="1:30" ht="12.45" x14ac:dyDescent="0.3">
      <c r="A26" s="497"/>
      <c r="B26" s="497"/>
      <c r="C26" s="495" t="s">
        <v>65</v>
      </c>
      <c r="D26" s="496" t="s">
        <v>61</v>
      </c>
      <c r="E26" s="496" t="s">
        <v>275</v>
      </c>
      <c r="F26" s="497"/>
      <c r="G26" s="497"/>
      <c r="H26" s="497"/>
      <c r="I26" s="497"/>
      <c r="J26" s="497"/>
      <c r="R26" s="477"/>
      <c r="S26" s="477"/>
      <c r="T26" s="477" t="s">
        <v>75</v>
      </c>
      <c r="U26" s="477">
        <v>10</v>
      </c>
      <c r="V26" s="477">
        <v>6</v>
      </c>
      <c r="W26" s="477">
        <v>4</v>
      </c>
      <c r="X26" s="477">
        <v>2</v>
      </c>
      <c r="Y26" s="477">
        <v>1</v>
      </c>
      <c r="Z26" s="477">
        <v>0</v>
      </c>
      <c r="AA26" s="477">
        <v>0</v>
      </c>
      <c r="AB26" s="477">
        <v>0</v>
      </c>
      <c r="AC26" s="477">
        <v>0</v>
      </c>
      <c r="AD26" s="477">
        <v>0</v>
      </c>
    </row>
    <row r="27" spans="1:30" ht="12.45" x14ac:dyDescent="0.3">
      <c r="A27" s="497"/>
      <c r="B27" s="497"/>
      <c r="C27" s="498" t="s">
        <v>66</v>
      </c>
      <c r="D27" s="499" t="s">
        <v>276</v>
      </c>
      <c r="E27" s="499" t="s">
        <v>64</v>
      </c>
      <c r="F27" s="497"/>
      <c r="G27" s="497"/>
      <c r="H27" s="497"/>
      <c r="I27" s="497"/>
      <c r="J27" s="497"/>
      <c r="R27" s="477"/>
      <c r="S27" s="477"/>
      <c r="T27" s="477" t="s">
        <v>76</v>
      </c>
      <c r="U27" s="477">
        <v>3</v>
      </c>
      <c r="V27" s="477">
        <v>2</v>
      </c>
      <c r="W27" s="477">
        <v>1</v>
      </c>
      <c r="X27" s="477">
        <v>0</v>
      </c>
      <c r="Y27" s="477">
        <v>0</v>
      </c>
      <c r="Z27" s="477">
        <v>0</v>
      </c>
      <c r="AA27" s="477">
        <v>0</v>
      </c>
      <c r="AB27" s="477">
        <v>0</v>
      </c>
      <c r="AC27" s="477">
        <v>0</v>
      </c>
      <c r="AD27" s="477">
        <v>0</v>
      </c>
    </row>
    <row r="28" spans="1:30" ht="12.45" x14ac:dyDescent="0.3">
      <c r="A28" s="497"/>
      <c r="B28" s="497"/>
      <c r="C28" s="492" t="s">
        <v>277</v>
      </c>
      <c r="D28" s="478" t="s">
        <v>60</v>
      </c>
      <c r="E28" s="478" t="s">
        <v>278</v>
      </c>
      <c r="F28" s="497"/>
      <c r="G28" s="497"/>
      <c r="H28" s="497"/>
      <c r="I28" s="497"/>
      <c r="J28" s="497"/>
    </row>
    <row r="29" spans="1:30" ht="12.45" x14ac:dyDescent="0.3">
      <c r="A29" s="497"/>
      <c r="B29" s="497"/>
      <c r="C29" s="495" t="s">
        <v>279</v>
      </c>
      <c r="D29" s="496" t="s">
        <v>62</v>
      </c>
      <c r="E29" s="496" t="s">
        <v>280</v>
      </c>
      <c r="F29" s="497"/>
      <c r="G29" s="497"/>
      <c r="H29" s="497"/>
      <c r="I29" s="497"/>
      <c r="J29" s="497"/>
    </row>
    <row r="30" spans="1:30" ht="12.45" x14ac:dyDescent="0.3">
      <c r="A30" s="497"/>
      <c r="B30" s="497"/>
      <c r="C30" s="497"/>
      <c r="D30" s="497"/>
      <c r="E30" s="497"/>
      <c r="F30" s="497"/>
      <c r="G30" s="497"/>
      <c r="H30" s="497"/>
      <c r="I30" s="497"/>
      <c r="J30" s="497"/>
    </row>
    <row r="31" spans="1:30" ht="12.45" x14ac:dyDescent="0.3">
      <c r="A31" s="497"/>
      <c r="B31" s="497"/>
      <c r="C31" s="497"/>
      <c r="D31" s="497"/>
      <c r="E31" s="497"/>
      <c r="F31" s="497"/>
      <c r="G31" s="497"/>
      <c r="H31" s="497"/>
      <c r="I31" s="497"/>
      <c r="J31" s="497"/>
    </row>
    <row r="32" spans="1:30" ht="12.45" x14ac:dyDescent="0.3">
      <c r="A32" s="497"/>
      <c r="B32" s="497"/>
      <c r="C32" s="497"/>
      <c r="D32" s="497"/>
      <c r="E32" s="497"/>
      <c r="F32" s="497"/>
      <c r="G32" s="497"/>
      <c r="H32" s="497"/>
      <c r="I32" s="512"/>
      <c r="J32" s="497"/>
    </row>
    <row r="33" spans="1:15" ht="12.45" x14ac:dyDescent="0.3">
      <c r="A33" s="513" t="s">
        <v>30</v>
      </c>
      <c r="B33" s="514"/>
      <c r="C33" s="515"/>
      <c r="D33" s="516" t="s">
        <v>2</v>
      </c>
      <c r="E33" s="517" t="s">
        <v>32</v>
      </c>
      <c r="F33" s="517"/>
      <c r="G33" s="517"/>
      <c r="H33" s="519" t="s">
        <v>41</v>
      </c>
      <c r="I33" s="493"/>
      <c r="J33" s="518"/>
      <c r="M33" s="520"/>
      <c r="N33" s="520"/>
      <c r="O33" s="521"/>
    </row>
    <row r="34" spans="1:15" ht="12.45" x14ac:dyDescent="0.3">
      <c r="A34" s="522" t="s">
        <v>31</v>
      </c>
      <c r="B34" s="523"/>
      <c r="C34" s="524"/>
      <c r="D34" s="525"/>
      <c r="E34" s="572"/>
      <c r="F34" s="572"/>
      <c r="G34" s="572"/>
      <c r="H34" s="527" t="s">
        <v>33</v>
      </c>
      <c r="I34" s="528"/>
      <c r="J34" s="529"/>
      <c r="M34" s="530"/>
      <c r="N34" s="530"/>
      <c r="O34" s="531"/>
    </row>
    <row r="35" spans="1:15" ht="12.45" x14ac:dyDescent="0.3">
      <c r="A35" s="532" t="s">
        <v>38</v>
      </c>
      <c r="B35" s="533"/>
      <c r="C35" s="534"/>
      <c r="D35" s="535"/>
      <c r="E35" s="573"/>
      <c r="F35" s="573"/>
      <c r="G35" s="573"/>
      <c r="H35" s="537"/>
      <c r="I35" s="512"/>
      <c r="J35" s="538"/>
      <c r="M35" s="531"/>
      <c r="N35" s="539"/>
      <c r="O35" s="531"/>
    </row>
    <row r="36" spans="1:15" ht="12.45" x14ac:dyDescent="0.3">
      <c r="A36" s="540"/>
      <c r="B36" s="541"/>
      <c r="C36" s="542"/>
      <c r="D36" s="535"/>
      <c r="E36" s="543"/>
      <c r="F36" s="543"/>
      <c r="G36" s="543"/>
      <c r="H36" s="527" t="s">
        <v>34</v>
      </c>
      <c r="I36" s="528"/>
      <c r="J36" s="529"/>
      <c r="M36" s="530"/>
      <c r="N36" s="530"/>
      <c r="O36" s="531"/>
    </row>
    <row r="37" spans="1:15" ht="12.45" x14ac:dyDescent="0.3">
      <c r="A37" s="544"/>
      <c r="B37" s="545"/>
      <c r="C37" s="546"/>
      <c r="D37" s="535"/>
      <c r="E37" s="543"/>
      <c r="F37" s="543"/>
      <c r="G37" s="543"/>
      <c r="H37" s="547"/>
      <c r="I37" s="497"/>
      <c r="J37" s="548"/>
      <c r="M37" s="531"/>
      <c r="N37" s="539"/>
      <c r="O37" s="531"/>
    </row>
    <row r="38" spans="1:15" ht="12.45" x14ac:dyDescent="0.3">
      <c r="A38" s="549"/>
      <c r="B38" s="550"/>
      <c r="C38" s="551"/>
      <c r="D38" s="535"/>
      <c r="E38" s="543"/>
      <c r="F38" s="543"/>
      <c r="G38" s="543"/>
      <c r="H38" s="532"/>
      <c r="I38" s="512"/>
      <c r="J38" s="538"/>
      <c r="M38" s="531"/>
      <c r="N38" s="539"/>
      <c r="O38" s="531"/>
    </row>
    <row r="39" spans="1:15" ht="12.45" x14ac:dyDescent="0.3">
      <c r="A39" s="552"/>
      <c r="B39" s="553"/>
      <c r="C39" s="546"/>
      <c r="D39" s="535"/>
      <c r="E39" s="543"/>
      <c r="F39" s="543"/>
      <c r="G39" s="543"/>
      <c r="H39" s="527" t="s">
        <v>26</v>
      </c>
      <c r="I39" s="528"/>
      <c r="J39" s="529"/>
      <c r="M39" s="530"/>
      <c r="N39" s="530"/>
      <c r="O39" s="531"/>
    </row>
    <row r="40" spans="1:15" ht="12.45" x14ac:dyDescent="0.3">
      <c r="A40" s="552"/>
      <c r="B40" s="553"/>
      <c r="C40" s="554"/>
      <c r="D40" s="535"/>
      <c r="E40" s="543"/>
      <c r="F40" s="543"/>
      <c r="G40" s="543"/>
      <c r="H40" s="547"/>
      <c r="I40" s="497"/>
      <c r="J40" s="548"/>
      <c r="M40" s="531"/>
      <c r="N40" s="539"/>
      <c r="O40" s="531"/>
    </row>
    <row r="41" spans="1:15" ht="12.45" x14ac:dyDescent="0.3">
      <c r="A41" s="555"/>
      <c r="B41" s="556"/>
      <c r="C41" s="557"/>
      <c r="D41" s="558"/>
      <c r="E41" s="559"/>
      <c r="F41" s="559"/>
      <c r="G41" s="559"/>
      <c r="H41" s="532">
        <f>I4</f>
        <v>0</v>
      </c>
      <c r="I41" s="512"/>
      <c r="J41" s="538"/>
      <c r="M41" s="531"/>
      <c r="N41" s="539"/>
      <c r="O41" s="561"/>
    </row>
    <row r="42" spans="1:15" ht="12.45" x14ac:dyDescent="0.3"/>
    <row r="43" spans="1:15" ht="12.45" x14ac:dyDescent="0.3"/>
  </sheetData>
  <mergeCells count="20">
    <mergeCell ref="B23:C23"/>
    <mergeCell ref="D23:E23"/>
    <mergeCell ref="I23:J23"/>
    <mergeCell ref="B22:C22"/>
    <mergeCell ref="D22:E22"/>
    <mergeCell ref="I22:J22"/>
    <mergeCell ref="B21:C21"/>
    <mergeCell ref="D21:E21"/>
    <mergeCell ref="I21:J21"/>
    <mergeCell ref="B20:C20"/>
    <mergeCell ref="D20:E20"/>
    <mergeCell ref="I20:J20"/>
    <mergeCell ref="I19:J19"/>
    <mergeCell ref="B18:C18"/>
    <mergeCell ref="D18:E18"/>
    <mergeCell ref="I18:J18"/>
    <mergeCell ref="A1:E1"/>
    <mergeCell ref="A4:C4"/>
    <mergeCell ref="B19:C19"/>
    <mergeCell ref="D19:E19"/>
  </mergeCells>
  <conditionalFormatting sqref="E7:G7 E15:G15 E9:G9 E11:G11 E13:G13">
    <cfRule type="cellIs" dxfId="3" priority="1" operator="equal">
      <formula>"Bye"</formula>
    </cfRule>
  </conditionalFormatting>
  <conditionalFormatting sqref="O41">
    <cfRule type="expression" dxfId="2" priority="2">
      <formula>$L$1="CU"</formula>
    </cfRule>
  </conditionalFormatting>
  <printOptions horizontalCentered="1" verticalCentered="1"/>
  <pageMargins left="0" right="0" top="0.98402777777777795" bottom="0.98402777777777795" header="0.511811023622047" footer="0.511811023622047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L42"/>
  <sheetViews>
    <sheetView showGridLines="0" showZeros="0" zoomScaleNormal="100" workbookViewId="0">
      <selection activeCell="M23" sqref="M23"/>
    </sheetView>
  </sheetViews>
  <sheetFormatPr defaultRowHeight="12.45" x14ac:dyDescent="0.3"/>
  <cols>
    <col min="1" max="1" width="27.84375" customWidth="1"/>
    <col min="2" max="2" width="22.4609375" customWidth="1"/>
    <col min="3" max="8" width="4.3046875" hidden="1" customWidth="1"/>
    <col min="9" max="9" width="7.69140625" hidden="1" customWidth="1"/>
    <col min="10" max="10" width="7.69140625" style="38" customWidth="1"/>
    <col min="11" max="11" width="8.53515625" customWidth="1"/>
    <col min="12" max="12" width="11.53515625" hidden="1" customWidth="1"/>
  </cols>
  <sheetData>
    <row r="1" spans="1:10" ht="25.3" x14ac:dyDescent="0.4">
      <c r="A1" s="39" t="str">
        <f>Altalanos!$A$6</f>
        <v>2025/26. DO J-NK-SZ Vármegye</v>
      </c>
      <c r="B1" s="40"/>
      <c r="C1" s="40"/>
      <c r="D1" s="31"/>
      <c r="E1" s="31"/>
      <c r="F1" s="31"/>
      <c r="G1" s="31"/>
      <c r="H1" s="31"/>
      <c r="I1" s="31"/>
      <c r="J1" s="42"/>
    </row>
    <row r="2" spans="1:10" x14ac:dyDescent="0.3">
      <c r="A2" s="43"/>
      <c r="B2" s="25"/>
      <c r="C2" s="25"/>
      <c r="D2" s="31"/>
      <c r="E2" s="31"/>
      <c r="F2" s="31"/>
      <c r="G2" s="31"/>
      <c r="H2" s="31"/>
      <c r="I2" s="31"/>
      <c r="J2" s="41"/>
    </row>
    <row r="3" spans="1:10" s="2" customFormat="1" ht="39.75" customHeight="1" thickBot="1" x14ac:dyDescent="0.35">
      <c r="A3" s="44"/>
      <c r="B3" s="45" t="s">
        <v>18</v>
      </c>
      <c r="C3" s="46"/>
      <c r="D3" s="47"/>
      <c r="E3" s="47"/>
      <c r="F3" s="47"/>
      <c r="G3" s="47"/>
      <c r="H3" s="47"/>
      <c r="I3" s="47"/>
      <c r="J3" s="49"/>
    </row>
    <row r="4" spans="1:10" s="17" customFormat="1" ht="9" x14ac:dyDescent="0.3">
      <c r="A4" s="48" t="s">
        <v>19</v>
      </c>
      <c r="B4" s="46" t="s">
        <v>16</v>
      </c>
      <c r="C4" s="50"/>
      <c r="D4" s="50"/>
      <c r="E4" s="50"/>
      <c r="F4" s="50"/>
      <c r="G4" s="50"/>
      <c r="H4" s="50"/>
      <c r="I4" s="50"/>
      <c r="J4" s="50"/>
    </row>
    <row r="5" spans="1:10" s="32" customFormat="1" ht="12.75" customHeight="1" x14ac:dyDescent="0.3">
      <c r="A5" s="51" t="s">
        <v>206</v>
      </c>
      <c r="B5" s="52" t="s">
        <v>86</v>
      </c>
      <c r="C5" s="53"/>
      <c r="D5" s="53"/>
      <c r="E5" s="53"/>
      <c r="F5" s="53"/>
      <c r="G5" s="53"/>
      <c r="H5" s="53"/>
      <c r="I5" s="54"/>
      <c r="J5" s="54"/>
    </row>
    <row r="6" spans="1:10" s="2" customFormat="1" ht="60" customHeight="1" thickBot="1" x14ac:dyDescent="0.35">
      <c r="A6" s="618" t="s">
        <v>20</v>
      </c>
      <c r="B6" s="618"/>
      <c r="C6" s="55"/>
      <c r="D6" s="55"/>
      <c r="E6" s="55"/>
      <c r="F6" s="55"/>
      <c r="G6" s="55"/>
      <c r="H6" s="55"/>
      <c r="I6" s="55"/>
      <c r="J6" s="56"/>
    </row>
    <row r="7" spans="1:10" s="17" customFormat="1" ht="13.5" hidden="1" customHeight="1" x14ac:dyDescent="0.3">
      <c r="A7" s="57"/>
      <c r="B7" s="58"/>
      <c r="C7" s="58"/>
      <c r="D7" s="58"/>
      <c r="E7" s="58"/>
      <c r="F7" s="58"/>
      <c r="G7" s="58"/>
      <c r="H7" s="58"/>
      <c r="I7" s="58"/>
      <c r="J7" s="50"/>
    </row>
    <row r="8" spans="1:10" s="10" customFormat="1" ht="12.75" hidden="1" customHeight="1" x14ac:dyDescent="0.3">
      <c r="A8" s="59"/>
      <c r="B8" s="34"/>
      <c r="C8" s="34"/>
      <c r="D8" s="34"/>
      <c r="E8" s="34"/>
      <c r="F8" s="34"/>
      <c r="G8" s="34"/>
      <c r="H8" s="34"/>
      <c r="I8" s="34"/>
      <c r="J8" s="53"/>
    </row>
    <row r="9" spans="1:10" s="17" customFormat="1" ht="12.9" hidden="1" thickBot="1" x14ac:dyDescent="0.35">
      <c r="A9" s="60"/>
      <c r="B9" s="61"/>
      <c r="C9" s="62"/>
      <c r="D9" s="61"/>
      <c r="E9" s="61"/>
      <c r="F9" s="61"/>
      <c r="G9" s="61"/>
      <c r="H9" s="61"/>
      <c r="I9" s="61"/>
      <c r="J9" s="63"/>
    </row>
    <row r="10" spans="1:10" s="17" customFormat="1" ht="9" hidden="1" thickBot="1" x14ac:dyDescent="0.35">
      <c r="A10" s="57"/>
      <c r="B10" s="58"/>
      <c r="C10" s="50"/>
      <c r="D10" s="50"/>
      <c r="E10" s="50"/>
      <c r="F10" s="50"/>
      <c r="G10" s="50"/>
      <c r="H10" s="50"/>
      <c r="I10" s="50"/>
      <c r="J10" s="50"/>
    </row>
    <row r="11" spans="1:10" s="32" customFormat="1" ht="12.75" hidden="1" customHeight="1" x14ac:dyDescent="0.3">
      <c r="A11" s="64"/>
      <c r="B11" s="33"/>
      <c r="C11" s="53"/>
      <c r="D11" s="53"/>
      <c r="E11" s="53"/>
      <c r="F11" s="53"/>
      <c r="G11" s="53"/>
      <c r="H11" s="53"/>
      <c r="I11" s="54"/>
      <c r="J11" s="50"/>
    </row>
    <row r="12" spans="1:10" s="17" customFormat="1" ht="9" hidden="1" thickBot="1" x14ac:dyDescent="0.35">
      <c r="A12" s="57"/>
      <c r="B12" s="58"/>
      <c r="C12" s="58"/>
      <c r="D12" s="58"/>
      <c r="E12" s="58"/>
      <c r="F12" s="58"/>
      <c r="G12" s="58"/>
      <c r="H12" s="58"/>
      <c r="I12" s="58"/>
      <c r="J12" s="50"/>
    </row>
    <row r="13" spans="1:10" s="10" customFormat="1" ht="12.75" hidden="1" customHeight="1" x14ac:dyDescent="0.3">
      <c r="A13" s="59"/>
      <c r="B13" s="34"/>
      <c r="C13" s="34"/>
      <c r="D13" s="34"/>
      <c r="E13" s="34"/>
      <c r="F13" s="34"/>
      <c r="G13" s="34"/>
      <c r="H13" s="34"/>
      <c r="I13" s="34"/>
      <c r="J13" s="11"/>
    </row>
    <row r="14" spans="1:10" s="17" customFormat="1" ht="12.9" hidden="1" thickBot="1" x14ac:dyDescent="0.35">
      <c r="A14" s="60"/>
      <c r="B14" s="61"/>
      <c r="C14" s="62"/>
      <c r="D14" s="61"/>
      <c r="E14" s="61"/>
      <c r="F14" s="61"/>
      <c r="G14" s="61"/>
      <c r="H14" s="61"/>
      <c r="I14" s="61"/>
      <c r="J14" s="63"/>
    </row>
    <row r="15" spans="1:10" s="17" customFormat="1" ht="9" hidden="1" thickBot="1" x14ac:dyDescent="0.35">
      <c r="A15" s="57"/>
      <c r="B15" s="58"/>
      <c r="C15" s="50"/>
      <c r="D15" s="50"/>
      <c r="E15" s="50"/>
      <c r="F15" s="50"/>
      <c r="G15" s="50"/>
      <c r="H15" s="50"/>
      <c r="I15" s="50"/>
      <c r="J15" s="50"/>
    </row>
    <row r="16" spans="1:10" s="17" customFormat="1" ht="12.9" hidden="1" thickBot="1" x14ac:dyDescent="0.35">
      <c r="A16" s="64"/>
      <c r="B16" s="33"/>
      <c r="C16" s="53"/>
      <c r="D16" s="53"/>
      <c r="E16" s="53"/>
      <c r="F16" s="53"/>
      <c r="G16" s="53"/>
      <c r="H16" s="53"/>
      <c r="I16" s="54"/>
      <c r="J16" s="50"/>
    </row>
    <row r="17" spans="1:12" s="17" customFormat="1" ht="9" hidden="1" thickBot="1" x14ac:dyDescent="0.35">
      <c r="A17" s="57"/>
      <c r="B17" s="58"/>
      <c r="C17" s="58"/>
      <c r="D17" s="58"/>
      <c r="E17" s="58"/>
      <c r="F17" s="58"/>
      <c r="G17" s="58"/>
      <c r="H17" s="58"/>
      <c r="I17" s="58"/>
      <c r="J17" s="50"/>
    </row>
    <row r="18" spans="1:12" s="10" customFormat="1" ht="12.75" hidden="1" customHeight="1" x14ac:dyDescent="0.3">
      <c r="A18" s="59"/>
      <c r="B18" s="34"/>
      <c r="C18" s="34"/>
      <c r="D18" s="34"/>
      <c r="E18" s="34"/>
      <c r="F18" s="34"/>
      <c r="G18" s="34"/>
      <c r="H18" s="34"/>
      <c r="I18" s="34"/>
      <c r="J18" s="11"/>
    </row>
    <row r="19" spans="1:12" s="10" customFormat="1" ht="7.5" hidden="1" customHeight="1" x14ac:dyDescent="0.3">
      <c r="A19" s="65"/>
      <c r="B19" s="65"/>
      <c r="C19" s="13"/>
      <c r="D19" s="13"/>
      <c r="E19" s="13"/>
      <c r="F19" s="13"/>
      <c r="G19" s="13"/>
      <c r="H19" s="13"/>
      <c r="I19" s="13"/>
      <c r="J19" s="11"/>
    </row>
    <row r="20" spans="1:12" s="17" customFormat="1" ht="12.9" thickBot="1" x14ac:dyDescent="0.35">
      <c r="A20" s="137" t="s">
        <v>21</v>
      </c>
      <c r="B20" s="138"/>
      <c r="C20" s="62"/>
      <c r="D20" s="61"/>
      <c r="E20" s="61"/>
      <c r="F20" s="61"/>
      <c r="G20" s="61"/>
      <c r="H20" s="61"/>
      <c r="I20" s="61"/>
      <c r="J20" s="63"/>
    </row>
    <row r="21" spans="1:12" s="17" customFormat="1" ht="8.6" x14ac:dyDescent="0.3">
      <c r="A21" s="66" t="s">
        <v>22</v>
      </c>
      <c r="B21" s="67" t="s">
        <v>23</v>
      </c>
      <c r="C21" s="50"/>
      <c r="D21" s="50"/>
      <c r="E21" s="50"/>
      <c r="F21" s="50"/>
      <c r="G21" s="50"/>
      <c r="H21" s="50"/>
      <c r="I21" s="50"/>
      <c r="J21" s="50"/>
      <c r="L21" s="68" t="s">
        <v>44</v>
      </c>
    </row>
    <row r="22" spans="1:12" s="17" customFormat="1" ht="19.5" customHeight="1" x14ac:dyDescent="0.3">
      <c r="A22" s="69" t="s">
        <v>87</v>
      </c>
      <c r="B22" s="70" t="s">
        <v>88</v>
      </c>
      <c r="C22" s="53"/>
      <c r="D22" s="53"/>
      <c r="E22" s="53"/>
      <c r="F22" s="53"/>
      <c r="G22" s="53"/>
      <c r="H22" s="53"/>
      <c r="I22" s="54"/>
      <c r="J22" s="50"/>
      <c r="L22" s="71" t="str">
        <f t="shared" ref="L22:L29" si="0">LEFT(B22,1)&amp;" "&amp;A22</f>
        <v xml:space="preserve">I Sági </v>
      </c>
    </row>
    <row r="23" spans="1:12" s="17" customFormat="1" ht="19.5" customHeight="1" x14ac:dyDescent="0.3">
      <c r="A23" s="69"/>
      <c r="B23" s="70"/>
      <c r="C23" s="53"/>
      <c r="D23" s="53"/>
      <c r="E23" s="53"/>
      <c r="F23" s="53"/>
      <c r="G23" s="53"/>
      <c r="H23" s="53"/>
      <c r="I23" s="54"/>
      <c r="J23" s="50"/>
      <c r="L23" s="71" t="str">
        <f t="shared" si="0"/>
        <v xml:space="preserve"> </v>
      </c>
    </row>
    <row r="24" spans="1:12" s="17" customFormat="1" ht="19.5" customHeight="1" x14ac:dyDescent="0.3">
      <c r="A24" s="69"/>
      <c r="B24" s="70"/>
      <c r="C24" s="53"/>
      <c r="D24" s="53"/>
      <c r="E24" s="53"/>
      <c r="F24" s="53"/>
      <c r="G24" s="53"/>
      <c r="H24" s="53"/>
      <c r="I24" s="54"/>
      <c r="J24" s="50"/>
      <c r="L24" s="71" t="str">
        <f t="shared" si="0"/>
        <v xml:space="preserve"> </v>
      </c>
    </row>
    <row r="25" spans="1:12" s="2" customFormat="1" ht="19.5" customHeight="1" x14ac:dyDescent="0.3">
      <c r="A25" s="69"/>
      <c r="B25" s="70"/>
      <c r="C25" s="53"/>
      <c r="D25" s="53"/>
      <c r="E25" s="53"/>
      <c r="F25" s="53"/>
      <c r="G25" s="53"/>
      <c r="H25" s="53"/>
      <c r="I25" s="54"/>
      <c r="J25" s="50"/>
      <c r="L25" s="71" t="str">
        <f t="shared" si="0"/>
        <v xml:space="preserve"> </v>
      </c>
    </row>
    <row r="26" spans="1:12" s="2" customFormat="1" ht="19.5" customHeight="1" x14ac:dyDescent="0.3">
      <c r="A26" s="69"/>
      <c r="B26" s="70"/>
      <c r="C26" s="53"/>
      <c r="D26" s="53"/>
      <c r="E26" s="53"/>
      <c r="F26" s="53"/>
      <c r="G26" s="53"/>
      <c r="H26" s="53"/>
      <c r="I26" s="54"/>
      <c r="J26" s="50"/>
      <c r="L26" s="71" t="str">
        <f t="shared" si="0"/>
        <v xml:space="preserve"> </v>
      </c>
    </row>
    <row r="27" spans="1:12" s="2" customFormat="1" ht="19.5" customHeight="1" x14ac:dyDescent="0.3">
      <c r="A27" s="69"/>
      <c r="B27" s="70"/>
      <c r="C27" s="53"/>
      <c r="D27" s="53"/>
      <c r="E27" s="53"/>
      <c r="F27" s="53"/>
      <c r="G27" s="53"/>
      <c r="H27" s="53"/>
      <c r="I27" s="54"/>
      <c r="J27" s="50"/>
      <c r="L27" s="71" t="str">
        <f t="shared" si="0"/>
        <v xml:space="preserve"> </v>
      </c>
    </row>
    <row r="28" spans="1:12" s="2" customFormat="1" ht="19.5" customHeight="1" x14ac:dyDescent="0.3">
      <c r="A28" s="69"/>
      <c r="B28" s="70"/>
      <c r="C28" s="53"/>
      <c r="D28" s="53"/>
      <c r="E28" s="53"/>
      <c r="F28" s="53"/>
      <c r="G28" s="53"/>
      <c r="H28" s="53"/>
      <c r="I28" s="54"/>
      <c r="J28" s="50"/>
      <c r="L28" s="71" t="str">
        <f t="shared" si="0"/>
        <v xml:space="preserve"> </v>
      </c>
    </row>
    <row r="29" spans="1:12" s="2" customFormat="1" ht="19.5" customHeight="1" thickBot="1" x14ac:dyDescent="0.35">
      <c r="A29" s="72"/>
      <c r="B29" s="73"/>
      <c r="C29" s="53"/>
      <c r="D29" s="53"/>
      <c r="E29" s="53"/>
      <c r="F29" s="53"/>
      <c r="G29" s="53"/>
      <c r="H29" s="53"/>
      <c r="I29" s="54"/>
      <c r="J29" s="50"/>
      <c r="L29" s="71" t="str">
        <f t="shared" si="0"/>
        <v xml:space="preserve"> </v>
      </c>
    </row>
    <row r="30" spans="1:12" ht="12.9" thickBot="1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74"/>
      <c r="L30" s="75" t="s">
        <v>45</v>
      </c>
    </row>
    <row r="31" spans="1:12" x14ac:dyDescent="0.3">
      <c r="A31" s="31"/>
      <c r="B31" s="31"/>
      <c r="C31" s="31"/>
      <c r="D31" s="31"/>
      <c r="E31" s="31"/>
      <c r="F31" s="31"/>
      <c r="G31" s="31"/>
      <c r="H31" s="31"/>
      <c r="I31" s="31"/>
      <c r="J31" s="74"/>
    </row>
    <row r="32" spans="1:12" x14ac:dyDescent="0.3">
      <c r="A32" s="31"/>
      <c r="B32" s="31"/>
      <c r="C32" s="31"/>
      <c r="D32" s="31"/>
      <c r="E32" s="31"/>
      <c r="F32" s="31"/>
      <c r="G32" s="31"/>
      <c r="H32" s="31"/>
      <c r="I32" s="31"/>
      <c r="J32" s="74"/>
    </row>
    <row r="33" spans="1:10" x14ac:dyDescent="0.3">
      <c r="A33" s="31"/>
      <c r="B33" s="31"/>
      <c r="C33" s="31"/>
      <c r="D33" s="31"/>
      <c r="E33" s="31"/>
      <c r="F33" s="31"/>
      <c r="G33" s="31"/>
      <c r="H33" s="31"/>
      <c r="I33" s="31"/>
      <c r="J33" s="74"/>
    </row>
    <row r="34" spans="1:10" x14ac:dyDescent="0.3">
      <c r="A34" s="31"/>
      <c r="B34" s="31"/>
      <c r="C34" s="31"/>
      <c r="D34" s="31"/>
      <c r="E34" s="31"/>
      <c r="F34" s="31"/>
      <c r="G34" s="31"/>
      <c r="H34" s="31"/>
      <c r="I34" s="31"/>
      <c r="J34" s="74"/>
    </row>
    <row r="35" spans="1:10" x14ac:dyDescent="0.3">
      <c r="A35" s="31"/>
      <c r="B35" s="31"/>
      <c r="C35" s="31"/>
      <c r="D35" s="31"/>
      <c r="E35" s="31"/>
      <c r="F35" s="31"/>
      <c r="G35" s="31"/>
      <c r="H35" s="31"/>
      <c r="I35" s="31"/>
      <c r="J35" s="74"/>
    </row>
    <row r="36" spans="1:10" x14ac:dyDescent="0.3">
      <c r="A36" s="31"/>
      <c r="B36" s="31"/>
      <c r="C36" s="31"/>
      <c r="D36" s="31"/>
      <c r="E36" s="31"/>
      <c r="F36" s="31"/>
      <c r="G36" s="31"/>
      <c r="H36" s="31"/>
      <c r="I36" s="31"/>
      <c r="J36" s="74"/>
    </row>
    <row r="37" spans="1:10" x14ac:dyDescent="0.3">
      <c r="A37" s="31"/>
      <c r="B37" s="31"/>
      <c r="C37" s="31"/>
      <c r="D37" s="31"/>
      <c r="E37" s="31"/>
      <c r="F37" s="31"/>
      <c r="G37" s="31"/>
      <c r="H37" s="31"/>
      <c r="I37" s="31"/>
      <c r="J37" s="74"/>
    </row>
    <row r="38" spans="1:10" x14ac:dyDescent="0.3">
      <c r="A38" s="31"/>
      <c r="B38" s="31"/>
      <c r="C38" s="31"/>
      <c r="D38" s="31"/>
      <c r="E38" s="31"/>
      <c r="F38" s="31"/>
      <c r="G38" s="31"/>
      <c r="H38" s="31"/>
      <c r="I38" s="31"/>
      <c r="J38" s="74"/>
    </row>
    <row r="39" spans="1:10" x14ac:dyDescent="0.3">
      <c r="A39" s="31"/>
      <c r="B39" s="31"/>
      <c r="C39" s="31"/>
      <c r="D39" s="31"/>
      <c r="E39" s="31"/>
      <c r="F39" s="31"/>
      <c r="G39" s="31"/>
      <c r="H39" s="31"/>
      <c r="I39" s="31"/>
      <c r="J39" s="74"/>
    </row>
    <row r="40" spans="1:10" x14ac:dyDescent="0.3">
      <c r="A40" s="31"/>
      <c r="B40" s="31"/>
      <c r="C40" s="31"/>
      <c r="D40" s="31"/>
      <c r="E40" s="31"/>
      <c r="F40" s="31"/>
      <c r="G40" s="31"/>
      <c r="H40" s="31"/>
      <c r="I40" s="31"/>
      <c r="J40" s="74"/>
    </row>
    <row r="41" spans="1:10" x14ac:dyDescent="0.3">
      <c r="A41" s="31"/>
      <c r="B41" s="31"/>
      <c r="C41" s="31"/>
      <c r="D41" s="31"/>
      <c r="E41" s="31"/>
      <c r="F41" s="31"/>
      <c r="G41" s="31"/>
      <c r="H41" s="31"/>
      <c r="I41" s="31"/>
      <c r="J41" s="74"/>
    </row>
    <row r="42" spans="1:10" x14ac:dyDescent="0.3">
      <c r="A42" s="31"/>
      <c r="B42" s="31"/>
      <c r="C42" s="31"/>
      <c r="D42" s="31"/>
      <c r="E42" s="31"/>
      <c r="F42" s="31"/>
      <c r="G42" s="31"/>
      <c r="H42" s="31"/>
      <c r="I42" s="31"/>
      <c r="J42" s="74"/>
    </row>
  </sheetData>
  <mergeCells count="1">
    <mergeCell ref="A6:B6"/>
  </mergeCells>
  <phoneticPr fontId="53" type="noConversion"/>
  <printOptions horizontalCentered="1"/>
  <pageMargins left="0.35" right="0.35" top="0.39" bottom="0.39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21771</xdr:colOff>
                    <xdr:row>29</xdr:row>
                    <xdr:rowOff>0</xdr:rowOff>
                  </from>
                  <to>
                    <xdr:col>9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1350-A440-4A9B-9DBA-0F1ACAB331AE}">
  <sheetPr>
    <tabColor rgb="FFFF0000"/>
  </sheetPr>
  <dimension ref="A1:AF41"/>
  <sheetViews>
    <sheetView zoomScaleNormal="100" workbookViewId="0">
      <selection activeCell="G11" sqref="G11"/>
    </sheetView>
  </sheetViews>
  <sheetFormatPr defaultRowHeight="12.45" x14ac:dyDescent="0.3"/>
  <cols>
    <col min="1" max="1" width="5.4609375" customWidth="1"/>
    <col min="2" max="2" width="4.4609375" customWidth="1"/>
    <col min="3" max="3" width="8.3046875" customWidth="1"/>
    <col min="4" max="4" width="7.15234375" customWidth="1"/>
    <col min="5" max="5" width="9.3046875" customWidth="1"/>
    <col min="6" max="6" width="13.15234375" customWidth="1"/>
    <col min="7" max="7" width="13.3046875" customWidth="1"/>
    <col min="8" max="10" width="8.53515625" customWidth="1"/>
    <col min="12" max="12" width="5.53515625" customWidth="1"/>
    <col min="13" max="13" width="4.53515625" customWidth="1"/>
    <col min="20" max="20" width="10.3046875" hidden="1" customWidth="1"/>
    <col min="21" max="32" width="0" hidden="1" customWidth="1"/>
  </cols>
  <sheetData>
    <row r="1" spans="1:32" ht="25.3" x14ac:dyDescent="0.3">
      <c r="A1" s="614" t="s">
        <v>205</v>
      </c>
      <c r="B1" s="614"/>
      <c r="C1" s="614"/>
      <c r="D1" s="614"/>
      <c r="E1" s="614"/>
      <c r="F1" s="582"/>
      <c r="G1" s="582"/>
      <c r="I1" s="160"/>
      <c r="J1" s="161"/>
      <c r="K1" s="84"/>
      <c r="L1" s="84" t="s">
        <v>11</v>
      </c>
      <c r="M1" s="84"/>
      <c r="W1" s="262" t="e">
        <f>IF(T5=1,CONCATENATE(VLOOKUP(T3,V16:AC27,2)),CONCATENATE(VLOOKUP(T3,V2:AF13,2)))</f>
        <v>#REF!</v>
      </c>
      <c r="X1" s="262" t="e">
        <f>IF(T5=1,CONCATENATE(VLOOKUP(T3,V16:AF27,3)),CONCATENATE(VLOOKUP(T3,V2:AF13,3)))</f>
        <v>#REF!</v>
      </c>
      <c r="Y1" s="262" t="e">
        <f>IF(T5=1,CONCATENATE(VLOOKUP(T3,V16:AF27,4)),CONCATENATE(VLOOKUP(T3,V2:AF13,4)))</f>
        <v>#REF!</v>
      </c>
      <c r="Z1" s="262" t="e">
        <f>IF(T5=1,CONCATENATE(VLOOKUP(T3,V16:AF27,5)),CONCATENATE(VLOOKUP(T3,V2:AF13,5)))</f>
        <v>#REF!</v>
      </c>
      <c r="AA1" s="262" t="e">
        <f>IF(T5=1,CONCATENATE(VLOOKUP(T3,V16:AF27,6)),CONCATENATE(VLOOKUP(T3,V2:AF13,6)))</f>
        <v>#REF!</v>
      </c>
      <c r="AB1" s="262" t="e">
        <f>IF(T5=1,CONCATENATE(VLOOKUP(T3,V16:AF27,7)),CONCATENATE(VLOOKUP(T3,V2:AF13,7)))</f>
        <v>#REF!</v>
      </c>
      <c r="AC1" s="262" t="e">
        <f>IF(T5=1,CONCATENATE(VLOOKUP(T3,V16:AF27,8)),CONCATENATE(VLOOKUP(T3,V2:AF13,8)))</f>
        <v>#REF!</v>
      </c>
      <c r="AD1" s="262" t="e">
        <f>IF(T5=1,CONCATENATE(VLOOKUP(T3,V16:AF27,9)),CONCATENATE(VLOOKUP(T3,V2:AF13,9)))</f>
        <v>#REF!</v>
      </c>
      <c r="AE1" s="262" t="e">
        <f>IF(T5=1,CONCATENATE(VLOOKUP(T3,V16:AF27,10)),CONCATENATE(VLOOKUP(T3,V2:AF13,10)))</f>
        <v>#REF!</v>
      </c>
      <c r="AF1" s="262" t="e">
        <f>IF(T5=1,CONCATENATE(VLOOKUP(T3,V16:AF27,11)),CONCATENATE(VLOOKUP(T3,V2:AF13,11)))</f>
        <v>#REF!</v>
      </c>
    </row>
    <row r="2" spans="1:32" x14ac:dyDescent="0.3">
      <c r="A2" s="162" t="s">
        <v>36</v>
      </c>
      <c r="B2" s="163"/>
      <c r="C2" s="163"/>
      <c r="D2" s="163"/>
      <c r="E2" s="163" t="s">
        <v>202</v>
      </c>
      <c r="F2" s="163"/>
      <c r="G2" s="163"/>
      <c r="H2" s="160"/>
      <c r="I2" s="160"/>
      <c r="J2" s="160"/>
      <c r="K2" s="85"/>
      <c r="L2" s="80"/>
      <c r="M2" s="85"/>
      <c r="T2" s="257"/>
      <c r="U2" s="256"/>
      <c r="V2" s="256" t="s">
        <v>49</v>
      </c>
      <c r="W2" s="250">
        <v>150</v>
      </c>
      <c r="X2" s="250">
        <v>120</v>
      </c>
      <c r="Y2" s="250">
        <v>100</v>
      </c>
      <c r="Z2" s="250">
        <v>80</v>
      </c>
      <c r="AA2" s="250">
        <v>70</v>
      </c>
      <c r="AB2" s="250">
        <v>60</v>
      </c>
      <c r="AC2" s="250">
        <v>55</v>
      </c>
      <c r="AD2" s="250">
        <v>50</v>
      </c>
      <c r="AE2" s="250">
        <v>45</v>
      </c>
      <c r="AF2" s="250">
        <v>40</v>
      </c>
    </row>
    <row r="3" spans="1:32" x14ac:dyDescent="0.3">
      <c r="A3" s="48" t="s">
        <v>19</v>
      </c>
      <c r="B3" s="48"/>
      <c r="C3" s="48"/>
      <c r="D3" s="48"/>
      <c r="E3" s="48" t="s">
        <v>16</v>
      </c>
      <c r="F3" s="48"/>
      <c r="G3" s="48"/>
      <c r="H3" s="48"/>
      <c r="I3" s="49" t="s">
        <v>25</v>
      </c>
      <c r="J3" s="48"/>
      <c r="K3" s="222"/>
      <c r="L3" s="221"/>
      <c r="M3" s="222"/>
      <c r="T3" s="256" t="e">
        <f>IF(#REF!="OB","A",IF(#REF!="IX","W",#REF!))</f>
        <v>#REF!</v>
      </c>
      <c r="U3" s="256"/>
      <c r="V3" s="256" t="s">
        <v>67</v>
      </c>
      <c r="W3" s="250">
        <v>120</v>
      </c>
      <c r="X3" s="250">
        <v>90</v>
      </c>
      <c r="Y3" s="250">
        <v>65</v>
      </c>
      <c r="Z3" s="250">
        <v>55</v>
      </c>
      <c r="AA3" s="250">
        <v>50</v>
      </c>
      <c r="AB3" s="250">
        <v>45</v>
      </c>
      <c r="AC3" s="250">
        <v>40</v>
      </c>
      <c r="AD3" s="250">
        <v>35</v>
      </c>
      <c r="AE3" s="250">
        <v>25</v>
      </c>
      <c r="AF3" s="250">
        <v>20</v>
      </c>
    </row>
    <row r="4" spans="1:32" ht="12.9" thickBot="1" x14ac:dyDescent="0.35">
      <c r="A4" s="615">
        <v>46136</v>
      </c>
      <c r="B4" s="615"/>
      <c r="C4" s="615"/>
      <c r="D4" s="166"/>
      <c r="E4" s="167" t="str">
        <f>Altalanos!$C$10</f>
        <v>Jászberény</v>
      </c>
      <c r="F4" s="167"/>
      <c r="G4" s="167"/>
      <c r="H4" s="169"/>
      <c r="I4" s="171" t="str">
        <f>Altalanos!$E$10</f>
        <v>Sági István</v>
      </c>
      <c r="J4" s="169"/>
      <c r="K4" s="223"/>
      <c r="L4" s="224"/>
      <c r="M4" s="223"/>
      <c r="T4" s="256"/>
      <c r="U4" s="256"/>
      <c r="V4" s="256" t="s">
        <v>68</v>
      </c>
      <c r="W4" s="250">
        <v>90</v>
      </c>
      <c r="X4" s="250">
        <v>60</v>
      </c>
      <c r="Y4" s="250">
        <v>45</v>
      </c>
      <c r="Z4" s="250">
        <v>34</v>
      </c>
      <c r="AA4" s="250">
        <v>27</v>
      </c>
      <c r="AB4" s="250">
        <v>22</v>
      </c>
      <c r="AC4" s="250">
        <v>18</v>
      </c>
      <c r="AD4" s="250">
        <v>15</v>
      </c>
      <c r="AE4" s="250">
        <v>12</v>
      </c>
      <c r="AF4" s="250">
        <v>9</v>
      </c>
    </row>
    <row r="5" spans="1:32" x14ac:dyDescent="0.3">
      <c r="A5" s="31"/>
      <c r="B5" s="31" t="s">
        <v>35</v>
      </c>
      <c r="C5" s="219" t="s">
        <v>47</v>
      </c>
      <c r="D5" s="31" t="s">
        <v>30</v>
      </c>
      <c r="E5" s="31" t="s">
        <v>52</v>
      </c>
      <c r="F5" s="31"/>
      <c r="G5" s="31"/>
      <c r="H5" s="243" t="s">
        <v>53</v>
      </c>
      <c r="I5" s="243" t="s">
        <v>54</v>
      </c>
      <c r="J5" s="243" t="s">
        <v>55</v>
      </c>
      <c r="T5" s="256">
        <f>IF(OR(Altalanos!$A$8="F1",Altalanos!$A$8="F2",Altalanos!$A$8="N1",Altalanos!$A$8="N2"),1,2)</f>
        <v>2</v>
      </c>
      <c r="U5" s="256"/>
      <c r="V5" s="256" t="s">
        <v>69</v>
      </c>
      <c r="W5" s="250">
        <v>60</v>
      </c>
      <c r="X5" s="250">
        <v>40</v>
      </c>
      <c r="Y5" s="250">
        <v>30</v>
      </c>
      <c r="Z5" s="250">
        <v>20</v>
      </c>
      <c r="AA5" s="250">
        <v>18</v>
      </c>
      <c r="AB5" s="250">
        <v>15</v>
      </c>
      <c r="AC5" s="250">
        <v>12</v>
      </c>
      <c r="AD5" s="250">
        <v>10</v>
      </c>
      <c r="AE5" s="250">
        <v>8</v>
      </c>
      <c r="AF5" s="250">
        <v>6</v>
      </c>
    </row>
    <row r="6" spans="1:32" x14ac:dyDescent="0.3">
      <c r="A6" s="198"/>
      <c r="B6" s="198"/>
      <c r="C6" s="242"/>
      <c r="D6" s="198"/>
      <c r="E6" s="198"/>
      <c r="F6" s="198"/>
      <c r="G6" s="198"/>
      <c r="H6" s="198"/>
      <c r="I6" s="198"/>
      <c r="J6" s="198"/>
      <c r="T6" s="256"/>
      <c r="U6" s="256"/>
      <c r="V6" s="256" t="s">
        <v>70</v>
      </c>
      <c r="W6" s="250">
        <v>40</v>
      </c>
      <c r="X6" s="250">
        <v>25</v>
      </c>
      <c r="Y6" s="250">
        <v>18</v>
      </c>
      <c r="Z6" s="250">
        <v>13</v>
      </c>
      <c r="AA6" s="250">
        <v>10</v>
      </c>
      <c r="AB6" s="250">
        <v>8</v>
      </c>
      <c r="AC6" s="250">
        <v>6</v>
      </c>
      <c r="AD6" s="250">
        <v>5</v>
      </c>
      <c r="AE6" s="250">
        <v>4</v>
      </c>
      <c r="AF6" s="250">
        <v>3</v>
      </c>
    </row>
    <row r="7" spans="1:32" x14ac:dyDescent="0.3">
      <c r="A7" s="225" t="s">
        <v>49</v>
      </c>
      <c r="B7" s="244"/>
      <c r="C7" s="220" t="str">
        <f>IF($B7="","",VLOOKUP($B7,#REF!,5))</f>
        <v/>
      </c>
      <c r="D7" s="220" t="str">
        <f>IF($B7="","",VLOOKUP($B7,#REF!,15))</f>
        <v/>
      </c>
      <c r="E7" s="287" t="s">
        <v>251</v>
      </c>
      <c r="F7" s="715"/>
      <c r="G7" s="715" t="s">
        <v>386</v>
      </c>
      <c r="H7" s="442"/>
      <c r="I7" s="258"/>
      <c r="J7" s="263"/>
      <c r="T7" s="256"/>
      <c r="U7" s="256"/>
      <c r="V7" s="256" t="s">
        <v>71</v>
      </c>
      <c r="W7" s="250">
        <v>25</v>
      </c>
      <c r="X7" s="250">
        <v>15</v>
      </c>
      <c r="Y7" s="250">
        <v>13</v>
      </c>
      <c r="Z7" s="250">
        <v>8</v>
      </c>
      <c r="AA7" s="250">
        <v>6</v>
      </c>
      <c r="AB7" s="250">
        <v>4</v>
      </c>
      <c r="AC7" s="250">
        <v>3</v>
      </c>
      <c r="AD7" s="250">
        <v>2</v>
      </c>
      <c r="AE7" s="250">
        <v>1</v>
      </c>
      <c r="AF7" s="250">
        <v>0</v>
      </c>
    </row>
    <row r="8" spans="1:32" x14ac:dyDescent="0.3">
      <c r="A8" s="225"/>
      <c r="B8" s="245"/>
      <c r="C8" s="226"/>
      <c r="D8" s="226"/>
      <c r="E8" s="226"/>
      <c r="F8" s="226"/>
      <c r="G8" s="226"/>
      <c r="H8" s="225"/>
      <c r="I8" s="225"/>
      <c r="J8" s="264"/>
      <c r="T8" s="256"/>
      <c r="U8" s="256"/>
      <c r="V8" s="256" t="s">
        <v>72</v>
      </c>
      <c r="W8" s="250">
        <v>15</v>
      </c>
      <c r="X8" s="250">
        <v>10</v>
      </c>
      <c r="Y8" s="250">
        <v>7</v>
      </c>
      <c r="Z8" s="250">
        <v>5</v>
      </c>
      <c r="AA8" s="250">
        <v>4</v>
      </c>
      <c r="AB8" s="250">
        <v>3</v>
      </c>
      <c r="AC8" s="250">
        <v>2</v>
      </c>
      <c r="AD8" s="250">
        <v>1</v>
      </c>
      <c r="AE8" s="250">
        <v>0</v>
      </c>
      <c r="AF8" s="250">
        <v>0</v>
      </c>
    </row>
    <row r="9" spans="1:32" x14ac:dyDescent="0.3">
      <c r="A9" s="225" t="s">
        <v>50</v>
      </c>
      <c r="B9" s="244"/>
      <c r="C9" s="220" t="str">
        <f>IF($B9="","",VLOOKUP($B9,#REF!,5))</f>
        <v/>
      </c>
      <c r="D9" s="220" t="str">
        <f>IF($B9="","",VLOOKUP($B9,#REF!,15))</f>
        <v/>
      </c>
      <c r="E9" s="287" t="s">
        <v>192</v>
      </c>
      <c r="F9" s="715"/>
      <c r="G9" s="715" t="s">
        <v>381</v>
      </c>
      <c r="H9" s="442"/>
      <c r="I9" s="258"/>
      <c r="J9" s="263"/>
      <c r="T9" s="256"/>
      <c r="U9" s="256"/>
      <c r="V9" s="256" t="s">
        <v>73</v>
      </c>
      <c r="W9" s="250">
        <v>10</v>
      </c>
      <c r="X9" s="250">
        <v>6</v>
      </c>
      <c r="Y9" s="250">
        <v>4</v>
      </c>
      <c r="Z9" s="250">
        <v>2</v>
      </c>
      <c r="AA9" s="250">
        <v>1</v>
      </c>
      <c r="AB9" s="250">
        <v>0</v>
      </c>
      <c r="AC9" s="250">
        <v>0</v>
      </c>
      <c r="AD9" s="250">
        <v>0</v>
      </c>
      <c r="AE9" s="250">
        <v>0</v>
      </c>
      <c r="AF9" s="250">
        <v>0</v>
      </c>
    </row>
    <row r="10" spans="1:32" x14ac:dyDescent="0.3">
      <c r="A10" s="225"/>
      <c r="B10" s="245"/>
      <c r="C10" s="226"/>
      <c r="D10" s="226"/>
      <c r="E10" s="226"/>
      <c r="F10" s="226"/>
      <c r="G10" s="226"/>
      <c r="H10" s="225"/>
      <c r="I10" s="225"/>
      <c r="J10" s="264"/>
      <c r="T10" s="256"/>
      <c r="U10" s="256"/>
      <c r="V10" s="256" t="s">
        <v>74</v>
      </c>
      <c r="W10" s="250">
        <v>6</v>
      </c>
      <c r="X10" s="250">
        <v>3</v>
      </c>
      <c r="Y10" s="250">
        <v>2</v>
      </c>
      <c r="Z10" s="250">
        <v>1</v>
      </c>
      <c r="AA10" s="250">
        <v>0</v>
      </c>
      <c r="AB10" s="250">
        <v>0</v>
      </c>
      <c r="AC10" s="250">
        <v>0</v>
      </c>
      <c r="AD10" s="250">
        <v>0</v>
      </c>
      <c r="AE10" s="250">
        <v>0</v>
      </c>
      <c r="AF10" s="250">
        <v>0</v>
      </c>
    </row>
    <row r="11" spans="1:32" x14ac:dyDescent="0.3">
      <c r="A11" s="225" t="s">
        <v>51</v>
      </c>
      <c r="B11" s="244"/>
      <c r="C11" s="220" t="str">
        <f>IF($B11="","",VLOOKUP($B11,#REF!,5))</f>
        <v/>
      </c>
      <c r="D11" s="220" t="str">
        <f>IF($B11="","",VLOOKUP($B11,#REF!,15))</f>
        <v/>
      </c>
      <c r="E11" s="287" t="s">
        <v>252</v>
      </c>
      <c r="F11" s="715"/>
      <c r="G11" s="715" t="s">
        <v>381</v>
      </c>
      <c r="H11" s="442"/>
      <c r="I11" s="258"/>
      <c r="J11" s="263"/>
      <c r="T11" s="256"/>
      <c r="U11" s="256"/>
      <c r="V11" s="256" t="s">
        <v>79</v>
      </c>
      <c r="W11" s="250">
        <v>3</v>
      </c>
      <c r="X11" s="250">
        <v>2</v>
      </c>
      <c r="Y11" s="250">
        <v>1</v>
      </c>
      <c r="Z11" s="250">
        <v>0</v>
      </c>
      <c r="AA11" s="250">
        <v>0</v>
      </c>
      <c r="AB11" s="250">
        <v>0</v>
      </c>
      <c r="AC11" s="250">
        <v>0</v>
      </c>
      <c r="AD11" s="250">
        <v>0</v>
      </c>
      <c r="AE11" s="250">
        <v>0</v>
      </c>
      <c r="AF11" s="250">
        <v>0</v>
      </c>
    </row>
    <row r="12" spans="1:32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T12" s="256"/>
      <c r="U12" s="256"/>
      <c r="V12" s="256" t="s">
        <v>75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</row>
    <row r="13" spans="1:32" x14ac:dyDescent="0.3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T13" s="256"/>
      <c r="U13" s="256"/>
      <c r="V13" s="256" t="s">
        <v>76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</row>
    <row r="14" spans="1:32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</row>
    <row r="15" spans="1:32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T16" s="256"/>
      <c r="U16" s="256"/>
      <c r="V16" s="256" t="s">
        <v>49</v>
      </c>
      <c r="W16" s="256">
        <v>300</v>
      </c>
      <c r="X16" s="256">
        <v>250</v>
      </c>
      <c r="Y16" s="256">
        <v>220</v>
      </c>
      <c r="Z16" s="256">
        <v>180</v>
      </c>
      <c r="AA16" s="256">
        <v>160</v>
      </c>
      <c r="AB16" s="256">
        <v>150</v>
      </c>
      <c r="AC16" s="256">
        <v>140</v>
      </c>
      <c r="AD16" s="256">
        <v>130</v>
      </c>
      <c r="AE16" s="256">
        <v>120</v>
      </c>
      <c r="AF16" s="256">
        <v>110</v>
      </c>
    </row>
    <row r="17" spans="1:32" x14ac:dyDescent="0.3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T17" s="256"/>
      <c r="U17" s="256"/>
      <c r="V17" s="256" t="s">
        <v>67</v>
      </c>
      <c r="W17" s="256">
        <v>250</v>
      </c>
      <c r="X17" s="256">
        <v>200</v>
      </c>
      <c r="Y17" s="256">
        <v>160</v>
      </c>
      <c r="Z17" s="256">
        <v>140</v>
      </c>
      <c r="AA17" s="256">
        <v>120</v>
      </c>
      <c r="AB17" s="256">
        <v>110</v>
      </c>
      <c r="AC17" s="256">
        <v>100</v>
      </c>
      <c r="AD17" s="256">
        <v>90</v>
      </c>
      <c r="AE17" s="256">
        <v>80</v>
      </c>
      <c r="AF17" s="256">
        <v>70</v>
      </c>
    </row>
    <row r="18" spans="1:32" ht="18.75" customHeight="1" x14ac:dyDescent="0.3">
      <c r="A18" s="198"/>
      <c r="B18" s="616"/>
      <c r="C18" s="616"/>
      <c r="D18" s="617" t="str">
        <f>E7</f>
        <v>Tábori Petra</v>
      </c>
      <c r="E18" s="617"/>
      <c r="F18" s="583" t="str">
        <f>E9</f>
        <v>Fedor Zsófia</v>
      </c>
      <c r="G18" s="583" t="str">
        <f>E11</f>
        <v>Horti Hanga</v>
      </c>
      <c r="H18" s="198"/>
      <c r="I18" s="198"/>
      <c r="J18" s="198"/>
      <c r="T18" s="256"/>
      <c r="U18" s="256"/>
      <c r="V18" s="256" t="s">
        <v>68</v>
      </c>
      <c r="W18" s="256">
        <v>200</v>
      </c>
      <c r="X18" s="256">
        <v>150</v>
      </c>
      <c r="Y18" s="256">
        <v>130</v>
      </c>
      <c r="Z18" s="256">
        <v>110</v>
      </c>
      <c r="AA18" s="256">
        <v>95</v>
      </c>
      <c r="AB18" s="256">
        <v>80</v>
      </c>
      <c r="AC18" s="256">
        <v>70</v>
      </c>
      <c r="AD18" s="256">
        <v>60</v>
      </c>
      <c r="AE18" s="256">
        <v>55</v>
      </c>
      <c r="AF18" s="256">
        <v>50</v>
      </c>
    </row>
    <row r="19" spans="1:32" ht="18.75" customHeight="1" x14ac:dyDescent="0.3">
      <c r="A19" s="248" t="s">
        <v>49</v>
      </c>
      <c r="B19" s="608" t="str">
        <f>E7</f>
        <v>Tábori Petra</v>
      </c>
      <c r="C19" s="608"/>
      <c r="D19" s="609"/>
      <c r="E19" s="609"/>
      <c r="F19" s="686"/>
      <c r="G19" s="686"/>
      <c r="H19" s="198"/>
      <c r="I19" s="198"/>
      <c r="J19" s="198"/>
      <c r="T19" s="256"/>
      <c r="U19" s="256"/>
      <c r="V19" s="256" t="s">
        <v>69</v>
      </c>
      <c r="W19" s="256">
        <v>150</v>
      </c>
      <c r="X19" s="256">
        <v>120</v>
      </c>
      <c r="Y19" s="256">
        <v>100</v>
      </c>
      <c r="Z19" s="256">
        <v>80</v>
      </c>
      <c r="AA19" s="256">
        <v>70</v>
      </c>
      <c r="AB19" s="256">
        <v>60</v>
      </c>
      <c r="AC19" s="256">
        <v>55</v>
      </c>
      <c r="AD19" s="256">
        <v>50</v>
      </c>
      <c r="AE19" s="256">
        <v>45</v>
      </c>
      <c r="AF19" s="256">
        <v>40</v>
      </c>
    </row>
    <row r="20" spans="1:32" ht="18.75" customHeight="1" x14ac:dyDescent="0.3">
      <c r="A20" s="248" t="s">
        <v>50</v>
      </c>
      <c r="B20" s="608" t="str">
        <f>E9</f>
        <v>Fedor Zsófia</v>
      </c>
      <c r="C20" s="608"/>
      <c r="D20" s="612"/>
      <c r="E20" s="613"/>
      <c r="F20" s="687"/>
      <c r="G20" s="584"/>
      <c r="H20" s="198"/>
      <c r="I20" s="198"/>
      <c r="J20" s="198"/>
      <c r="T20" s="256"/>
      <c r="U20" s="256"/>
      <c r="V20" s="256" t="s">
        <v>70</v>
      </c>
      <c r="W20" s="256">
        <v>120</v>
      </c>
      <c r="X20" s="256">
        <v>90</v>
      </c>
      <c r="Y20" s="256">
        <v>65</v>
      </c>
      <c r="Z20" s="256">
        <v>55</v>
      </c>
      <c r="AA20" s="256">
        <v>50</v>
      </c>
      <c r="AB20" s="256">
        <v>45</v>
      </c>
      <c r="AC20" s="256">
        <v>40</v>
      </c>
      <c r="AD20" s="256">
        <v>35</v>
      </c>
      <c r="AE20" s="256">
        <v>25</v>
      </c>
      <c r="AF20" s="256">
        <v>20</v>
      </c>
    </row>
    <row r="21" spans="1:32" ht="18.75" customHeight="1" x14ac:dyDescent="0.3">
      <c r="A21" s="248" t="s">
        <v>51</v>
      </c>
      <c r="B21" s="608" t="str">
        <f>E11</f>
        <v>Horti Hanga</v>
      </c>
      <c r="C21" s="608"/>
      <c r="D21" s="612"/>
      <c r="E21" s="613"/>
      <c r="F21" s="584"/>
      <c r="G21" s="687"/>
      <c r="H21" s="198"/>
      <c r="I21" s="198"/>
      <c r="J21" s="198"/>
      <c r="T21" s="256"/>
      <c r="U21" s="256"/>
      <c r="V21" s="256" t="s">
        <v>71</v>
      </c>
      <c r="W21" s="256">
        <v>90</v>
      </c>
      <c r="X21" s="256">
        <v>60</v>
      </c>
      <c r="Y21" s="256">
        <v>45</v>
      </c>
      <c r="Z21" s="256">
        <v>34</v>
      </c>
      <c r="AA21" s="256">
        <v>27</v>
      </c>
      <c r="AB21" s="256">
        <v>22</v>
      </c>
      <c r="AC21" s="256">
        <v>18</v>
      </c>
      <c r="AD21" s="256">
        <v>15</v>
      </c>
      <c r="AE21" s="256">
        <v>12</v>
      </c>
      <c r="AF21" s="256">
        <v>9</v>
      </c>
    </row>
    <row r="22" spans="1:32" x14ac:dyDescent="0.3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T22" s="256"/>
      <c r="U22" s="256"/>
      <c r="V22" s="256" t="s">
        <v>72</v>
      </c>
      <c r="W22" s="256">
        <v>60</v>
      </c>
      <c r="X22" s="256">
        <v>40</v>
      </c>
      <c r="Y22" s="256">
        <v>30</v>
      </c>
      <c r="Z22" s="256">
        <v>20</v>
      </c>
      <c r="AA22" s="256">
        <v>18</v>
      </c>
      <c r="AB22" s="256">
        <v>15</v>
      </c>
      <c r="AC22" s="256">
        <v>12</v>
      </c>
      <c r="AD22" s="256">
        <v>10</v>
      </c>
      <c r="AE22" s="256">
        <v>8</v>
      </c>
      <c r="AF22" s="256">
        <v>6</v>
      </c>
    </row>
    <row r="23" spans="1:32" x14ac:dyDescent="0.3">
      <c r="A23" s="198"/>
      <c r="B23" s="198"/>
      <c r="C23" s="249" t="s">
        <v>58</v>
      </c>
      <c r="D23" s="250" t="s">
        <v>64</v>
      </c>
      <c r="E23" s="198"/>
      <c r="F23" s="198"/>
      <c r="G23" s="198"/>
      <c r="H23" s="198"/>
      <c r="I23" s="198"/>
      <c r="J23" s="198"/>
      <c r="T23" s="256"/>
      <c r="U23" s="256"/>
      <c r="V23" s="256" t="s">
        <v>73</v>
      </c>
      <c r="W23" s="256">
        <v>40</v>
      </c>
      <c r="X23" s="256">
        <v>25</v>
      </c>
      <c r="Y23" s="256">
        <v>18</v>
      </c>
      <c r="Z23" s="256">
        <v>13</v>
      </c>
      <c r="AA23" s="256">
        <v>8</v>
      </c>
      <c r="AB23" s="256">
        <v>7</v>
      </c>
      <c r="AC23" s="256">
        <v>6</v>
      </c>
      <c r="AD23" s="256">
        <v>5</v>
      </c>
      <c r="AE23" s="256">
        <v>4</v>
      </c>
      <c r="AF23" s="256">
        <v>3</v>
      </c>
    </row>
    <row r="24" spans="1:32" x14ac:dyDescent="0.3">
      <c r="A24" s="198"/>
      <c r="B24" s="198"/>
      <c r="C24" s="251" t="s">
        <v>65</v>
      </c>
      <c r="D24" s="252" t="s">
        <v>60</v>
      </c>
      <c r="E24" s="198"/>
      <c r="F24" s="198"/>
      <c r="G24" s="198"/>
      <c r="H24" s="198"/>
      <c r="I24" s="198"/>
      <c r="J24" s="198"/>
      <c r="T24" s="256"/>
      <c r="U24" s="256"/>
      <c r="V24" s="256" t="s">
        <v>74</v>
      </c>
      <c r="W24" s="256">
        <v>25</v>
      </c>
      <c r="X24" s="256">
        <v>15</v>
      </c>
      <c r="Y24" s="256">
        <v>13</v>
      </c>
      <c r="Z24" s="256">
        <v>7</v>
      </c>
      <c r="AA24" s="256">
        <v>6</v>
      </c>
      <c r="AB24" s="256">
        <v>5</v>
      </c>
      <c r="AC24" s="256">
        <v>4</v>
      </c>
      <c r="AD24" s="256">
        <v>3</v>
      </c>
      <c r="AE24" s="256">
        <v>2</v>
      </c>
      <c r="AF24" s="256">
        <v>1</v>
      </c>
    </row>
    <row r="25" spans="1:32" x14ac:dyDescent="0.3">
      <c r="A25" s="198"/>
      <c r="B25" s="198"/>
      <c r="C25" s="253" t="s">
        <v>66</v>
      </c>
      <c r="D25" s="254" t="s">
        <v>62</v>
      </c>
      <c r="E25" s="198"/>
      <c r="F25" s="198"/>
      <c r="G25" s="198"/>
      <c r="H25" s="198"/>
      <c r="I25" s="198"/>
      <c r="J25" s="198"/>
      <c r="T25" s="256"/>
      <c r="U25" s="256"/>
      <c r="V25" s="256" t="s">
        <v>79</v>
      </c>
      <c r="W25" s="256">
        <v>15</v>
      </c>
      <c r="X25" s="256">
        <v>10</v>
      </c>
      <c r="Y25" s="256">
        <v>8</v>
      </c>
      <c r="Z25" s="256">
        <v>4</v>
      </c>
      <c r="AA25" s="256">
        <v>3</v>
      </c>
      <c r="AB25" s="256">
        <v>2</v>
      </c>
      <c r="AC25" s="256">
        <v>1</v>
      </c>
      <c r="AD25" s="256">
        <v>0</v>
      </c>
      <c r="AE25" s="256">
        <v>0</v>
      </c>
      <c r="AF25" s="256">
        <v>0</v>
      </c>
    </row>
    <row r="26" spans="1:32" x14ac:dyDescent="0.3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T26" s="256"/>
      <c r="U26" s="256"/>
      <c r="V26" s="256" t="s">
        <v>75</v>
      </c>
      <c r="W26" s="256">
        <v>10</v>
      </c>
      <c r="X26" s="256">
        <v>6</v>
      </c>
      <c r="Y26" s="256">
        <v>4</v>
      </c>
      <c r="Z26" s="256">
        <v>2</v>
      </c>
      <c r="AA26" s="256">
        <v>1</v>
      </c>
      <c r="AB26" s="256">
        <v>0</v>
      </c>
      <c r="AC26" s="256">
        <v>0</v>
      </c>
      <c r="AD26" s="256">
        <v>0</v>
      </c>
      <c r="AE26" s="256">
        <v>0</v>
      </c>
      <c r="AF26" s="256">
        <v>0</v>
      </c>
    </row>
    <row r="27" spans="1:32" x14ac:dyDescent="0.3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T27" s="256"/>
      <c r="U27" s="256"/>
      <c r="V27" s="256" t="s">
        <v>76</v>
      </c>
      <c r="W27" s="256">
        <v>3</v>
      </c>
      <c r="X27" s="256">
        <v>2</v>
      </c>
      <c r="Y27" s="256">
        <v>1</v>
      </c>
      <c r="Z27" s="256">
        <v>0</v>
      </c>
      <c r="AA27" s="256">
        <v>0</v>
      </c>
      <c r="AB27" s="256">
        <v>0</v>
      </c>
      <c r="AC27" s="256">
        <v>0</v>
      </c>
      <c r="AD27" s="256">
        <v>0</v>
      </c>
      <c r="AE27" s="256">
        <v>0</v>
      </c>
      <c r="AF27" s="256">
        <v>0</v>
      </c>
    </row>
    <row r="28" spans="1:32" x14ac:dyDescent="0.3">
      <c r="A28" s="198"/>
      <c r="B28" s="198"/>
      <c r="C28" s="198"/>
      <c r="D28" s="198"/>
      <c r="E28" s="198"/>
      <c r="F28" s="198"/>
      <c r="G28" s="198"/>
      <c r="H28" s="198"/>
      <c r="I28" s="198"/>
      <c r="J28" s="198"/>
    </row>
    <row r="29" spans="1:32" x14ac:dyDescent="0.3">
      <c r="A29" s="198"/>
      <c r="B29" s="198"/>
      <c r="C29" s="198"/>
      <c r="D29" s="198"/>
      <c r="E29" s="198"/>
      <c r="F29" s="198"/>
      <c r="G29" s="198"/>
      <c r="H29" s="198"/>
      <c r="I29" s="198"/>
      <c r="J29" s="198"/>
    </row>
    <row r="30" spans="1:32" x14ac:dyDescent="0.3">
      <c r="A30" s="198"/>
      <c r="B30" s="198"/>
      <c r="C30" s="198"/>
      <c r="D30" s="198"/>
      <c r="E30" s="198"/>
      <c r="F30" s="198"/>
      <c r="G30" s="198"/>
      <c r="H30" s="198"/>
      <c r="I30" s="198"/>
      <c r="J30" s="198"/>
    </row>
    <row r="31" spans="1:32" x14ac:dyDescent="0.3">
      <c r="A31" s="198"/>
      <c r="B31" s="198"/>
      <c r="C31" s="198"/>
      <c r="D31" s="198"/>
      <c r="E31" s="198"/>
      <c r="F31" s="198"/>
      <c r="G31" s="198"/>
      <c r="H31" s="198"/>
      <c r="I31" s="198"/>
      <c r="J31" s="198"/>
    </row>
    <row r="32" spans="1:32" x14ac:dyDescent="0.3">
      <c r="A32" s="198"/>
      <c r="B32" s="198"/>
      <c r="C32" s="198"/>
      <c r="D32" s="198"/>
      <c r="E32" s="198"/>
      <c r="F32" s="198"/>
      <c r="G32" s="198"/>
      <c r="H32" s="198"/>
      <c r="I32" s="180"/>
      <c r="J32" s="180"/>
    </row>
    <row r="33" spans="1:13" x14ac:dyDescent="0.3">
      <c r="A33" s="107" t="s">
        <v>30</v>
      </c>
      <c r="B33" s="108"/>
      <c r="C33" s="151"/>
      <c r="D33" s="229" t="s">
        <v>2</v>
      </c>
      <c r="E33" s="230" t="s">
        <v>32</v>
      </c>
      <c r="F33" s="230"/>
      <c r="G33" s="230"/>
      <c r="H33" s="128" t="s">
        <v>41</v>
      </c>
      <c r="I33" s="31"/>
      <c r="J33" s="275"/>
      <c r="K33" s="274"/>
      <c r="M33" s="227"/>
    </row>
    <row r="34" spans="1:13" x14ac:dyDescent="0.3">
      <c r="A34" s="209" t="s">
        <v>31</v>
      </c>
      <c r="B34" s="210"/>
      <c r="C34" s="212"/>
      <c r="D34" s="231"/>
      <c r="E34" s="440"/>
      <c r="F34" s="440"/>
      <c r="G34" s="440"/>
      <c r="H34" s="204" t="s">
        <v>33</v>
      </c>
      <c r="I34" s="241"/>
      <c r="J34" s="234"/>
      <c r="M34" s="228"/>
    </row>
    <row r="35" spans="1:13" x14ac:dyDescent="0.3">
      <c r="A35" s="213" t="s">
        <v>38</v>
      </c>
      <c r="B35" s="127"/>
      <c r="C35" s="215"/>
      <c r="D35" s="233"/>
      <c r="E35" s="441"/>
      <c r="F35" s="441"/>
      <c r="G35" s="441"/>
      <c r="H35" s="238"/>
      <c r="I35" s="180"/>
      <c r="J35" s="236"/>
      <c r="M35" s="117"/>
    </row>
    <row r="36" spans="1:13" x14ac:dyDescent="0.3">
      <c r="A36" s="141"/>
      <c r="B36" s="142"/>
      <c r="C36" s="143"/>
      <c r="D36" s="233"/>
      <c r="E36" s="78"/>
      <c r="F36" s="78"/>
      <c r="G36" s="78"/>
      <c r="H36" s="204" t="s">
        <v>34</v>
      </c>
      <c r="I36" s="241"/>
      <c r="J36" s="232"/>
      <c r="M36" s="228"/>
    </row>
    <row r="37" spans="1:13" x14ac:dyDescent="0.3">
      <c r="A37" s="118"/>
      <c r="B37" s="87"/>
      <c r="C37" s="119"/>
      <c r="D37" s="233"/>
      <c r="E37" s="78"/>
      <c r="F37" s="78"/>
      <c r="G37" s="78"/>
      <c r="H37" s="239"/>
      <c r="I37" s="198"/>
      <c r="J37" s="234"/>
      <c r="M37" s="117"/>
    </row>
    <row r="38" spans="1:13" x14ac:dyDescent="0.3">
      <c r="A38" s="130"/>
      <c r="B38" s="144"/>
      <c r="C38" s="150"/>
      <c r="D38" s="233"/>
      <c r="E38" s="78"/>
      <c r="F38" s="78"/>
      <c r="G38" s="78"/>
      <c r="H38" s="213"/>
      <c r="I38" s="180"/>
      <c r="J38" s="236"/>
      <c r="M38" s="117"/>
    </row>
    <row r="39" spans="1:13" x14ac:dyDescent="0.3">
      <c r="A39" s="131"/>
      <c r="B39" s="21"/>
      <c r="C39" s="119"/>
      <c r="D39" s="233"/>
      <c r="E39" s="78"/>
      <c r="F39" s="78"/>
      <c r="G39" s="78"/>
      <c r="H39" s="204" t="s">
        <v>26</v>
      </c>
      <c r="I39" s="241"/>
      <c r="J39" s="232"/>
      <c r="M39" s="228"/>
    </row>
    <row r="40" spans="1:13" x14ac:dyDescent="0.3">
      <c r="A40" s="131"/>
      <c r="B40" s="21"/>
      <c r="C40" s="139"/>
      <c r="D40" s="233"/>
      <c r="E40" s="78"/>
      <c r="F40" s="78"/>
      <c r="G40" s="78"/>
      <c r="H40" s="239"/>
      <c r="I40" s="198"/>
      <c r="J40" s="234"/>
      <c r="M40" s="117"/>
    </row>
    <row r="41" spans="1:13" x14ac:dyDescent="0.3">
      <c r="A41" s="132"/>
      <c r="B41" s="129"/>
      <c r="C41" s="140"/>
      <c r="D41" s="235"/>
      <c r="E41" s="120"/>
      <c r="F41" s="120"/>
      <c r="G41" s="120"/>
      <c r="H41" s="213" t="str">
        <f>I4</f>
        <v>Sági István</v>
      </c>
      <c r="I41" s="180"/>
      <c r="J41" s="236"/>
      <c r="M41" s="117"/>
    </row>
  </sheetData>
  <mergeCells count="10">
    <mergeCell ref="A1:E1"/>
    <mergeCell ref="A4:C4"/>
    <mergeCell ref="B18:C18"/>
    <mergeCell ref="D18:E18"/>
    <mergeCell ref="B21:C21"/>
    <mergeCell ref="D21:E21"/>
    <mergeCell ref="B19:C19"/>
    <mergeCell ref="D19:E19"/>
    <mergeCell ref="B20:C20"/>
    <mergeCell ref="D20:E20"/>
  </mergeCells>
  <conditionalFormatting sqref="E7:G7 E9:G9 E11:G11">
    <cfRule type="cellIs" dxfId="1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7A32-6184-4F77-AAA6-512C458AAA00}">
  <sheetPr>
    <tabColor rgb="FFFFC000"/>
  </sheetPr>
  <dimension ref="A1:AE43"/>
  <sheetViews>
    <sheetView showZeros="0" zoomScaleNormal="100" workbookViewId="0">
      <selection activeCell="F10" sqref="F10"/>
    </sheetView>
  </sheetViews>
  <sheetFormatPr defaultColWidth="8.69140625" defaultRowHeight="12.75" customHeight="1" x14ac:dyDescent="0.3"/>
  <cols>
    <col min="1" max="1" width="5.4609375" style="465" customWidth="1"/>
    <col min="2" max="2" width="4.4609375" style="465" customWidth="1"/>
    <col min="3" max="3" width="11.23046875" style="465" bestFit="1" customWidth="1"/>
    <col min="4" max="4" width="7.07421875" style="465" customWidth="1"/>
    <col min="5" max="5" width="12.84375" style="465" customWidth="1"/>
    <col min="6" max="6" width="12.69140625" style="465" customWidth="1"/>
    <col min="7" max="7" width="13.15234375" style="465" customWidth="1"/>
    <col min="8" max="8" width="7.84375" style="465" customWidth="1"/>
    <col min="9" max="9" width="7.765625" style="465" customWidth="1"/>
    <col min="10" max="10" width="8.53515625" style="465" customWidth="1"/>
    <col min="11" max="11" width="7.84375" style="465" customWidth="1"/>
    <col min="12" max="12" width="8.69140625" style="465"/>
    <col min="13" max="25" width="11.53515625" style="465" hidden="1" customWidth="1"/>
    <col min="26" max="16384" width="8.69140625" style="465"/>
  </cols>
  <sheetData>
    <row r="1" spans="1:25" ht="25.3" x14ac:dyDescent="0.3">
      <c r="A1" s="657" t="s">
        <v>205</v>
      </c>
      <c r="B1" s="657"/>
      <c r="C1" s="657"/>
      <c r="D1" s="657"/>
      <c r="E1" s="657"/>
      <c r="F1" s="581"/>
      <c r="G1" s="581"/>
      <c r="H1" s="464"/>
      <c r="J1" s="466"/>
      <c r="K1" s="467"/>
      <c r="P1" s="470" t="e">
        <f>IF(M5=1,CONCATENATE(VLOOKUP(M3,O16:V27,2)),CONCATENATE(VLOOKUP(M3,O2:Y13,2)))</f>
        <v>#REF!</v>
      </c>
      <c r="Q1" s="470" t="e">
        <f>IF(M5=1,CONCATENATE(VLOOKUP(M3,O16:Y27,3)),CONCATENATE(VLOOKUP(M3,O2:Y13,3)))</f>
        <v>#REF!</v>
      </c>
      <c r="R1" s="470" t="e">
        <f>IF(M5=1,CONCATENATE(VLOOKUP(M3,O16:Y27,4)),CONCATENATE(VLOOKUP(M3,O2:Y13,4)))</f>
        <v>#REF!</v>
      </c>
      <c r="S1" s="470" t="e">
        <f>IF(M5=1,CONCATENATE(VLOOKUP(M3,O16:Y27,5)),CONCATENATE(VLOOKUP(M3,O2:Y13,5)))</f>
        <v>#REF!</v>
      </c>
      <c r="T1" s="470" t="e">
        <f>IF(M5=1,CONCATENATE(VLOOKUP(M3,O16:Y27,6)),CONCATENATE(VLOOKUP(M3,O2:Y13,6)))</f>
        <v>#REF!</v>
      </c>
      <c r="U1" s="470" t="e">
        <f>IF(M5=1,CONCATENATE(VLOOKUP(M3,O16:Y27,7)),CONCATENATE(VLOOKUP(M3,O2:Y13,7)))</f>
        <v>#REF!</v>
      </c>
      <c r="V1" s="470" t="e">
        <f>IF(M5=1,CONCATENATE(VLOOKUP(M3,O16:Y27,8)),CONCATENATE(VLOOKUP(M3,O2:Y13,8)))</f>
        <v>#REF!</v>
      </c>
      <c r="W1" s="470" t="e">
        <f>IF(M5=1,CONCATENATE(VLOOKUP(M3,O16:Y27,9)),CONCATENATE(VLOOKUP(M3,O2:Y13,9)))</f>
        <v>#REF!</v>
      </c>
      <c r="X1" s="470" t="e">
        <f>IF(M5=1,CONCATENATE(VLOOKUP(M3,O16:Y27,10)),CONCATENATE(VLOOKUP(M3,O2:Y13,10)))</f>
        <v>#REF!</v>
      </c>
      <c r="Y1" s="470" t="e">
        <f>IF(M5=1,CONCATENATE(VLOOKUP(M3,O16:Y27,11)),CONCATENATE(VLOOKUP(M3,O2:Y13,11)))</f>
        <v>#REF!</v>
      </c>
    </row>
    <row r="2" spans="1:25" ht="12.45" x14ac:dyDescent="0.3">
      <c r="A2" s="471" t="s">
        <v>36</v>
      </c>
      <c r="B2" s="472"/>
      <c r="C2" s="472"/>
      <c r="D2" s="472"/>
      <c r="E2" s="472" t="s">
        <v>203</v>
      </c>
      <c r="F2" s="472"/>
      <c r="G2" s="472"/>
      <c r="H2" s="473"/>
      <c r="I2" s="466"/>
      <c r="J2" s="466"/>
      <c r="K2" s="466"/>
      <c r="M2" s="476"/>
      <c r="N2" s="477"/>
      <c r="O2" s="477" t="s">
        <v>49</v>
      </c>
      <c r="P2" s="478">
        <v>150</v>
      </c>
      <c r="Q2" s="478">
        <v>120</v>
      </c>
      <c r="R2" s="478">
        <v>100</v>
      </c>
      <c r="S2" s="478">
        <v>80</v>
      </c>
      <c r="T2" s="478">
        <v>70</v>
      </c>
      <c r="U2" s="478">
        <v>60</v>
      </c>
      <c r="V2" s="478">
        <v>55</v>
      </c>
      <c r="W2" s="478">
        <v>50</v>
      </c>
      <c r="X2" s="478">
        <v>45</v>
      </c>
      <c r="Y2" s="478">
        <v>40</v>
      </c>
    </row>
    <row r="3" spans="1:25" ht="12.45" x14ac:dyDescent="0.3">
      <c r="A3" s="479" t="s">
        <v>19</v>
      </c>
      <c r="B3" s="479"/>
      <c r="C3" s="479"/>
      <c r="D3" s="479"/>
      <c r="E3" s="479" t="s">
        <v>16</v>
      </c>
      <c r="F3" s="479"/>
      <c r="G3" s="479"/>
      <c r="H3" s="480"/>
      <c r="I3" s="479"/>
      <c r="J3" s="481" t="s">
        <v>25</v>
      </c>
      <c r="K3" s="479"/>
      <c r="M3" s="477" t="e">
        <f>IF(#REF!="OB","A",IF(#REF!="IX","W",#REF!))</f>
        <v>#REF!</v>
      </c>
      <c r="N3" s="477"/>
      <c r="O3" s="477" t="s">
        <v>67</v>
      </c>
      <c r="P3" s="478">
        <v>120</v>
      </c>
      <c r="Q3" s="478">
        <v>90</v>
      </c>
      <c r="R3" s="478">
        <v>65</v>
      </c>
      <c r="S3" s="478">
        <v>55</v>
      </c>
      <c r="T3" s="478">
        <v>50</v>
      </c>
      <c r="U3" s="478">
        <v>45</v>
      </c>
      <c r="V3" s="478">
        <v>40</v>
      </c>
      <c r="W3" s="478">
        <v>35</v>
      </c>
      <c r="X3" s="478">
        <v>25</v>
      </c>
      <c r="Y3" s="478">
        <v>20</v>
      </c>
    </row>
    <row r="4" spans="1:25" ht="12.9" thickBot="1" x14ac:dyDescent="0.35">
      <c r="A4" s="658">
        <v>46136</v>
      </c>
      <c r="B4" s="658"/>
      <c r="C4" s="658"/>
      <c r="D4" s="485"/>
      <c r="E4" s="486" t="s">
        <v>86</v>
      </c>
      <c r="F4" s="486"/>
      <c r="G4" s="486"/>
      <c r="H4" s="488"/>
      <c r="I4" s="487"/>
      <c r="J4" s="489">
        <v>0</v>
      </c>
      <c r="K4" s="487"/>
      <c r="M4" s="477"/>
      <c r="N4" s="477"/>
      <c r="O4" s="477" t="s">
        <v>68</v>
      </c>
      <c r="P4" s="478">
        <v>90</v>
      </c>
      <c r="Q4" s="478">
        <v>60</v>
      </c>
      <c r="R4" s="478">
        <v>45</v>
      </c>
      <c r="S4" s="478">
        <v>34</v>
      </c>
      <c r="T4" s="478">
        <v>27</v>
      </c>
      <c r="U4" s="478">
        <v>22</v>
      </c>
      <c r="V4" s="478">
        <v>18</v>
      </c>
      <c r="W4" s="478">
        <v>15</v>
      </c>
      <c r="X4" s="478">
        <v>12</v>
      </c>
      <c r="Y4" s="478">
        <v>9</v>
      </c>
    </row>
    <row r="5" spans="1:25" ht="12.45" x14ac:dyDescent="0.3">
      <c r="A5" s="493"/>
      <c r="B5" s="493" t="s">
        <v>35</v>
      </c>
      <c r="C5" s="493" t="s">
        <v>47</v>
      </c>
      <c r="D5" s="493" t="s">
        <v>30</v>
      </c>
      <c r="E5" s="493" t="s">
        <v>52</v>
      </c>
      <c r="F5" s="493"/>
      <c r="G5" s="493"/>
      <c r="H5" s="493"/>
      <c r="I5" s="494" t="s">
        <v>53</v>
      </c>
      <c r="J5" s="494" t="s">
        <v>54</v>
      </c>
      <c r="K5" s="494" t="s">
        <v>55</v>
      </c>
      <c r="M5" s="477">
        <v>2</v>
      </c>
      <c r="N5" s="477"/>
      <c r="O5" s="477" t="s">
        <v>69</v>
      </c>
      <c r="P5" s="478">
        <v>60</v>
      </c>
      <c r="Q5" s="478">
        <v>40</v>
      </c>
      <c r="R5" s="478">
        <v>30</v>
      </c>
      <c r="S5" s="478">
        <v>20</v>
      </c>
      <c r="T5" s="478">
        <v>18</v>
      </c>
      <c r="U5" s="478">
        <v>15</v>
      </c>
      <c r="V5" s="478">
        <v>12</v>
      </c>
      <c r="W5" s="478">
        <v>10</v>
      </c>
      <c r="X5" s="478">
        <v>8</v>
      </c>
      <c r="Y5" s="478">
        <v>6</v>
      </c>
    </row>
    <row r="6" spans="1:25" ht="12.45" x14ac:dyDescent="0.3">
      <c r="A6" s="497"/>
      <c r="B6" s="497"/>
      <c r="C6" s="497"/>
      <c r="D6" s="497"/>
      <c r="E6" s="497"/>
      <c r="F6" s="497"/>
      <c r="G6" s="497"/>
      <c r="H6" s="497"/>
      <c r="I6" s="497"/>
      <c r="J6" s="497"/>
      <c r="K6" s="497"/>
      <c r="M6" s="477"/>
      <c r="N6" s="477"/>
      <c r="O6" s="477" t="s">
        <v>70</v>
      </c>
      <c r="P6" s="478">
        <v>40</v>
      </c>
      <c r="Q6" s="478">
        <v>25</v>
      </c>
      <c r="R6" s="478">
        <v>18</v>
      </c>
      <c r="S6" s="478">
        <v>13</v>
      </c>
      <c r="T6" s="478">
        <v>10</v>
      </c>
      <c r="U6" s="478">
        <v>8</v>
      </c>
      <c r="V6" s="478">
        <v>6</v>
      </c>
      <c r="W6" s="478">
        <v>5</v>
      </c>
      <c r="X6" s="478">
        <v>4</v>
      </c>
      <c r="Y6" s="478">
        <v>3</v>
      </c>
    </row>
    <row r="7" spans="1:25" ht="12.45" x14ac:dyDescent="0.3">
      <c r="A7" s="500" t="s">
        <v>49</v>
      </c>
      <c r="B7" s="501">
        <v>1</v>
      </c>
      <c r="C7" s="502">
        <v>0</v>
      </c>
      <c r="D7" s="502">
        <v>0</v>
      </c>
      <c r="E7" s="503" t="s">
        <v>93</v>
      </c>
      <c r="F7" s="676"/>
      <c r="G7" s="676"/>
      <c r="H7" s="497"/>
      <c r="I7" s="504"/>
      <c r="J7" s="505" t="str">
        <f>IF(I7="","",CONCATENATE(VLOOKUP($M$3,$P$1:$Y$1,I7)," pont"))</f>
        <v/>
      </c>
      <c r="K7" s="506"/>
      <c r="M7" s="477"/>
      <c r="N7" s="477"/>
      <c r="O7" s="477" t="s">
        <v>71</v>
      </c>
      <c r="P7" s="478">
        <v>25</v>
      </c>
      <c r="Q7" s="478">
        <v>15</v>
      </c>
      <c r="R7" s="478">
        <v>13</v>
      </c>
      <c r="S7" s="478">
        <v>8</v>
      </c>
      <c r="T7" s="478">
        <v>6</v>
      </c>
      <c r="U7" s="478">
        <v>4</v>
      </c>
      <c r="V7" s="478">
        <v>3</v>
      </c>
      <c r="W7" s="478">
        <v>2</v>
      </c>
      <c r="X7" s="478">
        <v>1</v>
      </c>
      <c r="Y7" s="478">
        <v>0</v>
      </c>
    </row>
    <row r="8" spans="1:25" ht="12.45" x14ac:dyDescent="0.3">
      <c r="A8" s="500"/>
      <c r="B8" s="507"/>
      <c r="C8" s="508"/>
      <c r="D8" s="508"/>
      <c r="E8" s="508"/>
      <c r="F8" s="508"/>
      <c r="G8" s="508"/>
      <c r="H8" s="497"/>
      <c r="I8" s="500"/>
      <c r="J8" s="500"/>
      <c r="K8" s="509"/>
      <c r="M8" s="477"/>
      <c r="N8" s="477"/>
      <c r="O8" s="477" t="s">
        <v>72</v>
      </c>
      <c r="P8" s="478">
        <v>15</v>
      </c>
      <c r="Q8" s="478">
        <v>10</v>
      </c>
      <c r="R8" s="478">
        <v>7</v>
      </c>
      <c r="S8" s="478">
        <v>5</v>
      </c>
      <c r="T8" s="478">
        <v>4</v>
      </c>
      <c r="U8" s="478">
        <v>3</v>
      </c>
      <c r="V8" s="478">
        <v>2</v>
      </c>
      <c r="W8" s="478">
        <v>1</v>
      </c>
      <c r="X8" s="478">
        <v>0</v>
      </c>
      <c r="Y8" s="478">
        <v>0</v>
      </c>
    </row>
    <row r="9" spans="1:25" ht="12.45" x14ac:dyDescent="0.3">
      <c r="A9" s="500" t="s">
        <v>50</v>
      </c>
      <c r="B9" s="501">
        <v>2</v>
      </c>
      <c r="C9" s="502">
        <v>0</v>
      </c>
      <c r="D9" s="502">
        <v>0</v>
      </c>
      <c r="E9" s="503" t="s">
        <v>253</v>
      </c>
      <c r="F9" s="676"/>
      <c r="G9" s="676"/>
      <c r="H9" s="497"/>
      <c r="I9" s="504"/>
      <c r="J9" s="505" t="str">
        <f>IF(I9="","",CONCATENATE(VLOOKUP($M$3,$P$1:$Y$1,I9)," pont"))</f>
        <v/>
      </c>
      <c r="K9" s="506"/>
      <c r="M9" s="477"/>
      <c r="N9" s="477"/>
      <c r="O9" s="477" t="s">
        <v>73</v>
      </c>
      <c r="P9" s="478">
        <v>10</v>
      </c>
      <c r="Q9" s="478">
        <v>6</v>
      </c>
      <c r="R9" s="478">
        <v>4</v>
      </c>
      <c r="S9" s="478">
        <v>2</v>
      </c>
      <c r="T9" s="478">
        <v>1</v>
      </c>
      <c r="U9" s="478">
        <v>0</v>
      </c>
      <c r="V9" s="478">
        <v>0</v>
      </c>
      <c r="W9" s="478">
        <v>0</v>
      </c>
      <c r="X9" s="478">
        <v>0</v>
      </c>
      <c r="Y9" s="478">
        <v>0</v>
      </c>
    </row>
    <row r="10" spans="1:25" ht="12.45" x14ac:dyDescent="0.3">
      <c r="A10" s="500"/>
      <c r="B10" s="507"/>
      <c r="C10" s="508"/>
      <c r="D10" s="508"/>
      <c r="E10" s="508"/>
      <c r="F10" s="508"/>
      <c r="G10" s="508"/>
      <c r="H10" s="497"/>
      <c r="I10" s="500"/>
      <c r="J10" s="500"/>
      <c r="K10" s="509"/>
      <c r="M10" s="477"/>
      <c r="N10" s="477"/>
      <c r="O10" s="477" t="s">
        <v>74</v>
      </c>
      <c r="P10" s="478">
        <v>6</v>
      </c>
      <c r="Q10" s="478">
        <v>3</v>
      </c>
      <c r="R10" s="478">
        <v>2</v>
      </c>
      <c r="S10" s="478">
        <v>1</v>
      </c>
      <c r="T10" s="478">
        <v>0</v>
      </c>
      <c r="U10" s="478">
        <v>0</v>
      </c>
      <c r="V10" s="478">
        <v>0</v>
      </c>
      <c r="W10" s="478">
        <v>0</v>
      </c>
      <c r="X10" s="478">
        <v>0</v>
      </c>
      <c r="Y10" s="478">
        <v>0</v>
      </c>
    </row>
    <row r="11" spans="1:25" ht="12.45" x14ac:dyDescent="0.3">
      <c r="A11" s="500" t="s">
        <v>51</v>
      </c>
      <c r="B11" s="501">
        <v>3</v>
      </c>
      <c r="C11" s="502">
        <v>0</v>
      </c>
      <c r="D11" s="502">
        <v>0</v>
      </c>
      <c r="E11" s="503" t="s">
        <v>91</v>
      </c>
      <c r="F11" s="676"/>
      <c r="G11" s="676"/>
      <c r="H11" s="497"/>
      <c r="I11" s="504"/>
      <c r="J11" s="505" t="str">
        <f>IF(I11="","",CONCATENATE(VLOOKUP($M$3,$P$1:$Y$1,I11)," pont"))</f>
        <v/>
      </c>
      <c r="K11" s="506"/>
      <c r="M11" s="477"/>
      <c r="N11" s="477"/>
      <c r="O11" s="477" t="s">
        <v>79</v>
      </c>
      <c r="P11" s="478">
        <v>3</v>
      </c>
      <c r="Q11" s="478">
        <v>2</v>
      </c>
      <c r="R11" s="478">
        <v>1</v>
      </c>
      <c r="S11" s="478">
        <v>0</v>
      </c>
      <c r="T11" s="478">
        <v>0</v>
      </c>
      <c r="U11" s="478">
        <v>0</v>
      </c>
      <c r="V11" s="478">
        <v>0</v>
      </c>
      <c r="W11" s="478">
        <v>0</v>
      </c>
      <c r="X11" s="478">
        <v>0</v>
      </c>
      <c r="Y11" s="478">
        <v>0</v>
      </c>
    </row>
    <row r="12" spans="1:25" ht="12.45" x14ac:dyDescent="0.3">
      <c r="A12" s="500"/>
      <c r="B12" s="507"/>
      <c r="C12" s="508"/>
      <c r="D12" s="508"/>
      <c r="E12" s="508"/>
      <c r="F12" s="508"/>
      <c r="G12" s="508"/>
      <c r="H12" s="497"/>
      <c r="I12" s="497"/>
      <c r="J12" s="497"/>
      <c r="K12" s="509"/>
      <c r="M12" s="477"/>
      <c r="N12" s="477"/>
      <c r="O12" s="477" t="s">
        <v>75</v>
      </c>
      <c r="P12" s="510">
        <v>0</v>
      </c>
      <c r="Q12" s="510">
        <v>0</v>
      </c>
      <c r="R12" s="510">
        <v>0</v>
      </c>
      <c r="S12" s="510">
        <v>0</v>
      </c>
      <c r="T12" s="510">
        <v>0</v>
      </c>
      <c r="U12" s="510">
        <v>0</v>
      </c>
      <c r="V12" s="510">
        <v>0</v>
      </c>
      <c r="W12" s="510">
        <v>0</v>
      </c>
      <c r="X12" s="510">
        <v>0</v>
      </c>
      <c r="Y12" s="510">
        <v>0</v>
      </c>
    </row>
    <row r="13" spans="1:25" ht="12.45" x14ac:dyDescent="0.3">
      <c r="A13" s="500" t="s">
        <v>56</v>
      </c>
      <c r="B13" s="501">
        <v>4</v>
      </c>
      <c r="C13" s="502">
        <v>0</v>
      </c>
      <c r="D13" s="502">
        <v>0</v>
      </c>
      <c r="E13" s="503" t="s">
        <v>92</v>
      </c>
      <c r="F13" s="676"/>
      <c r="G13" s="676"/>
      <c r="H13" s="497"/>
      <c r="I13" s="504"/>
      <c r="J13" s="505" t="str">
        <f>IF(I13="","",CONCATENATE(VLOOKUP($M$3,$P$1:$Y$1,I13)," pont"))</f>
        <v/>
      </c>
      <c r="K13" s="506"/>
      <c r="M13" s="477"/>
      <c r="N13" s="477"/>
      <c r="O13" s="477" t="s">
        <v>76</v>
      </c>
      <c r="P13" s="510">
        <v>0</v>
      </c>
      <c r="Q13" s="510">
        <v>0</v>
      </c>
      <c r="R13" s="510">
        <v>0</v>
      </c>
      <c r="S13" s="510">
        <v>0</v>
      </c>
      <c r="T13" s="510">
        <v>0</v>
      </c>
      <c r="U13" s="510">
        <v>0</v>
      </c>
      <c r="V13" s="510">
        <v>0</v>
      </c>
      <c r="W13" s="510">
        <v>0</v>
      </c>
      <c r="X13" s="510">
        <v>0</v>
      </c>
      <c r="Y13" s="510">
        <v>0</v>
      </c>
    </row>
    <row r="14" spans="1:25" ht="12.45" x14ac:dyDescent="0.3">
      <c r="A14" s="500"/>
      <c r="B14" s="507"/>
      <c r="C14" s="508"/>
      <c r="D14" s="508"/>
      <c r="E14" s="508"/>
      <c r="F14" s="508"/>
      <c r="G14" s="508"/>
      <c r="H14" s="497"/>
      <c r="I14" s="500"/>
      <c r="J14" s="500"/>
      <c r="K14" s="509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</row>
    <row r="15" spans="1:25" ht="12.45" x14ac:dyDescent="0.3">
      <c r="A15" s="500" t="s">
        <v>281</v>
      </c>
      <c r="B15" s="501">
        <v>5</v>
      </c>
      <c r="C15" s="502">
        <v>0</v>
      </c>
      <c r="D15" s="502">
        <v>0</v>
      </c>
      <c r="E15" s="503" t="s">
        <v>254</v>
      </c>
      <c r="F15" s="676"/>
      <c r="G15" s="676"/>
      <c r="H15" s="497"/>
      <c r="I15" s="504"/>
      <c r="J15" s="505" t="str">
        <f>IF(I15="","",CONCATENATE(VLOOKUP($M$3,$P$1:$Y$1,I15)," pont"))</f>
        <v/>
      </c>
      <c r="K15" s="506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</row>
    <row r="16" spans="1:25" ht="12.45" x14ac:dyDescent="0.3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M16" s="477"/>
      <c r="N16" s="477"/>
      <c r="O16" s="477" t="s">
        <v>49</v>
      </c>
      <c r="P16" s="477">
        <v>300</v>
      </c>
      <c r="Q16" s="477">
        <v>250</v>
      </c>
      <c r="R16" s="477">
        <v>220</v>
      </c>
      <c r="S16" s="477">
        <v>180</v>
      </c>
      <c r="T16" s="477">
        <v>160</v>
      </c>
      <c r="U16" s="477">
        <v>150</v>
      </c>
      <c r="V16" s="477">
        <v>140</v>
      </c>
      <c r="W16" s="477">
        <v>130</v>
      </c>
      <c r="X16" s="477">
        <v>120</v>
      </c>
      <c r="Y16" s="477">
        <v>110</v>
      </c>
    </row>
    <row r="17" spans="1:25" ht="12.45" x14ac:dyDescent="0.3">
      <c r="A17" s="497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M17" s="477"/>
      <c r="N17" s="477"/>
      <c r="O17" s="477" t="s">
        <v>67</v>
      </c>
      <c r="P17" s="477">
        <v>250</v>
      </c>
      <c r="Q17" s="477">
        <v>200</v>
      </c>
      <c r="R17" s="477">
        <v>160</v>
      </c>
      <c r="S17" s="477">
        <v>140</v>
      </c>
      <c r="T17" s="477">
        <v>120</v>
      </c>
      <c r="U17" s="477">
        <v>110</v>
      </c>
      <c r="V17" s="477">
        <v>100</v>
      </c>
      <c r="W17" s="477">
        <v>90</v>
      </c>
      <c r="X17" s="477">
        <v>80</v>
      </c>
      <c r="Y17" s="477">
        <v>70</v>
      </c>
    </row>
    <row r="18" spans="1:25" ht="18.75" customHeight="1" x14ac:dyDescent="0.3">
      <c r="A18" s="497"/>
      <c r="B18" s="666"/>
      <c r="C18" s="666"/>
      <c r="D18" s="662" t="str">
        <f>E7</f>
        <v>Halápi Áron</v>
      </c>
      <c r="E18" s="663"/>
      <c r="F18" s="576" t="str">
        <f>E9</f>
        <v>Kármán Erik</v>
      </c>
      <c r="G18" s="576" t="str">
        <f>E11</f>
        <v>Édes Gergely István</v>
      </c>
      <c r="H18" s="662" t="str">
        <f>E13</f>
        <v>Juhász Bálint</v>
      </c>
      <c r="I18" s="663"/>
      <c r="J18" s="662" t="str">
        <f>E15</f>
        <v>Sárközi Olivér</v>
      </c>
      <c r="K18" s="663"/>
      <c r="M18" s="477"/>
      <c r="N18" s="477"/>
      <c r="O18" s="477" t="s">
        <v>68</v>
      </c>
      <c r="P18" s="477">
        <v>200</v>
      </c>
      <c r="Q18" s="477">
        <v>150</v>
      </c>
      <c r="R18" s="477">
        <v>130</v>
      </c>
      <c r="S18" s="477">
        <v>110</v>
      </c>
      <c r="T18" s="477">
        <v>95</v>
      </c>
      <c r="U18" s="477">
        <v>80</v>
      </c>
      <c r="V18" s="477">
        <v>70</v>
      </c>
      <c r="W18" s="477">
        <v>60</v>
      </c>
      <c r="X18" s="477">
        <v>55</v>
      </c>
      <c r="Y18" s="477">
        <v>50</v>
      </c>
    </row>
    <row r="19" spans="1:25" ht="18.75" customHeight="1" x14ac:dyDescent="0.3">
      <c r="A19" s="511" t="s">
        <v>49</v>
      </c>
      <c r="B19" s="659" t="str">
        <f>E7</f>
        <v>Halápi Áron</v>
      </c>
      <c r="C19" s="659"/>
      <c r="D19" s="660"/>
      <c r="E19" s="661"/>
      <c r="F19" s="680"/>
      <c r="G19" s="680"/>
      <c r="H19" s="662"/>
      <c r="I19" s="663"/>
      <c r="J19" s="664"/>
      <c r="K19" s="665"/>
      <c r="M19" s="477"/>
      <c r="N19" s="477"/>
      <c r="O19" s="477" t="s">
        <v>69</v>
      </c>
      <c r="P19" s="477">
        <v>150</v>
      </c>
      <c r="Q19" s="477">
        <v>120</v>
      </c>
      <c r="R19" s="477">
        <v>100</v>
      </c>
      <c r="S19" s="477">
        <v>80</v>
      </c>
      <c r="T19" s="477">
        <v>70</v>
      </c>
      <c r="U19" s="477">
        <v>60</v>
      </c>
      <c r="V19" s="477">
        <v>55</v>
      </c>
      <c r="W19" s="477">
        <v>50</v>
      </c>
      <c r="X19" s="477">
        <v>45</v>
      </c>
      <c r="Y19" s="477">
        <v>40</v>
      </c>
    </row>
    <row r="20" spans="1:25" ht="18.75" customHeight="1" x14ac:dyDescent="0.3">
      <c r="A20" s="511" t="s">
        <v>50</v>
      </c>
      <c r="B20" s="659" t="str">
        <f>E9</f>
        <v>Kármán Erik</v>
      </c>
      <c r="C20" s="659"/>
      <c r="D20" s="669"/>
      <c r="E20" s="670"/>
      <c r="F20" s="683"/>
      <c r="G20" s="574"/>
      <c r="H20" s="667"/>
      <c r="I20" s="668"/>
      <c r="J20" s="664"/>
      <c r="K20" s="665"/>
      <c r="M20" s="477"/>
      <c r="N20" s="477"/>
      <c r="O20" s="477" t="s">
        <v>70</v>
      </c>
      <c r="P20" s="477">
        <v>120</v>
      </c>
      <c r="Q20" s="477">
        <v>90</v>
      </c>
      <c r="R20" s="477">
        <v>65</v>
      </c>
      <c r="S20" s="477">
        <v>55</v>
      </c>
      <c r="T20" s="477">
        <v>50</v>
      </c>
      <c r="U20" s="477">
        <v>45</v>
      </c>
      <c r="V20" s="477">
        <v>40</v>
      </c>
      <c r="W20" s="477">
        <v>35</v>
      </c>
      <c r="X20" s="477">
        <v>25</v>
      </c>
      <c r="Y20" s="477">
        <v>20</v>
      </c>
    </row>
    <row r="21" spans="1:25" ht="18.75" customHeight="1" x14ac:dyDescent="0.3">
      <c r="A21" s="511" t="s">
        <v>51</v>
      </c>
      <c r="B21" s="659" t="str">
        <f>E11</f>
        <v>Édes Gergely István</v>
      </c>
      <c r="C21" s="659"/>
      <c r="D21" s="667"/>
      <c r="E21" s="668"/>
      <c r="F21" s="575"/>
      <c r="G21" s="684"/>
      <c r="H21" s="667"/>
      <c r="I21" s="668"/>
      <c r="J21" s="669"/>
      <c r="K21" s="670"/>
      <c r="M21" s="477"/>
      <c r="N21" s="477"/>
      <c r="O21" s="477" t="s">
        <v>71</v>
      </c>
      <c r="P21" s="477">
        <v>90</v>
      </c>
      <c r="Q21" s="477">
        <v>60</v>
      </c>
      <c r="R21" s="477">
        <v>45</v>
      </c>
      <c r="S21" s="477">
        <v>34</v>
      </c>
      <c r="T21" s="477">
        <v>27</v>
      </c>
      <c r="U21" s="477">
        <v>22</v>
      </c>
      <c r="V21" s="477">
        <v>18</v>
      </c>
      <c r="W21" s="477">
        <v>15</v>
      </c>
      <c r="X21" s="477">
        <v>12</v>
      </c>
      <c r="Y21" s="477">
        <v>9</v>
      </c>
    </row>
    <row r="22" spans="1:25" ht="18.75" customHeight="1" x14ac:dyDescent="0.3">
      <c r="A22" s="511" t="s">
        <v>56</v>
      </c>
      <c r="B22" s="659" t="str">
        <f>E13</f>
        <v>Juhász Bálint</v>
      </c>
      <c r="C22" s="659"/>
      <c r="D22" s="669"/>
      <c r="E22" s="670"/>
      <c r="F22" s="574"/>
      <c r="G22" s="574"/>
      <c r="H22" s="660"/>
      <c r="I22" s="661"/>
      <c r="J22" s="669"/>
      <c r="K22" s="670"/>
      <c r="M22" s="477"/>
      <c r="N22" s="477"/>
      <c r="O22" s="477" t="s">
        <v>72</v>
      </c>
      <c r="P22" s="477">
        <v>60</v>
      </c>
      <c r="Q22" s="477">
        <v>40</v>
      </c>
      <c r="R22" s="477">
        <v>30</v>
      </c>
      <c r="S22" s="477">
        <v>20</v>
      </c>
      <c r="T22" s="477">
        <v>18</v>
      </c>
      <c r="U22" s="477">
        <v>15</v>
      </c>
      <c r="V22" s="477">
        <v>12</v>
      </c>
      <c r="W22" s="477">
        <v>10</v>
      </c>
      <c r="X22" s="477">
        <v>8</v>
      </c>
      <c r="Y22" s="477">
        <v>6</v>
      </c>
    </row>
    <row r="23" spans="1:25" ht="18.75" customHeight="1" x14ac:dyDescent="0.3">
      <c r="A23" s="511" t="s">
        <v>281</v>
      </c>
      <c r="B23" s="659" t="str">
        <f>E15</f>
        <v>Sárközi Olivér</v>
      </c>
      <c r="C23" s="659"/>
      <c r="D23" s="671"/>
      <c r="E23" s="672"/>
      <c r="F23" s="575"/>
      <c r="G23" s="575"/>
      <c r="H23" s="673"/>
      <c r="I23" s="673"/>
      <c r="J23" s="674"/>
      <c r="K23" s="674"/>
      <c r="M23" s="477"/>
      <c r="N23" s="477"/>
      <c r="O23" s="477" t="s">
        <v>73</v>
      </c>
      <c r="P23" s="477">
        <v>40</v>
      </c>
      <c r="Q23" s="477">
        <v>25</v>
      </c>
      <c r="R23" s="477">
        <v>18</v>
      </c>
      <c r="S23" s="477">
        <v>13</v>
      </c>
      <c r="T23" s="477">
        <v>8</v>
      </c>
      <c r="U23" s="477">
        <v>7</v>
      </c>
      <c r="V23" s="477">
        <v>6</v>
      </c>
      <c r="W23" s="477">
        <v>5</v>
      </c>
      <c r="X23" s="477">
        <v>4</v>
      </c>
      <c r="Y23" s="477">
        <v>3</v>
      </c>
    </row>
    <row r="24" spans="1:25" ht="12.45" x14ac:dyDescent="0.3">
      <c r="A24" s="497"/>
      <c r="B24" s="497"/>
      <c r="C24" s="497"/>
      <c r="D24" s="497"/>
      <c r="E24" s="497"/>
      <c r="F24" s="497"/>
      <c r="G24" s="497"/>
      <c r="H24" s="497"/>
      <c r="I24" s="497"/>
      <c r="J24" s="497"/>
      <c r="K24" s="497"/>
      <c r="M24" s="477"/>
      <c r="N24" s="477"/>
      <c r="O24" s="477" t="s">
        <v>74</v>
      </c>
      <c r="P24" s="477">
        <v>25</v>
      </c>
      <c r="Q24" s="477">
        <v>15</v>
      </c>
      <c r="R24" s="477">
        <v>13</v>
      </c>
      <c r="S24" s="477">
        <v>7</v>
      </c>
      <c r="T24" s="477">
        <v>6</v>
      </c>
      <c r="U24" s="477">
        <v>5</v>
      </c>
      <c r="V24" s="477">
        <v>4</v>
      </c>
      <c r="W24" s="477">
        <v>3</v>
      </c>
      <c r="X24" s="477">
        <v>2</v>
      </c>
      <c r="Y24" s="477">
        <v>1</v>
      </c>
    </row>
    <row r="25" spans="1:25" ht="12.45" x14ac:dyDescent="0.3">
      <c r="A25" s="497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M25" s="477"/>
      <c r="N25" s="477"/>
      <c r="O25" s="477" t="s">
        <v>79</v>
      </c>
      <c r="P25" s="477">
        <v>15</v>
      </c>
      <c r="Q25" s="477">
        <v>10</v>
      </c>
      <c r="R25" s="477">
        <v>8</v>
      </c>
      <c r="S25" s="477">
        <v>4</v>
      </c>
      <c r="T25" s="477">
        <v>3</v>
      </c>
      <c r="U25" s="477">
        <v>2</v>
      </c>
      <c r="V25" s="477">
        <v>1</v>
      </c>
      <c r="W25" s="477">
        <v>0</v>
      </c>
      <c r="X25" s="477">
        <v>0</v>
      </c>
      <c r="Y25" s="477">
        <v>0</v>
      </c>
    </row>
    <row r="26" spans="1:25" ht="12.45" x14ac:dyDescent="0.3">
      <c r="A26" s="497"/>
      <c r="B26" s="497"/>
      <c r="C26" s="492" t="s">
        <v>58</v>
      </c>
      <c r="D26" s="478" t="s">
        <v>274</v>
      </c>
      <c r="E26" s="478" t="s">
        <v>63</v>
      </c>
      <c r="F26" s="497"/>
      <c r="G26" s="497"/>
      <c r="H26" s="497"/>
      <c r="I26" s="497"/>
      <c r="J26" s="497"/>
      <c r="K26" s="497"/>
      <c r="M26" s="477"/>
      <c r="N26" s="477"/>
      <c r="O26" s="477" t="s">
        <v>75</v>
      </c>
      <c r="P26" s="477">
        <v>10</v>
      </c>
      <c r="Q26" s="477">
        <v>6</v>
      </c>
      <c r="R26" s="477">
        <v>4</v>
      </c>
      <c r="S26" s="477">
        <v>2</v>
      </c>
      <c r="T26" s="477">
        <v>1</v>
      </c>
      <c r="U26" s="477">
        <v>0</v>
      </c>
      <c r="V26" s="477">
        <v>0</v>
      </c>
      <c r="W26" s="477">
        <v>0</v>
      </c>
      <c r="X26" s="477">
        <v>0</v>
      </c>
      <c r="Y26" s="477">
        <v>0</v>
      </c>
    </row>
    <row r="27" spans="1:25" ht="12.45" x14ac:dyDescent="0.3">
      <c r="A27" s="497"/>
      <c r="B27" s="497"/>
      <c r="C27" s="495" t="s">
        <v>65</v>
      </c>
      <c r="D27" s="496" t="s">
        <v>61</v>
      </c>
      <c r="E27" s="496" t="s">
        <v>275</v>
      </c>
      <c r="F27" s="497"/>
      <c r="G27" s="497"/>
      <c r="H27" s="497"/>
      <c r="I27" s="497"/>
      <c r="J27" s="497"/>
      <c r="K27" s="497"/>
      <c r="M27" s="477"/>
      <c r="N27" s="477"/>
      <c r="O27" s="477" t="s">
        <v>76</v>
      </c>
      <c r="P27" s="477">
        <v>3</v>
      </c>
      <c r="Q27" s="477">
        <v>2</v>
      </c>
      <c r="R27" s="477">
        <v>1</v>
      </c>
      <c r="S27" s="477">
        <v>0</v>
      </c>
      <c r="T27" s="477">
        <v>0</v>
      </c>
      <c r="U27" s="477">
        <v>0</v>
      </c>
      <c r="V27" s="477">
        <v>0</v>
      </c>
      <c r="W27" s="477">
        <v>0</v>
      </c>
      <c r="X27" s="477">
        <v>0</v>
      </c>
      <c r="Y27" s="477">
        <v>0</v>
      </c>
    </row>
    <row r="28" spans="1:25" ht="12.45" x14ac:dyDescent="0.3">
      <c r="A28" s="497"/>
      <c r="B28" s="497"/>
      <c r="C28" s="498" t="s">
        <v>66</v>
      </c>
      <c r="D28" s="499" t="s">
        <v>276</v>
      </c>
      <c r="E28" s="499" t="s">
        <v>64</v>
      </c>
      <c r="F28" s="497"/>
      <c r="G28" s="497"/>
      <c r="H28" s="497"/>
      <c r="I28" s="497"/>
      <c r="J28" s="497"/>
      <c r="K28" s="497"/>
    </row>
    <row r="29" spans="1:25" ht="12.45" x14ac:dyDescent="0.3">
      <c r="A29" s="497"/>
      <c r="B29" s="497"/>
      <c r="C29" s="492" t="s">
        <v>277</v>
      </c>
      <c r="D29" s="478" t="s">
        <v>60</v>
      </c>
      <c r="E29" s="478" t="s">
        <v>278</v>
      </c>
      <c r="F29" s="497"/>
      <c r="G29" s="497"/>
      <c r="H29" s="497"/>
      <c r="I29" s="497"/>
      <c r="J29" s="497"/>
      <c r="K29" s="497"/>
    </row>
    <row r="30" spans="1:25" ht="12.45" x14ac:dyDescent="0.3">
      <c r="A30" s="497"/>
      <c r="B30" s="497"/>
      <c r="C30" s="495" t="s">
        <v>279</v>
      </c>
      <c r="D30" s="496" t="s">
        <v>62</v>
      </c>
      <c r="E30" s="496" t="s">
        <v>280</v>
      </c>
      <c r="F30" s="497"/>
      <c r="G30" s="497"/>
      <c r="H30" s="497"/>
      <c r="I30" s="497"/>
      <c r="J30" s="497"/>
      <c r="K30" s="497"/>
    </row>
    <row r="31" spans="1:25" ht="12.45" x14ac:dyDescent="0.3">
      <c r="A31" s="497"/>
      <c r="B31" s="497"/>
      <c r="C31" s="497"/>
      <c r="D31" s="497"/>
      <c r="E31" s="497"/>
      <c r="F31" s="497"/>
      <c r="G31" s="497"/>
      <c r="H31" s="497"/>
      <c r="I31" s="497"/>
      <c r="J31" s="497"/>
      <c r="K31" s="497"/>
    </row>
    <row r="32" spans="1:25" ht="12.45" x14ac:dyDescent="0.3">
      <c r="A32" s="497"/>
      <c r="B32" s="497"/>
      <c r="C32" s="497"/>
      <c r="D32" s="497"/>
      <c r="E32" s="497"/>
      <c r="F32" s="497"/>
      <c r="G32" s="497"/>
      <c r="H32" s="497"/>
      <c r="I32" s="497"/>
      <c r="J32" s="512"/>
      <c r="K32" s="497"/>
    </row>
    <row r="33" spans="1:11" ht="12.45" x14ac:dyDescent="0.3">
      <c r="A33" s="513" t="s">
        <v>30</v>
      </c>
      <c r="B33" s="514"/>
      <c r="C33" s="515"/>
      <c r="D33" s="516" t="s">
        <v>2</v>
      </c>
      <c r="E33" s="517" t="s">
        <v>32</v>
      </c>
      <c r="F33" s="517"/>
      <c r="G33" s="517"/>
      <c r="H33" s="517" t="s">
        <v>40</v>
      </c>
      <c r="I33" s="519" t="s">
        <v>41</v>
      </c>
      <c r="J33" s="493"/>
      <c r="K33" s="518"/>
    </row>
    <row r="34" spans="1:11" ht="12.45" x14ac:dyDescent="0.3">
      <c r="A34" s="522" t="s">
        <v>31</v>
      </c>
      <c r="B34" s="523"/>
      <c r="C34" s="524"/>
      <c r="D34" s="525"/>
      <c r="E34" s="572"/>
      <c r="F34" s="572"/>
      <c r="G34" s="572"/>
      <c r="H34" s="526"/>
      <c r="I34" s="527" t="s">
        <v>33</v>
      </c>
      <c r="J34" s="528"/>
      <c r="K34" s="529"/>
    </row>
    <row r="35" spans="1:11" ht="12.45" x14ac:dyDescent="0.3">
      <c r="A35" s="532" t="s">
        <v>38</v>
      </c>
      <c r="B35" s="533"/>
      <c r="C35" s="534"/>
      <c r="D35" s="535"/>
      <c r="E35" s="573"/>
      <c r="F35" s="573"/>
      <c r="G35" s="573"/>
      <c r="H35" s="536"/>
      <c r="I35" s="537"/>
      <c r="J35" s="512"/>
      <c r="K35" s="538"/>
    </row>
    <row r="36" spans="1:11" ht="12.45" x14ac:dyDescent="0.3">
      <c r="A36" s="540"/>
      <c r="B36" s="541"/>
      <c r="C36" s="542"/>
      <c r="D36" s="535"/>
      <c r="E36" s="543"/>
      <c r="F36" s="543"/>
      <c r="G36" s="543"/>
      <c r="H36" s="536"/>
      <c r="I36" s="527" t="s">
        <v>34</v>
      </c>
      <c r="J36" s="528"/>
      <c r="K36" s="529"/>
    </row>
    <row r="37" spans="1:11" ht="12.45" x14ac:dyDescent="0.3">
      <c r="A37" s="544"/>
      <c r="B37" s="545"/>
      <c r="C37" s="546"/>
      <c r="D37" s="535"/>
      <c r="E37" s="543"/>
      <c r="F37" s="543"/>
      <c r="G37" s="543"/>
      <c r="H37" s="536"/>
      <c r="I37" s="547"/>
      <c r="J37" s="497"/>
      <c r="K37" s="548"/>
    </row>
    <row r="38" spans="1:11" ht="12.45" x14ac:dyDescent="0.3">
      <c r="A38" s="549"/>
      <c r="B38" s="550"/>
      <c r="C38" s="551"/>
      <c r="D38" s="535"/>
      <c r="E38" s="543"/>
      <c r="F38" s="543"/>
      <c r="G38" s="543"/>
      <c r="H38" s="536"/>
      <c r="I38" s="532"/>
      <c r="J38" s="512"/>
      <c r="K38" s="538"/>
    </row>
    <row r="39" spans="1:11" ht="12.45" x14ac:dyDescent="0.3">
      <c r="A39" s="552"/>
      <c r="B39" s="553"/>
      <c r="C39" s="546"/>
      <c r="D39" s="535"/>
      <c r="E39" s="543"/>
      <c r="F39" s="543"/>
      <c r="G39" s="543"/>
      <c r="H39" s="536"/>
      <c r="I39" s="527" t="s">
        <v>26</v>
      </c>
      <c r="J39" s="528"/>
      <c r="K39" s="529"/>
    </row>
    <row r="40" spans="1:11" ht="12.45" x14ac:dyDescent="0.3">
      <c r="A40" s="552"/>
      <c r="B40" s="553"/>
      <c r="C40" s="554"/>
      <c r="D40" s="535"/>
      <c r="E40" s="543"/>
      <c r="F40" s="543"/>
      <c r="G40" s="543"/>
      <c r="H40" s="536"/>
      <c r="I40" s="547"/>
      <c r="J40" s="497"/>
      <c r="K40" s="548"/>
    </row>
    <row r="41" spans="1:11" ht="12.45" x14ac:dyDescent="0.3">
      <c r="A41" s="555"/>
      <c r="B41" s="556"/>
      <c r="C41" s="557"/>
      <c r="D41" s="558"/>
      <c r="E41" s="559"/>
      <c r="F41" s="559"/>
      <c r="G41" s="559"/>
      <c r="H41" s="560"/>
      <c r="I41" s="532">
        <f>J4</f>
        <v>0</v>
      </c>
      <c r="J41" s="512"/>
      <c r="K41" s="538"/>
    </row>
    <row r="42" spans="1:11" ht="12.45" x14ac:dyDescent="0.3"/>
    <row r="43" spans="1:11" ht="12.45" x14ac:dyDescent="0.3"/>
  </sheetData>
  <mergeCells count="26">
    <mergeCell ref="B23:C23"/>
    <mergeCell ref="D23:E23"/>
    <mergeCell ref="H23:I23"/>
    <mergeCell ref="J23:K23"/>
    <mergeCell ref="B22:C22"/>
    <mergeCell ref="D22:E22"/>
    <mergeCell ref="H22:I22"/>
    <mergeCell ref="J22:K22"/>
    <mergeCell ref="B21:C21"/>
    <mergeCell ref="D21:E21"/>
    <mergeCell ref="H21:I21"/>
    <mergeCell ref="J21:K21"/>
    <mergeCell ref="B20:C20"/>
    <mergeCell ref="D20:E20"/>
    <mergeCell ref="H20:I20"/>
    <mergeCell ref="J20:K20"/>
    <mergeCell ref="J19:K19"/>
    <mergeCell ref="B18:C18"/>
    <mergeCell ref="D18:E18"/>
    <mergeCell ref="H18:I18"/>
    <mergeCell ref="J18:K18"/>
    <mergeCell ref="A1:E1"/>
    <mergeCell ref="A4:C4"/>
    <mergeCell ref="B19:C19"/>
    <mergeCell ref="D19:E19"/>
    <mergeCell ref="H19:I19"/>
  </mergeCells>
  <conditionalFormatting sqref="E7:G7 E9:G9 E11:G11 E13:G13 E15:G15">
    <cfRule type="cellIs" dxfId="0" priority="1" operator="equal">
      <formula>"Bye"</formula>
    </cfRule>
  </conditionalFormatting>
  <printOptions horizontalCentered="1" verticalCentered="1"/>
  <pageMargins left="0" right="0" top="0.98402777777777795" bottom="0.98402777777777795" header="0.511811023622047" footer="0.511811023622047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4AF8-335A-4BBE-ADE5-EDE5A6E7BEF4}">
  <dimension ref="A1:I106"/>
  <sheetViews>
    <sheetView zoomScaleNormal="100" workbookViewId="0">
      <selection activeCell="E7" sqref="E7"/>
    </sheetView>
  </sheetViews>
  <sheetFormatPr defaultRowHeight="14.6" x14ac:dyDescent="0.4"/>
  <cols>
    <col min="1" max="1" width="8.15234375" style="290" customWidth="1"/>
    <col min="2" max="2" width="39.07421875" style="290" bestFit="1" customWidth="1"/>
    <col min="3" max="3" width="4.765625" style="290" bestFit="1" customWidth="1"/>
    <col min="4" max="4" width="8.765625" style="290" bestFit="1" customWidth="1"/>
    <col min="5" max="5" width="77.23046875" style="290" bestFit="1" customWidth="1"/>
    <col min="6" max="6" width="13.3046875" style="290" bestFit="1" customWidth="1"/>
    <col min="7" max="7" width="20.765625" style="290" bestFit="1" customWidth="1"/>
    <col min="8" max="8" width="18.61328125" style="290" bestFit="1" customWidth="1"/>
    <col min="9" max="9" width="17" style="290" bestFit="1" customWidth="1"/>
    <col min="10" max="16384" width="9.23046875" style="290"/>
  </cols>
  <sheetData>
    <row r="1" spans="1:9" s="293" customFormat="1" x14ac:dyDescent="0.3">
      <c r="A1" s="455"/>
      <c r="B1" s="456" t="s">
        <v>137</v>
      </c>
      <c r="C1" s="456" t="s">
        <v>138</v>
      </c>
      <c r="D1" s="456" t="s">
        <v>24</v>
      </c>
      <c r="E1" s="456" t="s">
        <v>139</v>
      </c>
      <c r="F1" s="456" t="s">
        <v>140</v>
      </c>
      <c r="G1" s="456" t="s">
        <v>141</v>
      </c>
      <c r="H1" s="456" t="s">
        <v>256</v>
      </c>
      <c r="I1" s="456" t="s">
        <v>257</v>
      </c>
    </row>
    <row r="2" spans="1:9" s="291" customFormat="1" x14ac:dyDescent="0.3">
      <c r="A2" s="457" t="s">
        <v>120</v>
      </c>
      <c r="B2" s="457" t="s">
        <v>161</v>
      </c>
      <c r="C2" s="457" t="s">
        <v>57</v>
      </c>
      <c r="D2" s="457" t="s">
        <v>49</v>
      </c>
      <c r="E2" s="457" t="s">
        <v>147</v>
      </c>
      <c r="F2" s="457" t="s">
        <v>86</v>
      </c>
      <c r="G2" s="458" t="s">
        <v>122</v>
      </c>
      <c r="H2" s="457" t="s">
        <v>258</v>
      </c>
      <c r="I2" s="457" t="s">
        <v>259</v>
      </c>
    </row>
    <row r="3" spans="1:9" s="291" customFormat="1" x14ac:dyDescent="0.3">
      <c r="A3" s="459" t="s">
        <v>120</v>
      </c>
      <c r="B3" s="459" t="s">
        <v>142</v>
      </c>
      <c r="C3" s="459" t="s">
        <v>57</v>
      </c>
      <c r="D3" s="459" t="s">
        <v>50</v>
      </c>
      <c r="E3" s="459" t="s">
        <v>147</v>
      </c>
      <c r="F3" s="459" t="s">
        <v>86</v>
      </c>
      <c r="G3" s="460" t="s">
        <v>207</v>
      </c>
      <c r="H3" s="459" t="s">
        <v>258</v>
      </c>
      <c r="I3" s="459" t="s">
        <v>260</v>
      </c>
    </row>
    <row r="4" spans="1:9" s="291" customFormat="1" x14ac:dyDescent="0.3">
      <c r="A4" s="459" t="s">
        <v>121</v>
      </c>
      <c r="B4" s="459" t="s">
        <v>142</v>
      </c>
      <c r="C4" s="459" t="s">
        <v>57</v>
      </c>
      <c r="D4" s="459" t="s">
        <v>50</v>
      </c>
      <c r="E4" s="459" t="s">
        <v>147</v>
      </c>
      <c r="F4" s="459" t="s">
        <v>86</v>
      </c>
      <c r="G4" s="460" t="s">
        <v>208</v>
      </c>
      <c r="H4" s="459" t="s">
        <v>258</v>
      </c>
      <c r="I4" s="459" t="s">
        <v>260</v>
      </c>
    </row>
    <row r="5" spans="1:9" s="291" customFormat="1" x14ac:dyDescent="0.3">
      <c r="A5" s="459" t="s">
        <v>123</v>
      </c>
      <c r="B5" s="459" t="s">
        <v>142</v>
      </c>
      <c r="C5" s="459" t="s">
        <v>57</v>
      </c>
      <c r="D5" s="459" t="s">
        <v>50</v>
      </c>
      <c r="E5" s="459" t="s">
        <v>147</v>
      </c>
      <c r="F5" s="459" t="s">
        <v>86</v>
      </c>
      <c r="G5" s="460" t="s">
        <v>209</v>
      </c>
      <c r="H5" s="459" t="s">
        <v>258</v>
      </c>
      <c r="I5" s="459" t="s">
        <v>261</v>
      </c>
    </row>
    <row r="6" spans="1:9" s="291" customFormat="1" x14ac:dyDescent="0.3">
      <c r="A6" s="459" t="s">
        <v>124</v>
      </c>
      <c r="B6" s="459" t="s">
        <v>142</v>
      </c>
      <c r="C6" s="459" t="s">
        <v>57</v>
      </c>
      <c r="D6" s="459" t="s">
        <v>50</v>
      </c>
      <c r="E6" s="459" t="s">
        <v>147</v>
      </c>
      <c r="F6" s="459" t="s">
        <v>86</v>
      </c>
      <c r="G6" s="460" t="s">
        <v>210</v>
      </c>
      <c r="H6" s="459" t="s">
        <v>258</v>
      </c>
      <c r="I6" s="459" t="s">
        <v>261</v>
      </c>
    </row>
    <row r="7" spans="1:9" s="291" customFormat="1" x14ac:dyDescent="0.3">
      <c r="A7" s="459" t="s">
        <v>125</v>
      </c>
      <c r="B7" s="459" t="s">
        <v>142</v>
      </c>
      <c r="C7" s="459" t="s">
        <v>57</v>
      </c>
      <c r="D7" s="459" t="s">
        <v>50</v>
      </c>
      <c r="E7" s="459" t="s">
        <v>155</v>
      </c>
      <c r="F7" s="459" t="s">
        <v>86</v>
      </c>
      <c r="G7" s="460" t="s">
        <v>172</v>
      </c>
      <c r="H7" s="459" t="s">
        <v>262</v>
      </c>
      <c r="I7" s="459" t="s">
        <v>11</v>
      </c>
    </row>
    <row r="8" spans="1:9" s="291" customFormat="1" x14ac:dyDescent="0.3">
      <c r="A8" s="461" t="s">
        <v>120</v>
      </c>
      <c r="B8" s="461" t="s">
        <v>142</v>
      </c>
      <c r="C8" s="461" t="s">
        <v>146</v>
      </c>
      <c r="D8" s="461" t="s">
        <v>50</v>
      </c>
      <c r="E8" s="461" t="s">
        <v>147</v>
      </c>
      <c r="F8" s="461" t="s">
        <v>86</v>
      </c>
      <c r="G8" s="462" t="s">
        <v>211</v>
      </c>
      <c r="H8" s="461" t="s">
        <v>258</v>
      </c>
      <c r="I8" s="461" t="s">
        <v>260</v>
      </c>
    </row>
    <row r="9" spans="1:9" s="291" customFormat="1" x14ac:dyDescent="0.3">
      <c r="A9" s="461" t="s">
        <v>121</v>
      </c>
      <c r="B9" s="461" t="s">
        <v>142</v>
      </c>
      <c r="C9" s="461" t="s">
        <v>146</v>
      </c>
      <c r="D9" s="461" t="s">
        <v>50</v>
      </c>
      <c r="E9" s="461" t="s">
        <v>147</v>
      </c>
      <c r="F9" s="461" t="s">
        <v>86</v>
      </c>
      <c r="G9" s="462" t="s">
        <v>212</v>
      </c>
      <c r="H9" s="461" t="s">
        <v>258</v>
      </c>
      <c r="I9" s="461" t="s">
        <v>260</v>
      </c>
    </row>
    <row r="10" spans="1:9" s="291" customFormat="1" x14ac:dyDescent="0.3">
      <c r="A10" s="461" t="s">
        <v>123</v>
      </c>
      <c r="B10" s="461" t="s">
        <v>142</v>
      </c>
      <c r="C10" s="461" t="s">
        <v>146</v>
      </c>
      <c r="D10" s="461" t="s">
        <v>50</v>
      </c>
      <c r="E10" s="461" t="s">
        <v>151</v>
      </c>
      <c r="F10" s="461" t="s">
        <v>86</v>
      </c>
      <c r="G10" s="462" t="s">
        <v>150</v>
      </c>
      <c r="H10" s="461" t="s">
        <v>263</v>
      </c>
      <c r="I10" s="461" t="s">
        <v>11</v>
      </c>
    </row>
    <row r="11" spans="1:9" s="291" customFormat="1" x14ac:dyDescent="0.3">
      <c r="A11" s="461" t="s">
        <v>124</v>
      </c>
      <c r="B11" s="461" t="s">
        <v>142</v>
      </c>
      <c r="C11" s="461" t="s">
        <v>146</v>
      </c>
      <c r="D11" s="461" t="s">
        <v>50</v>
      </c>
      <c r="E11" s="461" t="s">
        <v>151</v>
      </c>
      <c r="F11" s="461" t="s">
        <v>86</v>
      </c>
      <c r="G11" s="462" t="s">
        <v>173</v>
      </c>
      <c r="H11" s="461" t="s">
        <v>263</v>
      </c>
      <c r="I11" s="461" t="s">
        <v>11</v>
      </c>
    </row>
    <row r="12" spans="1:9" s="291" customFormat="1" x14ac:dyDescent="0.3">
      <c r="A12" s="463" t="s">
        <v>120</v>
      </c>
      <c r="B12" s="459" t="s">
        <v>213</v>
      </c>
      <c r="C12" s="459" t="s">
        <v>57</v>
      </c>
      <c r="D12" s="459" t="s">
        <v>50</v>
      </c>
      <c r="E12" s="459" t="s">
        <v>149</v>
      </c>
      <c r="F12" s="459" t="s">
        <v>86</v>
      </c>
      <c r="G12" s="460" t="s">
        <v>169</v>
      </c>
      <c r="H12" s="459" t="s">
        <v>264</v>
      </c>
      <c r="I12" s="459" t="s">
        <v>11</v>
      </c>
    </row>
    <row r="13" spans="1:9" s="291" customFormat="1" x14ac:dyDescent="0.3">
      <c r="A13" s="463" t="s">
        <v>121</v>
      </c>
      <c r="B13" s="459" t="s">
        <v>213</v>
      </c>
      <c r="C13" s="459" t="s">
        <v>57</v>
      </c>
      <c r="D13" s="459" t="s">
        <v>50</v>
      </c>
      <c r="E13" s="459" t="s">
        <v>149</v>
      </c>
      <c r="F13" s="459" t="s">
        <v>86</v>
      </c>
      <c r="G13" s="460" t="s">
        <v>214</v>
      </c>
      <c r="H13" s="459" t="s">
        <v>264</v>
      </c>
      <c r="I13" s="459" t="s">
        <v>11</v>
      </c>
    </row>
    <row r="14" spans="1:9" s="291" customFormat="1" x14ac:dyDescent="0.3">
      <c r="A14" s="463" t="s">
        <v>123</v>
      </c>
      <c r="B14" s="459" t="s">
        <v>213</v>
      </c>
      <c r="C14" s="459" t="s">
        <v>57</v>
      </c>
      <c r="D14" s="459" t="s">
        <v>50</v>
      </c>
      <c r="E14" s="459" t="s">
        <v>149</v>
      </c>
      <c r="F14" s="459" t="s">
        <v>86</v>
      </c>
      <c r="G14" s="460" t="s">
        <v>215</v>
      </c>
      <c r="H14" s="459" t="s">
        <v>264</v>
      </c>
      <c r="I14" s="459" t="s">
        <v>11</v>
      </c>
    </row>
    <row r="15" spans="1:9" s="291" customFormat="1" x14ac:dyDescent="0.3">
      <c r="A15" s="463" t="s">
        <v>124</v>
      </c>
      <c r="B15" s="459" t="s">
        <v>213</v>
      </c>
      <c r="C15" s="459" t="s">
        <v>57</v>
      </c>
      <c r="D15" s="459" t="s">
        <v>50</v>
      </c>
      <c r="E15" s="459" t="s">
        <v>149</v>
      </c>
      <c r="F15" s="459" t="s">
        <v>86</v>
      </c>
      <c r="G15" s="460" t="s">
        <v>216</v>
      </c>
      <c r="H15" s="459" t="s">
        <v>265</v>
      </c>
      <c r="I15" s="459" t="s">
        <v>11</v>
      </c>
    </row>
    <row r="16" spans="1:9" s="291" customFormat="1" x14ac:dyDescent="0.3">
      <c r="A16" s="463" t="s">
        <v>125</v>
      </c>
      <c r="B16" s="459" t="s">
        <v>213</v>
      </c>
      <c r="C16" s="459" t="s">
        <v>57</v>
      </c>
      <c r="D16" s="459" t="s">
        <v>50</v>
      </c>
      <c r="E16" s="459" t="s">
        <v>147</v>
      </c>
      <c r="F16" s="459" t="s">
        <v>86</v>
      </c>
      <c r="G16" s="460" t="s">
        <v>217</v>
      </c>
      <c r="H16" s="459" t="s">
        <v>258</v>
      </c>
      <c r="I16" s="459" t="s">
        <v>260</v>
      </c>
    </row>
    <row r="17" spans="1:9" s="291" customFormat="1" x14ac:dyDescent="0.3">
      <c r="A17" s="463" t="s">
        <v>126</v>
      </c>
      <c r="B17" s="459" t="s">
        <v>213</v>
      </c>
      <c r="C17" s="459" t="s">
        <v>57</v>
      </c>
      <c r="D17" s="459" t="s">
        <v>50</v>
      </c>
      <c r="E17" s="459" t="s">
        <v>147</v>
      </c>
      <c r="F17" s="459" t="s">
        <v>86</v>
      </c>
      <c r="G17" s="460" t="s">
        <v>218</v>
      </c>
      <c r="H17" s="459" t="s">
        <v>258</v>
      </c>
      <c r="I17" s="459" t="s">
        <v>260</v>
      </c>
    </row>
    <row r="18" spans="1:9" s="291" customFormat="1" x14ac:dyDescent="0.3">
      <c r="A18" s="463" t="s">
        <v>127</v>
      </c>
      <c r="B18" s="459" t="s">
        <v>213</v>
      </c>
      <c r="C18" s="459" t="s">
        <v>57</v>
      </c>
      <c r="D18" s="459" t="s">
        <v>50</v>
      </c>
      <c r="E18" s="459" t="s">
        <v>147</v>
      </c>
      <c r="F18" s="459" t="s">
        <v>86</v>
      </c>
      <c r="G18" s="460" t="s">
        <v>170</v>
      </c>
      <c r="H18" s="459" t="s">
        <v>258</v>
      </c>
      <c r="I18" s="459" t="s">
        <v>260</v>
      </c>
    </row>
    <row r="19" spans="1:9" s="291" customFormat="1" x14ac:dyDescent="0.3">
      <c r="A19" s="463" t="s">
        <v>128</v>
      </c>
      <c r="B19" s="459" t="s">
        <v>213</v>
      </c>
      <c r="C19" s="459" t="s">
        <v>57</v>
      </c>
      <c r="D19" s="459" t="s">
        <v>50</v>
      </c>
      <c r="E19" s="459" t="s">
        <v>147</v>
      </c>
      <c r="F19" s="459" t="s">
        <v>86</v>
      </c>
      <c r="G19" s="460" t="s">
        <v>171</v>
      </c>
      <c r="H19" s="459" t="s">
        <v>258</v>
      </c>
      <c r="I19" s="459" t="s">
        <v>261</v>
      </c>
    </row>
    <row r="20" spans="1:9" s="291" customFormat="1" x14ac:dyDescent="0.3">
      <c r="A20" s="463" t="s">
        <v>129</v>
      </c>
      <c r="B20" s="459" t="s">
        <v>213</v>
      </c>
      <c r="C20" s="459" t="s">
        <v>57</v>
      </c>
      <c r="D20" s="459" t="s">
        <v>50</v>
      </c>
      <c r="E20" s="459" t="s">
        <v>147</v>
      </c>
      <c r="F20" s="459" t="s">
        <v>86</v>
      </c>
      <c r="G20" s="460" t="s">
        <v>219</v>
      </c>
      <c r="H20" s="459" t="s">
        <v>258</v>
      </c>
      <c r="I20" s="459" t="s">
        <v>261</v>
      </c>
    </row>
    <row r="21" spans="1:9" s="291" customFormat="1" x14ac:dyDescent="0.3">
      <c r="A21" s="463" t="s">
        <v>130</v>
      </c>
      <c r="B21" s="459" t="s">
        <v>213</v>
      </c>
      <c r="C21" s="459" t="s">
        <v>57</v>
      </c>
      <c r="D21" s="459" t="s">
        <v>50</v>
      </c>
      <c r="E21" s="459" t="s">
        <v>147</v>
      </c>
      <c r="F21" s="459" t="s">
        <v>86</v>
      </c>
      <c r="G21" s="460" t="s">
        <v>220</v>
      </c>
      <c r="H21" s="459" t="s">
        <v>258</v>
      </c>
      <c r="I21" s="459" t="s">
        <v>261</v>
      </c>
    </row>
    <row r="22" spans="1:9" s="291" customFormat="1" x14ac:dyDescent="0.3">
      <c r="A22" s="463" t="s">
        <v>131</v>
      </c>
      <c r="B22" s="459" t="s">
        <v>213</v>
      </c>
      <c r="C22" s="459" t="s">
        <v>57</v>
      </c>
      <c r="D22" s="459" t="s">
        <v>50</v>
      </c>
      <c r="E22" s="459" t="s">
        <v>155</v>
      </c>
      <c r="F22" s="459" t="s">
        <v>86</v>
      </c>
      <c r="G22" s="460" t="s">
        <v>221</v>
      </c>
      <c r="H22" s="459" t="s">
        <v>262</v>
      </c>
      <c r="I22" s="459" t="s">
        <v>11</v>
      </c>
    </row>
    <row r="23" spans="1:9" s="291" customFormat="1" x14ac:dyDescent="0.3">
      <c r="A23" s="463" t="s">
        <v>132</v>
      </c>
      <c r="B23" s="459" t="s">
        <v>213</v>
      </c>
      <c r="C23" s="459" t="s">
        <v>57</v>
      </c>
      <c r="D23" s="459" t="s">
        <v>50</v>
      </c>
      <c r="E23" s="459" t="s">
        <v>144</v>
      </c>
      <c r="F23" s="459" t="s">
        <v>143</v>
      </c>
      <c r="G23" s="460" t="s">
        <v>145</v>
      </c>
      <c r="H23" s="459" t="s">
        <v>266</v>
      </c>
      <c r="I23" s="459" t="s">
        <v>11</v>
      </c>
    </row>
    <row r="24" spans="1:9" s="291" customFormat="1" x14ac:dyDescent="0.3">
      <c r="A24" s="463" t="s">
        <v>133</v>
      </c>
      <c r="B24" s="459" t="s">
        <v>213</v>
      </c>
      <c r="C24" s="459" t="s">
        <v>57</v>
      </c>
      <c r="D24" s="459" t="s">
        <v>50</v>
      </c>
      <c r="E24" s="459" t="s">
        <v>151</v>
      </c>
      <c r="F24" s="459" t="s">
        <v>86</v>
      </c>
      <c r="G24" s="460" t="s">
        <v>222</v>
      </c>
      <c r="H24" s="459" t="s">
        <v>263</v>
      </c>
      <c r="I24" s="459" t="s">
        <v>11</v>
      </c>
    </row>
    <row r="25" spans="1:9" s="291" customFormat="1" x14ac:dyDescent="0.3">
      <c r="A25" s="463" t="s">
        <v>134</v>
      </c>
      <c r="B25" s="459" t="s">
        <v>213</v>
      </c>
      <c r="C25" s="459" t="s">
        <v>57</v>
      </c>
      <c r="D25" s="459" t="s">
        <v>50</v>
      </c>
      <c r="E25" s="459" t="s">
        <v>151</v>
      </c>
      <c r="F25" s="459" t="s">
        <v>86</v>
      </c>
      <c r="G25" s="460" t="s">
        <v>174</v>
      </c>
      <c r="H25" s="459" t="s">
        <v>263</v>
      </c>
      <c r="I25" s="459" t="s">
        <v>11</v>
      </c>
    </row>
    <row r="26" spans="1:9" s="291" customFormat="1" x14ac:dyDescent="0.3">
      <c r="A26" s="463" t="s">
        <v>135</v>
      </c>
      <c r="B26" s="459" t="s">
        <v>213</v>
      </c>
      <c r="C26" s="459" t="s">
        <v>57</v>
      </c>
      <c r="D26" s="459" t="s">
        <v>50</v>
      </c>
      <c r="E26" s="459" t="s">
        <v>151</v>
      </c>
      <c r="F26" s="459" t="s">
        <v>86</v>
      </c>
      <c r="G26" s="460" t="s">
        <v>223</v>
      </c>
      <c r="H26" s="459" t="s">
        <v>263</v>
      </c>
      <c r="I26" s="459" t="s">
        <v>11</v>
      </c>
    </row>
    <row r="27" spans="1:9" s="291" customFormat="1" x14ac:dyDescent="0.3">
      <c r="A27" s="461" t="s">
        <v>120</v>
      </c>
      <c r="B27" s="461" t="s">
        <v>213</v>
      </c>
      <c r="C27" s="461" t="s">
        <v>146</v>
      </c>
      <c r="D27" s="461" t="s">
        <v>50</v>
      </c>
      <c r="E27" s="461" t="s">
        <v>147</v>
      </c>
      <c r="F27" s="461" t="s">
        <v>86</v>
      </c>
      <c r="G27" s="462" t="s">
        <v>148</v>
      </c>
      <c r="H27" s="461" t="s">
        <v>258</v>
      </c>
      <c r="I27" s="461" t="s">
        <v>260</v>
      </c>
    </row>
    <row r="28" spans="1:9" s="291" customFormat="1" x14ac:dyDescent="0.3">
      <c r="A28" s="461" t="s">
        <v>121</v>
      </c>
      <c r="B28" s="461" t="s">
        <v>213</v>
      </c>
      <c r="C28" s="461" t="s">
        <v>146</v>
      </c>
      <c r="D28" s="461" t="s">
        <v>50</v>
      </c>
      <c r="E28" s="461" t="s">
        <v>147</v>
      </c>
      <c r="F28" s="461" t="s">
        <v>86</v>
      </c>
      <c r="G28" s="462" t="s">
        <v>224</v>
      </c>
      <c r="H28" s="461" t="s">
        <v>258</v>
      </c>
      <c r="I28" s="461" t="s">
        <v>261</v>
      </c>
    </row>
    <row r="29" spans="1:9" s="291" customFormat="1" x14ac:dyDescent="0.3">
      <c r="A29" s="461" t="s">
        <v>123</v>
      </c>
      <c r="B29" s="461" t="s">
        <v>213</v>
      </c>
      <c r="C29" s="461" t="s">
        <v>146</v>
      </c>
      <c r="D29" s="461" t="s">
        <v>50</v>
      </c>
      <c r="E29" s="461" t="s">
        <v>151</v>
      </c>
      <c r="F29" s="461" t="s">
        <v>86</v>
      </c>
      <c r="G29" s="462" t="s">
        <v>225</v>
      </c>
      <c r="H29" s="461" t="s">
        <v>263</v>
      </c>
      <c r="I29" s="461" t="s">
        <v>11</v>
      </c>
    </row>
    <row r="30" spans="1:9" s="291" customFormat="1" x14ac:dyDescent="0.3">
      <c r="A30" s="463" t="s">
        <v>120</v>
      </c>
      <c r="B30" s="459" t="s">
        <v>153</v>
      </c>
      <c r="C30" s="459" t="s">
        <v>57</v>
      </c>
      <c r="D30" s="459" t="s">
        <v>50</v>
      </c>
      <c r="E30" s="459" t="s">
        <v>149</v>
      </c>
      <c r="F30" s="459" t="s">
        <v>86</v>
      </c>
      <c r="G30" s="460" t="s">
        <v>177</v>
      </c>
      <c r="H30" s="459" t="s">
        <v>264</v>
      </c>
      <c r="I30" s="459" t="s">
        <v>11</v>
      </c>
    </row>
    <row r="31" spans="1:9" s="291" customFormat="1" x14ac:dyDescent="0.3">
      <c r="A31" s="463" t="s">
        <v>121</v>
      </c>
      <c r="B31" s="459" t="s">
        <v>153</v>
      </c>
      <c r="C31" s="459" t="s">
        <v>57</v>
      </c>
      <c r="D31" s="459" t="s">
        <v>50</v>
      </c>
      <c r="E31" s="459" t="s">
        <v>149</v>
      </c>
      <c r="F31" s="459" t="s">
        <v>86</v>
      </c>
      <c r="G31" s="460" t="s">
        <v>176</v>
      </c>
      <c r="H31" s="459" t="s">
        <v>264</v>
      </c>
      <c r="I31" s="459" t="s">
        <v>11</v>
      </c>
    </row>
    <row r="32" spans="1:9" s="291" customFormat="1" x14ac:dyDescent="0.3">
      <c r="A32" s="463" t="s">
        <v>123</v>
      </c>
      <c r="B32" s="459" t="s">
        <v>153</v>
      </c>
      <c r="C32" s="459" t="s">
        <v>57</v>
      </c>
      <c r="D32" s="459" t="s">
        <v>50</v>
      </c>
      <c r="E32" s="459" t="s">
        <v>155</v>
      </c>
      <c r="F32" s="459" t="s">
        <v>86</v>
      </c>
      <c r="G32" s="460" t="s">
        <v>179</v>
      </c>
      <c r="H32" s="459" t="s">
        <v>262</v>
      </c>
      <c r="I32" s="459" t="s">
        <v>11</v>
      </c>
    </row>
    <row r="33" spans="1:9" s="291" customFormat="1" x14ac:dyDescent="0.3">
      <c r="A33" s="463" t="s">
        <v>124</v>
      </c>
      <c r="B33" s="459" t="s">
        <v>153</v>
      </c>
      <c r="C33" s="459" t="s">
        <v>57</v>
      </c>
      <c r="D33" s="459" t="s">
        <v>50</v>
      </c>
      <c r="E33" s="459" t="s">
        <v>155</v>
      </c>
      <c r="F33" s="459" t="s">
        <v>86</v>
      </c>
      <c r="G33" s="460" t="s">
        <v>226</v>
      </c>
      <c r="H33" s="459" t="s">
        <v>262</v>
      </c>
      <c r="I33" s="459" t="s">
        <v>11</v>
      </c>
    </row>
    <row r="34" spans="1:9" s="291" customFormat="1" x14ac:dyDescent="0.3">
      <c r="A34" s="463" t="s">
        <v>125</v>
      </c>
      <c r="B34" s="459" t="s">
        <v>153</v>
      </c>
      <c r="C34" s="459" t="s">
        <v>57</v>
      </c>
      <c r="D34" s="459" t="s">
        <v>50</v>
      </c>
      <c r="E34" s="459" t="s">
        <v>156</v>
      </c>
      <c r="F34" s="459" t="s">
        <v>86</v>
      </c>
      <c r="G34" s="460" t="s">
        <v>227</v>
      </c>
      <c r="H34" s="459" t="s">
        <v>267</v>
      </c>
      <c r="I34" s="459" t="s">
        <v>11</v>
      </c>
    </row>
    <row r="35" spans="1:9" s="291" customFormat="1" x14ac:dyDescent="0.3">
      <c r="A35" s="463" t="s">
        <v>126</v>
      </c>
      <c r="B35" s="459" t="s">
        <v>153</v>
      </c>
      <c r="C35" s="459" t="s">
        <v>57</v>
      </c>
      <c r="D35" s="459" t="s">
        <v>50</v>
      </c>
      <c r="E35" s="459" t="s">
        <v>157</v>
      </c>
      <c r="F35" s="459" t="s">
        <v>86</v>
      </c>
      <c r="G35" s="460" t="s">
        <v>180</v>
      </c>
      <c r="H35" s="459" t="s">
        <v>268</v>
      </c>
      <c r="I35" s="459" t="s">
        <v>11</v>
      </c>
    </row>
    <row r="36" spans="1:9" s="291" customFormat="1" x14ac:dyDescent="0.3">
      <c r="A36" s="463" t="s">
        <v>127</v>
      </c>
      <c r="B36" s="459" t="s">
        <v>153</v>
      </c>
      <c r="C36" s="459" t="s">
        <v>57</v>
      </c>
      <c r="D36" s="459" t="s">
        <v>50</v>
      </c>
      <c r="E36" s="459" t="s">
        <v>151</v>
      </c>
      <c r="F36" s="459" t="s">
        <v>86</v>
      </c>
      <c r="G36" s="460" t="s">
        <v>228</v>
      </c>
      <c r="H36" s="459" t="s">
        <v>263</v>
      </c>
      <c r="I36" s="459" t="s">
        <v>11</v>
      </c>
    </row>
    <row r="37" spans="1:9" s="291" customFormat="1" x14ac:dyDescent="0.3">
      <c r="A37" s="463" t="s">
        <v>128</v>
      </c>
      <c r="B37" s="459" t="s">
        <v>153</v>
      </c>
      <c r="C37" s="459" t="s">
        <v>57</v>
      </c>
      <c r="D37" s="459" t="s">
        <v>50</v>
      </c>
      <c r="E37" s="459" t="s">
        <v>151</v>
      </c>
      <c r="F37" s="459" t="s">
        <v>86</v>
      </c>
      <c r="G37" s="460" t="s">
        <v>229</v>
      </c>
      <c r="H37" s="459" t="s">
        <v>263</v>
      </c>
      <c r="I37" s="459" t="s">
        <v>11</v>
      </c>
    </row>
    <row r="38" spans="1:9" s="291" customFormat="1" x14ac:dyDescent="0.3">
      <c r="A38" s="463" t="s">
        <v>129</v>
      </c>
      <c r="B38" s="459" t="s">
        <v>153</v>
      </c>
      <c r="C38" s="459" t="s">
        <v>57</v>
      </c>
      <c r="D38" s="459" t="s">
        <v>50</v>
      </c>
      <c r="E38" s="459" t="s">
        <v>151</v>
      </c>
      <c r="F38" s="459" t="s">
        <v>86</v>
      </c>
      <c r="G38" s="460" t="s">
        <v>230</v>
      </c>
      <c r="H38" s="459" t="s">
        <v>263</v>
      </c>
      <c r="I38" s="459" t="s">
        <v>11</v>
      </c>
    </row>
    <row r="39" spans="1:9" s="291" customFormat="1" x14ac:dyDescent="0.3">
      <c r="A39" s="461" t="s">
        <v>120</v>
      </c>
      <c r="B39" s="461" t="s">
        <v>153</v>
      </c>
      <c r="C39" s="461" t="s">
        <v>146</v>
      </c>
      <c r="D39" s="461" t="s">
        <v>50</v>
      </c>
      <c r="E39" s="461" t="s">
        <v>149</v>
      </c>
      <c r="F39" s="461" t="s">
        <v>86</v>
      </c>
      <c r="G39" s="462" t="s">
        <v>181</v>
      </c>
      <c r="H39" s="461" t="s">
        <v>264</v>
      </c>
      <c r="I39" s="461" t="s">
        <v>11</v>
      </c>
    </row>
    <row r="40" spans="1:9" s="291" customFormat="1" x14ac:dyDescent="0.3">
      <c r="A40" s="461" t="s">
        <v>121</v>
      </c>
      <c r="B40" s="461" t="s">
        <v>153</v>
      </c>
      <c r="C40" s="461" t="s">
        <v>146</v>
      </c>
      <c r="D40" s="461" t="s">
        <v>50</v>
      </c>
      <c r="E40" s="461" t="s">
        <v>156</v>
      </c>
      <c r="F40" s="461" t="s">
        <v>86</v>
      </c>
      <c r="G40" s="462" t="s">
        <v>150</v>
      </c>
      <c r="H40" s="461" t="s">
        <v>267</v>
      </c>
      <c r="I40" s="461" t="s">
        <v>11</v>
      </c>
    </row>
    <row r="41" spans="1:9" s="291" customFormat="1" x14ac:dyDescent="0.3">
      <c r="A41" s="461" t="s">
        <v>123</v>
      </c>
      <c r="B41" s="461" t="s">
        <v>153</v>
      </c>
      <c r="C41" s="461" t="s">
        <v>146</v>
      </c>
      <c r="D41" s="461" t="s">
        <v>50</v>
      </c>
      <c r="E41" s="461" t="s">
        <v>151</v>
      </c>
      <c r="F41" s="461" t="s">
        <v>86</v>
      </c>
      <c r="G41" s="462" t="s">
        <v>152</v>
      </c>
      <c r="H41" s="461" t="s">
        <v>263</v>
      </c>
      <c r="I41" s="461" t="s">
        <v>11</v>
      </c>
    </row>
    <row r="42" spans="1:9" s="291" customFormat="1" x14ac:dyDescent="0.3">
      <c r="A42" s="463" t="s">
        <v>120</v>
      </c>
      <c r="B42" s="459" t="s">
        <v>159</v>
      </c>
      <c r="C42" s="459" t="s">
        <v>57</v>
      </c>
      <c r="D42" s="459" t="s">
        <v>50</v>
      </c>
      <c r="E42" s="459" t="s">
        <v>149</v>
      </c>
      <c r="F42" s="459" t="s">
        <v>86</v>
      </c>
      <c r="G42" s="460" t="s">
        <v>175</v>
      </c>
      <c r="H42" s="459" t="s">
        <v>264</v>
      </c>
      <c r="I42" s="459" t="s">
        <v>11</v>
      </c>
    </row>
    <row r="43" spans="1:9" s="291" customFormat="1" x14ac:dyDescent="0.3">
      <c r="A43" s="463" t="s">
        <v>121</v>
      </c>
      <c r="B43" s="459" t="s">
        <v>159</v>
      </c>
      <c r="C43" s="459" t="s">
        <v>57</v>
      </c>
      <c r="D43" s="459" t="s">
        <v>50</v>
      </c>
      <c r="E43" s="459" t="s">
        <v>147</v>
      </c>
      <c r="F43" s="459" t="s">
        <v>86</v>
      </c>
      <c r="G43" s="460" t="s">
        <v>178</v>
      </c>
      <c r="H43" s="459" t="s">
        <v>258</v>
      </c>
      <c r="I43" s="459" t="s">
        <v>261</v>
      </c>
    </row>
    <row r="44" spans="1:9" s="291" customFormat="1" x14ac:dyDescent="0.3">
      <c r="A44" s="463" t="s">
        <v>123</v>
      </c>
      <c r="B44" s="459" t="s">
        <v>159</v>
      </c>
      <c r="C44" s="459" t="s">
        <v>57</v>
      </c>
      <c r="D44" s="459" t="s">
        <v>50</v>
      </c>
      <c r="E44" s="459" t="s">
        <v>155</v>
      </c>
      <c r="F44" s="459" t="s">
        <v>86</v>
      </c>
      <c r="G44" s="460" t="s">
        <v>231</v>
      </c>
      <c r="H44" s="459" t="s">
        <v>262</v>
      </c>
      <c r="I44" s="459" t="s">
        <v>11</v>
      </c>
    </row>
    <row r="45" spans="1:9" s="291" customFormat="1" x14ac:dyDescent="0.3">
      <c r="A45" s="463" t="s">
        <v>124</v>
      </c>
      <c r="B45" s="459" t="s">
        <v>159</v>
      </c>
      <c r="C45" s="459" t="s">
        <v>57</v>
      </c>
      <c r="D45" s="459" t="s">
        <v>50</v>
      </c>
      <c r="E45" s="459" t="s">
        <v>157</v>
      </c>
      <c r="F45" s="459" t="s">
        <v>86</v>
      </c>
      <c r="G45" s="460" t="s">
        <v>106</v>
      </c>
      <c r="H45" s="459" t="s">
        <v>268</v>
      </c>
      <c r="I45" s="459" t="s">
        <v>11</v>
      </c>
    </row>
    <row r="46" spans="1:9" s="291" customFormat="1" x14ac:dyDescent="0.3">
      <c r="A46" s="463" t="s">
        <v>125</v>
      </c>
      <c r="B46" s="459" t="s">
        <v>159</v>
      </c>
      <c r="C46" s="459" t="s">
        <v>57</v>
      </c>
      <c r="D46" s="459" t="s">
        <v>50</v>
      </c>
      <c r="E46" s="459" t="s">
        <v>151</v>
      </c>
      <c r="F46" s="459" t="s">
        <v>86</v>
      </c>
      <c r="G46" s="460" t="s">
        <v>232</v>
      </c>
      <c r="H46" s="459" t="s">
        <v>263</v>
      </c>
      <c r="I46" s="459" t="s">
        <v>11</v>
      </c>
    </row>
    <row r="47" spans="1:9" s="291" customFormat="1" x14ac:dyDescent="0.3">
      <c r="A47" s="463" t="s">
        <v>126</v>
      </c>
      <c r="B47" s="459" t="s">
        <v>159</v>
      </c>
      <c r="C47" s="459" t="s">
        <v>57</v>
      </c>
      <c r="D47" s="459" t="s">
        <v>50</v>
      </c>
      <c r="E47" s="459" t="s">
        <v>151</v>
      </c>
      <c r="F47" s="459" t="s">
        <v>86</v>
      </c>
      <c r="G47" s="460" t="s">
        <v>233</v>
      </c>
      <c r="H47" s="459" t="s">
        <v>263</v>
      </c>
      <c r="I47" s="459" t="s">
        <v>11</v>
      </c>
    </row>
    <row r="48" spans="1:9" s="291" customFormat="1" x14ac:dyDescent="0.3">
      <c r="A48" s="457" t="s">
        <v>120</v>
      </c>
      <c r="B48" s="457" t="s">
        <v>159</v>
      </c>
      <c r="C48" s="457" t="s">
        <v>146</v>
      </c>
      <c r="D48" s="457" t="s">
        <v>50</v>
      </c>
      <c r="E48" s="457" t="s">
        <v>147</v>
      </c>
      <c r="F48" s="457" t="s">
        <v>86</v>
      </c>
      <c r="G48" s="458" t="s">
        <v>234</v>
      </c>
      <c r="H48" s="457" t="s">
        <v>258</v>
      </c>
      <c r="I48" s="457" t="s">
        <v>259</v>
      </c>
    </row>
    <row r="49" spans="1:9" s="291" customFormat="1" x14ac:dyDescent="0.3">
      <c r="A49" s="457" t="s">
        <v>121</v>
      </c>
      <c r="B49" s="457" t="s">
        <v>159</v>
      </c>
      <c r="C49" s="457" t="s">
        <v>146</v>
      </c>
      <c r="D49" s="457" t="s">
        <v>50</v>
      </c>
      <c r="E49" s="457" t="s">
        <v>158</v>
      </c>
      <c r="F49" s="457" t="s">
        <v>143</v>
      </c>
      <c r="G49" s="458" t="s">
        <v>119</v>
      </c>
      <c r="H49" s="457" t="s">
        <v>269</v>
      </c>
      <c r="I49" s="457" t="s">
        <v>11</v>
      </c>
    </row>
    <row r="50" spans="1:9" s="291" customFormat="1" x14ac:dyDescent="0.3">
      <c r="A50" s="463" t="s">
        <v>120</v>
      </c>
      <c r="B50" s="459" t="s">
        <v>161</v>
      </c>
      <c r="C50" s="459" t="s">
        <v>57</v>
      </c>
      <c r="D50" s="459" t="s">
        <v>50</v>
      </c>
      <c r="E50" s="459" t="s">
        <v>154</v>
      </c>
      <c r="F50" s="459" t="s">
        <v>101</v>
      </c>
      <c r="G50" s="460" t="s">
        <v>235</v>
      </c>
      <c r="H50" s="459" t="s">
        <v>270</v>
      </c>
      <c r="I50" s="459" t="s">
        <v>11</v>
      </c>
    </row>
    <row r="51" spans="1:9" s="291" customFormat="1" x14ac:dyDescent="0.3">
      <c r="A51" s="463" t="s">
        <v>121</v>
      </c>
      <c r="B51" s="459" t="s">
        <v>161</v>
      </c>
      <c r="C51" s="459" t="s">
        <v>57</v>
      </c>
      <c r="D51" s="459" t="s">
        <v>50</v>
      </c>
      <c r="E51" s="459" t="s">
        <v>147</v>
      </c>
      <c r="F51" s="459" t="s">
        <v>86</v>
      </c>
      <c r="G51" s="460" t="s">
        <v>104</v>
      </c>
      <c r="H51" s="459" t="s">
        <v>258</v>
      </c>
      <c r="I51" s="459" t="s">
        <v>259</v>
      </c>
    </row>
    <row r="52" spans="1:9" s="291" customFormat="1" x14ac:dyDescent="0.3">
      <c r="A52" s="463" t="s">
        <v>123</v>
      </c>
      <c r="B52" s="459" t="s">
        <v>161</v>
      </c>
      <c r="C52" s="459" t="s">
        <v>57</v>
      </c>
      <c r="D52" s="459" t="s">
        <v>50</v>
      </c>
      <c r="E52" s="459" t="s">
        <v>147</v>
      </c>
      <c r="F52" s="459" t="s">
        <v>86</v>
      </c>
      <c r="G52" s="460" t="s">
        <v>236</v>
      </c>
      <c r="H52" s="459" t="s">
        <v>258</v>
      </c>
      <c r="I52" s="459" t="s">
        <v>259</v>
      </c>
    </row>
    <row r="53" spans="1:9" s="291" customFormat="1" x14ac:dyDescent="0.3">
      <c r="A53" s="463" t="s">
        <v>124</v>
      </c>
      <c r="B53" s="459" t="s">
        <v>161</v>
      </c>
      <c r="C53" s="459" t="s">
        <v>57</v>
      </c>
      <c r="D53" s="459" t="s">
        <v>50</v>
      </c>
      <c r="E53" s="459" t="s">
        <v>147</v>
      </c>
      <c r="F53" s="459" t="s">
        <v>86</v>
      </c>
      <c r="G53" s="460" t="s">
        <v>237</v>
      </c>
      <c r="H53" s="459" t="s">
        <v>258</v>
      </c>
      <c r="I53" s="459" t="s">
        <v>261</v>
      </c>
    </row>
    <row r="54" spans="1:9" s="291" customFormat="1" x14ac:dyDescent="0.3">
      <c r="A54" s="463" t="s">
        <v>125</v>
      </c>
      <c r="B54" s="459" t="s">
        <v>161</v>
      </c>
      <c r="C54" s="459" t="s">
        <v>57</v>
      </c>
      <c r="D54" s="459" t="s">
        <v>50</v>
      </c>
      <c r="E54" s="459" t="s">
        <v>155</v>
      </c>
      <c r="F54" s="459" t="s">
        <v>86</v>
      </c>
      <c r="G54" s="460" t="s">
        <v>107</v>
      </c>
      <c r="H54" s="459" t="s">
        <v>262</v>
      </c>
      <c r="I54" s="459" t="s">
        <v>11</v>
      </c>
    </row>
    <row r="55" spans="1:9" s="291" customFormat="1" x14ac:dyDescent="0.3">
      <c r="A55" s="463" t="s">
        <v>126</v>
      </c>
      <c r="B55" s="459" t="s">
        <v>161</v>
      </c>
      <c r="C55" s="459" t="s">
        <v>57</v>
      </c>
      <c r="D55" s="459" t="s">
        <v>50</v>
      </c>
      <c r="E55" s="459" t="s">
        <v>155</v>
      </c>
      <c r="F55" s="459" t="s">
        <v>86</v>
      </c>
      <c r="G55" s="460" t="s">
        <v>182</v>
      </c>
      <c r="H55" s="459" t="s">
        <v>262</v>
      </c>
      <c r="I55" s="459" t="s">
        <v>11</v>
      </c>
    </row>
    <row r="56" spans="1:9" s="291" customFormat="1" x14ac:dyDescent="0.3">
      <c r="A56" s="463" t="s">
        <v>127</v>
      </c>
      <c r="B56" s="459" t="s">
        <v>161</v>
      </c>
      <c r="C56" s="459" t="s">
        <v>57</v>
      </c>
      <c r="D56" s="459" t="s">
        <v>50</v>
      </c>
      <c r="E56" s="459" t="s">
        <v>156</v>
      </c>
      <c r="F56" s="459" t="s">
        <v>86</v>
      </c>
      <c r="G56" s="460" t="s">
        <v>183</v>
      </c>
      <c r="H56" s="459" t="s">
        <v>267</v>
      </c>
      <c r="I56" s="459" t="s">
        <v>11</v>
      </c>
    </row>
    <row r="57" spans="1:9" s="291" customFormat="1" x14ac:dyDescent="0.3">
      <c r="A57" s="463" t="s">
        <v>128</v>
      </c>
      <c r="B57" s="459" t="s">
        <v>161</v>
      </c>
      <c r="C57" s="459" t="s">
        <v>57</v>
      </c>
      <c r="D57" s="459" t="s">
        <v>50</v>
      </c>
      <c r="E57" s="459" t="s">
        <v>156</v>
      </c>
      <c r="F57" s="459" t="s">
        <v>86</v>
      </c>
      <c r="G57" s="460" t="s">
        <v>108</v>
      </c>
      <c r="H57" s="459" t="s">
        <v>271</v>
      </c>
      <c r="I57" s="459" t="s">
        <v>11</v>
      </c>
    </row>
    <row r="58" spans="1:9" s="291" customFormat="1" x14ac:dyDescent="0.3">
      <c r="A58" s="463" t="s">
        <v>129</v>
      </c>
      <c r="B58" s="459" t="s">
        <v>161</v>
      </c>
      <c r="C58" s="459" t="s">
        <v>57</v>
      </c>
      <c r="D58" s="459" t="s">
        <v>50</v>
      </c>
      <c r="E58" s="459" t="s">
        <v>156</v>
      </c>
      <c r="F58" s="459" t="s">
        <v>86</v>
      </c>
      <c r="G58" s="460" t="s">
        <v>105</v>
      </c>
      <c r="H58" s="459" t="s">
        <v>271</v>
      </c>
      <c r="I58" s="459" t="s">
        <v>11</v>
      </c>
    </row>
    <row r="59" spans="1:9" s="291" customFormat="1" x14ac:dyDescent="0.3">
      <c r="A59" s="463" t="s">
        <v>130</v>
      </c>
      <c r="B59" s="459" t="s">
        <v>161</v>
      </c>
      <c r="C59" s="459" t="s">
        <v>57</v>
      </c>
      <c r="D59" s="459" t="s">
        <v>50</v>
      </c>
      <c r="E59" s="459" t="s">
        <v>151</v>
      </c>
      <c r="F59" s="459" t="s">
        <v>86</v>
      </c>
      <c r="G59" s="460" t="s">
        <v>238</v>
      </c>
      <c r="H59" s="459" t="s">
        <v>263</v>
      </c>
      <c r="I59" s="459" t="s">
        <v>11</v>
      </c>
    </row>
    <row r="60" spans="1:9" s="291" customFormat="1" x14ac:dyDescent="0.3">
      <c r="A60" s="461" t="s">
        <v>120</v>
      </c>
      <c r="B60" s="461" t="s">
        <v>161</v>
      </c>
      <c r="C60" s="461" t="s">
        <v>146</v>
      </c>
      <c r="D60" s="461" t="s">
        <v>50</v>
      </c>
      <c r="E60" s="461" t="s">
        <v>149</v>
      </c>
      <c r="F60" s="461" t="s">
        <v>86</v>
      </c>
      <c r="G60" s="462" t="s">
        <v>184</v>
      </c>
      <c r="H60" s="461" t="s">
        <v>264</v>
      </c>
      <c r="I60" s="461" t="s">
        <v>11</v>
      </c>
    </row>
    <row r="61" spans="1:9" s="291" customFormat="1" x14ac:dyDescent="0.3">
      <c r="A61" s="461" t="s">
        <v>121</v>
      </c>
      <c r="B61" s="461" t="s">
        <v>161</v>
      </c>
      <c r="C61" s="461" t="s">
        <v>146</v>
      </c>
      <c r="D61" s="461" t="s">
        <v>50</v>
      </c>
      <c r="E61" s="461" t="s">
        <v>151</v>
      </c>
      <c r="F61" s="461" t="s">
        <v>86</v>
      </c>
      <c r="G61" s="462" t="s">
        <v>239</v>
      </c>
      <c r="H61" s="461" t="s">
        <v>263</v>
      </c>
      <c r="I61" s="461" t="s">
        <v>11</v>
      </c>
    </row>
    <row r="62" spans="1:9" s="291" customFormat="1" x14ac:dyDescent="0.3">
      <c r="A62" s="461" t="s">
        <v>123</v>
      </c>
      <c r="B62" s="461" t="s">
        <v>161</v>
      </c>
      <c r="C62" s="461" t="s">
        <v>146</v>
      </c>
      <c r="D62" s="461" t="s">
        <v>50</v>
      </c>
      <c r="E62" s="461" t="s">
        <v>151</v>
      </c>
      <c r="F62" s="461" t="s">
        <v>86</v>
      </c>
      <c r="G62" s="462" t="s">
        <v>160</v>
      </c>
      <c r="H62" s="461" t="s">
        <v>263</v>
      </c>
      <c r="I62" s="461" t="s">
        <v>11</v>
      </c>
    </row>
    <row r="63" spans="1:9" s="291" customFormat="1" x14ac:dyDescent="0.3">
      <c r="A63" s="461" t="s">
        <v>124</v>
      </c>
      <c r="B63" s="461" t="s">
        <v>161</v>
      </c>
      <c r="C63" s="461" t="s">
        <v>146</v>
      </c>
      <c r="D63" s="461" t="s">
        <v>50</v>
      </c>
      <c r="E63" s="461" t="s">
        <v>151</v>
      </c>
      <c r="F63" s="461" t="s">
        <v>86</v>
      </c>
      <c r="G63" s="462" t="s">
        <v>240</v>
      </c>
      <c r="H63" s="461" t="s">
        <v>263</v>
      </c>
      <c r="I63" s="461" t="s">
        <v>11</v>
      </c>
    </row>
    <row r="64" spans="1:9" s="291" customFormat="1" x14ac:dyDescent="0.3">
      <c r="A64" s="461" t="s">
        <v>125</v>
      </c>
      <c r="B64" s="461" t="s">
        <v>161</v>
      </c>
      <c r="C64" s="461" t="s">
        <v>146</v>
      </c>
      <c r="D64" s="461" t="s">
        <v>50</v>
      </c>
      <c r="E64" s="461" t="s">
        <v>151</v>
      </c>
      <c r="F64" s="461" t="s">
        <v>86</v>
      </c>
      <c r="G64" s="462" t="s">
        <v>241</v>
      </c>
      <c r="H64" s="461" t="s">
        <v>263</v>
      </c>
      <c r="I64" s="461" t="s">
        <v>11</v>
      </c>
    </row>
    <row r="65" spans="1:9" s="291" customFormat="1" x14ac:dyDescent="0.3">
      <c r="A65" s="463" t="s">
        <v>120</v>
      </c>
      <c r="B65" s="459" t="s">
        <v>162</v>
      </c>
      <c r="C65" s="459" t="s">
        <v>57</v>
      </c>
      <c r="D65" s="459" t="s">
        <v>50</v>
      </c>
      <c r="E65" s="459" t="s">
        <v>149</v>
      </c>
      <c r="F65" s="459" t="s">
        <v>86</v>
      </c>
      <c r="G65" s="460" t="s">
        <v>102</v>
      </c>
      <c r="H65" s="459" t="s">
        <v>264</v>
      </c>
      <c r="I65" s="459" t="s">
        <v>11</v>
      </c>
    </row>
    <row r="66" spans="1:9" s="291" customFormat="1" x14ac:dyDescent="0.3">
      <c r="A66" s="463" t="s">
        <v>121</v>
      </c>
      <c r="B66" s="459" t="s">
        <v>162</v>
      </c>
      <c r="C66" s="459" t="s">
        <v>57</v>
      </c>
      <c r="D66" s="459" t="s">
        <v>50</v>
      </c>
      <c r="E66" s="459" t="s">
        <v>149</v>
      </c>
      <c r="F66" s="459" t="s">
        <v>86</v>
      </c>
      <c r="G66" s="460" t="s">
        <v>98</v>
      </c>
      <c r="H66" s="459" t="s">
        <v>264</v>
      </c>
      <c r="I66" s="459" t="s">
        <v>11</v>
      </c>
    </row>
    <row r="67" spans="1:9" s="291" customFormat="1" x14ac:dyDescent="0.3">
      <c r="A67" s="463" t="s">
        <v>123</v>
      </c>
      <c r="B67" s="459" t="s">
        <v>162</v>
      </c>
      <c r="C67" s="459" t="s">
        <v>57</v>
      </c>
      <c r="D67" s="459" t="s">
        <v>50</v>
      </c>
      <c r="E67" s="459" t="s">
        <v>154</v>
      </c>
      <c r="F67" s="459" t="s">
        <v>101</v>
      </c>
      <c r="G67" s="460" t="s">
        <v>99</v>
      </c>
      <c r="H67" s="459" t="s">
        <v>270</v>
      </c>
      <c r="I67" s="459" t="s">
        <v>11</v>
      </c>
    </row>
    <row r="68" spans="1:9" s="291" customFormat="1" x14ac:dyDescent="0.3">
      <c r="A68" s="463" t="s">
        <v>124</v>
      </c>
      <c r="B68" s="459" t="s">
        <v>162</v>
      </c>
      <c r="C68" s="459" t="s">
        <v>57</v>
      </c>
      <c r="D68" s="459" t="s">
        <v>50</v>
      </c>
      <c r="E68" s="459" t="s">
        <v>147</v>
      </c>
      <c r="F68" s="459" t="s">
        <v>86</v>
      </c>
      <c r="G68" s="460" t="s">
        <v>96</v>
      </c>
      <c r="H68" s="459" t="s">
        <v>258</v>
      </c>
      <c r="I68" s="459" t="s">
        <v>259</v>
      </c>
    </row>
    <row r="69" spans="1:9" s="291" customFormat="1" x14ac:dyDescent="0.3">
      <c r="A69" s="463" t="s">
        <v>125</v>
      </c>
      <c r="B69" s="459" t="s">
        <v>162</v>
      </c>
      <c r="C69" s="459" t="s">
        <v>57</v>
      </c>
      <c r="D69" s="459" t="s">
        <v>50</v>
      </c>
      <c r="E69" s="459" t="s">
        <v>147</v>
      </c>
      <c r="F69" s="459" t="s">
        <v>86</v>
      </c>
      <c r="G69" s="460" t="s">
        <v>100</v>
      </c>
      <c r="H69" s="459" t="s">
        <v>258</v>
      </c>
      <c r="I69" s="459" t="s">
        <v>259</v>
      </c>
    </row>
    <row r="70" spans="1:9" s="291" customFormat="1" x14ac:dyDescent="0.3">
      <c r="A70" s="463" t="s">
        <v>126</v>
      </c>
      <c r="B70" s="459" t="s">
        <v>162</v>
      </c>
      <c r="C70" s="459" t="s">
        <v>57</v>
      </c>
      <c r="D70" s="459" t="s">
        <v>50</v>
      </c>
      <c r="E70" s="459" t="s">
        <v>147</v>
      </c>
      <c r="F70" s="459" t="s">
        <v>86</v>
      </c>
      <c r="G70" s="460" t="s">
        <v>187</v>
      </c>
      <c r="H70" s="459" t="s">
        <v>258</v>
      </c>
      <c r="I70" s="459" t="s">
        <v>261</v>
      </c>
    </row>
    <row r="71" spans="1:9" s="291" customFormat="1" x14ac:dyDescent="0.3">
      <c r="A71" s="463" t="s">
        <v>127</v>
      </c>
      <c r="B71" s="459" t="s">
        <v>162</v>
      </c>
      <c r="C71" s="459" t="s">
        <v>57</v>
      </c>
      <c r="D71" s="459" t="s">
        <v>50</v>
      </c>
      <c r="E71" s="459" t="s">
        <v>147</v>
      </c>
      <c r="F71" s="459" t="s">
        <v>86</v>
      </c>
      <c r="G71" s="460" t="s">
        <v>185</v>
      </c>
      <c r="H71" s="459" t="s">
        <v>258</v>
      </c>
      <c r="I71" s="459" t="s">
        <v>261</v>
      </c>
    </row>
    <row r="72" spans="1:9" s="291" customFormat="1" x14ac:dyDescent="0.3">
      <c r="A72" s="463" t="s">
        <v>128</v>
      </c>
      <c r="B72" s="459" t="s">
        <v>162</v>
      </c>
      <c r="C72" s="459" t="s">
        <v>57</v>
      </c>
      <c r="D72" s="459" t="s">
        <v>50</v>
      </c>
      <c r="E72" s="459" t="s">
        <v>147</v>
      </c>
      <c r="F72" s="459" t="s">
        <v>86</v>
      </c>
      <c r="G72" s="460" t="s">
        <v>186</v>
      </c>
      <c r="H72" s="459" t="s">
        <v>258</v>
      </c>
      <c r="I72" s="459" t="s">
        <v>261</v>
      </c>
    </row>
    <row r="73" spans="1:9" s="291" customFormat="1" x14ac:dyDescent="0.3">
      <c r="A73" s="463" t="s">
        <v>129</v>
      </c>
      <c r="B73" s="459" t="s">
        <v>162</v>
      </c>
      <c r="C73" s="459" t="s">
        <v>57</v>
      </c>
      <c r="D73" s="459" t="s">
        <v>50</v>
      </c>
      <c r="E73" s="459" t="s">
        <v>156</v>
      </c>
      <c r="F73" s="459" t="s">
        <v>86</v>
      </c>
      <c r="G73" s="460" t="s">
        <v>242</v>
      </c>
      <c r="H73" s="459" t="s">
        <v>267</v>
      </c>
      <c r="I73" s="459" t="s">
        <v>11</v>
      </c>
    </row>
    <row r="74" spans="1:9" s="291" customFormat="1" x14ac:dyDescent="0.3">
      <c r="A74" s="463" t="s">
        <v>130</v>
      </c>
      <c r="B74" s="459" t="s">
        <v>162</v>
      </c>
      <c r="C74" s="459" t="s">
        <v>57</v>
      </c>
      <c r="D74" s="459" t="s">
        <v>50</v>
      </c>
      <c r="E74" s="459" t="s">
        <v>156</v>
      </c>
      <c r="F74" s="459" t="s">
        <v>86</v>
      </c>
      <c r="G74" s="460" t="s">
        <v>188</v>
      </c>
      <c r="H74" s="459" t="s">
        <v>271</v>
      </c>
      <c r="I74" s="459" t="s">
        <v>11</v>
      </c>
    </row>
    <row r="75" spans="1:9" s="291" customFormat="1" x14ac:dyDescent="0.3">
      <c r="A75" s="463" t="s">
        <v>131</v>
      </c>
      <c r="B75" s="459" t="s">
        <v>162</v>
      </c>
      <c r="C75" s="459" t="s">
        <v>57</v>
      </c>
      <c r="D75" s="459" t="s">
        <v>50</v>
      </c>
      <c r="E75" s="459" t="s">
        <v>156</v>
      </c>
      <c r="F75" s="459" t="s">
        <v>86</v>
      </c>
      <c r="G75" s="460" t="s">
        <v>103</v>
      </c>
      <c r="H75" s="459" t="s">
        <v>271</v>
      </c>
      <c r="I75" s="459" t="s">
        <v>11</v>
      </c>
    </row>
    <row r="76" spans="1:9" s="291" customFormat="1" x14ac:dyDescent="0.3">
      <c r="A76" s="463" t="s">
        <v>132</v>
      </c>
      <c r="B76" s="459" t="s">
        <v>162</v>
      </c>
      <c r="C76" s="459" t="s">
        <v>57</v>
      </c>
      <c r="D76" s="459" t="s">
        <v>50</v>
      </c>
      <c r="E76" s="459" t="s">
        <v>151</v>
      </c>
      <c r="F76" s="459" t="s">
        <v>86</v>
      </c>
      <c r="G76" s="460" t="s">
        <v>243</v>
      </c>
      <c r="H76" s="459" t="s">
        <v>263</v>
      </c>
      <c r="I76" s="459" t="s">
        <v>11</v>
      </c>
    </row>
    <row r="77" spans="1:9" s="291" customFormat="1" x14ac:dyDescent="0.3">
      <c r="A77" s="463" t="s">
        <v>133</v>
      </c>
      <c r="B77" s="459" t="s">
        <v>162</v>
      </c>
      <c r="C77" s="459" t="s">
        <v>57</v>
      </c>
      <c r="D77" s="459" t="s">
        <v>50</v>
      </c>
      <c r="E77" s="459" t="s">
        <v>151</v>
      </c>
      <c r="F77" s="459" t="s">
        <v>86</v>
      </c>
      <c r="G77" s="460" t="s">
        <v>97</v>
      </c>
      <c r="H77" s="459" t="s">
        <v>263</v>
      </c>
      <c r="I77" s="459" t="s">
        <v>11</v>
      </c>
    </row>
    <row r="78" spans="1:9" s="291" customFormat="1" x14ac:dyDescent="0.3">
      <c r="A78" s="461" t="s">
        <v>120</v>
      </c>
      <c r="B78" s="461" t="s">
        <v>162</v>
      </c>
      <c r="C78" s="461" t="s">
        <v>146</v>
      </c>
      <c r="D78" s="461" t="s">
        <v>50</v>
      </c>
      <c r="E78" s="461" t="s">
        <v>147</v>
      </c>
      <c r="F78" s="461" t="s">
        <v>86</v>
      </c>
      <c r="G78" s="462" t="s">
        <v>244</v>
      </c>
      <c r="H78" s="461" t="s">
        <v>258</v>
      </c>
      <c r="I78" s="461" t="s">
        <v>272</v>
      </c>
    </row>
    <row r="79" spans="1:9" s="291" customFormat="1" x14ac:dyDescent="0.3">
      <c r="A79" s="461" t="s">
        <v>121</v>
      </c>
      <c r="B79" s="461" t="s">
        <v>162</v>
      </c>
      <c r="C79" s="461" t="s">
        <v>146</v>
      </c>
      <c r="D79" s="461" t="s">
        <v>50</v>
      </c>
      <c r="E79" s="461" t="s">
        <v>156</v>
      </c>
      <c r="F79" s="461" t="s">
        <v>86</v>
      </c>
      <c r="G79" s="462" t="s">
        <v>114</v>
      </c>
      <c r="H79" s="461" t="s">
        <v>267</v>
      </c>
      <c r="I79" s="461" t="s">
        <v>11</v>
      </c>
    </row>
    <row r="80" spans="1:9" s="291" customFormat="1" x14ac:dyDescent="0.3">
      <c r="A80" s="461" t="s">
        <v>123</v>
      </c>
      <c r="B80" s="461" t="s">
        <v>162</v>
      </c>
      <c r="C80" s="461" t="s">
        <v>146</v>
      </c>
      <c r="D80" s="461" t="s">
        <v>50</v>
      </c>
      <c r="E80" s="461" t="s">
        <v>156</v>
      </c>
      <c r="F80" s="461" t="s">
        <v>86</v>
      </c>
      <c r="G80" s="462" t="s">
        <v>115</v>
      </c>
      <c r="H80" s="461" t="s">
        <v>271</v>
      </c>
      <c r="I80" s="461" t="s">
        <v>11</v>
      </c>
    </row>
    <row r="81" spans="1:9" s="291" customFormat="1" x14ac:dyDescent="0.3">
      <c r="A81" s="461" t="s">
        <v>124</v>
      </c>
      <c r="B81" s="461" t="s">
        <v>162</v>
      </c>
      <c r="C81" s="461" t="s">
        <v>146</v>
      </c>
      <c r="D81" s="461" t="s">
        <v>50</v>
      </c>
      <c r="E81" s="461" t="s">
        <v>156</v>
      </c>
      <c r="F81" s="461" t="s">
        <v>86</v>
      </c>
      <c r="G81" s="462" t="s">
        <v>245</v>
      </c>
      <c r="H81" s="461" t="s">
        <v>271</v>
      </c>
      <c r="I81" s="461" t="s">
        <v>11</v>
      </c>
    </row>
    <row r="82" spans="1:9" s="291" customFormat="1" x14ac:dyDescent="0.3">
      <c r="A82" s="461" t="s">
        <v>125</v>
      </c>
      <c r="B82" s="461" t="s">
        <v>162</v>
      </c>
      <c r="C82" s="461" t="s">
        <v>146</v>
      </c>
      <c r="D82" s="461" t="s">
        <v>50</v>
      </c>
      <c r="E82" s="461" t="s">
        <v>156</v>
      </c>
      <c r="F82" s="461" t="s">
        <v>86</v>
      </c>
      <c r="G82" s="462" t="s">
        <v>246</v>
      </c>
      <c r="H82" s="461" t="s">
        <v>271</v>
      </c>
      <c r="I82" s="461" t="s">
        <v>11</v>
      </c>
    </row>
    <row r="83" spans="1:9" s="291" customFormat="1" x14ac:dyDescent="0.3">
      <c r="A83" s="461" t="s">
        <v>126</v>
      </c>
      <c r="B83" s="461" t="s">
        <v>162</v>
      </c>
      <c r="C83" s="461" t="s">
        <v>146</v>
      </c>
      <c r="D83" s="461" t="s">
        <v>50</v>
      </c>
      <c r="E83" s="461" t="s">
        <v>151</v>
      </c>
      <c r="F83" s="461" t="s">
        <v>86</v>
      </c>
      <c r="G83" s="462" t="s">
        <v>247</v>
      </c>
      <c r="H83" s="461" t="s">
        <v>263</v>
      </c>
      <c r="I83" s="461" t="s">
        <v>11</v>
      </c>
    </row>
    <row r="84" spans="1:9" s="291" customFormat="1" x14ac:dyDescent="0.3">
      <c r="A84" s="461" t="s">
        <v>127</v>
      </c>
      <c r="B84" s="461" t="s">
        <v>162</v>
      </c>
      <c r="C84" s="461" t="s">
        <v>146</v>
      </c>
      <c r="D84" s="461" t="s">
        <v>50</v>
      </c>
      <c r="E84" s="461" t="s">
        <v>151</v>
      </c>
      <c r="F84" s="461" t="s">
        <v>86</v>
      </c>
      <c r="G84" s="462" t="s">
        <v>191</v>
      </c>
      <c r="H84" s="461" t="s">
        <v>263</v>
      </c>
      <c r="I84" s="461" t="s">
        <v>11</v>
      </c>
    </row>
    <row r="85" spans="1:9" s="291" customFormat="1" x14ac:dyDescent="0.3">
      <c r="A85" s="461" t="s">
        <v>128</v>
      </c>
      <c r="B85" s="461" t="s">
        <v>162</v>
      </c>
      <c r="C85" s="461" t="s">
        <v>146</v>
      </c>
      <c r="D85" s="461" t="s">
        <v>50</v>
      </c>
      <c r="E85" s="461" t="s">
        <v>151</v>
      </c>
      <c r="F85" s="461" t="s">
        <v>86</v>
      </c>
      <c r="G85" s="462" t="s">
        <v>116</v>
      </c>
      <c r="H85" s="461" t="s">
        <v>263</v>
      </c>
      <c r="I85" s="461" t="s">
        <v>11</v>
      </c>
    </row>
    <row r="86" spans="1:9" s="291" customFormat="1" x14ac:dyDescent="0.3">
      <c r="A86" s="461" t="s">
        <v>129</v>
      </c>
      <c r="B86" s="461" t="s">
        <v>162</v>
      </c>
      <c r="C86" s="461" t="s">
        <v>146</v>
      </c>
      <c r="D86" s="461" t="s">
        <v>50</v>
      </c>
      <c r="E86" s="461" t="s">
        <v>151</v>
      </c>
      <c r="F86" s="461" t="s">
        <v>86</v>
      </c>
      <c r="G86" s="462" t="s">
        <v>248</v>
      </c>
      <c r="H86" s="461" t="s">
        <v>263</v>
      </c>
      <c r="I86" s="461" t="s">
        <v>11</v>
      </c>
    </row>
    <row r="87" spans="1:9" s="291" customFormat="1" x14ac:dyDescent="0.3">
      <c r="A87" s="461" t="s">
        <v>130</v>
      </c>
      <c r="B87" s="461" t="s">
        <v>162</v>
      </c>
      <c r="C87" s="461" t="s">
        <v>146</v>
      </c>
      <c r="D87" s="461" t="s">
        <v>50</v>
      </c>
      <c r="E87" s="461" t="s">
        <v>151</v>
      </c>
      <c r="F87" s="461" t="s">
        <v>86</v>
      </c>
      <c r="G87" s="462" t="s">
        <v>117</v>
      </c>
      <c r="H87" s="461" t="s">
        <v>263</v>
      </c>
      <c r="I87" s="461" t="s">
        <v>11</v>
      </c>
    </row>
    <row r="88" spans="1:9" s="291" customFormat="1" x14ac:dyDescent="0.3">
      <c r="A88" s="461" t="s">
        <v>131</v>
      </c>
      <c r="B88" s="461" t="s">
        <v>162</v>
      </c>
      <c r="C88" s="461" t="s">
        <v>146</v>
      </c>
      <c r="D88" s="461" t="s">
        <v>50</v>
      </c>
      <c r="E88" s="461" t="s">
        <v>151</v>
      </c>
      <c r="F88" s="461" t="s">
        <v>86</v>
      </c>
      <c r="G88" s="462" t="s">
        <v>249</v>
      </c>
      <c r="H88" s="461" t="s">
        <v>263</v>
      </c>
      <c r="I88" s="461" t="s">
        <v>11</v>
      </c>
    </row>
    <row r="89" spans="1:9" s="291" customFormat="1" x14ac:dyDescent="0.3">
      <c r="A89" s="461" t="s">
        <v>132</v>
      </c>
      <c r="B89" s="461" t="s">
        <v>162</v>
      </c>
      <c r="C89" s="461" t="s">
        <v>146</v>
      </c>
      <c r="D89" s="461" t="s">
        <v>50</v>
      </c>
      <c r="E89" s="461" t="s">
        <v>151</v>
      </c>
      <c r="F89" s="461" t="s">
        <v>86</v>
      </c>
      <c r="G89" s="462" t="s">
        <v>250</v>
      </c>
      <c r="H89" s="461" t="s">
        <v>263</v>
      </c>
      <c r="I89" s="461" t="s">
        <v>11</v>
      </c>
    </row>
    <row r="90" spans="1:9" s="291" customFormat="1" x14ac:dyDescent="0.3">
      <c r="A90" s="463" t="s">
        <v>120</v>
      </c>
      <c r="B90" s="459" t="s">
        <v>163</v>
      </c>
      <c r="C90" s="459" t="s">
        <v>57</v>
      </c>
      <c r="D90" s="459" t="s">
        <v>50</v>
      </c>
      <c r="E90" s="459" t="s">
        <v>156</v>
      </c>
      <c r="F90" s="459" t="s">
        <v>86</v>
      </c>
      <c r="G90" s="460" t="s">
        <v>110</v>
      </c>
      <c r="H90" s="459" t="s">
        <v>271</v>
      </c>
      <c r="I90" s="459" t="s">
        <v>11</v>
      </c>
    </row>
    <row r="91" spans="1:9" s="291" customFormat="1" x14ac:dyDescent="0.3">
      <c r="A91" s="463" t="s">
        <v>121</v>
      </c>
      <c r="B91" s="459" t="s">
        <v>163</v>
      </c>
      <c r="C91" s="459" t="s">
        <v>57</v>
      </c>
      <c r="D91" s="459" t="s">
        <v>50</v>
      </c>
      <c r="E91" s="459" t="s">
        <v>156</v>
      </c>
      <c r="F91" s="459" t="s">
        <v>86</v>
      </c>
      <c r="G91" s="460" t="s">
        <v>190</v>
      </c>
      <c r="H91" s="459" t="s">
        <v>271</v>
      </c>
      <c r="I91" s="459" t="s">
        <v>11</v>
      </c>
    </row>
    <row r="92" spans="1:9" s="291" customFormat="1" x14ac:dyDescent="0.3">
      <c r="A92" s="463" t="s">
        <v>123</v>
      </c>
      <c r="B92" s="459" t="s">
        <v>163</v>
      </c>
      <c r="C92" s="459" t="s">
        <v>57</v>
      </c>
      <c r="D92" s="459" t="s">
        <v>50</v>
      </c>
      <c r="E92" s="459" t="s">
        <v>156</v>
      </c>
      <c r="F92" s="459" t="s">
        <v>86</v>
      </c>
      <c r="G92" s="460" t="s">
        <v>111</v>
      </c>
      <c r="H92" s="459" t="s">
        <v>271</v>
      </c>
      <c r="I92" s="459" t="s">
        <v>11</v>
      </c>
    </row>
    <row r="93" spans="1:9" s="291" customFormat="1" x14ac:dyDescent="0.3">
      <c r="A93" s="463" t="s">
        <v>124</v>
      </c>
      <c r="B93" s="459" t="s">
        <v>163</v>
      </c>
      <c r="C93" s="459" t="s">
        <v>57</v>
      </c>
      <c r="D93" s="459" t="s">
        <v>50</v>
      </c>
      <c r="E93" s="459" t="s">
        <v>156</v>
      </c>
      <c r="F93" s="459" t="s">
        <v>86</v>
      </c>
      <c r="G93" s="460" t="s">
        <v>112</v>
      </c>
      <c r="H93" s="459" t="s">
        <v>271</v>
      </c>
      <c r="I93" s="459" t="s">
        <v>11</v>
      </c>
    </row>
    <row r="94" spans="1:9" s="291" customFormat="1" x14ac:dyDescent="0.3">
      <c r="A94" s="463" t="s">
        <v>125</v>
      </c>
      <c r="B94" s="459" t="s">
        <v>163</v>
      </c>
      <c r="C94" s="459" t="s">
        <v>57</v>
      </c>
      <c r="D94" s="459" t="s">
        <v>50</v>
      </c>
      <c r="E94" s="459" t="s">
        <v>151</v>
      </c>
      <c r="F94" s="459" t="s">
        <v>86</v>
      </c>
      <c r="G94" s="460" t="s">
        <v>189</v>
      </c>
      <c r="H94" s="459" t="s">
        <v>263</v>
      </c>
      <c r="I94" s="459" t="s">
        <v>11</v>
      </c>
    </row>
    <row r="95" spans="1:9" s="291" customFormat="1" x14ac:dyDescent="0.3">
      <c r="A95" s="461" t="s">
        <v>120</v>
      </c>
      <c r="B95" s="461" t="s">
        <v>163</v>
      </c>
      <c r="C95" s="461" t="s">
        <v>146</v>
      </c>
      <c r="D95" s="461" t="s">
        <v>50</v>
      </c>
      <c r="E95" s="461" t="s">
        <v>156</v>
      </c>
      <c r="F95" s="461" t="s">
        <v>86</v>
      </c>
      <c r="G95" s="462" t="s">
        <v>251</v>
      </c>
      <c r="H95" s="461" t="s">
        <v>271</v>
      </c>
      <c r="I95" s="461" t="s">
        <v>11</v>
      </c>
    </row>
    <row r="96" spans="1:9" s="291" customFormat="1" x14ac:dyDescent="0.3">
      <c r="A96" s="461" t="s">
        <v>121</v>
      </c>
      <c r="B96" s="461" t="s">
        <v>163</v>
      </c>
      <c r="C96" s="461" t="s">
        <v>146</v>
      </c>
      <c r="D96" s="461" t="s">
        <v>50</v>
      </c>
      <c r="E96" s="461" t="s">
        <v>151</v>
      </c>
      <c r="F96" s="461" t="s">
        <v>86</v>
      </c>
      <c r="G96" s="462" t="s">
        <v>192</v>
      </c>
      <c r="H96" s="461" t="s">
        <v>263</v>
      </c>
      <c r="I96" s="461" t="s">
        <v>11</v>
      </c>
    </row>
    <row r="97" spans="1:9" s="291" customFormat="1" x14ac:dyDescent="0.3">
      <c r="A97" s="461" t="s">
        <v>123</v>
      </c>
      <c r="B97" s="461" t="s">
        <v>163</v>
      </c>
      <c r="C97" s="461" t="s">
        <v>146</v>
      </c>
      <c r="D97" s="461" t="s">
        <v>50</v>
      </c>
      <c r="E97" s="461" t="s">
        <v>151</v>
      </c>
      <c r="F97" s="461" t="s">
        <v>86</v>
      </c>
      <c r="G97" s="462" t="s">
        <v>252</v>
      </c>
      <c r="H97" s="461" t="s">
        <v>263</v>
      </c>
      <c r="I97" s="461" t="s">
        <v>11</v>
      </c>
    </row>
    <row r="98" spans="1:9" s="291" customFormat="1" x14ac:dyDescent="0.3">
      <c r="A98" s="463" t="s">
        <v>120</v>
      </c>
      <c r="B98" s="459" t="s">
        <v>165</v>
      </c>
      <c r="C98" s="459" t="s">
        <v>57</v>
      </c>
      <c r="D98" s="459" t="s">
        <v>50</v>
      </c>
      <c r="E98" s="459" t="s">
        <v>164</v>
      </c>
      <c r="F98" s="459" t="s">
        <v>86</v>
      </c>
      <c r="G98" s="460" t="s">
        <v>93</v>
      </c>
      <c r="H98" s="459" t="s">
        <v>273</v>
      </c>
      <c r="I98" s="459" t="s">
        <v>11</v>
      </c>
    </row>
    <row r="99" spans="1:9" s="291" customFormat="1" x14ac:dyDescent="0.3">
      <c r="A99" s="463" t="s">
        <v>121</v>
      </c>
      <c r="B99" s="459" t="s">
        <v>165</v>
      </c>
      <c r="C99" s="459" t="s">
        <v>57</v>
      </c>
      <c r="D99" s="459" t="s">
        <v>50</v>
      </c>
      <c r="E99" s="459" t="s">
        <v>164</v>
      </c>
      <c r="F99" s="459" t="s">
        <v>86</v>
      </c>
      <c r="G99" s="460" t="s">
        <v>253</v>
      </c>
      <c r="H99" s="459" t="s">
        <v>273</v>
      </c>
      <c r="I99" s="459" t="s">
        <v>11</v>
      </c>
    </row>
    <row r="100" spans="1:9" s="291" customFormat="1" x14ac:dyDescent="0.3">
      <c r="A100" s="463" t="s">
        <v>123</v>
      </c>
      <c r="B100" s="459" t="s">
        <v>165</v>
      </c>
      <c r="C100" s="459" t="s">
        <v>57</v>
      </c>
      <c r="D100" s="459" t="s">
        <v>50</v>
      </c>
      <c r="E100" s="459" t="s">
        <v>156</v>
      </c>
      <c r="F100" s="459" t="s">
        <v>86</v>
      </c>
      <c r="G100" s="460" t="s">
        <v>91</v>
      </c>
      <c r="H100" s="459" t="s">
        <v>271</v>
      </c>
      <c r="I100" s="459" t="s">
        <v>11</v>
      </c>
    </row>
    <row r="101" spans="1:9" s="291" customFormat="1" x14ac:dyDescent="0.3">
      <c r="A101" s="463" t="s">
        <v>124</v>
      </c>
      <c r="B101" s="459" t="s">
        <v>165</v>
      </c>
      <c r="C101" s="459" t="s">
        <v>57</v>
      </c>
      <c r="D101" s="459" t="s">
        <v>50</v>
      </c>
      <c r="E101" s="459" t="s">
        <v>151</v>
      </c>
      <c r="F101" s="459" t="s">
        <v>86</v>
      </c>
      <c r="G101" s="460" t="s">
        <v>92</v>
      </c>
      <c r="H101" s="459" t="s">
        <v>263</v>
      </c>
      <c r="I101" s="459" t="s">
        <v>11</v>
      </c>
    </row>
    <row r="102" spans="1:9" s="291" customFormat="1" x14ac:dyDescent="0.3">
      <c r="A102" s="463" t="s">
        <v>125</v>
      </c>
      <c r="B102" s="459" t="s">
        <v>165</v>
      </c>
      <c r="C102" s="459" t="s">
        <v>57</v>
      </c>
      <c r="D102" s="459" t="s">
        <v>50</v>
      </c>
      <c r="E102" s="459" t="s">
        <v>151</v>
      </c>
      <c r="F102" s="459" t="s">
        <v>86</v>
      </c>
      <c r="G102" s="460" t="s">
        <v>254</v>
      </c>
      <c r="H102" s="459" t="s">
        <v>263</v>
      </c>
      <c r="I102" s="459" t="s">
        <v>11</v>
      </c>
    </row>
    <row r="103" spans="1:9" s="291" customFormat="1" x14ac:dyDescent="0.3">
      <c r="A103" s="457" t="s">
        <v>120</v>
      </c>
      <c r="B103" s="457" t="s">
        <v>165</v>
      </c>
      <c r="C103" s="457" t="s">
        <v>146</v>
      </c>
      <c r="D103" s="457" t="s">
        <v>50</v>
      </c>
      <c r="E103" s="457" t="s">
        <v>156</v>
      </c>
      <c r="F103" s="457" t="s">
        <v>86</v>
      </c>
      <c r="G103" s="458" t="s">
        <v>136</v>
      </c>
      <c r="H103" s="457" t="s">
        <v>271</v>
      </c>
      <c r="I103" s="457" t="s">
        <v>11</v>
      </c>
    </row>
    <row r="104" spans="1:9" s="291" customFormat="1" x14ac:dyDescent="0.3">
      <c r="A104" s="457" t="s">
        <v>121</v>
      </c>
      <c r="B104" s="457" t="s">
        <v>165</v>
      </c>
      <c r="C104" s="457" t="s">
        <v>146</v>
      </c>
      <c r="D104" s="457" t="s">
        <v>50</v>
      </c>
      <c r="E104" s="457" t="s">
        <v>151</v>
      </c>
      <c r="F104" s="457" t="s">
        <v>86</v>
      </c>
      <c r="G104" s="458" t="s">
        <v>255</v>
      </c>
      <c r="H104" s="457" t="s">
        <v>263</v>
      </c>
      <c r="I104" s="457" t="s">
        <v>11</v>
      </c>
    </row>
    <row r="105" spans="1:9" s="291" customFormat="1" x14ac:dyDescent="0.3"/>
    <row r="106" spans="1:9" s="291" customFormat="1" x14ac:dyDescent="0.3"/>
  </sheetData>
  <autoFilter ref="A1:I1" xr:uid="{00000000-0001-0000-0000-000000000000}"/>
  <pageMargins left="0.25" right="0.25" top="0.75" bottom="0.75" header="0.3" footer="0.3"/>
  <pageSetup paperSize="9" scale="61" orientation="landscape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5912-F9B1-4E16-BF02-4320FC09C24D}">
  <dimension ref="A1:K125"/>
  <sheetViews>
    <sheetView tabSelected="1" zoomScaleNormal="100" workbookViewId="0">
      <selection activeCell="L9" sqref="L9"/>
    </sheetView>
  </sheetViews>
  <sheetFormatPr defaultRowHeight="12.9" x14ac:dyDescent="0.3"/>
  <cols>
    <col min="1" max="2" width="4.921875" style="585" customWidth="1"/>
    <col min="3" max="3" width="16.765625" style="585" customWidth="1"/>
    <col min="4" max="4" width="1.84375" style="585" customWidth="1"/>
    <col min="5" max="5" width="4.765625" style="585" customWidth="1"/>
    <col min="6" max="6" width="1.84375" style="585" customWidth="1"/>
    <col min="7" max="7" width="25.07421875" style="585" customWidth="1"/>
    <col min="8" max="8" width="0.921875" style="585" customWidth="1"/>
    <col min="9" max="9" width="24.3828125" style="585" customWidth="1"/>
    <col min="10" max="10" width="33.84375" style="585" customWidth="1"/>
    <col min="11" max="11" width="4.61328125" style="585" customWidth="1"/>
    <col min="12" max="16384" width="9.23046875" style="585"/>
  </cols>
  <sheetData>
    <row r="1" spans="1:11" ht="24.55" customHeight="1" x14ac:dyDescent="0.3">
      <c r="A1" s="651" t="s">
        <v>284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</row>
    <row r="2" spans="1:11" ht="37" customHeight="1" x14ac:dyDescent="0.3">
      <c r="A2" s="648" t="s">
        <v>166</v>
      </c>
      <c r="B2" s="649"/>
      <c r="C2" s="649"/>
      <c r="D2" s="649"/>
      <c r="E2" s="649"/>
      <c r="F2" s="649"/>
      <c r="G2" s="649"/>
      <c r="H2" s="649"/>
      <c r="I2" s="649"/>
      <c r="J2" s="649"/>
      <c r="K2" s="650"/>
    </row>
    <row r="3" spans="1:11" ht="134.6" customHeight="1" x14ac:dyDescent="0.3">
      <c r="A3" s="653" t="s">
        <v>322</v>
      </c>
      <c r="B3" s="654"/>
      <c r="C3" s="654"/>
      <c r="D3" s="654"/>
      <c r="E3" s="654"/>
      <c r="F3" s="654"/>
      <c r="G3" s="654"/>
      <c r="H3" s="654"/>
      <c r="I3" s="654"/>
      <c r="J3" s="654"/>
      <c r="K3" s="655"/>
    </row>
    <row r="4" spans="1:11" ht="107.15" customHeight="1" x14ac:dyDescent="0.3">
      <c r="A4" s="586" t="s">
        <v>323</v>
      </c>
      <c r="B4" s="586" t="s">
        <v>324</v>
      </c>
      <c r="C4" s="587" t="s">
        <v>137</v>
      </c>
      <c r="D4" s="656" t="s">
        <v>325</v>
      </c>
      <c r="E4" s="656"/>
      <c r="F4" s="656" t="s">
        <v>167</v>
      </c>
      <c r="G4" s="656"/>
      <c r="H4" s="656" t="s">
        <v>167</v>
      </c>
      <c r="I4" s="656"/>
      <c r="J4" s="587" t="s">
        <v>321</v>
      </c>
      <c r="K4" s="588" t="s">
        <v>326</v>
      </c>
    </row>
    <row r="5" spans="1:11" ht="25" customHeight="1" x14ac:dyDescent="0.4">
      <c r="A5" s="589" t="s">
        <v>168</v>
      </c>
      <c r="B5" s="590"/>
      <c r="C5" s="591" t="s">
        <v>282</v>
      </c>
      <c r="D5" s="640"/>
      <c r="E5" s="641"/>
      <c r="F5" s="638" t="s">
        <v>208</v>
      </c>
      <c r="G5" s="639"/>
      <c r="H5" s="638" t="s">
        <v>172</v>
      </c>
      <c r="I5" s="639"/>
      <c r="J5" s="590"/>
      <c r="K5" s="592" t="s">
        <v>120</v>
      </c>
    </row>
    <row r="6" spans="1:11" ht="25" customHeight="1" x14ac:dyDescent="0.4">
      <c r="A6" s="593"/>
      <c r="B6" s="593"/>
      <c r="C6" s="594" t="s">
        <v>282</v>
      </c>
      <c r="D6" s="625"/>
      <c r="E6" s="626"/>
      <c r="F6" s="623" t="s">
        <v>209</v>
      </c>
      <c r="G6" s="624"/>
      <c r="H6" s="623" t="s">
        <v>210</v>
      </c>
      <c r="I6" s="624"/>
      <c r="J6" s="593"/>
      <c r="K6" s="595" t="s">
        <v>121</v>
      </c>
    </row>
    <row r="7" spans="1:11" ht="25" customHeight="1" x14ac:dyDescent="0.4">
      <c r="A7" s="593"/>
      <c r="B7" s="593"/>
      <c r="C7" s="594" t="s">
        <v>282</v>
      </c>
      <c r="D7" s="625"/>
      <c r="E7" s="626"/>
      <c r="F7" s="623" t="s">
        <v>210</v>
      </c>
      <c r="G7" s="624"/>
      <c r="H7" s="623" t="s">
        <v>208</v>
      </c>
      <c r="I7" s="624"/>
      <c r="J7" s="593"/>
      <c r="K7" s="595" t="s">
        <v>123</v>
      </c>
    </row>
    <row r="8" spans="1:11" ht="25" customHeight="1" x14ac:dyDescent="0.4">
      <c r="A8" s="593"/>
      <c r="B8" s="593"/>
      <c r="C8" s="594" t="s">
        <v>282</v>
      </c>
      <c r="D8" s="625"/>
      <c r="E8" s="626"/>
      <c r="F8" s="623" t="s">
        <v>172</v>
      </c>
      <c r="G8" s="624"/>
      <c r="H8" s="623" t="s">
        <v>207</v>
      </c>
      <c r="I8" s="624"/>
      <c r="J8" s="593"/>
      <c r="K8" s="595" t="s">
        <v>124</v>
      </c>
    </row>
    <row r="9" spans="1:11" ht="25" customHeight="1" x14ac:dyDescent="0.4">
      <c r="A9" s="593"/>
      <c r="B9" s="593"/>
      <c r="C9" s="594" t="s">
        <v>282</v>
      </c>
      <c r="D9" s="625"/>
      <c r="E9" s="626"/>
      <c r="F9" s="623" t="s">
        <v>207</v>
      </c>
      <c r="G9" s="624"/>
      <c r="H9" s="623" t="s">
        <v>210</v>
      </c>
      <c r="I9" s="624"/>
      <c r="J9" s="593"/>
      <c r="K9" s="595" t="s">
        <v>125</v>
      </c>
    </row>
    <row r="10" spans="1:11" ht="25" customHeight="1" x14ac:dyDescent="0.4">
      <c r="A10" s="593"/>
      <c r="B10" s="593"/>
      <c r="C10" s="594" t="s">
        <v>282</v>
      </c>
      <c r="D10" s="625"/>
      <c r="E10" s="626"/>
      <c r="F10" s="623" t="s">
        <v>208</v>
      </c>
      <c r="G10" s="624"/>
      <c r="H10" s="623" t="s">
        <v>209</v>
      </c>
      <c r="I10" s="624"/>
      <c r="J10" s="593"/>
      <c r="K10" s="595" t="s">
        <v>126</v>
      </c>
    </row>
    <row r="11" spans="1:11" ht="25" customHeight="1" x14ac:dyDescent="0.4">
      <c r="A11" s="593"/>
      <c r="B11" s="593"/>
      <c r="C11" s="594" t="s">
        <v>282</v>
      </c>
      <c r="D11" s="625"/>
      <c r="E11" s="626"/>
      <c r="F11" s="623" t="s">
        <v>209</v>
      </c>
      <c r="G11" s="624"/>
      <c r="H11" s="623" t="s">
        <v>207</v>
      </c>
      <c r="I11" s="624"/>
      <c r="J11" s="593"/>
      <c r="K11" s="595" t="s">
        <v>127</v>
      </c>
    </row>
    <row r="12" spans="1:11" ht="25" customHeight="1" x14ac:dyDescent="0.4">
      <c r="A12" s="593"/>
      <c r="B12" s="593"/>
      <c r="C12" s="594" t="s">
        <v>282</v>
      </c>
      <c r="D12" s="625"/>
      <c r="E12" s="626"/>
      <c r="F12" s="623" t="s">
        <v>210</v>
      </c>
      <c r="G12" s="624"/>
      <c r="H12" s="623" t="s">
        <v>172</v>
      </c>
      <c r="I12" s="624"/>
      <c r="J12" s="593"/>
      <c r="K12" s="595" t="s">
        <v>128</v>
      </c>
    </row>
    <row r="13" spans="1:11" ht="25" customHeight="1" x14ac:dyDescent="0.4">
      <c r="A13" s="593"/>
      <c r="B13" s="593"/>
      <c r="C13" s="594" t="s">
        <v>282</v>
      </c>
      <c r="D13" s="625"/>
      <c r="E13" s="626"/>
      <c r="F13" s="623" t="s">
        <v>207</v>
      </c>
      <c r="G13" s="624"/>
      <c r="H13" s="623" t="s">
        <v>208</v>
      </c>
      <c r="I13" s="624"/>
      <c r="J13" s="593"/>
      <c r="K13" s="595" t="s">
        <v>129</v>
      </c>
    </row>
    <row r="14" spans="1:11" ht="25" customHeight="1" x14ac:dyDescent="0.4">
      <c r="A14" s="593"/>
      <c r="B14" s="593"/>
      <c r="C14" s="594" t="s">
        <v>282</v>
      </c>
      <c r="D14" s="625"/>
      <c r="E14" s="626"/>
      <c r="F14" s="623" t="s">
        <v>172</v>
      </c>
      <c r="G14" s="624"/>
      <c r="H14" s="623" t="s">
        <v>209</v>
      </c>
      <c r="I14" s="624"/>
      <c r="J14" s="593"/>
      <c r="K14" s="595" t="s">
        <v>130</v>
      </c>
    </row>
    <row r="15" spans="1:11" ht="25" customHeight="1" x14ac:dyDescent="0.4">
      <c r="A15" s="596" t="s">
        <v>168</v>
      </c>
      <c r="B15" s="597"/>
      <c r="C15" s="598" t="s">
        <v>283</v>
      </c>
      <c r="D15" s="621"/>
      <c r="E15" s="622"/>
      <c r="F15" s="619" t="s">
        <v>211</v>
      </c>
      <c r="G15" s="620"/>
      <c r="H15" s="619" t="s">
        <v>212</v>
      </c>
      <c r="I15" s="620"/>
      <c r="J15" s="597"/>
      <c r="K15" s="595" t="s">
        <v>131</v>
      </c>
    </row>
    <row r="16" spans="1:11" ht="25" customHeight="1" x14ac:dyDescent="0.4">
      <c r="A16" s="597"/>
      <c r="B16" s="597"/>
      <c r="C16" s="598" t="s">
        <v>283</v>
      </c>
      <c r="D16" s="621"/>
      <c r="E16" s="622"/>
      <c r="F16" s="619" t="s">
        <v>150</v>
      </c>
      <c r="G16" s="620"/>
      <c r="H16" s="619" t="s">
        <v>173</v>
      </c>
      <c r="I16" s="620"/>
      <c r="J16" s="597"/>
      <c r="K16" s="595" t="s">
        <v>132</v>
      </c>
    </row>
    <row r="17" spans="1:11" ht="25" customHeight="1" x14ac:dyDescent="0.4">
      <c r="A17" s="597"/>
      <c r="B17" s="597"/>
      <c r="C17" s="598" t="s">
        <v>283</v>
      </c>
      <c r="D17" s="621"/>
      <c r="E17" s="622"/>
      <c r="F17" s="619" t="s">
        <v>212</v>
      </c>
      <c r="G17" s="620"/>
      <c r="H17" s="619" t="s">
        <v>150</v>
      </c>
      <c r="I17" s="620"/>
      <c r="J17" s="597"/>
      <c r="K17" s="595" t="s">
        <v>133</v>
      </c>
    </row>
    <row r="18" spans="1:11" ht="25" customHeight="1" x14ac:dyDescent="0.4">
      <c r="A18" s="597"/>
      <c r="B18" s="597"/>
      <c r="C18" s="598" t="s">
        <v>283</v>
      </c>
      <c r="D18" s="621"/>
      <c r="E18" s="622"/>
      <c r="F18" s="619" t="s">
        <v>211</v>
      </c>
      <c r="G18" s="620"/>
      <c r="H18" s="619" t="s">
        <v>173</v>
      </c>
      <c r="I18" s="620"/>
      <c r="J18" s="597"/>
      <c r="K18" s="595" t="s">
        <v>134</v>
      </c>
    </row>
    <row r="19" spans="1:11" ht="25" customHeight="1" x14ac:dyDescent="0.4">
      <c r="A19" s="597"/>
      <c r="B19" s="597"/>
      <c r="C19" s="598" t="s">
        <v>283</v>
      </c>
      <c r="D19" s="621"/>
      <c r="E19" s="622"/>
      <c r="F19" s="619" t="s">
        <v>150</v>
      </c>
      <c r="G19" s="620"/>
      <c r="H19" s="619" t="s">
        <v>211</v>
      </c>
      <c r="I19" s="620"/>
      <c r="J19" s="597"/>
      <c r="K19" s="595" t="s">
        <v>135</v>
      </c>
    </row>
    <row r="20" spans="1:11" ht="25" customHeight="1" x14ac:dyDescent="0.4">
      <c r="A20" s="597"/>
      <c r="B20" s="597"/>
      <c r="C20" s="598" t="s">
        <v>283</v>
      </c>
      <c r="D20" s="621"/>
      <c r="E20" s="622"/>
      <c r="F20" s="619" t="s">
        <v>173</v>
      </c>
      <c r="G20" s="620"/>
      <c r="H20" s="619" t="s">
        <v>212</v>
      </c>
      <c r="I20" s="620"/>
      <c r="J20" s="597"/>
      <c r="K20" s="595" t="s">
        <v>327</v>
      </c>
    </row>
    <row r="21" spans="1:11" ht="25" customHeight="1" x14ac:dyDescent="0.4">
      <c r="A21" s="599" t="s">
        <v>285</v>
      </c>
      <c r="B21" s="593"/>
      <c r="C21" s="594" t="s">
        <v>287</v>
      </c>
      <c r="D21" s="625"/>
      <c r="E21" s="626"/>
      <c r="F21" s="623" t="s">
        <v>215</v>
      </c>
      <c r="G21" s="624"/>
      <c r="H21" s="623" t="s">
        <v>216</v>
      </c>
      <c r="I21" s="624"/>
      <c r="J21" s="593"/>
      <c r="K21" s="595" t="s">
        <v>328</v>
      </c>
    </row>
    <row r="22" spans="1:11" ht="25" customHeight="1" x14ac:dyDescent="0.4">
      <c r="A22" s="593"/>
      <c r="B22" s="593"/>
      <c r="C22" s="594" t="s">
        <v>287</v>
      </c>
      <c r="D22" s="625"/>
      <c r="E22" s="626"/>
      <c r="F22" s="623" t="s">
        <v>222</v>
      </c>
      <c r="G22" s="624"/>
      <c r="H22" s="623" t="s">
        <v>145</v>
      </c>
      <c r="I22" s="624"/>
      <c r="J22" s="593"/>
      <c r="K22" s="595" t="s">
        <v>329</v>
      </c>
    </row>
    <row r="23" spans="1:11" ht="25" customHeight="1" x14ac:dyDescent="0.4">
      <c r="A23" s="593"/>
      <c r="B23" s="593"/>
      <c r="C23" s="594" t="s">
        <v>287</v>
      </c>
      <c r="D23" s="625"/>
      <c r="E23" s="626"/>
      <c r="F23" s="623" t="s">
        <v>171</v>
      </c>
      <c r="G23" s="624"/>
      <c r="H23" s="623" t="s">
        <v>170</v>
      </c>
      <c r="I23" s="624"/>
      <c r="J23" s="593"/>
      <c r="K23" s="595" t="s">
        <v>330</v>
      </c>
    </row>
    <row r="24" spans="1:11" ht="25" customHeight="1" x14ac:dyDescent="0.4">
      <c r="A24" s="593"/>
      <c r="B24" s="593"/>
      <c r="C24" s="594" t="s">
        <v>287</v>
      </c>
      <c r="D24" s="625"/>
      <c r="E24" s="626"/>
      <c r="F24" s="623" t="s">
        <v>223</v>
      </c>
      <c r="G24" s="624"/>
      <c r="H24" s="623" t="s">
        <v>221</v>
      </c>
      <c r="I24" s="624"/>
      <c r="J24" s="593"/>
      <c r="K24" s="595" t="s">
        <v>331</v>
      </c>
    </row>
    <row r="25" spans="1:11" ht="25" customHeight="1" x14ac:dyDescent="0.4">
      <c r="A25" s="593"/>
      <c r="B25" s="593"/>
      <c r="C25" s="594" t="s">
        <v>287</v>
      </c>
      <c r="D25" s="625"/>
      <c r="E25" s="626"/>
      <c r="F25" s="623" t="s">
        <v>219</v>
      </c>
      <c r="G25" s="624"/>
      <c r="H25" s="623" t="s">
        <v>220</v>
      </c>
      <c r="I25" s="624"/>
      <c r="J25" s="593"/>
      <c r="K25" s="595" t="s">
        <v>332</v>
      </c>
    </row>
    <row r="26" spans="1:11" ht="25" customHeight="1" x14ac:dyDescent="0.4">
      <c r="A26" s="593"/>
      <c r="B26" s="593"/>
      <c r="C26" s="594" t="s">
        <v>287</v>
      </c>
      <c r="D26" s="625"/>
      <c r="E26" s="626"/>
      <c r="F26" s="623" t="s">
        <v>218</v>
      </c>
      <c r="G26" s="624"/>
      <c r="H26" s="623" t="s">
        <v>169</v>
      </c>
      <c r="I26" s="624"/>
      <c r="J26" s="593"/>
      <c r="K26" s="595" t="s">
        <v>333</v>
      </c>
    </row>
    <row r="27" spans="1:11" ht="25" customHeight="1" x14ac:dyDescent="0.4">
      <c r="A27" s="593"/>
      <c r="B27" s="593"/>
      <c r="C27" s="594" t="s">
        <v>287</v>
      </c>
      <c r="D27" s="625"/>
      <c r="E27" s="626"/>
      <c r="F27" s="623" t="s">
        <v>214</v>
      </c>
      <c r="G27" s="624"/>
      <c r="H27" s="623" t="s">
        <v>217</v>
      </c>
      <c r="I27" s="624"/>
      <c r="J27" s="593"/>
      <c r="K27" s="595" t="s">
        <v>334</v>
      </c>
    </row>
    <row r="28" spans="1:11" ht="25" customHeight="1" x14ac:dyDescent="0.4">
      <c r="A28" s="593"/>
      <c r="B28" s="593"/>
      <c r="C28" s="594" t="s">
        <v>288</v>
      </c>
      <c r="D28" s="625"/>
      <c r="E28" s="626"/>
      <c r="F28" s="625"/>
      <c r="G28" s="626"/>
      <c r="H28" s="625"/>
      <c r="I28" s="626"/>
      <c r="J28" s="593"/>
      <c r="K28" s="595" t="s">
        <v>335</v>
      </c>
    </row>
    <row r="29" spans="1:11" ht="25" customHeight="1" x14ac:dyDescent="0.4">
      <c r="A29" s="593"/>
      <c r="B29" s="593"/>
      <c r="C29" s="594" t="s">
        <v>288</v>
      </c>
      <c r="D29" s="625"/>
      <c r="E29" s="626"/>
      <c r="F29" s="625"/>
      <c r="G29" s="626"/>
      <c r="H29" s="625"/>
      <c r="I29" s="626"/>
      <c r="J29" s="593"/>
      <c r="K29" s="595" t="s">
        <v>336</v>
      </c>
    </row>
    <row r="30" spans="1:11" ht="25" customHeight="1" x14ac:dyDescent="0.4">
      <c r="A30" s="593"/>
      <c r="B30" s="593"/>
      <c r="C30" s="594" t="s">
        <v>288</v>
      </c>
      <c r="D30" s="625"/>
      <c r="E30" s="626"/>
      <c r="F30" s="625"/>
      <c r="G30" s="626"/>
      <c r="H30" s="625"/>
      <c r="I30" s="626"/>
      <c r="J30" s="593"/>
      <c r="K30" s="595" t="s">
        <v>337</v>
      </c>
    </row>
    <row r="31" spans="1:11" ht="25" customHeight="1" x14ac:dyDescent="0.4">
      <c r="A31" s="593"/>
      <c r="B31" s="593"/>
      <c r="C31" s="594" t="s">
        <v>288</v>
      </c>
      <c r="D31" s="625"/>
      <c r="E31" s="626"/>
      <c r="F31" s="625"/>
      <c r="G31" s="626"/>
      <c r="H31" s="625"/>
      <c r="I31" s="626"/>
      <c r="J31" s="593"/>
      <c r="K31" s="595" t="s">
        <v>338</v>
      </c>
    </row>
    <row r="32" spans="1:11" ht="25" customHeight="1" x14ac:dyDescent="0.4">
      <c r="A32" s="593"/>
      <c r="B32" s="593"/>
      <c r="C32" s="594" t="s">
        <v>289</v>
      </c>
      <c r="D32" s="625"/>
      <c r="E32" s="626"/>
      <c r="F32" s="625"/>
      <c r="G32" s="626"/>
      <c r="H32" s="625"/>
      <c r="I32" s="626"/>
      <c r="J32" s="593"/>
      <c r="K32" s="595" t="s">
        <v>339</v>
      </c>
    </row>
    <row r="33" spans="1:11" ht="25" customHeight="1" x14ac:dyDescent="0.4">
      <c r="A33" s="593"/>
      <c r="B33" s="593"/>
      <c r="C33" s="594" t="s">
        <v>289</v>
      </c>
      <c r="D33" s="625"/>
      <c r="E33" s="626"/>
      <c r="F33" s="625"/>
      <c r="G33" s="626"/>
      <c r="H33" s="625"/>
      <c r="I33" s="626"/>
      <c r="J33" s="593"/>
      <c r="K33" s="595" t="s">
        <v>340</v>
      </c>
    </row>
    <row r="34" spans="1:11" ht="36.450000000000003" customHeight="1" x14ac:dyDescent="0.4">
      <c r="A34" s="593"/>
      <c r="B34" s="593"/>
      <c r="C34" s="599" t="s">
        <v>290</v>
      </c>
      <c r="D34" s="625"/>
      <c r="E34" s="626"/>
      <c r="F34" s="625"/>
      <c r="G34" s="626"/>
      <c r="H34" s="625"/>
      <c r="I34" s="626"/>
      <c r="J34" s="593"/>
      <c r="K34" s="595" t="s">
        <v>341</v>
      </c>
    </row>
    <row r="35" spans="1:11" ht="25" customHeight="1" x14ac:dyDescent="0.4">
      <c r="A35" s="596" t="s">
        <v>285</v>
      </c>
      <c r="B35" s="597"/>
      <c r="C35" s="598" t="s">
        <v>292</v>
      </c>
      <c r="D35" s="621"/>
      <c r="E35" s="622"/>
      <c r="F35" s="619" t="s">
        <v>224</v>
      </c>
      <c r="G35" s="620"/>
      <c r="H35" s="619" t="s">
        <v>225</v>
      </c>
      <c r="I35" s="620"/>
      <c r="J35" s="597"/>
      <c r="K35" s="595" t="s">
        <v>342</v>
      </c>
    </row>
    <row r="36" spans="1:11" ht="25" customHeight="1" x14ac:dyDescent="0.4">
      <c r="A36" s="597"/>
      <c r="B36" s="597"/>
      <c r="C36" s="598" t="s">
        <v>292</v>
      </c>
      <c r="D36" s="621"/>
      <c r="E36" s="622"/>
      <c r="F36" s="619" t="s">
        <v>225</v>
      </c>
      <c r="G36" s="620"/>
      <c r="H36" s="619" t="s">
        <v>148</v>
      </c>
      <c r="I36" s="620"/>
      <c r="J36" s="597"/>
      <c r="K36" s="595" t="s">
        <v>343</v>
      </c>
    </row>
    <row r="37" spans="1:11" ht="25" customHeight="1" x14ac:dyDescent="0.4">
      <c r="A37" s="597"/>
      <c r="B37" s="597"/>
      <c r="C37" s="598" t="s">
        <v>292</v>
      </c>
      <c r="D37" s="621"/>
      <c r="E37" s="622"/>
      <c r="F37" s="619" t="s">
        <v>148</v>
      </c>
      <c r="G37" s="620"/>
      <c r="H37" s="619" t="s">
        <v>224</v>
      </c>
      <c r="I37" s="620"/>
      <c r="J37" s="597"/>
      <c r="K37" s="595" t="s">
        <v>344</v>
      </c>
    </row>
    <row r="38" spans="1:11" ht="25" customHeight="1" x14ac:dyDescent="0.4">
      <c r="A38" s="599" t="s">
        <v>285</v>
      </c>
      <c r="B38" s="593"/>
      <c r="C38" s="594" t="s">
        <v>293</v>
      </c>
      <c r="D38" s="625"/>
      <c r="E38" s="626"/>
      <c r="F38" s="623" t="s">
        <v>177</v>
      </c>
      <c r="G38" s="624"/>
      <c r="H38" s="623" t="s">
        <v>179</v>
      </c>
      <c r="I38" s="624"/>
      <c r="J38" s="593"/>
      <c r="K38" s="595" t="s">
        <v>345</v>
      </c>
    </row>
    <row r="39" spans="1:11" ht="25" customHeight="1" x14ac:dyDescent="0.4">
      <c r="A39" s="593"/>
      <c r="B39" s="593"/>
      <c r="C39" s="594" t="s">
        <v>294</v>
      </c>
      <c r="D39" s="625"/>
      <c r="E39" s="626"/>
      <c r="F39" s="623" t="s">
        <v>228</v>
      </c>
      <c r="G39" s="624"/>
      <c r="H39" s="623" t="s">
        <v>176</v>
      </c>
      <c r="I39" s="624"/>
      <c r="J39" s="593"/>
      <c r="K39" s="595" t="s">
        <v>346</v>
      </c>
    </row>
    <row r="40" spans="1:11" ht="25" customHeight="1" x14ac:dyDescent="0.4">
      <c r="A40" s="593"/>
      <c r="B40" s="593"/>
      <c r="C40" s="594" t="s">
        <v>294</v>
      </c>
      <c r="D40" s="625"/>
      <c r="E40" s="626"/>
      <c r="F40" s="623" t="s">
        <v>227</v>
      </c>
      <c r="G40" s="624"/>
      <c r="H40" s="623" t="s">
        <v>230</v>
      </c>
      <c r="I40" s="624"/>
      <c r="J40" s="593"/>
      <c r="K40" s="595" t="s">
        <v>347</v>
      </c>
    </row>
    <row r="41" spans="1:11" ht="25" customHeight="1" x14ac:dyDescent="0.4">
      <c r="A41" s="593"/>
      <c r="B41" s="593"/>
      <c r="C41" s="594" t="s">
        <v>294</v>
      </c>
      <c r="D41" s="625"/>
      <c r="E41" s="626"/>
      <c r="F41" s="623" t="s">
        <v>229</v>
      </c>
      <c r="G41" s="624"/>
      <c r="H41" s="623" t="s">
        <v>226</v>
      </c>
      <c r="I41" s="624"/>
      <c r="J41" s="593"/>
      <c r="K41" s="595" t="s">
        <v>348</v>
      </c>
    </row>
    <row r="42" spans="1:11" ht="25" customHeight="1" x14ac:dyDescent="0.4">
      <c r="A42" s="593"/>
      <c r="B42" s="593"/>
      <c r="C42" s="594" t="s">
        <v>294</v>
      </c>
      <c r="D42" s="625"/>
      <c r="E42" s="626"/>
      <c r="F42" s="623" t="s">
        <v>180</v>
      </c>
      <c r="G42" s="624"/>
      <c r="H42" s="625"/>
      <c r="I42" s="626"/>
      <c r="J42" s="593"/>
      <c r="K42" s="595" t="s">
        <v>349</v>
      </c>
    </row>
    <row r="43" spans="1:11" ht="25" customHeight="1" x14ac:dyDescent="0.4">
      <c r="A43" s="593"/>
      <c r="B43" s="593"/>
      <c r="C43" s="594" t="s">
        <v>295</v>
      </c>
      <c r="D43" s="625"/>
      <c r="E43" s="626"/>
      <c r="F43" s="625"/>
      <c r="G43" s="626"/>
      <c r="H43" s="625"/>
      <c r="I43" s="626"/>
      <c r="J43" s="593"/>
      <c r="K43" s="595" t="s">
        <v>350</v>
      </c>
    </row>
    <row r="44" spans="1:11" ht="25" customHeight="1" x14ac:dyDescent="0.4">
      <c r="A44" s="593"/>
      <c r="B44" s="593"/>
      <c r="C44" s="594" t="s">
        <v>295</v>
      </c>
      <c r="D44" s="625"/>
      <c r="E44" s="626"/>
      <c r="F44" s="625"/>
      <c r="G44" s="626"/>
      <c r="H44" s="625"/>
      <c r="I44" s="626"/>
      <c r="J44" s="593"/>
      <c r="K44" s="595" t="s">
        <v>351</v>
      </c>
    </row>
    <row r="45" spans="1:11" ht="34.299999999999997" customHeight="1" x14ac:dyDescent="0.4">
      <c r="A45" s="593"/>
      <c r="B45" s="593"/>
      <c r="C45" s="599" t="s">
        <v>296</v>
      </c>
      <c r="D45" s="625"/>
      <c r="E45" s="626"/>
      <c r="F45" s="625"/>
      <c r="G45" s="626"/>
      <c r="H45" s="625"/>
      <c r="I45" s="626"/>
      <c r="J45" s="593"/>
      <c r="K45" s="595" t="s">
        <v>352</v>
      </c>
    </row>
    <row r="46" spans="1:11" ht="25" customHeight="1" x14ac:dyDescent="0.4">
      <c r="A46" s="596" t="s">
        <v>285</v>
      </c>
      <c r="B46" s="597"/>
      <c r="C46" s="598" t="s">
        <v>297</v>
      </c>
      <c r="D46" s="621"/>
      <c r="E46" s="622"/>
      <c r="F46" s="619" t="s">
        <v>150</v>
      </c>
      <c r="G46" s="620"/>
      <c r="H46" s="619" t="s">
        <v>152</v>
      </c>
      <c r="I46" s="620"/>
      <c r="J46" s="597"/>
      <c r="K46" s="595" t="s">
        <v>353</v>
      </c>
    </row>
    <row r="47" spans="1:11" ht="25" customHeight="1" x14ac:dyDescent="0.4">
      <c r="A47" s="597"/>
      <c r="B47" s="597"/>
      <c r="C47" s="598" t="s">
        <v>297</v>
      </c>
      <c r="D47" s="621"/>
      <c r="E47" s="622"/>
      <c r="F47" s="619" t="s">
        <v>152</v>
      </c>
      <c r="G47" s="620"/>
      <c r="H47" s="619" t="s">
        <v>181</v>
      </c>
      <c r="I47" s="620"/>
      <c r="J47" s="597"/>
      <c r="K47" s="595" t="s">
        <v>354</v>
      </c>
    </row>
    <row r="48" spans="1:11" ht="25" customHeight="1" x14ac:dyDescent="0.4">
      <c r="A48" s="597"/>
      <c r="B48" s="597"/>
      <c r="C48" s="598" t="s">
        <v>297</v>
      </c>
      <c r="D48" s="621"/>
      <c r="E48" s="622"/>
      <c r="F48" s="619" t="s">
        <v>181</v>
      </c>
      <c r="G48" s="620"/>
      <c r="H48" s="619" t="s">
        <v>150</v>
      </c>
      <c r="I48" s="620"/>
      <c r="J48" s="597"/>
      <c r="K48" s="595" t="s">
        <v>355</v>
      </c>
    </row>
    <row r="49" spans="1:11" ht="25" customHeight="1" x14ac:dyDescent="0.4">
      <c r="A49" s="599" t="s">
        <v>285</v>
      </c>
      <c r="B49" s="593"/>
      <c r="C49" s="594" t="s">
        <v>298</v>
      </c>
      <c r="D49" s="625"/>
      <c r="E49" s="626"/>
      <c r="F49" s="623" t="s">
        <v>237</v>
      </c>
      <c r="G49" s="624"/>
      <c r="H49" s="623" t="s">
        <v>108</v>
      </c>
      <c r="I49" s="624"/>
      <c r="J49" s="593"/>
      <c r="K49" s="595" t="s">
        <v>356</v>
      </c>
    </row>
    <row r="50" spans="1:11" ht="25" customHeight="1" x14ac:dyDescent="0.4">
      <c r="A50" s="593"/>
      <c r="B50" s="593"/>
      <c r="C50" s="594" t="s">
        <v>298</v>
      </c>
      <c r="D50" s="625"/>
      <c r="E50" s="626"/>
      <c r="F50" s="623" t="s">
        <v>235</v>
      </c>
      <c r="G50" s="624"/>
      <c r="H50" s="623" t="s">
        <v>183</v>
      </c>
      <c r="I50" s="624"/>
      <c r="J50" s="593"/>
      <c r="K50" s="595" t="s">
        <v>357</v>
      </c>
    </row>
    <row r="51" spans="1:11" ht="25" customHeight="1" x14ac:dyDescent="0.4">
      <c r="A51" s="593"/>
      <c r="B51" s="593"/>
      <c r="C51" s="594" t="s">
        <v>299</v>
      </c>
      <c r="D51" s="625"/>
      <c r="E51" s="626"/>
      <c r="F51" s="623" t="s">
        <v>236</v>
      </c>
      <c r="G51" s="624"/>
      <c r="H51" s="623" t="s">
        <v>105</v>
      </c>
      <c r="I51" s="624"/>
      <c r="J51" s="593"/>
      <c r="K51" s="595" t="s">
        <v>358</v>
      </c>
    </row>
    <row r="52" spans="1:11" ht="25" customHeight="1" x14ac:dyDescent="0.4">
      <c r="A52" s="593"/>
      <c r="B52" s="593"/>
      <c r="C52" s="594" t="s">
        <v>299</v>
      </c>
      <c r="D52" s="625"/>
      <c r="E52" s="626"/>
      <c r="F52" s="623" t="s">
        <v>104</v>
      </c>
      <c r="G52" s="624"/>
      <c r="H52" s="623" t="s">
        <v>238</v>
      </c>
      <c r="I52" s="624"/>
      <c r="J52" s="593"/>
      <c r="K52" s="595" t="s">
        <v>359</v>
      </c>
    </row>
    <row r="53" spans="1:11" ht="25" customHeight="1" x14ac:dyDescent="0.4">
      <c r="A53" s="593"/>
      <c r="B53" s="593"/>
      <c r="C53" s="594" t="s">
        <v>299</v>
      </c>
      <c r="D53" s="625"/>
      <c r="E53" s="626"/>
      <c r="F53" s="623" t="s">
        <v>107</v>
      </c>
      <c r="G53" s="624"/>
      <c r="H53" s="625"/>
      <c r="I53" s="626"/>
      <c r="J53" s="593"/>
      <c r="K53" s="595" t="s">
        <v>360</v>
      </c>
    </row>
    <row r="54" spans="1:11" ht="25" customHeight="1" x14ac:dyDescent="0.4">
      <c r="A54" s="593"/>
      <c r="B54" s="593"/>
      <c r="C54" s="594" t="s">
        <v>299</v>
      </c>
      <c r="D54" s="625"/>
      <c r="E54" s="626"/>
      <c r="F54" s="623" t="s">
        <v>182</v>
      </c>
      <c r="G54" s="624"/>
      <c r="H54" s="625"/>
      <c r="I54" s="626"/>
      <c r="J54" s="593"/>
      <c r="K54" s="595" t="s">
        <v>361</v>
      </c>
    </row>
    <row r="55" spans="1:11" ht="25" customHeight="1" x14ac:dyDescent="0.4">
      <c r="A55" s="593"/>
      <c r="B55" s="593"/>
      <c r="C55" s="594" t="s">
        <v>300</v>
      </c>
      <c r="D55" s="625"/>
      <c r="E55" s="626"/>
      <c r="F55" s="625"/>
      <c r="G55" s="626"/>
      <c r="H55" s="625"/>
      <c r="I55" s="626"/>
      <c r="J55" s="593"/>
      <c r="K55" s="595" t="s">
        <v>362</v>
      </c>
    </row>
    <row r="56" spans="1:11" ht="25" customHeight="1" x14ac:dyDescent="0.4">
      <c r="A56" s="593"/>
      <c r="B56" s="593"/>
      <c r="C56" s="594" t="s">
        <v>300</v>
      </c>
      <c r="D56" s="625"/>
      <c r="E56" s="626"/>
      <c r="F56" s="625"/>
      <c r="G56" s="626"/>
      <c r="H56" s="625"/>
      <c r="I56" s="626"/>
      <c r="J56" s="593"/>
      <c r="K56" s="595" t="s">
        <v>363</v>
      </c>
    </row>
    <row r="57" spans="1:11" ht="33.9" customHeight="1" x14ac:dyDescent="0.4">
      <c r="A57" s="593"/>
      <c r="B57" s="593"/>
      <c r="C57" s="599" t="s">
        <v>301</v>
      </c>
      <c r="D57" s="625"/>
      <c r="E57" s="626"/>
      <c r="F57" s="625"/>
      <c r="G57" s="626"/>
      <c r="H57" s="625"/>
      <c r="I57" s="626"/>
      <c r="J57" s="593"/>
      <c r="K57" s="595" t="s">
        <v>364</v>
      </c>
    </row>
    <row r="58" spans="1:11" ht="25" customHeight="1" x14ac:dyDescent="0.4">
      <c r="A58" s="596" t="s">
        <v>285</v>
      </c>
      <c r="B58" s="597"/>
      <c r="C58" s="598" t="s">
        <v>302</v>
      </c>
      <c r="D58" s="621"/>
      <c r="E58" s="622"/>
      <c r="F58" s="619" t="s">
        <v>239</v>
      </c>
      <c r="G58" s="620"/>
      <c r="H58" s="619" t="s">
        <v>241</v>
      </c>
      <c r="I58" s="620"/>
      <c r="J58" s="597"/>
      <c r="K58" s="595" t="s">
        <v>365</v>
      </c>
    </row>
    <row r="59" spans="1:11" ht="25" customHeight="1" x14ac:dyDescent="0.4">
      <c r="A59" s="597"/>
      <c r="B59" s="597"/>
      <c r="C59" s="598" t="s">
        <v>302</v>
      </c>
      <c r="D59" s="621"/>
      <c r="E59" s="622"/>
      <c r="F59" s="619" t="s">
        <v>160</v>
      </c>
      <c r="G59" s="620"/>
      <c r="H59" s="619" t="s">
        <v>240</v>
      </c>
      <c r="I59" s="620"/>
      <c r="J59" s="597"/>
      <c r="K59" s="595" t="s">
        <v>366</v>
      </c>
    </row>
    <row r="60" spans="1:11" ht="25" customHeight="1" x14ac:dyDescent="0.4">
      <c r="A60" s="597"/>
      <c r="B60" s="597"/>
      <c r="C60" s="598" t="s">
        <v>302</v>
      </c>
      <c r="D60" s="621"/>
      <c r="E60" s="622"/>
      <c r="F60" s="619" t="s">
        <v>240</v>
      </c>
      <c r="G60" s="620"/>
      <c r="H60" s="619" t="s">
        <v>239</v>
      </c>
      <c r="I60" s="620"/>
      <c r="J60" s="597"/>
      <c r="K60" s="595" t="s">
        <v>367</v>
      </c>
    </row>
    <row r="61" spans="1:11" ht="25" customHeight="1" x14ac:dyDescent="0.4">
      <c r="A61" s="597"/>
      <c r="B61" s="597"/>
      <c r="C61" s="598" t="s">
        <v>302</v>
      </c>
      <c r="D61" s="621"/>
      <c r="E61" s="622"/>
      <c r="F61" s="619" t="s">
        <v>241</v>
      </c>
      <c r="G61" s="620"/>
      <c r="H61" s="619" t="s">
        <v>184</v>
      </c>
      <c r="I61" s="620"/>
      <c r="J61" s="597"/>
      <c r="K61" s="595" t="s">
        <v>368</v>
      </c>
    </row>
    <row r="62" spans="1:11" ht="25" customHeight="1" x14ac:dyDescent="0.4">
      <c r="A62" s="597"/>
      <c r="B62" s="597"/>
      <c r="C62" s="598" t="s">
        <v>302</v>
      </c>
      <c r="D62" s="621"/>
      <c r="E62" s="622"/>
      <c r="F62" s="619" t="s">
        <v>184</v>
      </c>
      <c r="G62" s="620"/>
      <c r="H62" s="619" t="s">
        <v>240</v>
      </c>
      <c r="I62" s="620"/>
      <c r="J62" s="597"/>
      <c r="K62" s="595" t="s">
        <v>369</v>
      </c>
    </row>
    <row r="63" spans="1:11" ht="25" customHeight="1" x14ac:dyDescent="0.4">
      <c r="A63" s="597"/>
      <c r="B63" s="597"/>
      <c r="C63" s="598" t="s">
        <v>302</v>
      </c>
      <c r="D63" s="621"/>
      <c r="E63" s="622"/>
      <c r="F63" s="619" t="s">
        <v>239</v>
      </c>
      <c r="G63" s="620"/>
      <c r="H63" s="619" t="s">
        <v>160</v>
      </c>
      <c r="I63" s="620"/>
      <c r="J63" s="597"/>
      <c r="K63" s="595" t="s">
        <v>370</v>
      </c>
    </row>
    <row r="64" spans="1:11" ht="25" customHeight="1" x14ac:dyDescent="0.4">
      <c r="A64" s="597"/>
      <c r="B64" s="597"/>
      <c r="C64" s="598" t="s">
        <v>302</v>
      </c>
      <c r="D64" s="621"/>
      <c r="E64" s="622"/>
      <c r="F64" s="619" t="s">
        <v>160</v>
      </c>
      <c r="G64" s="620"/>
      <c r="H64" s="619" t="s">
        <v>184</v>
      </c>
      <c r="I64" s="620"/>
      <c r="J64" s="597"/>
      <c r="K64" s="595" t="s">
        <v>371</v>
      </c>
    </row>
    <row r="65" spans="1:11" ht="25" customHeight="1" x14ac:dyDescent="0.4">
      <c r="A65" s="597"/>
      <c r="B65" s="597"/>
      <c r="C65" s="598" t="s">
        <v>302</v>
      </c>
      <c r="D65" s="621"/>
      <c r="E65" s="622"/>
      <c r="F65" s="619" t="s">
        <v>240</v>
      </c>
      <c r="G65" s="620"/>
      <c r="H65" s="619" t="s">
        <v>241</v>
      </c>
      <c r="I65" s="620"/>
      <c r="J65" s="597"/>
      <c r="K65" s="595" t="s">
        <v>372</v>
      </c>
    </row>
    <row r="66" spans="1:11" ht="25" customHeight="1" x14ac:dyDescent="0.4">
      <c r="A66" s="597"/>
      <c r="B66" s="597"/>
      <c r="C66" s="598" t="s">
        <v>302</v>
      </c>
      <c r="D66" s="621"/>
      <c r="E66" s="622"/>
      <c r="F66" s="619" t="s">
        <v>184</v>
      </c>
      <c r="G66" s="620"/>
      <c r="H66" s="619" t="s">
        <v>239</v>
      </c>
      <c r="I66" s="620"/>
      <c r="J66" s="597"/>
      <c r="K66" s="595" t="s">
        <v>373</v>
      </c>
    </row>
    <row r="67" spans="1:11" ht="25" customHeight="1" x14ac:dyDescent="0.4">
      <c r="A67" s="597"/>
      <c r="B67" s="597"/>
      <c r="C67" s="598" t="s">
        <v>302</v>
      </c>
      <c r="D67" s="621"/>
      <c r="E67" s="622"/>
      <c r="F67" s="619" t="s">
        <v>241</v>
      </c>
      <c r="G67" s="620"/>
      <c r="H67" s="619" t="s">
        <v>160</v>
      </c>
      <c r="I67" s="620"/>
      <c r="J67" s="597"/>
      <c r="K67" s="595" t="s">
        <v>374</v>
      </c>
    </row>
    <row r="68" spans="1:11" ht="25.3" customHeight="1" x14ac:dyDescent="0.4">
      <c r="A68" s="642"/>
      <c r="B68" s="643"/>
      <c r="C68" s="643"/>
      <c r="D68" s="643"/>
      <c r="E68" s="643"/>
      <c r="F68" s="643"/>
      <c r="G68" s="643"/>
      <c r="H68" s="643"/>
      <c r="I68" s="643"/>
      <c r="J68" s="643"/>
      <c r="K68" s="644"/>
    </row>
    <row r="69" spans="1:11" ht="24.9" customHeight="1" x14ac:dyDescent="0.3">
      <c r="A69" s="645" t="s">
        <v>320</v>
      </c>
      <c r="B69" s="646"/>
      <c r="C69" s="646"/>
      <c r="D69" s="646"/>
      <c r="E69" s="646"/>
      <c r="F69" s="646"/>
      <c r="G69" s="646"/>
      <c r="H69" s="646"/>
      <c r="I69" s="646"/>
      <c r="J69" s="646"/>
      <c r="K69" s="647"/>
    </row>
    <row r="70" spans="1:11" ht="35.049999999999997" customHeight="1" x14ac:dyDescent="0.3">
      <c r="A70" s="648" t="s">
        <v>166</v>
      </c>
      <c r="B70" s="649"/>
      <c r="C70" s="649"/>
      <c r="D70" s="649"/>
      <c r="E70" s="649"/>
      <c r="F70" s="649"/>
      <c r="G70" s="649"/>
      <c r="H70" s="649"/>
      <c r="I70" s="649"/>
      <c r="J70" s="649"/>
      <c r="K70" s="650"/>
    </row>
    <row r="71" spans="1:11" ht="146.15" customHeight="1" x14ac:dyDescent="0.3">
      <c r="A71" s="633" t="s">
        <v>375</v>
      </c>
      <c r="B71" s="634"/>
      <c r="C71" s="634"/>
      <c r="D71" s="634"/>
      <c r="E71" s="634"/>
      <c r="F71" s="634"/>
      <c r="G71" s="634"/>
      <c r="H71" s="634"/>
      <c r="I71" s="634"/>
      <c r="J71" s="634"/>
      <c r="K71" s="635"/>
    </row>
    <row r="72" spans="1:11" ht="79.3" customHeight="1" x14ac:dyDescent="0.3">
      <c r="A72" s="588" t="s">
        <v>376</v>
      </c>
      <c r="B72" s="588" t="s">
        <v>324</v>
      </c>
      <c r="C72" s="636" t="s">
        <v>137</v>
      </c>
      <c r="D72" s="637"/>
      <c r="E72" s="636" t="s">
        <v>325</v>
      </c>
      <c r="F72" s="637"/>
      <c r="G72" s="636" t="s">
        <v>167</v>
      </c>
      <c r="H72" s="637"/>
      <c r="I72" s="587" t="s">
        <v>167</v>
      </c>
      <c r="J72" s="587" t="s">
        <v>321</v>
      </c>
      <c r="K72" s="588" t="s">
        <v>326</v>
      </c>
    </row>
    <row r="73" spans="1:11" ht="25" customHeight="1" x14ac:dyDescent="0.4">
      <c r="A73" s="589" t="s">
        <v>307</v>
      </c>
      <c r="B73" s="590"/>
      <c r="C73" s="638" t="s">
        <v>305</v>
      </c>
      <c r="D73" s="639"/>
      <c r="E73" s="640"/>
      <c r="F73" s="641"/>
      <c r="G73" s="638" t="s">
        <v>233</v>
      </c>
      <c r="H73" s="639"/>
      <c r="I73" s="591" t="s">
        <v>231</v>
      </c>
      <c r="J73" s="590"/>
      <c r="K73" s="600" t="s">
        <v>120</v>
      </c>
    </row>
    <row r="74" spans="1:11" ht="25" customHeight="1" x14ac:dyDescent="0.4">
      <c r="A74" s="593"/>
      <c r="B74" s="593"/>
      <c r="C74" s="623" t="s">
        <v>305</v>
      </c>
      <c r="D74" s="624"/>
      <c r="E74" s="625"/>
      <c r="F74" s="626"/>
      <c r="G74" s="623" t="s">
        <v>231</v>
      </c>
      <c r="H74" s="624"/>
      <c r="I74" s="594" t="s">
        <v>178</v>
      </c>
      <c r="J74" s="593"/>
      <c r="K74" s="601" t="s">
        <v>121</v>
      </c>
    </row>
    <row r="75" spans="1:11" ht="25" customHeight="1" x14ac:dyDescent="0.4">
      <c r="A75" s="593"/>
      <c r="B75" s="593"/>
      <c r="C75" s="623" t="s">
        <v>305</v>
      </c>
      <c r="D75" s="624"/>
      <c r="E75" s="625"/>
      <c r="F75" s="626"/>
      <c r="G75" s="623" t="s">
        <v>178</v>
      </c>
      <c r="H75" s="624"/>
      <c r="I75" s="594" t="s">
        <v>233</v>
      </c>
      <c r="J75" s="593"/>
      <c r="K75" s="601" t="s">
        <v>123</v>
      </c>
    </row>
    <row r="76" spans="1:11" ht="25" customHeight="1" x14ac:dyDescent="0.4">
      <c r="A76" s="593"/>
      <c r="B76" s="593"/>
      <c r="C76" s="623" t="s">
        <v>306</v>
      </c>
      <c r="D76" s="624"/>
      <c r="E76" s="625"/>
      <c r="F76" s="626"/>
      <c r="G76" s="623" t="s">
        <v>232</v>
      </c>
      <c r="H76" s="624"/>
      <c r="I76" s="594" t="s">
        <v>175</v>
      </c>
      <c r="J76" s="593"/>
      <c r="K76" s="601" t="s">
        <v>124</v>
      </c>
    </row>
    <row r="77" spans="1:11" ht="25" customHeight="1" x14ac:dyDescent="0.4">
      <c r="A77" s="593"/>
      <c r="B77" s="593"/>
      <c r="C77" s="623" t="s">
        <v>306</v>
      </c>
      <c r="D77" s="624"/>
      <c r="E77" s="625"/>
      <c r="F77" s="626"/>
      <c r="G77" s="623" t="s">
        <v>175</v>
      </c>
      <c r="H77" s="624"/>
      <c r="I77" s="594" t="s">
        <v>106</v>
      </c>
      <c r="J77" s="593"/>
      <c r="K77" s="601" t="s">
        <v>125</v>
      </c>
    </row>
    <row r="78" spans="1:11" ht="25" customHeight="1" x14ac:dyDescent="0.4">
      <c r="A78" s="593"/>
      <c r="B78" s="593"/>
      <c r="C78" s="623" t="s">
        <v>306</v>
      </c>
      <c r="D78" s="624"/>
      <c r="E78" s="625"/>
      <c r="F78" s="626"/>
      <c r="G78" s="623" t="s">
        <v>106</v>
      </c>
      <c r="H78" s="624"/>
      <c r="I78" s="594" t="s">
        <v>232</v>
      </c>
      <c r="J78" s="593"/>
      <c r="K78" s="601" t="s">
        <v>126</v>
      </c>
    </row>
    <row r="79" spans="1:11" ht="31.75" customHeight="1" x14ac:dyDescent="0.3">
      <c r="A79" s="602"/>
      <c r="B79" s="602"/>
      <c r="C79" s="627" t="s">
        <v>308</v>
      </c>
      <c r="D79" s="628"/>
      <c r="E79" s="631"/>
      <c r="F79" s="632"/>
      <c r="G79" s="631"/>
      <c r="H79" s="632"/>
      <c r="I79" s="602"/>
      <c r="J79" s="602"/>
      <c r="K79" s="601" t="s">
        <v>127</v>
      </c>
    </row>
    <row r="80" spans="1:11" ht="25" customHeight="1" x14ac:dyDescent="0.4">
      <c r="A80" s="596" t="s">
        <v>307</v>
      </c>
      <c r="B80" s="597"/>
      <c r="C80" s="619" t="s">
        <v>309</v>
      </c>
      <c r="D80" s="620"/>
      <c r="E80" s="621"/>
      <c r="F80" s="622"/>
      <c r="G80" s="619" t="s">
        <v>243</v>
      </c>
      <c r="H80" s="620"/>
      <c r="I80" s="598" t="s">
        <v>185</v>
      </c>
      <c r="J80" s="597"/>
      <c r="K80" s="601" t="s">
        <v>128</v>
      </c>
    </row>
    <row r="81" spans="1:11" ht="25" customHeight="1" x14ac:dyDescent="0.4">
      <c r="A81" s="597"/>
      <c r="B81" s="597"/>
      <c r="C81" s="619" t="s">
        <v>309</v>
      </c>
      <c r="D81" s="620"/>
      <c r="E81" s="621"/>
      <c r="F81" s="622"/>
      <c r="G81" s="619" t="s">
        <v>97</v>
      </c>
      <c r="H81" s="620"/>
      <c r="I81" s="598" t="s">
        <v>98</v>
      </c>
      <c r="J81" s="597"/>
      <c r="K81" s="601" t="s">
        <v>129</v>
      </c>
    </row>
    <row r="82" spans="1:11" ht="25" customHeight="1" x14ac:dyDescent="0.4">
      <c r="A82" s="597"/>
      <c r="B82" s="597"/>
      <c r="C82" s="619" t="s">
        <v>309</v>
      </c>
      <c r="D82" s="620"/>
      <c r="E82" s="621"/>
      <c r="F82" s="622"/>
      <c r="G82" s="619" t="s">
        <v>99</v>
      </c>
      <c r="H82" s="620"/>
      <c r="I82" s="598" t="s">
        <v>187</v>
      </c>
      <c r="J82" s="597"/>
      <c r="K82" s="601" t="s">
        <v>130</v>
      </c>
    </row>
    <row r="83" spans="1:11" ht="25" customHeight="1" x14ac:dyDescent="0.4">
      <c r="A83" s="597"/>
      <c r="B83" s="597"/>
      <c r="C83" s="619" t="s">
        <v>309</v>
      </c>
      <c r="D83" s="620"/>
      <c r="E83" s="621"/>
      <c r="F83" s="622"/>
      <c r="G83" s="619" t="s">
        <v>100</v>
      </c>
      <c r="H83" s="620"/>
      <c r="I83" s="598" t="s">
        <v>103</v>
      </c>
      <c r="J83" s="597"/>
      <c r="K83" s="601" t="s">
        <v>131</v>
      </c>
    </row>
    <row r="84" spans="1:11" ht="25" customHeight="1" x14ac:dyDescent="0.4">
      <c r="A84" s="597"/>
      <c r="B84" s="597"/>
      <c r="C84" s="619" t="s">
        <v>309</v>
      </c>
      <c r="D84" s="620"/>
      <c r="E84" s="621"/>
      <c r="F84" s="622"/>
      <c r="G84" s="619" t="s">
        <v>242</v>
      </c>
      <c r="H84" s="620"/>
      <c r="I84" s="598" t="s">
        <v>188</v>
      </c>
      <c r="J84" s="597"/>
      <c r="K84" s="601" t="s">
        <v>132</v>
      </c>
    </row>
    <row r="85" spans="1:11" ht="25" customHeight="1" x14ac:dyDescent="0.4">
      <c r="A85" s="597"/>
      <c r="B85" s="597"/>
      <c r="C85" s="619" t="s">
        <v>310</v>
      </c>
      <c r="D85" s="620"/>
      <c r="E85" s="621"/>
      <c r="F85" s="622"/>
      <c r="G85" s="619" t="s">
        <v>96</v>
      </c>
      <c r="H85" s="620"/>
      <c r="I85" s="597"/>
      <c r="J85" s="597"/>
      <c r="K85" s="601" t="s">
        <v>133</v>
      </c>
    </row>
    <row r="86" spans="1:11" ht="25" customHeight="1" x14ac:dyDescent="0.4">
      <c r="A86" s="597"/>
      <c r="B86" s="597"/>
      <c r="C86" s="619" t="s">
        <v>310</v>
      </c>
      <c r="D86" s="620"/>
      <c r="E86" s="621"/>
      <c r="F86" s="622"/>
      <c r="G86" s="619" t="s">
        <v>186</v>
      </c>
      <c r="H86" s="620"/>
      <c r="I86" s="597"/>
      <c r="J86" s="597"/>
      <c r="K86" s="601" t="s">
        <v>134</v>
      </c>
    </row>
    <row r="87" spans="1:11" ht="25" customHeight="1" x14ac:dyDescent="0.4">
      <c r="A87" s="597"/>
      <c r="B87" s="597"/>
      <c r="C87" s="619" t="s">
        <v>310</v>
      </c>
      <c r="D87" s="620"/>
      <c r="E87" s="621"/>
      <c r="F87" s="622"/>
      <c r="G87" s="619" t="s">
        <v>102</v>
      </c>
      <c r="H87" s="620"/>
      <c r="I87" s="597"/>
      <c r="J87" s="597"/>
      <c r="K87" s="601" t="s">
        <v>135</v>
      </c>
    </row>
    <row r="88" spans="1:11" ht="25" customHeight="1" x14ac:dyDescent="0.4">
      <c r="A88" s="597"/>
      <c r="B88" s="597"/>
      <c r="C88" s="619" t="s">
        <v>310</v>
      </c>
      <c r="D88" s="620"/>
      <c r="E88" s="621"/>
      <c r="F88" s="622"/>
      <c r="G88" s="621"/>
      <c r="H88" s="622"/>
      <c r="I88" s="597"/>
      <c r="J88" s="597"/>
      <c r="K88" s="601" t="s">
        <v>327</v>
      </c>
    </row>
    <row r="89" spans="1:11" ht="25" customHeight="1" x14ac:dyDescent="0.4">
      <c r="A89" s="597"/>
      <c r="B89" s="597"/>
      <c r="C89" s="619" t="s">
        <v>311</v>
      </c>
      <c r="D89" s="620"/>
      <c r="E89" s="621"/>
      <c r="F89" s="622"/>
      <c r="G89" s="621"/>
      <c r="H89" s="622"/>
      <c r="I89" s="597"/>
      <c r="J89" s="597"/>
      <c r="K89" s="601" t="s">
        <v>328</v>
      </c>
    </row>
    <row r="90" spans="1:11" ht="25" customHeight="1" x14ac:dyDescent="0.4">
      <c r="A90" s="597"/>
      <c r="B90" s="597"/>
      <c r="C90" s="619" t="s">
        <v>311</v>
      </c>
      <c r="D90" s="620"/>
      <c r="E90" s="621"/>
      <c r="F90" s="622"/>
      <c r="G90" s="621"/>
      <c r="H90" s="622"/>
      <c r="I90" s="597"/>
      <c r="J90" s="597"/>
      <c r="K90" s="601" t="s">
        <v>329</v>
      </c>
    </row>
    <row r="91" spans="1:11" ht="33" customHeight="1" x14ac:dyDescent="0.4">
      <c r="A91" s="597"/>
      <c r="B91" s="597"/>
      <c r="C91" s="629" t="s">
        <v>312</v>
      </c>
      <c r="D91" s="630"/>
      <c r="E91" s="621"/>
      <c r="F91" s="622"/>
      <c r="G91" s="621"/>
      <c r="H91" s="622"/>
      <c r="I91" s="597"/>
      <c r="J91" s="597"/>
      <c r="K91" s="601" t="s">
        <v>330</v>
      </c>
    </row>
    <row r="92" spans="1:11" ht="25" customHeight="1" x14ac:dyDescent="0.4">
      <c r="A92" s="599" t="s">
        <v>307</v>
      </c>
      <c r="B92" s="593"/>
      <c r="C92" s="623" t="s">
        <v>313</v>
      </c>
      <c r="D92" s="624"/>
      <c r="E92" s="625"/>
      <c r="F92" s="626"/>
      <c r="G92" s="623" t="s">
        <v>115</v>
      </c>
      <c r="H92" s="624"/>
      <c r="I92" s="594" t="s">
        <v>245</v>
      </c>
      <c r="J92" s="593"/>
      <c r="K92" s="601" t="s">
        <v>331</v>
      </c>
    </row>
    <row r="93" spans="1:11" ht="25" customHeight="1" x14ac:dyDescent="0.4">
      <c r="A93" s="593"/>
      <c r="B93" s="593"/>
      <c r="C93" s="623" t="s">
        <v>313</v>
      </c>
      <c r="D93" s="624"/>
      <c r="E93" s="625"/>
      <c r="F93" s="626"/>
      <c r="G93" s="623" t="s">
        <v>246</v>
      </c>
      <c r="H93" s="624"/>
      <c r="I93" s="594" t="s">
        <v>117</v>
      </c>
      <c r="J93" s="593"/>
      <c r="K93" s="601" t="s">
        <v>332</v>
      </c>
    </row>
    <row r="94" spans="1:11" ht="25" customHeight="1" x14ac:dyDescent="0.4">
      <c r="A94" s="593"/>
      <c r="B94" s="593"/>
      <c r="C94" s="623" t="s">
        <v>313</v>
      </c>
      <c r="D94" s="624"/>
      <c r="E94" s="625"/>
      <c r="F94" s="626"/>
      <c r="G94" s="623" t="s">
        <v>249</v>
      </c>
      <c r="H94" s="624"/>
      <c r="I94" s="594" t="s">
        <v>250</v>
      </c>
      <c r="J94" s="593"/>
      <c r="K94" s="601" t="s">
        <v>333</v>
      </c>
    </row>
    <row r="95" spans="1:11" ht="25" customHeight="1" x14ac:dyDescent="0.4">
      <c r="A95" s="593"/>
      <c r="B95" s="593"/>
      <c r="C95" s="623" t="s">
        <v>313</v>
      </c>
      <c r="D95" s="624"/>
      <c r="E95" s="625"/>
      <c r="F95" s="626"/>
      <c r="G95" s="623" t="s">
        <v>244</v>
      </c>
      <c r="H95" s="624"/>
      <c r="I95" s="594" t="s">
        <v>248</v>
      </c>
      <c r="J95" s="593"/>
      <c r="K95" s="601" t="s">
        <v>334</v>
      </c>
    </row>
    <row r="96" spans="1:11" ht="25" customHeight="1" x14ac:dyDescent="0.4">
      <c r="A96" s="593"/>
      <c r="B96" s="593"/>
      <c r="C96" s="623" t="s">
        <v>314</v>
      </c>
      <c r="D96" s="624"/>
      <c r="E96" s="625"/>
      <c r="F96" s="626"/>
      <c r="G96" s="623" t="s">
        <v>114</v>
      </c>
      <c r="H96" s="624"/>
      <c r="I96" s="593"/>
      <c r="J96" s="593"/>
      <c r="K96" s="601" t="s">
        <v>335</v>
      </c>
    </row>
    <row r="97" spans="1:11" ht="25" customHeight="1" x14ac:dyDescent="0.4">
      <c r="A97" s="593"/>
      <c r="B97" s="593"/>
      <c r="C97" s="623" t="s">
        <v>314</v>
      </c>
      <c r="D97" s="624"/>
      <c r="E97" s="625"/>
      <c r="F97" s="626"/>
      <c r="G97" s="623" t="s">
        <v>247</v>
      </c>
      <c r="H97" s="624"/>
      <c r="I97" s="593"/>
      <c r="J97" s="593"/>
      <c r="K97" s="601" t="s">
        <v>336</v>
      </c>
    </row>
    <row r="98" spans="1:11" ht="25" customHeight="1" x14ac:dyDescent="0.4">
      <c r="A98" s="593"/>
      <c r="B98" s="593"/>
      <c r="C98" s="623" t="s">
        <v>314</v>
      </c>
      <c r="D98" s="624"/>
      <c r="E98" s="625"/>
      <c r="F98" s="626"/>
      <c r="G98" s="623" t="s">
        <v>116</v>
      </c>
      <c r="H98" s="624"/>
      <c r="I98" s="593"/>
      <c r="J98" s="593"/>
      <c r="K98" s="601" t="s">
        <v>337</v>
      </c>
    </row>
    <row r="99" spans="1:11" ht="25" customHeight="1" x14ac:dyDescent="0.4">
      <c r="A99" s="593"/>
      <c r="B99" s="593"/>
      <c r="C99" s="623" t="s">
        <v>314</v>
      </c>
      <c r="D99" s="624"/>
      <c r="E99" s="625"/>
      <c r="F99" s="626"/>
      <c r="G99" s="623" t="s">
        <v>191</v>
      </c>
      <c r="H99" s="624"/>
      <c r="I99" s="593"/>
      <c r="J99" s="593"/>
      <c r="K99" s="601" t="s">
        <v>338</v>
      </c>
    </row>
    <row r="100" spans="1:11" ht="25" customHeight="1" x14ac:dyDescent="0.4">
      <c r="A100" s="593"/>
      <c r="B100" s="593"/>
      <c r="C100" s="623" t="s">
        <v>315</v>
      </c>
      <c r="D100" s="624"/>
      <c r="E100" s="625"/>
      <c r="F100" s="626"/>
      <c r="G100" s="625"/>
      <c r="H100" s="626"/>
      <c r="I100" s="593"/>
      <c r="J100" s="593"/>
      <c r="K100" s="601" t="s">
        <v>339</v>
      </c>
    </row>
    <row r="101" spans="1:11" ht="25" customHeight="1" x14ac:dyDescent="0.4">
      <c r="A101" s="593"/>
      <c r="B101" s="593"/>
      <c r="C101" s="623" t="s">
        <v>315</v>
      </c>
      <c r="D101" s="624"/>
      <c r="E101" s="625"/>
      <c r="F101" s="626"/>
      <c r="G101" s="625"/>
      <c r="H101" s="626"/>
      <c r="I101" s="593"/>
      <c r="J101" s="593"/>
      <c r="K101" s="601" t="s">
        <v>340</v>
      </c>
    </row>
    <row r="102" spans="1:11" ht="32.6" customHeight="1" x14ac:dyDescent="0.4">
      <c r="A102" s="593"/>
      <c r="B102" s="593"/>
      <c r="C102" s="627" t="s">
        <v>316</v>
      </c>
      <c r="D102" s="628"/>
      <c r="E102" s="625"/>
      <c r="F102" s="626"/>
      <c r="G102" s="625"/>
      <c r="H102" s="626"/>
      <c r="I102" s="593"/>
      <c r="J102" s="593"/>
      <c r="K102" s="601" t="s">
        <v>341</v>
      </c>
    </row>
    <row r="103" spans="1:11" ht="25" customHeight="1" x14ac:dyDescent="0.4">
      <c r="A103" s="596" t="s">
        <v>307</v>
      </c>
      <c r="B103" s="597"/>
      <c r="C103" s="619" t="s">
        <v>317</v>
      </c>
      <c r="D103" s="620"/>
      <c r="E103" s="621"/>
      <c r="F103" s="622"/>
      <c r="G103" s="619" t="s">
        <v>190</v>
      </c>
      <c r="H103" s="620"/>
      <c r="I103" s="598" t="s">
        <v>189</v>
      </c>
      <c r="J103" s="597"/>
      <c r="K103" s="601" t="s">
        <v>342</v>
      </c>
    </row>
    <row r="104" spans="1:11" ht="25" customHeight="1" x14ac:dyDescent="0.4">
      <c r="A104" s="597"/>
      <c r="B104" s="597"/>
      <c r="C104" s="619" t="s">
        <v>317</v>
      </c>
      <c r="D104" s="620"/>
      <c r="E104" s="621"/>
      <c r="F104" s="622"/>
      <c r="G104" s="619" t="s">
        <v>111</v>
      </c>
      <c r="H104" s="620"/>
      <c r="I104" s="598" t="s">
        <v>112</v>
      </c>
      <c r="J104" s="597"/>
      <c r="K104" s="601" t="s">
        <v>343</v>
      </c>
    </row>
    <row r="105" spans="1:11" ht="25" customHeight="1" x14ac:dyDescent="0.4">
      <c r="A105" s="597"/>
      <c r="B105" s="597"/>
      <c r="C105" s="619" t="s">
        <v>317</v>
      </c>
      <c r="D105" s="620"/>
      <c r="E105" s="621"/>
      <c r="F105" s="622"/>
      <c r="G105" s="619" t="s">
        <v>112</v>
      </c>
      <c r="H105" s="620"/>
      <c r="I105" s="598" t="s">
        <v>190</v>
      </c>
      <c r="J105" s="597"/>
      <c r="K105" s="601" t="s">
        <v>344</v>
      </c>
    </row>
    <row r="106" spans="1:11" ht="25" customHeight="1" x14ac:dyDescent="0.4">
      <c r="A106" s="597"/>
      <c r="B106" s="597"/>
      <c r="C106" s="619" t="s">
        <v>317</v>
      </c>
      <c r="D106" s="620"/>
      <c r="E106" s="621"/>
      <c r="F106" s="622"/>
      <c r="G106" s="619" t="s">
        <v>189</v>
      </c>
      <c r="H106" s="620"/>
      <c r="I106" s="598" t="s">
        <v>110</v>
      </c>
      <c r="J106" s="597"/>
      <c r="K106" s="601" t="s">
        <v>345</v>
      </c>
    </row>
    <row r="107" spans="1:11" ht="25" customHeight="1" x14ac:dyDescent="0.4">
      <c r="A107" s="597"/>
      <c r="B107" s="597"/>
      <c r="C107" s="619" t="s">
        <v>317</v>
      </c>
      <c r="D107" s="620"/>
      <c r="E107" s="621"/>
      <c r="F107" s="622"/>
      <c r="G107" s="619" t="s">
        <v>110</v>
      </c>
      <c r="H107" s="620"/>
      <c r="I107" s="598" t="s">
        <v>112</v>
      </c>
      <c r="J107" s="597"/>
      <c r="K107" s="601" t="s">
        <v>346</v>
      </c>
    </row>
    <row r="108" spans="1:11" ht="25" customHeight="1" x14ac:dyDescent="0.4">
      <c r="A108" s="597"/>
      <c r="B108" s="597"/>
      <c r="C108" s="619" t="s">
        <v>317</v>
      </c>
      <c r="D108" s="620"/>
      <c r="E108" s="621"/>
      <c r="F108" s="622"/>
      <c r="G108" s="619" t="s">
        <v>190</v>
      </c>
      <c r="H108" s="620"/>
      <c r="I108" s="598" t="s">
        <v>111</v>
      </c>
      <c r="J108" s="597"/>
      <c r="K108" s="601" t="s">
        <v>347</v>
      </c>
    </row>
    <row r="109" spans="1:11" ht="25" customHeight="1" x14ac:dyDescent="0.4">
      <c r="A109" s="597"/>
      <c r="B109" s="597"/>
      <c r="C109" s="619" t="s">
        <v>317</v>
      </c>
      <c r="D109" s="620"/>
      <c r="E109" s="621"/>
      <c r="F109" s="622"/>
      <c r="G109" s="619" t="s">
        <v>111</v>
      </c>
      <c r="H109" s="620"/>
      <c r="I109" s="598" t="s">
        <v>110</v>
      </c>
      <c r="J109" s="597"/>
      <c r="K109" s="601" t="s">
        <v>348</v>
      </c>
    </row>
    <row r="110" spans="1:11" ht="25" customHeight="1" x14ac:dyDescent="0.4">
      <c r="A110" s="597"/>
      <c r="B110" s="597"/>
      <c r="C110" s="619" t="s">
        <v>317</v>
      </c>
      <c r="D110" s="620"/>
      <c r="E110" s="621"/>
      <c r="F110" s="622"/>
      <c r="G110" s="619" t="s">
        <v>112</v>
      </c>
      <c r="H110" s="620"/>
      <c r="I110" s="598" t="s">
        <v>189</v>
      </c>
      <c r="J110" s="597"/>
      <c r="K110" s="601" t="s">
        <v>349</v>
      </c>
    </row>
    <row r="111" spans="1:11" ht="25" customHeight="1" x14ac:dyDescent="0.4">
      <c r="A111" s="597"/>
      <c r="B111" s="597"/>
      <c r="C111" s="619" t="s">
        <v>317</v>
      </c>
      <c r="D111" s="620"/>
      <c r="E111" s="621"/>
      <c r="F111" s="622"/>
      <c r="G111" s="619" t="s">
        <v>110</v>
      </c>
      <c r="H111" s="620"/>
      <c r="I111" s="598" t="s">
        <v>190</v>
      </c>
      <c r="J111" s="597"/>
      <c r="K111" s="601" t="s">
        <v>350</v>
      </c>
    </row>
    <row r="112" spans="1:11" ht="25" customHeight="1" x14ac:dyDescent="0.4">
      <c r="A112" s="597"/>
      <c r="B112" s="597"/>
      <c r="C112" s="619" t="s">
        <v>317</v>
      </c>
      <c r="D112" s="620"/>
      <c r="E112" s="621"/>
      <c r="F112" s="622"/>
      <c r="G112" s="619" t="s">
        <v>189</v>
      </c>
      <c r="H112" s="620"/>
      <c r="I112" s="598" t="s">
        <v>111</v>
      </c>
      <c r="J112" s="597"/>
      <c r="K112" s="601" t="s">
        <v>351</v>
      </c>
    </row>
    <row r="113" spans="1:11" ht="25" customHeight="1" x14ac:dyDescent="0.4">
      <c r="A113" s="599" t="s">
        <v>307</v>
      </c>
      <c r="B113" s="593"/>
      <c r="C113" s="623" t="s">
        <v>318</v>
      </c>
      <c r="D113" s="624"/>
      <c r="E113" s="625"/>
      <c r="F113" s="626"/>
      <c r="G113" s="623" t="s">
        <v>192</v>
      </c>
      <c r="H113" s="624"/>
      <c r="I113" s="594" t="s">
        <v>252</v>
      </c>
      <c r="J113" s="593"/>
      <c r="K113" s="601" t="s">
        <v>352</v>
      </c>
    </row>
    <row r="114" spans="1:11" ht="25" customHeight="1" x14ac:dyDescent="0.4">
      <c r="A114" s="593"/>
      <c r="B114" s="593"/>
      <c r="C114" s="623" t="s">
        <v>318</v>
      </c>
      <c r="D114" s="624"/>
      <c r="E114" s="625"/>
      <c r="F114" s="626"/>
      <c r="G114" s="623" t="s">
        <v>252</v>
      </c>
      <c r="H114" s="624"/>
      <c r="I114" s="594" t="s">
        <v>251</v>
      </c>
      <c r="J114" s="593"/>
      <c r="K114" s="601" t="s">
        <v>353</v>
      </c>
    </row>
    <row r="115" spans="1:11" ht="25" customHeight="1" x14ac:dyDescent="0.4">
      <c r="A115" s="593"/>
      <c r="B115" s="593"/>
      <c r="C115" s="623" t="s">
        <v>318</v>
      </c>
      <c r="D115" s="624"/>
      <c r="E115" s="625"/>
      <c r="F115" s="626"/>
      <c r="G115" s="623" t="s">
        <v>251</v>
      </c>
      <c r="H115" s="624"/>
      <c r="I115" s="594" t="s">
        <v>192</v>
      </c>
      <c r="J115" s="593"/>
      <c r="K115" s="601" t="s">
        <v>354</v>
      </c>
    </row>
    <row r="116" spans="1:11" ht="25" customHeight="1" x14ac:dyDescent="0.4">
      <c r="A116" s="596" t="s">
        <v>307</v>
      </c>
      <c r="B116" s="597"/>
      <c r="C116" s="619" t="s">
        <v>319</v>
      </c>
      <c r="D116" s="620"/>
      <c r="E116" s="621"/>
      <c r="F116" s="622"/>
      <c r="G116" s="619" t="s">
        <v>253</v>
      </c>
      <c r="H116" s="620"/>
      <c r="I116" s="598" t="s">
        <v>254</v>
      </c>
      <c r="J116" s="597"/>
      <c r="K116" s="601" t="s">
        <v>355</v>
      </c>
    </row>
    <row r="117" spans="1:11" ht="25" customHeight="1" x14ac:dyDescent="0.4">
      <c r="A117" s="597"/>
      <c r="B117" s="597"/>
      <c r="C117" s="619" t="s">
        <v>319</v>
      </c>
      <c r="D117" s="620"/>
      <c r="E117" s="621"/>
      <c r="F117" s="622"/>
      <c r="G117" s="619" t="s">
        <v>91</v>
      </c>
      <c r="H117" s="620"/>
      <c r="I117" s="598" t="s">
        <v>92</v>
      </c>
      <c r="J117" s="597"/>
      <c r="K117" s="601" t="s">
        <v>356</v>
      </c>
    </row>
    <row r="118" spans="1:11" ht="25" customHeight="1" x14ac:dyDescent="0.4">
      <c r="A118" s="597"/>
      <c r="B118" s="597"/>
      <c r="C118" s="619" t="s">
        <v>319</v>
      </c>
      <c r="D118" s="620"/>
      <c r="E118" s="621"/>
      <c r="F118" s="622"/>
      <c r="G118" s="619" t="s">
        <v>92</v>
      </c>
      <c r="H118" s="620"/>
      <c r="I118" s="598" t="s">
        <v>253</v>
      </c>
      <c r="J118" s="597"/>
      <c r="K118" s="601" t="s">
        <v>357</v>
      </c>
    </row>
    <row r="119" spans="1:11" ht="25" customHeight="1" x14ac:dyDescent="0.4">
      <c r="A119" s="597"/>
      <c r="B119" s="597"/>
      <c r="C119" s="619" t="s">
        <v>319</v>
      </c>
      <c r="D119" s="620"/>
      <c r="E119" s="621"/>
      <c r="F119" s="622"/>
      <c r="G119" s="619" t="s">
        <v>254</v>
      </c>
      <c r="H119" s="620"/>
      <c r="I119" s="598" t="s">
        <v>93</v>
      </c>
      <c r="J119" s="597"/>
      <c r="K119" s="601" t="s">
        <v>358</v>
      </c>
    </row>
    <row r="120" spans="1:11" ht="25" customHeight="1" x14ac:dyDescent="0.4">
      <c r="A120" s="597"/>
      <c r="B120" s="597"/>
      <c r="C120" s="619" t="s">
        <v>319</v>
      </c>
      <c r="D120" s="620"/>
      <c r="E120" s="621"/>
      <c r="F120" s="622"/>
      <c r="G120" s="619" t="s">
        <v>93</v>
      </c>
      <c r="H120" s="620"/>
      <c r="I120" s="598" t="s">
        <v>92</v>
      </c>
      <c r="J120" s="597"/>
      <c r="K120" s="601" t="s">
        <v>359</v>
      </c>
    </row>
    <row r="121" spans="1:11" ht="25" customHeight="1" x14ac:dyDescent="0.4">
      <c r="A121" s="597"/>
      <c r="B121" s="597"/>
      <c r="C121" s="619" t="s">
        <v>319</v>
      </c>
      <c r="D121" s="620"/>
      <c r="E121" s="621"/>
      <c r="F121" s="622"/>
      <c r="G121" s="619" t="s">
        <v>253</v>
      </c>
      <c r="H121" s="620"/>
      <c r="I121" s="598" t="s">
        <v>91</v>
      </c>
      <c r="J121" s="597"/>
      <c r="K121" s="601" t="s">
        <v>360</v>
      </c>
    </row>
    <row r="122" spans="1:11" ht="25" customHeight="1" x14ac:dyDescent="0.4">
      <c r="A122" s="597"/>
      <c r="B122" s="597"/>
      <c r="C122" s="619" t="s">
        <v>319</v>
      </c>
      <c r="D122" s="620"/>
      <c r="E122" s="621"/>
      <c r="F122" s="622"/>
      <c r="G122" s="619" t="s">
        <v>91</v>
      </c>
      <c r="H122" s="620"/>
      <c r="I122" s="598" t="s">
        <v>93</v>
      </c>
      <c r="J122" s="597"/>
      <c r="K122" s="601" t="s">
        <v>361</v>
      </c>
    </row>
    <row r="123" spans="1:11" ht="25" customHeight="1" x14ac:dyDescent="0.4">
      <c r="A123" s="597"/>
      <c r="B123" s="597"/>
      <c r="C123" s="619" t="s">
        <v>319</v>
      </c>
      <c r="D123" s="620"/>
      <c r="E123" s="621"/>
      <c r="F123" s="622"/>
      <c r="G123" s="619" t="s">
        <v>92</v>
      </c>
      <c r="H123" s="620"/>
      <c r="I123" s="598" t="s">
        <v>254</v>
      </c>
      <c r="J123" s="597"/>
      <c r="K123" s="601" t="s">
        <v>362</v>
      </c>
    </row>
    <row r="124" spans="1:11" ht="25" customHeight="1" x14ac:dyDescent="0.4">
      <c r="A124" s="597"/>
      <c r="B124" s="597"/>
      <c r="C124" s="619" t="s">
        <v>319</v>
      </c>
      <c r="D124" s="620"/>
      <c r="E124" s="621"/>
      <c r="F124" s="622"/>
      <c r="G124" s="619" t="s">
        <v>93</v>
      </c>
      <c r="H124" s="620"/>
      <c r="I124" s="598" t="s">
        <v>253</v>
      </c>
      <c r="J124" s="597"/>
      <c r="K124" s="601" t="s">
        <v>363</v>
      </c>
    </row>
    <row r="125" spans="1:11" ht="25" customHeight="1" x14ac:dyDescent="0.4">
      <c r="A125" s="597"/>
      <c r="B125" s="597"/>
      <c r="C125" s="619" t="s">
        <v>319</v>
      </c>
      <c r="D125" s="620"/>
      <c r="E125" s="621"/>
      <c r="F125" s="622"/>
      <c r="G125" s="619" t="s">
        <v>254</v>
      </c>
      <c r="H125" s="620"/>
      <c r="I125" s="598" t="s">
        <v>91</v>
      </c>
      <c r="J125" s="597"/>
      <c r="K125" s="601" t="s">
        <v>364</v>
      </c>
    </row>
  </sheetData>
  <mergeCells count="361">
    <mergeCell ref="D5:E5"/>
    <mergeCell ref="F5:G5"/>
    <mergeCell ref="H5:I5"/>
    <mergeCell ref="D6:E6"/>
    <mergeCell ref="F6:G6"/>
    <mergeCell ref="H6:I6"/>
    <mergeCell ref="A1:K1"/>
    <mergeCell ref="A2:K2"/>
    <mergeCell ref="A3:K3"/>
    <mergeCell ref="D4:E4"/>
    <mergeCell ref="F4:G4"/>
    <mergeCell ref="H4:I4"/>
    <mergeCell ref="D9:E9"/>
    <mergeCell ref="F9:G9"/>
    <mergeCell ref="H9:I9"/>
    <mergeCell ref="D10:E10"/>
    <mergeCell ref="F10:G10"/>
    <mergeCell ref="H10:I10"/>
    <mergeCell ref="D7:E7"/>
    <mergeCell ref="F7:G7"/>
    <mergeCell ref="H7:I7"/>
    <mergeCell ref="D8:E8"/>
    <mergeCell ref="F8:G8"/>
    <mergeCell ref="H8:I8"/>
    <mergeCell ref="D13:E13"/>
    <mergeCell ref="F13:G13"/>
    <mergeCell ref="H13:I13"/>
    <mergeCell ref="D14:E14"/>
    <mergeCell ref="F14:G14"/>
    <mergeCell ref="H14:I14"/>
    <mergeCell ref="D11:E11"/>
    <mergeCell ref="F11:G11"/>
    <mergeCell ref="H11:I11"/>
    <mergeCell ref="D12:E12"/>
    <mergeCell ref="F12:G12"/>
    <mergeCell ref="H12:I12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41:E41"/>
    <mergeCell ref="F41:G41"/>
    <mergeCell ref="H41:I41"/>
    <mergeCell ref="D42:E42"/>
    <mergeCell ref="F42:G42"/>
    <mergeCell ref="H42:I42"/>
    <mergeCell ref="D39:E39"/>
    <mergeCell ref="F39:G39"/>
    <mergeCell ref="H39:I39"/>
    <mergeCell ref="D40:E40"/>
    <mergeCell ref="F40:G40"/>
    <mergeCell ref="H40:I40"/>
    <mergeCell ref="D45:E45"/>
    <mergeCell ref="F45:G45"/>
    <mergeCell ref="H45:I45"/>
    <mergeCell ref="D46:E46"/>
    <mergeCell ref="F46:G46"/>
    <mergeCell ref="H46:I46"/>
    <mergeCell ref="D43:E43"/>
    <mergeCell ref="F43:G43"/>
    <mergeCell ref="H43:I43"/>
    <mergeCell ref="D44:E44"/>
    <mergeCell ref="F44:G44"/>
    <mergeCell ref="H44:I44"/>
    <mergeCell ref="D49:E49"/>
    <mergeCell ref="F49:G49"/>
    <mergeCell ref="H49:I49"/>
    <mergeCell ref="D50:E50"/>
    <mergeCell ref="F50:G50"/>
    <mergeCell ref="H50:I50"/>
    <mergeCell ref="D47:E47"/>
    <mergeCell ref="F47:G47"/>
    <mergeCell ref="H47:I47"/>
    <mergeCell ref="D48:E48"/>
    <mergeCell ref="F48:G48"/>
    <mergeCell ref="H48:I48"/>
    <mergeCell ref="D53:E53"/>
    <mergeCell ref="F53:G53"/>
    <mergeCell ref="H53:I53"/>
    <mergeCell ref="D54:E54"/>
    <mergeCell ref="F54:G54"/>
    <mergeCell ref="H54:I54"/>
    <mergeCell ref="D51:E51"/>
    <mergeCell ref="F51:G51"/>
    <mergeCell ref="H51:I51"/>
    <mergeCell ref="D52:E52"/>
    <mergeCell ref="F52:G52"/>
    <mergeCell ref="H52:I52"/>
    <mergeCell ref="D57:E57"/>
    <mergeCell ref="F57:G57"/>
    <mergeCell ref="H57:I57"/>
    <mergeCell ref="D58:E58"/>
    <mergeCell ref="F58:G58"/>
    <mergeCell ref="H58:I58"/>
    <mergeCell ref="D55:E55"/>
    <mergeCell ref="F55:G55"/>
    <mergeCell ref="H55:I55"/>
    <mergeCell ref="D56:E56"/>
    <mergeCell ref="F56:G56"/>
    <mergeCell ref="H56:I56"/>
    <mergeCell ref="D61:E61"/>
    <mergeCell ref="F61:G61"/>
    <mergeCell ref="H61:I61"/>
    <mergeCell ref="D62:E62"/>
    <mergeCell ref="F62:G62"/>
    <mergeCell ref="H62:I62"/>
    <mergeCell ref="D59:E59"/>
    <mergeCell ref="F59:G59"/>
    <mergeCell ref="H59:I59"/>
    <mergeCell ref="D60:E60"/>
    <mergeCell ref="F60:G60"/>
    <mergeCell ref="H60:I60"/>
    <mergeCell ref="D65:E65"/>
    <mergeCell ref="F65:G65"/>
    <mergeCell ref="H65:I65"/>
    <mergeCell ref="D66:E66"/>
    <mergeCell ref="F66:G66"/>
    <mergeCell ref="H66:I66"/>
    <mergeCell ref="D63:E63"/>
    <mergeCell ref="F63:G63"/>
    <mergeCell ref="H63:I63"/>
    <mergeCell ref="D64:E64"/>
    <mergeCell ref="F64:G64"/>
    <mergeCell ref="H64:I64"/>
    <mergeCell ref="A71:K71"/>
    <mergeCell ref="C72:D72"/>
    <mergeCell ref="E72:F72"/>
    <mergeCell ref="G72:H72"/>
    <mergeCell ref="C73:D73"/>
    <mergeCell ref="E73:F73"/>
    <mergeCell ref="G73:H73"/>
    <mergeCell ref="D67:E67"/>
    <mergeCell ref="F67:G67"/>
    <mergeCell ref="H67:I67"/>
    <mergeCell ref="A68:K68"/>
    <mergeCell ref="A69:K69"/>
    <mergeCell ref="A70:K70"/>
    <mergeCell ref="C76:D76"/>
    <mergeCell ref="E76:F76"/>
    <mergeCell ref="G76:H76"/>
    <mergeCell ref="C77:D77"/>
    <mergeCell ref="E77:F77"/>
    <mergeCell ref="G77:H77"/>
    <mergeCell ref="C74:D74"/>
    <mergeCell ref="E74:F74"/>
    <mergeCell ref="G74:H74"/>
    <mergeCell ref="C75:D75"/>
    <mergeCell ref="E75:F75"/>
    <mergeCell ref="G75:H75"/>
    <mergeCell ref="C80:D80"/>
    <mergeCell ref="E80:F80"/>
    <mergeCell ref="G80:H80"/>
    <mergeCell ref="C81:D81"/>
    <mergeCell ref="E81:F81"/>
    <mergeCell ref="G81:H81"/>
    <mergeCell ref="C78:D78"/>
    <mergeCell ref="E78:F78"/>
    <mergeCell ref="G78:H78"/>
    <mergeCell ref="C79:D79"/>
    <mergeCell ref="E79:F79"/>
    <mergeCell ref="G79:H79"/>
    <mergeCell ref="C84:D84"/>
    <mergeCell ref="E84:F84"/>
    <mergeCell ref="G84:H84"/>
    <mergeCell ref="C85:D85"/>
    <mergeCell ref="E85:F85"/>
    <mergeCell ref="G85:H85"/>
    <mergeCell ref="C82:D82"/>
    <mergeCell ref="E82:F82"/>
    <mergeCell ref="G82:H82"/>
    <mergeCell ref="C83:D83"/>
    <mergeCell ref="E83:F83"/>
    <mergeCell ref="G83:H83"/>
    <mergeCell ref="C88:D88"/>
    <mergeCell ref="E88:F88"/>
    <mergeCell ref="G88:H88"/>
    <mergeCell ref="C89:D89"/>
    <mergeCell ref="E89:F89"/>
    <mergeCell ref="G89:H89"/>
    <mergeCell ref="C86:D86"/>
    <mergeCell ref="E86:F86"/>
    <mergeCell ref="G86:H86"/>
    <mergeCell ref="C87:D87"/>
    <mergeCell ref="E87:F87"/>
    <mergeCell ref="G87:H87"/>
    <mergeCell ref="C92:D92"/>
    <mergeCell ref="E92:F92"/>
    <mergeCell ref="G92:H92"/>
    <mergeCell ref="C93:D93"/>
    <mergeCell ref="E93:F93"/>
    <mergeCell ref="G93:H93"/>
    <mergeCell ref="C90:D90"/>
    <mergeCell ref="E90:F90"/>
    <mergeCell ref="G90:H90"/>
    <mergeCell ref="C91:D91"/>
    <mergeCell ref="E91:F91"/>
    <mergeCell ref="G91:H91"/>
    <mergeCell ref="C96:D96"/>
    <mergeCell ref="E96:F96"/>
    <mergeCell ref="G96:H96"/>
    <mergeCell ref="C97:D97"/>
    <mergeCell ref="E97:F97"/>
    <mergeCell ref="G97:H97"/>
    <mergeCell ref="C94:D94"/>
    <mergeCell ref="E94:F94"/>
    <mergeCell ref="G94:H94"/>
    <mergeCell ref="C95:D95"/>
    <mergeCell ref="E95:F95"/>
    <mergeCell ref="G95:H95"/>
    <mergeCell ref="C100:D100"/>
    <mergeCell ref="E100:F100"/>
    <mergeCell ref="G100:H100"/>
    <mergeCell ref="C101:D101"/>
    <mergeCell ref="E101:F101"/>
    <mergeCell ref="G101:H101"/>
    <mergeCell ref="C98:D98"/>
    <mergeCell ref="E98:F98"/>
    <mergeCell ref="G98:H98"/>
    <mergeCell ref="C99:D99"/>
    <mergeCell ref="E99:F99"/>
    <mergeCell ref="G99:H99"/>
    <mergeCell ref="C104:D104"/>
    <mergeCell ref="E104:F104"/>
    <mergeCell ref="G104:H104"/>
    <mergeCell ref="C105:D105"/>
    <mergeCell ref="E105:F105"/>
    <mergeCell ref="G105:H105"/>
    <mergeCell ref="C102:D102"/>
    <mergeCell ref="E102:F102"/>
    <mergeCell ref="G102:H102"/>
    <mergeCell ref="C103:D103"/>
    <mergeCell ref="E103:F103"/>
    <mergeCell ref="G103:H103"/>
    <mergeCell ref="C108:D108"/>
    <mergeCell ref="E108:F108"/>
    <mergeCell ref="G108:H108"/>
    <mergeCell ref="C109:D109"/>
    <mergeCell ref="E109:F109"/>
    <mergeCell ref="G109:H109"/>
    <mergeCell ref="C106:D106"/>
    <mergeCell ref="E106:F106"/>
    <mergeCell ref="G106:H106"/>
    <mergeCell ref="C107:D107"/>
    <mergeCell ref="E107:F107"/>
    <mergeCell ref="G107:H107"/>
    <mergeCell ref="C112:D112"/>
    <mergeCell ref="E112:F112"/>
    <mergeCell ref="G112:H112"/>
    <mergeCell ref="C113:D113"/>
    <mergeCell ref="E113:F113"/>
    <mergeCell ref="G113:H113"/>
    <mergeCell ref="C110:D110"/>
    <mergeCell ref="E110:F110"/>
    <mergeCell ref="G110:H110"/>
    <mergeCell ref="C111:D111"/>
    <mergeCell ref="E111:F111"/>
    <mergeCell ref="G111:H111"/>
    <mergeCell ref="C116:D116"/>
    <mergeCell ref="E116:F116"/>
    <mergeCell ref="G116:H116"/>
    <mergeCell ref="C117:D117"/>
    <mergeCell ref="E117:F117"/>
    <mergeCell ref="G117:H117"/>
    <mergeCell ref="C114:D114"/>
    <mergeCell ref="E114:F114"/>
    <mergeCell ref="G114:H114"/>
    <mergeCell ref="C115:D115"/>
    <mergeCell ref="E115:F115"/>
    <mergeCell ref="G115:H115"/>
    <mergeCell ref="C120:D120"/>
    <mergeCell ref="E120:F120"/>
    <mergeCell ref="G120:H120"/>
    <mergeCell ref="C121:D121"/>
    <mergeCell ref="E121:F121"/>
    <mergeCell ref="G121:H121"/>
    <mergeCell ref="C118:D118"/>
    <mergeCell ref="E118:F118"/>
    <mergeCell ref="G118:H118"/>
    <mergeCell ref="C119:D119"/>
    <mergeCell ref="E119:F119"/>
    <mergeCell ref="G119:H119"/>
    <mergeCell ref="C124:D124"/>
    <mergeCell ref="E124:F124"/>
    <mergeCell ref="G124:H124"/>
    <mergeCell ref="C125:D125"/>
    <mergeCell ref="E125:F125"/>
    <mergeCell ref="G125:H125"/>
    <mergeCell ref="C122:D122"/>
    <mergeCell ref="E122:F122"/>
    <mergeCell ref="G122:H122"/>
    <mergeCell ref="C123:D123"/>
    <mergeCell ref="E123:F123"/>
    <mergeCell ref="G123:H123"/>
  </mergeCells>
  <pageMargins left="0.25" right="0.25" top="0.75" bottom="0.75" header="0.3" footer="0.3"/>
  <pageSetup paperSize="9" scale="69" orientation="portrait" r:id="rId1"/>
  <rowBreaks count="2" manualBreakCount="2">
    <brk id="34" max="16383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A946-ED42-408B-A22D-74D528AD1C21}">
  <dimension ref="A1:E105"/>
  <sheetViews>
    <sheetView zoomScale="110" zoomScaleNormal="110" workbookViewId="0">
      <selection activeCell="B1" sqref="B1"/>
    </sheetView>
  </sheetViews>
  <sheetFormatPr defaultColWidth="47.84375" defaultRowHeight="14.6" x14ac:dyDescent="0.4"/>
  <cols>
    <col min="1" max="1" width="7.3046875" style="453" bestFit="1" customWidth="1"/>
    <col min="2" max="2" width="42.15234375" style="291" bestFit="1" customWidth="1"/>
    <col min="3" max="3" width="6.3828125" style="292" customWidth="1"/>
    <col min="4" max="4" width="10.23046875" style="292" customWidth="1"/>
    <col min="5" max="5" width="86.07421875" style="291" bestFit="1" customWidth="1"/>
    <col min="6" max="16384" width="47.84375" style="290"/>
  </cols>
  <sheetData>
    <row r="1" spans="1:5" s="289" customFormat="1" ht="45" customHeight="1" x14ac:dyDescent="0.4">
      <c r="A1" s="454" t="s">
        <v>204</v>
      </c>
      <c r="B1" s="288" t="s">
        <v>137</v>
      </c>
      <c r="C1" s="288" t="s">
        <v>138</v>
      </c>
      <c r="D1" s="288" t="s">
        <v>24</v>
      </c>
      <c r="E1" s="288" t="s">
        <v>139</v>
      </c>
    </row>
    <row r="2" spans="1:5" s="605" customFormat="1" x14ac:dyDescent="0.3">
      <c r="A2" s="603"/>
      <c r="B2" s="604"/>
      <c r="C2" s="604"/>
      <c r="D2" s="604"/>
      <c r="E2" s="604"/>
    </row>
    <row r="3" spans="1:5" s="605" customFormat="1" x14ac:dyDescent="0.3">
      <c r="A3" s="603"/>
      <c r="B3" s="604"/>
      <c r="C3" s="604"/>
      <c r="D3" s="604"/>
      <c r="E3" s="604"/>
    </row>
    <row r="4" spans="1:5" s="293" customFormat="1" x14ac:dyDescent="0.3">
      <c r="A4" s="603"/>
      <c r="B4" s="606"/>
      <c r="C4" s="606"/>
      <c r="D4" s="606"/>
      <c r="E4" s="606"/>
    </row>
    <row r="5" spans="1:5" s="293" customFormat="1" x14ac:dyDescent="0.3">
      <c r="A5" s="603"/>
      <c r="B5" s="606"/>
      <c r="C5" s="606"/>
      <c r="D5" s="606"/>
      <c r="E5" s="606"/>
    </row>
    <row r="6" spans="1:5" s="293" customFormat="1" x14ac:dyDescent="0.3">
      <c r="A6" s="603"/>
      <c r="B6" s="606"/>
      <c r="C6" s="606"/>
      <c r="D6" s="606"/>
      <c r="E6" s="606"/>
    </row>
    <row r="7" spans="1:5" s="605" customFormat="1" x14ac:dyDescent="0.3">
      <c r="A7" s="603"/>
      <c r="B7" s="604"/>
      <c r="C7" s="604"/>
      <c r="D7" s="604"/>
      <c r="E7" s="604"/>
    </row>
    <row r="8" spans="1:5" s="605" customFormat="1" x14ac:dyDescent="0.3">
      <c r="A8" s="603"/>
      <c r="B8" s="604"/>
      <c r="C8" s="604"/>
      <c r="D8" s="604"/>
      <c r="E8" s="604"/>
    </row>
    <row r="9" spans="1:5" s="293" customFormat="1" x14ac:dyDescent="0.3">
      <c r="A9" s="603"/>
      <c r="B9" s="606"/>
      <c r="C9" s="606"/>
      <c r="D9" s="606"/>
      <c r="E9" s="606"/>
    </row>
    <row r="10" spans="1:5" s="293" customFormat="1" x14ac:dyDescent="0.3">
      <c r="A10" s="603"/>
      <c r="B10" s="606"/>
      <c r="C10" s="606"/>
      <c r="D10" s="606"/>
      <c r="E10" s="606"/>
    </row>
    <row r="11" spans="1:5" s="605" customFormat="1" x14ac:dyDescent="0.3">
      <c r="A11" s="603"/>
      <c r="B11" s="604"/>
      <c r="C11" s="604"/>
      <c r="D11" s="604"/>
      <c r="E11" s="604"/>
    </row>
    <row r="12" spans="1:5" s="605" customFormat="1" x14ac:dyDescent="0.3">
      <c r="A12" s="603"/>
      <c r="B12" s="604"/>
      <c r="C12" s="604"/>
      <c r="D12" s="604"/>
      <c r="E12" s="604"/>
    </row>
    <row r="13" spans="1:5" s="293" customFormat="1" x14ac:dyDescent="0.3">
      <c r="A13" s="603"/>
      <c r="B13" s="606"/>
      <c r="C13" s="606"/>
      <c r="D13" s="606"/>
      <c r="E13" s="606"/>
    </row>
    <row r="14" spans="1:5" s="605" customFormat="1" x14ac:dyDescent="0.3">
      <c r="A14" s="603"/>
      <c r="B14" s="604"/>
      <c r="C14" s="604"/>
      <c r="D14" s="604"/>
      <c r="E14" s="604"/>
    </row>
    <row r="15" spans="1:5" s="605" customFormat="1" x14ac:dyDescent="0.3">
      <c r="A15" s="603"/>
      <c r="B15" s="604"/>
      <c r="C15" s="604"/>
      <c r="D15" s="604"/>
      <c r="E15" s="604"/>
    </row>
    <row r="16" spans="1:5" s="293" customFormat="1" x14ac:dyDescent="0.3">
      <c r="A16" s="603"/>
      <c r="B16" s="606"/>
      <c r="C16" s="606"/>
      <c r="D16" s="606"/>
      <c r="E16" s="606"/>
    </row>
    <row r="17" spans="1:5" s="607" customFormat="1" x14ac:dyDescent="0.3">
      <c r="A17" s="603"/>
      <c r="B17" s="606"/>
      <c r="C17" s="606"/>
      <c r="D17" s="606"/>
      <c r="E17" s="606"/>
    </row>
    <row r="18" spans="1:5" s="293" customFormat="1" x14ac:dyDescent="0.3">
      <c r="A18" s="603"/>
      <c r="B18" s="606"/>
      <c r="C18" s="606"/>
      <c r="D18" s="606"/>
      <c r="E18" s="606"/>
    </row>
    <row r="19" spans="1:5" s="293" customFormat="1" x14ac:dyDescent="0.3">
      <c r="A19" s="603"/>
      <c r="B19" s="606"/>
      <c r="C19" s="606"/>
      <c r="D19" s="606"/>
      <c r="E19" s="606"/>
    </row>
    <row r="20" spans="1:5" s="293" customFormat="1" x14ac:dyDescent="0.3">
      <c r="A20" s="603"/>
      <c r="B20" s="606"/>
      <c r="C20" s="606"/>
      <c r="D20" s="606"/>
      <c r="E20" s="606"/>
    </row>
    <row r="21" spans="1:5" s="293" customFormat="1" x14ac:dyDescent="0.3">
      <c r="A21" s="603"/>
      <c r="B21" s="606"/>
      <c r="C21" s="606"/>
      <c r="D21" s="606"/>
      <c r="E21" s="606"/>
    </row>
    <row r="22" spans="1:5" s="293" customFormat="1" x14ac:dyDescent="0.3">
      <c r="A22" s="603"/>
      <c r="B22" s="606"/>
      <c r="C22" s="606"/>
      <c r="D22" s="606"/>
      <c r="E22" s="606"/>
    </row>
    <row r="23" spans="1:5" s="293" customFormat="1" x14ac:dyDescent="0.3">
      <c r="A23" s="603"/>
      <c r="B23" s="606"/>
      <c r="C23" s="606"/>
      <c r="D23" s="606"/>
      <c r="E23" s="606"/>
    </row>
    <row r="24" spans="1:5" s="605" customFormat="1" x14ac:dyDescent="0.3">
      <c r="A24" s="603"/>
      <c r="B24" s="604"/>
      <c r="C24" s="604"/>
      <c r="D24" s="604"/>
      <c r="E24" s="604"/>
    </row>
    <row r="25" spans="1:5" s="607" customFormat="1" x14ac:dyDescent="0.3">
      <c r="A25" s="603"/>
      <c r="B25" s="606"/>
      <c r="C25" s="606"/>
      <c r="D25" s="606"/>
      <c r="E25" s="606"/>
    </row>
    <row r="26" spans="1:5" s="605" customFormat="1" x14ac:dyDescent="0.3">
      <c r="A26" s="603"/>
      <c r="B26" s="604"/>
      <c r="C26" s="604"/>
      <c r="D26" s="604"/>
      <c r="E26" s="604"/>
    </row>
    <row r="27" spans="1:5" s="605" customFormat="1" x14ac:dyDescent="0.3">
      <c r="A27" s="603"/>
      <c r="B27" s="604"/>
      <c r="C27" s="604"/>
      <c r="D27" s="604"/>
      <c r="E27" s="604"/>
    </row>
    <row r="28" spans="1:5" s="293" customFormat="1" x14ac:dyDescent="0.3">
      <c r="A28" s="603"/>
      <c r="B28" s="606"/>
      <c r="C28" s="606"/>
      <c r="D28" s="606"/>
      <c r="E28" s="606"/>
    </row>
    <row r="29" spans="1:5" s="293" customFormat="1" x14ac:dyDescent="0.3">
      <c r="A29" s="603"/>
      <c r="B29" s="606"/>
      <c r="C29" s="606"/>
      <c r="D29" s="606"/>
      <c r="E29" s="606"/>
    </row>
    <row r="30" spans="1:5" s="293" customFormat="1" x14ac:dyDescent="0.3">
      <c r="A30" s="603"/>
      <c r="B30" s="606"/>
      <c r="C30" s="606"/>
      <c r="D30" s="606"/>
      <c r="E30" s="606"/>
    </row>
    <row r="31" spans="1:5" s="293" customFormat="1" x14ac:dyDescent="0.3">
      <c r="A31" s="603"/>
      <c r="B31" s="606"/>
      <c r="C31" s="606"/>
      <c r="D31" s="606"/>
      <c r="E31" s="606"/>
    </row>
    <row r="32" spans="1:5" s="293" customFormat="1" x14ac:dyDescent="0.3">
      <c r="A32" s="603"/>
      <c r="B32" s="606"/>
      <c r="C32" s="606"/>
      <c r="D32" s="606"/>
      <c r="E32" s="606"/>
    </row>
    <row r="33" spans="1:5" s="605" customFormat="1" x14ac:dyDescent="0.3">
      <c r="A33" s="603"/>
      <c r="B33" s="604"/>
      <c r="C33" s="604"/>
      <c r="D33" s="604"/>
      <c r="E33" s="604"/>
    </row>
    <row r="34" spans="1:5" s="293" customFormat="1" x14ac:dyDescent="0.3">
      <c r="A34" s="603"/>
      <c r="B34" s="606"/>
      <c r="C34" s="606"/>
      <c r="D34" s="606"/>
      <c r="E34" s="606"/>
    </row>
    <row r="35" spans="1:5" s="605" customFormat="1" x14ac:dyDescent="0.3">
      <c r="A35" s="603"/>
      <c r="B35" s="604"/>
      <c r="C35" s="604"/>
      <c r="D35" s="604"/>
      <c r="E35" s="604"/>
    </row>
    <row r="36" spans="1:5" s="605" customFormat="1" x14ac:dyDescent="0.3">
      <c r="A36" s="603"/>
      <c r="B36" s="604"/>
      <c r="C36" s="604"/>
      <c r="D36" s="604"/>
      <c r="E36" s="604"/>
    </row>
    <row r="37" spans="1:5" s="293" customFormat="1" x14ac:dyDescent="0.3">
      <c r="A37" s="603"/>
      <c r="B37" s="606"/>
      <c r="C37" s="606"/>
      <c r="D37" s="606"/>
      <c r="E37" s="606"/>
    </row>
    <row r="38" spans="1:5" s="293" customFormat="1" x14ac:dyDescent="0.3">
      <c r="A38" s="603"/>
      <c r="B38" s="606"/>
      <c r="C38" s="606"/>
      <c r="D38" s="606"/>
      <c r="E38" s="606"/>
    </row>
    <row r="39" spans="1:5" s="293" customFormat="1" x14ac:dyDescent="0.3">
      <c r="A39" s="603"/>
      <c r="B39" s="606"/>
      <c r="C39" s="606"/>
      <c r="D39" s="606"/>
      <c r="E39" s="606"/>
    </row>
    <row r="40" spans="1:5" s="293" customFormat="1" x14ac:dyDescent="0.3">
      <c r="A40" s="603"/>
      <c r="B40" s="606"/>
      <c r="C40" s="606"/>
      <c r="D40" s="606"/>
      <c r="E40" s="606"/>
    </row>
    <row r="41" spans="1:5" s="293" customFormat="1" x14ac:dyDescent="0.3">
      <c r="A41" s="603"/>
      <c r="B41" s="606"/>
      <c r="C41" s="606"/>
      <c r="D41" s="606"/>
      <c r="E41" s="606"/>
    </row>
    <row r="42" spans="1:5" s="293" customFormat="1" x14ac:dyDescent="0.3">
      <c r="A42" s="603"/>
      <c r="B42" s="606"/>
      <c r="C42" s="606"/>
      <c r="D42" s="606"/>
      <c r="E42" s="606"/>
    </row>
    <row r="43" spans="1:5" s="293" customFormat="1" x14ac:dyDescent="0.3">
      <c r="A43" s="603"/>
      <c r="B43" s="606"/>
      <c r="C43" s="606"/>
      <c r="D43" s="606"/>
      <c r="E43" s="606"/>
    </row>
    <row r="44" spans="1:5" s="605" customFormat="1" x14ac:dyDescent="0.3">
      <c r="A44" s="603"/>
      <c r="B44" s="604"/>
      <c r="C44" s="604"/>
      <c r="D44" s="604"/>
      <c r="E44" s="604"/>
    </row>
    <row r="45" spans="1:5" s="605" customFormat="1" x14ac:dyDescent="0.3">
      <c r="A45" s="603"/>
      <c r="B45" s="604"/>
      <c r="C45" s="604"/>
      <c r="D45" s="604"/>
      <c r="E45" s="604"/>
    </row>
    <row r="46" spans="1:5" s="293" customFormat="1" x14ac:dyDescent="0.3">
      <c r="A46" s="603"/>
      <c r="B46" s="606"/>
      <c r="C46" s="606"/>
      <c r="D46" s="606"/>
      <c r="E46" s="606"/>
    </row>
    <row r="47" spans="1:5" s="293" customFormat="1" x14ac:dyDescent="0.3">
      <c r="A47" s="603"/>
      <c r="B47" s="606"/>
      <c r="C47" s="606"/>
      <c r="D47" s="606"/>
      <c r="E47" s="606"/>
    </row>
    <row r="48" spans="1:5" s="605" customFormat="1" x14ac:dyDescent="0.3">
      <c r="A48" s="603"/>
      <c r="B48" s="604"/>
      <c r="C48" s="604"/>
      <c r="D48" s="604"/>
      <c r="E48" s="604"/>
    </row>
    <row r="49" spans="1:5" s="605" customFormat="1" x14ac:dyDescent="0.3">
      <c r="A49" s="603"/>
      <c r="B49" s="604"/>
      <c r="C49" s="604"/>
      <c r="D49" s="604"/>
      <c r="E49" s="604"/>
    </row>
    <row r="50" spans="1:5" s="293" customFormat="1" x14ac:dyDescent="0.3">
      <c r="A50" s="603"/>
      <c r="B50" s="606"/>
      <c r="C50" s="606"/>
      <c r="D50" s="606"/>
      <c r="E50" s="606"/>
    </row>
    <row r="51" spans="1:5" s="293" customFormat="1" x14ac:dyDescent="0.3">
      <c r="A51" s="603"/>
      <c r="B51" s="606"/>
      <c r="C51" s="606"/>
      <c r="D51" s="606"/>
      <c r="E51" s="606"/>
    </row>
    <row r="52" spans="1:5" s="293" customFormat="1" x14ac:dyDescent="0.3">
      <c r="A52" s="603"/>
      <c r="B52" s="606"/>
      <c r="C52" s="606"/>
      <c r="D52" s="606"/>
      <c r="E52" s="606"/>
    </row>
    <row r="53" spans="1:5" s="293" customFormat="1" x14ac:dyDescent="0.3">
      <c r="A53" s="603"/>
      <c r="B53" s="606"/>
      <c r="C53" s="606"/>
      <c r="D53" s="606"/>
      <c r="E53" s="606"/>
    </row>
    <row r="54" spans="1:5" s="293" customFormat="1" x14ac:dyDescent="0.3">
      <c r="A54" s="603"/>
      <c r="B54" s="606"/>
      <c r="C54" s="606"/>
      <c r="D54" s="606"/>
      <c r="E54" s="606"/>
    </row>
    <row r="55" spans="1:5" s="293" customFormat="1" x14ac:dyDescent="0.3">
      <c r="A55" s="603"/>
      <c r="B55" s="606"/>
      <c r="C55" s="606"/>
      <c r="D55" s="606"/>
      <c r="E55" s="606"/>
    </row>
    <row r="56" spans="1:5" s="293" customFormat="1" x14ac:dyDescent="0.3">
      <c r="A56" s="603"/>
      <c r="B56" s="606"/>
      <c r="C56" s="606"/>
      <c r="D56" s="606"/>
      <c r="E56" s="606"/>
    </row>
    <row r="57" spans="1:5" s="293" customFormat="1" x14ac:dyDescent="0.3">
      <c r="A57" s="603"/>
      <c r="B57" s="606"/>
      <c r="C57" s="606"/>
      <c r="D57" s="606"/>
      <c r="E57" s="606"/>
    </row>
    <row r="58" spans="1:5" s="293" customFormat="1" x14ac:dyDescent="0.3">
      <c r="A58" s="603"/>
      <c r="B58" s="606"/>
      <c r="C58" s="606"/>
      <c r="D58" s="606"/>
      <c r="E58" s="606"/>
    </row>
    <row r="59" spans="1:5" s="607" customFormat="1" x14ac:dyDescent="0.3">
      <c r="A59" s="603"/>
      <c r="B59" s="606"/>
      <c r="C59" s="606"/>
      <c r="D59" s="606"/>
      <c r="E59" s="606"/>
    </row>
    <row r="60" spans="1:5" s="605" customFormat="1" x14ac:dyDescent="0.3">
      <c r="A60" s="603"/>
      <c r="B60" s="604"/>
      <c r="C60" s="604"/>
      <c r="D60" s="604"/>
      <c r="E60" s="604"/>
    </row>
    <row r="61" spans="1:5" s="605" customFormat="1" x14ac:dyDescent="0.3">
      <c r="A61" s="603"/>
      <c r="B61" s="604"/>
      <c r="C61" s="604"/>
      <c r="D61" s="604"/>
      <c r="E61" s="604"/>
    </row>
    <row r="62" spans="1:5" s="293" customFormat="1" x14ac:dyDescent="0.3">
      <c r="A62" s="603"/>
      <c r="B62" s="606"/>
      <c r="C62" s="606"/>
      <c r="D62" s="606"/>
      <c r="E62" s="606"/>
    </row>
    <row r="63" spans="1:5" s="293" customFormat="1" x14ac:dyDescent="0.3">
      <c r="A63" s="603"/>
      <c r="B63" s="606"/>
      <c r="C63" s="606"/>
      <c r="D63" s="606"/>
      <c r="E63" s="606"/>
    </row>
    <row r="64" spans="1:5" s="293" customFormat="1" x14ac:dyDescent="0.3">
      <c r="A64" s="603"/>
      <c r="B64" s="606"/>
      <c r="C64" s="606"/>
      <c r="D64" s="606"/>
      <c r="E64" s="606"/>
    </row>
    <row r="65" spans="1:5" s="293" customFormat="1" x14ac:dyDescent="0.3">
      <c r="A65" s="603"/>
      <c r="B65" s="606"/>
      <c r="C65" s="606"/>
      <c r="D65" s="606"/>
      <c r="E65" s="606"/>
    </row>
    <row r="66" spans="1:5" s="293" customFormat="1" x14ac:dyDescent="0.3">
      <c r="A66" s="603"/>
      <c r="B66" s="606"/>
      <c r="C66" s="606"/>
      <c r="D66" s="606"/>
      <c r="E66" s="606"/>
    </row>
    <row r="67" spans="1:5" s="293" customFormat="1" x14ac:dyDescent="0.3">
      <c r="A67" s="603"/>
      <c r="B67" s="606"/>
      <c r="C67" s="606"/>
      <c r="D67" s="606"/>
      <c r="E67" s="606"/>
    </row>
    <row r="68" spans="1:5" s="293" customFormat="1" x14ac:dyDescent="0.3">
      <c r="A68" s="603"/>
      <c r="B68" s="606"/>
      <c r="C68" s="606"/>
      <c r="D68" s="606"/>
      <c r="E68" s="606"/>
    </row>
    <row r="69" spans="1:5" s="293" customFormat="1" x14ac:dyDescent="0.3">
      <c r="A69" s="603"/>
      <c r="B69" s="606"/>
      <c r="C69" s="606"/>
      <c r="D69" s="606"/>
      <c r="E69" s="606"/>
    </row>
    <row r="70" spans="1:5" s="293" customFormat="1" x14ac:dyDescent="0.3">
      <c r="A70" s="603"/>
      <c r="B70" s="606"/>
      <c r="C70" s="606"/>
      <c r="D70" s="606"/>
      <c r="E70" s="606"/>
    </row>
    <row r="71" spans="1:5" s="605" customFormat="1" x14ac:dyDescent="0.3">
      <c r="A71" s="603"/>
      <c r="B71" s="604"/>
      <c r="C71" s="604"/>
      <c r="D71" s="604"/>
      <c r="E71" s="604"/>
    </row>
    <row r="72" spans="1:5" s="605" customFormat="1" x14ac:dyDescent="0.3">
      <c r="A72" s="603"/>
      <c r="B72" s="604"/>
      <c r="C72" s="604"/>
      <c r="D72" s="604"/>
      <c r="E72" s="604"/>
    </row>
    <row r="73" spans="1:5" s="293" customFormat="1" x14ac:dyDescent="0.3">
      <c r="A73" s="603"/>
      <c r="B73" s="606"/>
      <c r="C73" s="606"/>
      <c r="D73" s="606"/>
      <c r="E73" s="606"/>
    </row>
    <row r="74" spans="1:5" s="605" customFormat="1" x14ac:dyDescent="0.3">
      <c r="A74" s="603"/>
      <c r="B74" s="604"/>
      <c r="C74" s="604"/>
      <c r="D74" s="604"/>
      <c r="E74" s="604"/>
    </row>
    <row r="75" spans="1:5" s="605" customFormat="1" x14ac:dyDescent="0.3">
      <c r="A75" s="603"/>
      <c r="B75" s="604"/>
      <c r="C75" s="604"/>
      <c r="D75" s="604"/>
      <c r="E75" s="604"/>
    </row>
    <row r="76" spans="1:5" s="293" customFormat="1" x14ac:dyDescent="0.3">
      <c r="A76" s="603"/>
      <c r="B76" s="606"/>
      <c r="C76" s="606"/>
      <c r="D76" s="606"/>
      <c r="E76" s="606"/>
    </row>
    <row r="77" spans="1:5" s="293" customFormat="1" x14ac:dyDescent="0.3">
      <c r="A77" s="603"/>
      <c r="B77" s="606"/>
      <c r="C77" s="606"/>
      <c r="D77" s="606"/>
      <c r="E77" s="606"/>
    </row>
    <row r="78" spans="1:5" s="293" customFormat="1" x14ac:dyDescent="0.3">
      <c r="A78" s="603"/>
      <c r="B78" s="606"/>
      <c r="C78" s="606"/>
      <c r="D78" s="606"/>
      <c r="E78" s="606"/>
    </row>
    <row r="79" spans="1:5" s="605" customFormat="1" x14ac:dyDescent="0.3">
      <c r="A79" s="603"/>
      <c r="B79" s="604"/>
      <c r="C79" s="604"/>
      <c r="D79" s="604"/>
      <c r="E79" s="604"/>
    </row>
    <row r="80" spans="1:5" s="605" customFormat="1" x14ac:dyDescent="0.3">
      <c r="A80" s="603"/>
      <c r="B80" s="604"/>
      <c r="C80" s="604"/>
      <c r="D80" s="604"/>
      <c r="E80" s="604"/>
    </row>
    <row r="81" spans="1:5" s="293" customFormat="1" x14ac:dyDescent="0.3">
      <c r="A81" s="603"/>
      <c r="B81" s="606"/>
      <c r="C81" s="606"/>
      <c r="D81" s="606"/>
      <c r="E81" s="606"/>
    </row>
    <row r="82" spans="1:5" s="293" customFormat="1" x14ac:dyDescent="0.3">
      <c r="A82" s="603"/>
      <c r="B82" s="606"/>
      <c r="C82" s="606"/>
      <c r="D82" s="606"/>
      <c r="E82" s="606"/>
    </row>
    <row r="83" spans="1:5" s="293" customFormat="1" x14ac:dyDescent="0.3">
      <c r="A83" s="603"/>
      <c r="B83" s="606"/>
      <c r="C83" s="606"/>
      <c r="D83" s="606"/>
      <c r="E83" s="606"/>
    </row>
    <row r="84" spans="1:5" s="605" customFormat="1" x14ac:dyDescent="0.3">
      <c r="A84" s="603"/>
      <c r="B84" s="604"/>
      <c r="C84" s="604"/>
      <c r="D84" s="604"/>
      <c r="E84" s="604"/>
    </row>
    <row r="85" spans="1:5" s="605" customFormat="1" x14ac:dyDescent="0.3">
      <c r="A85" s="603"/>
      <c r="B85" s="604"/>
      <c r="C85" s="604"/>
      <c r="D85" s="604"/>
      <c r="E85" s="604"/>
    </row>
    <row r="86" spans="1:5" s="293" customFormat="1" x14ac:dyDescent="0.3">
      <c r="A86" s="603"/>
      <c r="B86" s="606"/>
      <c r="C86" s="606"/>
      <c r="D86" s="606"/>
      <c r="E86" s="606"/>
    </row>
    <row r="87" spans="1:5" s="293" customFormat="1" x14ac:dyDescent="0.3">
      <c r="A87" s="603"/>
      <c r="B87" s="606"/>
      <c r="C87" s="606"/>
      <c r="D87" s="606"/>
      <c r="E87" s="606"/>
    </row>
    <row r="88" spans="1:5" s="293" customFormat="1" x14ac:dyDescent="0.3">
      <c r="A88" s="603"/>
      <c r="B88" s="606"/>
      <c r="C88" s="606"/>
      <c r="D88" s="606"/>
      <c r="E88" s="606"/>
    </row>
    <row r="89" spans="1:5" s="293" customFormat="1" x14ac:dyDescent="0.3">
      <c r="A89" s="603"/>
      <c r="B89" s="606"/>
      <c r="C89" s="606"/>
      <c r="D89" s="606"/>
      <c r="E89" s="606"/>
    </row>
    <row r="90" spans="1:5" s="293" customFormat="1" x14ac:dyDescent="0.3">
      <c r="A90" s="603"/>
      <c r="B90" s="606"/>
      <c r="C90" s="606"/>
      <c r="D90" s="606"/>
      <c r="E90" s="606"/>
    </row>
    <row r="91" spans="1:5" s="293" customFormat="1" x14ac:dyDescent="0.3">
      <c r="A91" s="603"/>
      <c r="B91" s="606"/>
      <c r="C91" s="606"/>
      <c r="D91" s="606"/>
      <c r="E91" s="606"/>
    </row>
    <row r="92" spans="1:5" s="605" customFormat="1" x14ac:dyDescent="0.3">
      <c r="A92" s="603"/>
      <c r="B92" s="604"/>
      <c r="C92" s="604"/>
      <c r="D92" s="604"/>
      <c r="E92" s="604"/>
    </row>
    <row r="93" spans="1:5" s="605" customFormat="1" x14ac:dyDescent="0.3">
      <c r="A93" s="603"/>
      <c r="B93" s="604"/>
      <c r="C93" s="604"/>
      <c r="D93" s="604"/>
      <c r="E93" s="604"/>
    </row>
    <row r="94" spans="1:5" s="293" customFormat="1" x14ac:dyDescent="0.3">
      <c r="A94" s="603"/>
      <c r="B94" s="606"/>
      <c r="C94" s="606"/>
      <c r="D94" s="606"/>
      <c r="E94" s="606"/>
    </row>
    <row r="95" spans="1:5" s="293" customFormat="1" x14ac:dyDescent="0.3">
      <c r="A95" s="603"/>
      <c r="B95" s="606"/>
      <c r="C95" s="606"/>
      <c r="D95" s="606"/>
      <c r="E95" s="606"/>
    </row>
    <row r="96" spans="1:5" s="293" customFormat="1" x14ac:dyDescent="0.3">
      <c r="A96" s="603"/>
      <c r="B96" s="606"/>
      <c r="C96" s="606"/>
      <c r="D96" s="606"/>
      <c r="E96" s="606"/>
    </row>
    <row r="97" spans="1:5" s="293" customFormat="1" x14ac:dyDescent="0.3">
      <c r="A97" s="603"/>
      <c r="B97" s="606"/>
      <c r="C97" s="606"/>
      <c r="D97" s="606"/>
      <c r="E97" s="606"/>
    </row>
    <row r="98" spans="1:5" s="605" customFormat="1" x14ac:dyDescent="0.3">
      <c r="A98" s="603"/>
      <c r="B98" s="604"/>
      <c r="C98" s="604"/>
      <c r="D98" s="604"/>
      <c r="E98" s="604"/>
    </row>
    <row r="99" spans="1:5" s="605" customFormat="1" x14ac:dyDescent="0.3">
      <c r="A99" s="603"/>
      <c r="B99" s="604"/>
      <c r="C99" s="604"/>
      <c r="D99" s="604"/>
      <c r="E99" s="604"/>
    </row>
    <row r="100" spans="1:5" s="293" customFormat="1" x14ac:dyDescent="0.3">
      <c r="A100" s="603"/>
      <c r="B100" s="606"/>
      <c r="C100" s="606"/>
      <c r="D100" s="606"/>
      <c r="E100" s="606"/>
    </row>
    <row r="101" spans="1:5" s="293" customFormat="1" x14ac:dyDescent="0.3">
      <c r="A101" s="603"/>
      <c r="B101" s="606"/>
      <c r="C101" s="606"/>
      <c r="D101" s="606"/>
      <c r="E101" s="606"/>
    </row>
    <row r="102" spans="1:5" s="293" customFormat="1" x14ac:dyDescent="0.3">
      <c r="A102" s="603"/>
      <c r="B102" s="606"/>
      <c r="C102" s="606"/>
      <c r="D102" s="606"/>
      <c r="E102" s="606"/>
    </row>
    <row r="103" spans="1:5" s="293" customFormat="1" x14ac:dyDescent="0.3">
      <c r="A103" s="603"/>
      <c r="B103" s="606"/>
      <c r="C103" s="606"/>
      <c r="D103" s="606"/>
      <c r="E103" s="606"/>
    </row>
    <row r="104" spans="1:5" s="293" customFormat="1" x14ac:dyDescent="0.3">
      <c r="A104" s="603"/>
      <c r="B104" s="606"/>
      <c r="C104" s="606"/>
      <c r="D104" s="606"/>
      <c r="E104" s="606"/>
    </row>
    <row r="105" spans="1:5" s="605" customFormat="1" x14ac:dyDescent="0.3">
      <c r="A105" s="603"/>
      <c r="B105" s="604"/>
      <c r="C105" s="604"/>
      <c r="D105" s="604"/>
      <c r="E105" s="604"/>
    </row>
  </sheetData>
  <autoFilter ref="B1:E61" xr:uid="{00000000-0001-0000-0000-000000000000}"/>
  <pageMargins left="0.25" right="0.25" top="0.75" bottom="0.75" header="0.3" footer="0.3"/>
  <pageSetup paperSize="9" scale="91" orientation="landscape" r:id="rId1"/>
  <rowBreaks count="1" manualBreakCount="1">
    <brk id="6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8EAFD-64CF-4A21-A099-3E8EED9C9A4E}">
  <sheetPr>
    <tabColor rgb="FF92D050"/>
  </sheetPr>
  <dimension ref="A1:AE43"/>
  <sheetViews>
    <sheetView showZeros="0" zoomScaleNormal="100" workbookViewId="0">
      <selection activeCell="G15" sqref="G15"/>
    </sheetView>
  </sheetViews>
  <sheetFormatPr defaultColWidth="8.69140625" defaultRowHeight="12.75" customHeight="1" x14ac:dyDescent="0.3"/>
  <cols>
    <col min="1" max="1" width="5.4609375" style="465" customWidth="1"/>
    <col min="2" max="2" width="4.4609375" style="465" customWidth="1"/>
    <col min="3" max="3" width="8.3046875" style="465" customWidth="1"/>
    <col min="4" max="4" width="11.23046875" style="465" bestFit="1" customWidth="1"/>
    <col min="5" max="5" width="13.3046875" style="465" bestFit="1" customWidth="1"/>
    <col min="6" max="7" width="9.3046875" style="465" customWidth="1"/>
    <col min="8" max="8" width="7.84375" style="465" customWidth="1"/>
    <col min="9" max="9" width="9.84375" style="465" customWidth="1"/>
    <col min="10" max="10" width="8.53515625" style="465" customWidth="1"/>
    <col min="11" max="11" width="6.23046875" style="465" bestFit="1" customWidth="1"/>
    <col min="12" max="14" width="8.69140625" style="465"/>
    <col min="15" max="27" width="11.53515625" style="465" hidden="1" customWidth="1"/>
    <col min="28" max="16384" width="8.69140625" style="465"/>
  </cols>
  <sheetData>
    <row r="1" spans="1:27" ht="25.3" x14ac:dyDescent="0.3">
      <c r="A1" s="657" t="s">
        <v>205</v>
      </c>
      <c r="B1" s="657"/>
      <c r="C1" s="657"/>
      <c r="D1" s="657"/>
      <c r="E1" s="657"/>
      <c r="F1" s="581"/>
      <c r="G1" s="581"/>
      <c r="H1" s="464"/>
      <c r="J1" s="466"/>
      <c r="K1" s="467"/>
      <c r="L1" s="468"/>
      <c r="R1" s="470" t="e">
        <f>IF(O5=1,CONCATENATE(VLOOKUP(O3,Q16:X27,2)),CONCATENATE(VLOOKUP(O3,Q2:AA13,2)))</f>
        <v>#REF!</v>
      </c>
      <c r="S1" s="470" t="e">
        <f>IF(O5=1,CONCATENATE(VLOOKUP(O3,Q16:AA27,3)),CONCATENATE(VLOOKUP(O3,Q2:AA13,3)))</f>
        <v>#REF!</v>
      </c>
      <c r="T1" s="470" t="e">
        <f>IF(O5=1,CONCATENATE(VLOOKUP(O3,Q16:AA27,4)),CONCATENATE(VLOOKUP(O3,Q2:AA13,4)))</f>
        <v>#REF!</v>
      </c>
      <c r="U1" s="470" t="e">
        <f>IF(O5=1,CONCATENATE(VLOOKUP(O3,Q16:AA27,5)),CONCATENATE(VLOOKUP(O3,Q2:AA13,5)))</f>
        <v>#REF!</v>
      </c>
      <c r="V1" s="470" t="e">
        <f>IF(O5=1,CONCATENATE(VLOOKUP(O3,Q16:AA27,6)),CONCATENATE(VLOOKUP(O3,Q2:AA13,6)))</f>
        <v>#REF!</v>
      </c>
      <c r="W1" s="470" t="e">
        <f>IF(O5=1,CONCATENATE(VLOOKUP(O3,Q16:AA27,7)),CONCATENATE(VLOOKUP(O3,Q2:AA13,7)))</f>
        <v>#REF!</v>
      </c>
      <c r="X1" s="470" t="e">
        <f>IF(O5=1,CONCATENATE(VLOOKUP(O3,Q16:AA27,8)),CONCATENATE(VLOOKUP(O3,Q2:AA13,8)))</f>
        <v>#REF!</v>
      </c>
      <c r="Y1" s="470" t="e">
        <f>IF(O5=1,CONCATENATE(VLOOKUP(O3,Q16:AA27,9)),CONCATENATE(VLOOKUP(O3,Q2:AA13,9)))</f>
        <v>#REF!</v>
      </c>
      <c r="Z1" s="470" t="e">
        <f>IF(O5=1,CONCATENATE(VLOOKUP(O3,Q16:AA27,10)),CONCATENATE(VLOOKUP(O3,Q2:AA13,10)))</f>
        <v>#REF!</v>
      </c>
      <c r="AA1" s="470" t="e">
        <f>IF(O5=1,CONCATENATE(VLOOKUP(O3,Q16:AA27,11)),CONCATENATE(VLOOKUP(O3,Q2:AA13,11)))</f>
        <v>#REF!</v>
      </c>
    </row>
    <row r="2" spans="1:27" ht="12.45" x14ac:dyDescent="0.3">
      <c r="A2" s="471" t="s">
        <v>36</v>
      </c>
      <c r="B2" s="472"/>
      <c r="C2" s="472"/>
      <c r="D2" s="472"/>
      <c r="E2" s="472" t="s">
        <v>193</v>
      </c>
      <c r="F2" s="472"/>
      <c r="G2" s="472"/>
      <c r="H2" s="473"/>
      <c r="I2" s="466"/>
      <c r="J2" s="466"/>
      <c r="K2" s="466"/>
      <c r="L2" s="474"/>
      <c r="O2" s="476"/>
      <c r="P2" s="477"/>
      <c r="Q2" s="477" t="s">
        <v>49</v>
      </c>
      <c r="R2" s="478">
        <v>150</v>
      </c>
      <c r="S2" s="478">
        <v>120</v>
      </c>
      <c r="T2" s="478">
        <v>100</v>
      </c>
      <c r="U2" s="478">
        <v>80</v>
      </c>
      <c r="V2" s="478">
        <v>70</v>
      </c>
      <c r="W2" s="478">
        <v>60</v>
      </c>
      <c r="X2" s="478">
        <v>55</v>
      </c>
      <c r="Y2" s="478">
        <v>50</v>
      </c>
      <c r="Z2" s="478">
        <v>45</v>
      </c>
      <c r="AA2" s="478">
        <v>40</v>
      </c>
    </row>
    <row r="3" spans="1:27" ht="12.45" x14ac:dyDescent="0.3">
      <c r="A3" s="479" t="s">
        <v>19</v>
      </c>
      <c r="B3" s="479"/>
      <c r="C3" s="479"/>
      <c r="D3" s="479"/>
      <c r="E3" s="479" t="s">
        <v>16</v>
      </c>
      <c r="F3" s="479"/>
      <c r="G3" s="479"/>
      <c r="H3" s="480"/>
      <c r="I3" s="479"/>
      <c r="J3" s="481" t="s">
        <v>25</v>
      </c>
      <c r="K3" s="479"/>
      <c r="L3" s="482"/>
      <c r="O3" s="477" t="e">
        <f>IF(#REF!="OB","A",IF(#REF!="IX","W",#REF!))</f>
        <v>#REF!</v>
      </c>
      <c r="P3" s="477"/>
      <c r="Q3" s="477" t="s">
        <v>67</v>
      </c>
      <c r="R3" s="478">
        <v>120</v>
      </c>
      <c r="S3" s="478">
        <v>90</v>
      </c>
      <c r="T3" s="478">
        <v>65</v>
      </c>
      <c r="U3" s="478">
        <v>55</v>
      </c>
      <c r="V3" s="478">
        <v>50</v>
      </c>
      <c r="W3" s="478">
        <v>45</v>
      </c>
      <c r="X3" s="478">
        <v>40</v>
      </c>
      <c r="Y3" s="478">
        <v>35</v>
      </c>
      <c r="Z3" s="478">
        <v>25</v>
      </c>
      <c r="AA3" s="478">
        <v>20</v>
      </c>
    </row>
    <row r="4" spans="1:27" ht="12.9" thickBot="1" x14ac:dyDescent="0.35">
      <c r="A4" s="658">
        <v>46135</v>
      </c>
      <c r="B4" s="658"/>
      <c r="C4" s="658"/>
      <c r="D4" s="485"/>
      <c r="E4" s="486" t="s">
        <v>86</v>
      </c>
      <c r="F4" s="486"/>
      <c r="G4" s="486"/>
      <c r="H4" s="488"/>
      <c r="I4" s="487"/>
      <c r="J4" s="489">
        <v>0</v>
      </c>
      <c r="K4" s="487"/>
      <c r="L4" s="490"/>
      <c r="O4" s="477"/>
      <c r="P4" s="477"/>
      <c r="Q4" s="477" t="s">
        <v>68</v>
      </c>
      <c r="R4" s="478">
        <v>90</v>
      </c>
      <c r="S4" s="478">
        <v>60</v>
      </c>
      <c r="T4" s="478">
        <v>45</v>
      </c>
      <c r="U4" s="478">
        <v>34</v>
      </c>
      <c r="V4" s="478">
        <v>27</v>
      </c>
      <c r="W4" s="478">
        <v>22</v>
      </c>
      <c r="X4" s="478">
        <v>18</v>
      </c>
      <c r="Y4" s="478">
        <v>15</v>
      </c>
      <c r="Z4" s="478">
        <v>12</v>
      </c>
      <c r="AA4" s="478">
        <v>9</v>
      </c>
    </row>
    <row r="5" spans="1:27" ht="12.45" x14ac:dyDescent="0.3">
      <c r="A5" s="570"/>
      <c r="B5" s="493" t="s">
        <v>35</v>
      </c>
      <c r="C5" s="493" t="s">
        <v>47</v>
      </c>
      <c r="D5" s="493" t="s">
        <v>30</v>
      </c>
      <c r="E5" s="493" t="s">
        <v>52</v>
      </c>
      <c r="F5" s="493"/>
      <c r="G5" s="493" t="s">
        <v>377</v>
      </c>
      <c r="H5" s="493"/>
      <c r="I5" s="494" t="s">
        <v>53</v>
      </c>
      <c r="J5" s="494" t="s">
        <v>54</v>
      </c>
      <c r="K5" s="494" t="s">
        <v>55</v>
      </c>
      <c r="O5" s="477">
        <v>2</v>
      </c>
      <c r="P5" s="477"/>
      <c r="Q5" s="477" t="s">
        <v>69</v>
      </c>
      <c r="R5" s="478">
        <v>60</v>
      </c>
      <c r="S5" s="478">
        <v>40</v>
      </c>
      <c r="T5" s="478">
        <v>30</v>
      </c>
      <c r="U5" s="478">
        <v>20</v>
      </c>
      <c r="V5" s="478">
        <v>18</v>
      </c>
      <c r="W5" s="478">
        <v>15</v>
      </c>
      <c r="X5" s="478">
        <v>12</v>
      </c>
      <c r="Y5" s="478">
        <v>10</v>
      </c>
      <c r="Z5" s="478">
        <v>8</v>
      </c>
      <c r="AA5" s="478">
        <v>6</v>
      </c>
    </row>
    <row r="6" spans="1:27" ht="12.45" x14ac:dyDescent="0.3">
      <c r="A6" s="497"/>
      <c r="B6" s="497"/>
      <c r="C6" s="497"/>
      <c r="D6" s="497"/>
      <c r="E6" s="497"/>
      <c r="F6" s="497"/>
      <c r="G6" s="497"/>
      <c r="H6" s="497"/>
      <c r="I6" s="497"/>
      <c r="J6" s="497"/>
      <c r="K6" s="497"/>
      <c r="O6" s="477"/>
      <c r="P6" s="477"/>
      <c r="Q6" s="477" t="s">
        <v>70</v>
      </c>
      <c r="R6" s="478">
        <v>40</v>
      </c>
      <c r="S6" s="478">
        <v>25</v>
      </c>
      <c r="T6" s="478">
        <v>18</v>
      </c>
      <c r="U6" s="478">
        <v>13</v>
      </c>
      <c r="V6" s="478">
        <v>10</v>
      </c>
      <c r="W6" s="478">
        <v>8</v>
      </c>
      <c r="X6" s="478">
        <v>6</v>
      </c>
      <c r="Y6" s="478">
        <v>5</v>
      </c>
      <c r="Z6" s="478">
        <v>4</v>
      </c>
      <c r="AA6" s="478">
        <v>3</v>
      </c>
    </row>
    <row r="7" spans="1:27" ht="12.45" x14ac:dyDescent="0.3">
      <c r="A7" s="500" t="s">
        <v>49</v>
      </c>
      <c r="B7" s="501">
        <v>1</v>
      </c>
      <c r="C7" s="502">
        <v>0</v>
      </c>
      <c r="D7" s="502">
        <v>0</v>
      </c>
      <c r="E7" s="503" t="s">
        <v>207</v>
      </c>
      <c r="F7" s="676"/>
      <c r="G7" s="676" t="s">
        <v>378</v>
      </c>
      <c r="H7" s="497"/>
      <c r="I7" s="504"/>
      <c r="J7" s="505" t="str">
        <f>IF(I7="","",CONCATENATE(VLOOKUP($O$3,$R$1:$AA$1,I7)," pont"))</f>
        <v/>
      </c>
      <c r="K7" s="506"/>
      <c r="O7" s="477"/>
      <c r="P7" s="477"/>
      <c r="Q7" s="477" t="s">
        <v>71</v>
      </c>
      <c r="R7" s="478">
        <v>25</v>
      </c>
      <c r="S7" s="478">
        <v>15</v>
      </c>
      <c r="T7" s="478">
        <v>13</v>
      </c>
      <c r="U7" s="478">
        <v>8</v>
      </c>
      <c r="V7" s="478">
        <v>6</v>
      </c>
      <c r="W7" s="478">
        <v>4</v>
      </c>
      <c r="X7" s="478">
        <v>3</v>
      </c>
      <c r="Y7" s="478">
        <v>2</v>
      </c>
      <c r="Z7" s="478">
        <v>1</v>
      </c>
      <c r="AA7" s="478">
        <v>0</v>
      </c>
    </row>
    <row r="8" spans="1:27" ht="12.45" x14ac:dyDescent="0.3">
      <c r="A8" s="500"/>
      <c r="B8" s="507"/>
      <c r="C8" s="508"/>
      <c r="D8" s="508"/>
      <c r="E8" s="508"/>
      <c r="F8" s="508"/>
      <c r="G8" s="508"/>
      <c r="H8" s="497"/>
      <c r="I8" s="500"/>
      <c r="J8" s="500"/>
      <c r="K8" s="509"/>
      <c r="O8" s="477"/>
      <c r="P8" s="477"/>
      <c r="Q8" s="477" t="s">
        <v>72</v>
      </c>
      <c r="R8" s="478">
        <v>15</v>
      </c>
      <c r="S8" s="478">
        <v>10</v>
      </c>
      <c r="T8" s="478">
        <v>7</v>
      </c>
      <c r="U8" s="478">
        <v>5</v>
      </c>
      <c r="V8" s="478">
        <v>4</v>
      </c>
      <c r="W8" s="478">
        <v>3</v>
      </c>
      <c r="X8" s="478">
        <v>2</v>
      </c>
      <c r="Y8" s="478">
        <v>1</v>
      </c>
      <c r="Z8" s="478">
        <v>0</v>
      </c>
      <c r="AA8" s="478">
        <v>0</v>
      </c>
    </row>
    <row r="9" spans="1:27" ht="12.45" x14ac:dyDescent="0.3">
      <c r="A9" s="500" t="s">
        <v>50</v>
      </c>
      <c r="B9" s="501">
        <v>2</v>
      </c>
      <c r="C9" s="502">
        <v>0</v>
      </c>
      <c r="D9" s="502">
        <v>0</v>
      </c>
      <c r="E9" s="503" t="s">
        <v>208</v>
      </c>
      <c r="F9" s="676"/>
      <c r="G9" s="676" t="s">
        <v>378</v>
      </c>
      <c r="H9" s="497"/>
      <c r="I9" s="504"/>
      <c r="J9" s="505" t="str">
        <f>IF(I9="","",CONCATENATE(VLOOKUP($O$3,$R$1:$AA$1,I9)," pont"))</f>
        <v/>
      </c>
      <c r="K9" s="506"/>
      <c r="O9" s="477"/>
      <c r="P9" s="477"/>
      <c r="Q9" s="477" t="s">
        <v>73</v>
      </c>
      <c r="R9" s="478">
        <v>10</v>
      </c>
      <c r="S9" s="478">
        <v>6</v>
      </c>
      <c r="T9" s="478">
        <v>4</v>
      </c>
      <c r="U9" s="478">
        <v>2</v>
      </c>
      <c r="V9" s="478">
        <v>1</v>
      </c>
      <c r="W9" s="478">
        <v>0</v>
      </c>
      <c r="X9" s="478">
        <v>0</v>
      </c>
      <c r="Y9" s="478">
        <v>0</v>
      </c>
      <c r="Z9" s="478">
        <v>0</v>
      </c>
      <c r="AA9" s="478">
        <v>0</v>
      </c>
    </row>
    <row r="10" spans="1:27" ht="12.45" x14ac:dyDescent="0.3">
      <c r="A10" s="500"/>
      <c r="B10" s="507"/>
      <c r="C10" s="508"/>
      <c r="D10" s="508"/>
      <c r="E10" s="508"/>
      <c r="F10" s="508"/>
      <c r="G10" s="508"/>
      <c r="H10" s="497"/>
      <c r="I10" s="500"/>
      <c r="J10" s="500"/>
      <c r="K10" s="509"/>
      <c r="O10" s="477"/>
      <c r="P10" s="477"/>
      <c r="Q10" s="477" t="s">
        <v>74</v>
      </c>
      <c r="R10" s="478">
        <v>6</v>
      </c>
      <c r="S10" s="478">
        <v>3</v>
      </c>
      <c r="T10" s="478">
        <v>2</v>
      </c>
      <c r="U10" s="478">
        <v>1</v>
      </c>
      <c r="V10" s="478">
        <v>0</v>
      </c>
      <c r="W10" s="478">
        <v>0</v>
      </c>
      <c r="X10" s="478">
        <v>0</v>
      </c>
      <c r="Y10" s="478">
        <v>0</v>
      </c>
      <c r="Z10" s="478">
        <v>0</v>
      </c>
      <c r="AA10" s="478">
        <v>0</v>
      </c>
    </row>
    <row r="11" spans="1:27" ht="12.45" x14ac:dyDescent="0.3">
      <c r="A11" s="500" t="s">
        <v>51</v>
      </c>
      <c r="B11" s="501">
        <v>3</v>
      </c>
      <c r="C11" s="502">
        <v>0</v>
      </c>
      <c r="D11" s="502">
        <v>0</v>
      </c>
      <c r="E11" s="503" t="s">
        <v>209</v>
      </c>
      <c r="F11" s="676"/>
      <c r="G11" s="676" t="s">
        <v>378</v>
      </c>
      <c r="H11" s="497"/>
      <c r="I11" s="504"/>
      <c r="J11" s="505" t="str">
        <f>IF(I11="","",CONCATENATE(VLOOKUP($O$3,$R$1:$AA$1,I11)," pont"))</f>
        <v/>
      </c>
      <c r="K11" s="506"/>
      <c r="O11" s="477"/>
      <c r="P11" s="477"/>
      <c r="Q11" s="477" t="s">
        <v>79</v>
      </c>
      <c r="R11" s="478">
        <v>3</v>
      </c>
      <c r="S11" s="478">
        <v>2</v>
      </c>
      <c r="T11" s="478">
        <v>1</v>
      </c>
      <c r="U11" s="478">
        <v>0</v>
      </c>
      <c r="V11" s="478">
        <v>0</v>
      </c>
      <c r="W11" s="478">
        <v>0</v>
      </c>
      <c r="X11" s="478">
        <v>0</v>
      </c>
      <c r="Y11" s="478">
        <v>0</v>
      </c>
      <c r="Z11" s="478">
        <v>0</v>
      </c>
      <c r="AA11" s="478">
        <v>0</v>
      </c>
    </row>
    <row r="12" spans="1:27" ht="12.45" x14ac:dyDescent="0.3">
      <c r="A12" s="500"/>
      <c r="B12" s="507"/>
      <c r="C12" s="508"/>
      <c r="D12" s="508"/>
      <c r="E12" s="508"/>
      <c r="F12" s="508"/>
      <c r="G12" s="508"/>
      <c r="H12" s="497"/>
      <c r="I12" s="497"/>
      <c r="J12" s="497"/>
      <c r="K12" s="509"/>
      <c r="O12" s="477"/>
      <c r="P12" s="477"/>
      <c r="Q12" s="477" t="s">
        <v>75</v>
      </c>
      <c r="R12" s="510">
        <v>0</v>
      </c>
      <c r="S12" s="510">
        <v>0</v>
      </c>
      <c r="T12" s="510">
        <v>0</v>
      </c>
      <c r="U12" s="510">
        <v>0</v>
      </c>
      <c r="V12" s="510">
        <v>0</v>
      </c>
      <c r="W12" s="510">
        <v>0</v>
      </c>
      <c r="X12" s="510">
        <v>0</v>
      </c>
      <c r="Y12" s="510">
        <v>0</v>
      </c>
      <c r="Z12" s="510">
        <v>0</v>
      </c>
      <c r="AA12" s="510">
        <v>0</v>
      </c>
    </row>
    <row r="13" spans="1:27" ht="12.45" x14ac:dyDescent="0.3">
      <c r="A13" s="500" t="s">
        <v>56</v>
      </c>
      <c r="B13" s="501">
        <v>4</v>
      </c>
      <c r="C13" s="502">
        <v>0</v>
      </c>
      <c r="D13" s="502">
        <v>0</v>
      </c>
      <c r="E13" s="503" t="s">
        <v>210</v>
      </c>
      <c r="F13" s="676"/>
      <c r="G13" s="676" t="s">
        <v>378</v>
      </c>
      <c r="H13" s="497"/>
      <c r="I13" s="504"/>
      <c r="J13" s="505" t="str">
        <f>IF(I13="","",CONCATENATE(VLOOKUP($O$3,$R$1:$AA$1,I13)," pont"))</f>
        <v/>
      </c>
      <c r="K13" s="506"/>
      <c r="O13" s="477"/>
      <c r="P13" s="477"/>
      <c r="Q13" s="477" t="s">
        <v>76</v>
      </c>
      <c r="R13" s="510">
        <v>0</v>
      </c>
      <c r="S13" s="510">
        <v>0</v>
      </c>
      <c r="T13" s="510">
        <v>0</v>
      </c>
      <c r="U13" s="510">
        <v>0</v>
      </c>
      <c r="V13" s="510">
        <v>0</v>
      </c>
      <c r="W13" s="510">
        <v>0</v>
      </c>
      <c r="X13" s="510">
        <v>0</v>
      </c>
      <c r="Y13" s="510">
        <v>0</v>
      </c>
      <c r="Z13" s="510">
        <v>0</v>
      </c>
      <c r="AA13" s="510">
        <v>0</v>
      </c>
    </row>
    <row r="14" spans="1:27" ht="12.45" x14ac:dyDescent="0.3">
      <c r="A14" s="500"/>
      <c r="B14" s="507"/>
      <c r="C14" s="508"/>
      <c r="D14" s="508"/>
      <c r="E14" s="508"/>
      <c r="F14" s="508"/>
      <c r="G14" s="508"/>
      <c r="H14" s="497"/>
      <c r="I14" s="500"/>
      <c r="J14" s="500"/>
      <c r="K14" s="509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</row>
    <row r="15" spans="1:27" ht="12.45" x14ac:dyDescent="0.3">
      <c r="A15" s="500" t="s">
        <v>281</v>
      </c>
      <c r="B15" s="501">
        <v>5</v>
      </c>
      <c r="C15" s="502">
        <v>0</v>
      </c>
      <c r="D15" s="502">
        <v>0</v>
      </c>
      <c r="E15" s="503" t="s">
        <v>172</v>
      </c>
      <c r="F15" s="676"/>
      <c r="G15" s="676" t="s">
        <v>379</v>
      </c>
      <c r="H15" s="497"/>
      <c r="I15" s="504"/>
      <c r="J15" s="505" t="str">
        <f>IF(I15="","",CONCATENATE(VLOOKUP($O$3,$R$1:$AA$1,I15)," pont"))</f>
        <v/>
      </c>
      <c r="K15" s="506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</row>
    <row r="16" spans="1:27" ht="12.45" x14ac:dyDescent="0.3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O16" s="477"/>
      <c r="P16" s="477"/>
      <c r="Q16" s="477" t="s">
        <v>49</v>
      </c>
      <c r="R16" s="477">
        <v>300</v>
      </c>
      <c r="S16" s="477">
        <v>250</v>
      </c>
      <c r="T16" s="477">
        <v>220</v>
      </c>
      <c r="U16" s="477">
        <v>180</v>
      </c>
      <c r="V16" s="477">
        <v>160</v>
      </c>
      <c r="W16" s="477">
        <v>150</v>
      </c>
      <c r="X16" s="477">
        <v>140</v>
      </c>
      <c r="Y16" s="477">
        <v>130</v>
      </c>
      <c r="Z16" s="477">
        <v>120</v>
      </c>
      <c r="AA16" s="477">
        <v>110</v>
      </c>
    </row>
    <row r="17" spans="1:27" ht="12.45" x14ac:dyDescent="0.3">
      <c r="A17" s="497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O17" s="477"/>
      <c r="P17" s="477"/>
      <c r="Q17" s="477" t="s">
        <v>67</v>
      </c>
      <c r="R17" s="477">
        <v>250</v>
      </c>
      <c r="S17" s="477">
        <v>200</v>
      </c>
      <c r="T17" s="477">
        <v>160</v>
      </c>
      <c r="U17" s="477">
        <v>140</v>
      </c>
      <c r="V17" s="477">
        <v>120</v>
      </c>
      <c r="W17" s="477">
        <v>110</v>
      </c>
      <c r="X17" s="477">
        <v>100</v>
      </c>
      <c r="Y17" s="477">
        <v>90</v>
      </c>
      <c r="Z17" s="477">
        <v>80</v>
      </c>
      <c r="AA17" s="477">
        <v>70</v>
      </c>
    </row>
    <row r="18" spans="1:27" ht="18.75" customHeight="1" x14ac:dyDescent="0.3">
      <c r="A18" s="681"/>
      <c r="B18" s="666"/>
      <c r="C18" s="666"/>
      <c r="D18" s="678" t="str">
        <f>E7</f>
        <v>Nagy Mihály</v>
      </c>
      <c r="E18" s="678"/>
      <c r="F18" s="679" t="str">
        <f>E9</f>
        <v>Kalla Konrád</v>
      </c>
      <c r="G18" s="679" t="str">
        <f>E11</f>
        <v>Papp Milán</v>
      </c>
      <c r="H18" s="678" t="str">
        <f>E13</f>
        <v>Tóth Levente</v>
      </c>
      <c r="I18" s="678"/>
      <c r="J18" s="678" t="str">
        <f>E15</f>
        <v>Bálint Máté</v>
      </c>
      <c r="K18" s="678"/>
      <c r="O18" s="477"/>
      <c r="P18" s="477"/>
      <c r="Q18" s="477" t="s">
        <v>68</v>
      </c>
      <c r="R18" s="477">
        <v>200</v>
      </c>
      <c r="S18" s="477">
        <v>150</v>
      </c>
      <c r="T18" s="477">
        <v>130</v>
      </c>
      <c r="U18" s="477">
        <v>110</v>
      </c>
      <c r="V18" s="477">
        <v>95</v>
      </c>
      <c r="W18" s="477">
        <v>80</v>
      </c>
      <c r="X18" s="477">
        <v>70</v>
      </c>
      <c r="Y18" s="477">
        <v>60</v>
      </c>
      <c r="Z18" s="477">
        <v>55</v>
      </c>
      <c r="AA18" s="477">
        <v>50</v>
      </c>
    </row>
    <row r="19" spans="1:27" ht="18.75" customHeight="1" x14ac:dyDescent="0.3">
      <c r="A19" s="511" t="s">
        <v>49</v>
      </c>
      <c r="B19" s="659" t="str">
        <f>E7</f>
        <v>Nagy Mihály</v>
      </c>
      <c r="C19" s="659"/>
      <c r="D19" s="674"/>
      <c r="E19" s="674"/>
      <c r="F19" s="680"/>
      <c r="G19" s="680"/>
      <c r="H19" s="673"/>
      <c r="I19" s="673"/>
      <c r="J19" s="682"/>
      <c r="K19" s="682"/>
      <c r="O19" s="477"/>
      <c r="P19" s="477"/>
      <c r="Q19" s="477" t="s">
        <v>69</v>
      </c>
      <c r="R19" s="477">
        <v>150</v>
      </c>
      <c r="S19" s="477">
        <v>120</v>
      </c>
      <c r="T19" s="477">
        <v>100</v>
      </c>
      <c r="U19" s="477">
        <v>80</v>
      </c>
      <c r="V19" s="477">
        <v>70</v>
      </c>
      <c r="W19" s="477">
        <v>60</v>
      </c>
      <c r="X19" s="477">
        <v>55</v>
      </c>
      <c r="Y19" s="477">
        <v>50</v>
      </c>
      <c r="Z19" s="477">
        <v>45</v>
      </c>
      <c r="AA19" s="477">
        <v>40</v>
      </c>
    </row>
    <row r="20" spans="1:27" ht="18.75" customHeight="1" x14ac:dyDescent="0.3">
      <c r="A20" s="511" t="s">
        <v>50</v>
      </c>
      <c r="B20" s="659" t="str">
        <f>E9</f>
        <v>Kalla Konrád</v>
      </c>
      <c r="C20" s="659"/>
      <c r="D20" s="671"/>
      <c r="E20" s="671"/>
      <c r="F20" s="683"/>
      <c r="G20" s="574"/>
      <c r="H20" s="672"/>
      <c r="I20" s="672"/>
      <c r="J20" s="682"/>
      <c r="K20" s="682"/>
      <c r="O20" s="477"/>
      <c r="P20" s="477"/>
      <c r="Q20" s="477" t="s">
        <v>70</v>
      </c>
      <c r="R20" s="477">
        <v>120</v>
      </c>
      <c r="S20" s="477">
        <v>90</v>
      </c>
      <c r="T20" s="477">
        <v>65</v>
      </c>
      <c r="U20" s="477">
        <v>55</v>
      </c>
      <c r="V20" s="477">
        <v>50</v>
      </c>
      <c r="W20" s="477">
        <v>45</v>
      </c>
      <c r="X20" s="477">
        <v>40</v>
      </c>
      <c r="Y20" s="477">
        <v>35</v>
      </c>
      <c r="Z20" s="477">
        <v>25</v>
      </c>
      <c r="AA20" s="477">
        <v>20</v>
      </c>
    </row>
    <row r="21" spans="1:27" ht="18.75" customHeight="1" x14ac:dyDescent="0.3">
      <c r="A21" s="511" t="s">
        <v>51</v>
      </c>
      <c r="B21" s="659" t="str">
        <f>E11</f>
        <v>Papp Milán</v>
      </c>
      <c r="C21" s="659"/>
      <c r="D21" s="672"/>
      <c r="E21" s="672"/>
      <c r="F21" s="575"/>
      <c r="G21" s="684"/>
      <c r="H21" s="672"/>
      <c r="I21" s="672"/>
      <c r="J21" s="671"/>
      <c r="K21" s="671"/>
      <c r="O21" s="477"/>
      <c r="P21" s="477"/>
      <c r="Q21" s="477" t="s">
        <v>71</v>
      </c>
      <c r="R21" s="477">
        <v>90</v>
      </c>
      <c r="S21" s="477">
        <v>60</v>
      </c>
      <c r="T21" s="477">
        <v>45</v>
      </c>
      <c r="U21" s="477">
        <v>34</v>
      </c>
      <c r="V21" s="477">
        <v>27</v>
      </c>
      <c r="W21" s="477">
        <v>22</v>
      </c>
      <c r="X21" s="477">
        <v>18</v>
      </c>
      <c r="Y21" s="477">
        <v>15</v>
      </c>
      <c r="Z21" s="477">
        <v>12</v>
      </c>
      <c r="AA21" s="477">
        <v>9</v>
      </c>
    </row>
    <row r="22" spans="1:27" ht="18.75" customHeight="1" x14ac:dyDescent="0.3">
      <c r="A22" s="511" t="s">
        <v>56</v>
      </c>
      <c r="B22" s="659" t="str">
        <f>E13</f>
        <v>Tóth Levente</v>
      </c>
      <c r="C22" s="659"/>
      <c r="D22" s="671"/>
      <c r="E22" s="671"/>
      <c r="F22" s="574"/>
      <c r="G22" s="574"/>
      <c r="H22" s="674"/>
      <c r="I22" s="674"/>
      <c r="J22" s="671"/>
      <c r="K22" s="671"/>
      <c r="O22" s="477"/>
      <c r="P22" s="477"/>
      <c r="Q22" s="477" t="s">
        <v>72</v>
      </c>
      <c r="R22" s="477">
        <v>60</v>
      </c>
      <c r="S22" s="477">
        <v>40</v>
      </c>
      <c r="T22" s="477">
        <v>30</v>
      </c>
      <c r="U22" s="477">
        <v>20</v>
      </c>
      <c r="V22" s="477">
        <v>18</v>
      </c>
      <c r="W22" s="477">
        <v>15</v>
      </c>
      <c r="X22" s="477">
        <v>12</v>
      </c>
      <c r="Y22" s="477">
        <v>10</v>
      </c>
      <c r="Z22" s="477">
        <v>8</v>
      </c>
      <c r="AA22" s="477">
        <v>6</v>
      </c>
    </row>
    <row r="23" spans="1:27" ht="18.75" customHeight="1" x14ac:dyDescent="0.3">
      <c r="A23" s="511" t="s">
        <v>281</v>
      </c>
      <c r="B23" s="659" t="str">
        <f>E15</f>
        <v>Bálint Máté</v>
      </c>
      <c r="C23" s="659"/>
      <c r="D23" s="671"/>
      <c r="E23" s="672"/>
      <c r="F23" s="575"/>
      <c r="G23" s="575"/>
      <c r="H23" s="673"/>
      <c r="I23" s="673"/>
      <c r="J23" s="674"/>
      <c r="K23" s="674"/>
      <c r="O23" s="477"/>
      <c r="P23" s="477"/>
      <c r="Q23" s="477" t="s">
        <v>73</v>
      </c>
      <c r="R23" s="477">
        <v>40</v>
      </c>
      <c r="S23" s="477">
        <v>25</v>
      </c>
      <c r="T23" s="477">
        <v>18</v>
      </c>
      <c r="U23" s="477">
        <v>13</v>
      </c>
      <c r="V23" s="477">
        <v>8</v>
      </c>
      <c r="W23" s="477">
        <v>7</v>
      </c>
      <c r="X23" s="477">
        <v>6</v>
      </c>
      <c r="Y23" s="477">
        <v>5</v>
      </c>
      <c r="Z23" s="477">
        <v>4</v>
      </c>
      <c r="AA23" s="477">
        <v>3</v>
      </c>
    </row>
    <row r="24" spans="1:27" ht="12.45" x14ac:dyDescent="0.3">
      <c r="A24" s="497"/>
      <c r="B24" s="497"/>
      <c r="C24" s="497"/>
      <c r="D24" s="497"/>
      <c r="E24" s="497"/>
      <c r="F24" s="497"/>
      <c r="G24" s="497"/>
      <c r="H24" s="497"/>
      <c r="I24" s="497"/>
      <c r="J24" s="497"/>
      <c r="K24" s="497"/>
      <c r="O24" s="477"/>
      <c r="P24" s="477"/>
      <c r="Q24" s="477" t="s">
        <v>74</v>
      </c>
      <c r="R24" s="477">
        <v>25</v>
      </c>
      <c r="S24" s="477">
        <v>15</v>
      </c>
      <c r="T24" s="477">
        <v>13</v>
      </c>
      <c r="U24" s="477">
        <v>7</v>
      </c>
      <c r="V24" s="477">
        <v>6</v>
      </c>
      <c r="W24" s="477">
        <v>5</v>
      </c>
      <c r="X24" s="477">
        <v>4</v>
      </c>
      <c r="Y24" s="477">
        <v>3</v>
      </c>
      <c r="Z24" s="477">
        <v>2</v>
      </c>
      <c r="AA24" s="477">
        <v>1</v>
      </c>
    </row>
    <row r="25" spans="1:27" ht="12.45" x14ac:dyDescent="0.3">
      <c r="A25" s="497"/>
      <c r="B25" s="497"/>
      <c r="C25" s="497"/>
      <c r="D25" s="492" t="s">
        <v>58</v>
      </c>
      <c r="E25" s="478" t="s">
        <v>274</v>
      </c>
      <c r="F25" s="478" t="s">
        <v>63</v>
      </c>
      <c r="G25" s="497"/>
      <c r="H25" s="497"/>
      <c r="I25" s="497"/>
      <c r="J25" s="497"/>
      <c r="K25" s="497"/>
      <c r="O25" s="477"/>
      <c r="P25" s="477"/>
      <c r="Q25" s="477" t="s">
        <v>79</v>
      </c>
      <c r="R25" s="477">
        <v>15</v>
      </c>
      <c r="S25" s="477">
        <v>10</v>
      </c>
      <c r="T25" s="477">
        <v>8</v>
      </c>
      <c r="U25" s="477">
        <v>4</v>
      </c>
      <c r="V25" s="477">
        <v>3</v>
      </c>
      <c r="W25" s="477">
        <v>2</v>
      </c>
      <c r="X25" s="477">
        <v>1</v>
      </c>
      <c r="Y25" s="477">
        <v>0</v>
      </c>
      <c r="Z25" s="477">
        <v>0</v>
      </c>
      <c r="AA25" s="477">
        <v>0</v>
      </c>
    </row>
    <row r="26" spans="1:27" ht="12.45" x14ac:dyDescent="0.3">
      <c r="A26" s="497"/>
      <c r="B26" s="497"/>
      <c r="C26" s="497"/>
      <c r="D26" s="495" t="s">
        <v>65</v>
      </c>
      <c r="E26" s="496" t="s">
        <v>61</v>
      </c>
      <c r="F26" s="496" t="s">
        <v>275</v>
      </c>
      <c r="G26" s="497"/>
      <c r="H26" s="497"/>
      <c r="I26" s="497"/>
      <c r="J26" s="497"/>
      <c r="K26" s="497"/>
      <c r="O26" s="477"/>
      <c r="P26" s="477"/>
      <c r="Q26" s="477" t="s">
        <v>75</v>
      </c>
      <c r="R26" s="477">
        <v>10</v>
      </c>
      <c r="S26" s="477">
        <v>6</v>
      </c>
      <c r="T26" s="477">
        <v>4</v>
      </c>
      <c r="U26" s="477">
        <v>2</v>
      </c>
      <c r="V26" s="477">
        <v>1</v>
      </c>
      <c r="W26" s="477">
        <v>0</v>
      </c>
      <c r="X26" s="477">
        <v>0</v>
      </c>
      <c r="Y26" s="477">
        <v>0</v>
      </c>
      <c r="Z26" s="477">
        <v>0</v>
      </c>
      <c r="AA26" s="477">
        <v>0</v>
      </c>
    </row>
    <row r="27" spans="1:27" ht="12.45" x14ac:dyDescent="0.3">
      <c r="A27" s="497"/>
      <c r="B27" s="497"/>
      <c r="C27" s="497"/>
      <c r="D27" s="498" t="s">
        <v>66</v>
      </c>
      <c r="E27" s="499" t="s">
        <v>276</v>
      </c>
      <c r="F27" s="499" t="s">
        <v>64</v>
      </c>
      <c r="G27" s="497"/>
      <c r="H27" s="497"/>
      <c r="I27" s="497"/>
      <c r="J27" s="497"/>
      <c r="K27" s="497"/>
      <c r="O27" s="477"/>
      <c r="P27" s="477"/>
      <c r="Q27" s="477" t="s">
        <v>76</v>
      </c>
      <c r="R27" s="477">
        <v>3</v>
      </c>
      <c r="S27" s="477">
        <v>2</v>
      </c>
      <c r="T27" s="477">
        <v>1</v>
      </c>
      <c r="U27" s="477">
        <v>0</v>
      </c>
      <c r="V27" s="477">
        <v>0</v>
      </c>
      <c r="W27" s="477">
        <v>0</v>
      </c>
      <c r="X27" s="477">
        <v>0</v>
      </c>
      <c r="Y27" s="477">
        <v>0</v>
      </c>
      <c r="Z27" s="477">
        <v>0</v>
      </c>
      <c r="AA27" s="477">
        <v>0</v>
      </c>
    </row>
    <row r="28" spans="1:27" ht="12.45" x14ac:dyDescent="0.3">
      <c r="A28" s="497"/>
      <c r="B28" s="497"/>
      <c r="C28" s="497"/>
      <c r="D28" s="492" t="s">
        <v>277</v>
      </c>
      <c r="E28" s="478" t="s">
        <v>60</v>
      </c>
      <c r="F28" s="478" t="s">
        <v>278</v>
      </c>
      <c r="G28" s="497"/>
      <c r="H28" s="497"/>
      <c r="I28" s="497"/>
      <c r="J28" s="497"/>
      <c r="K28" s="497"/>
    </row>
    <row r="29" spans="1:27" ht="12.45" x14ac:dyDescent="0.3">
      <c r="A29" s="497"/>
      <c r="B29" s="497"/>
      <c r="C29" s="497"/>
      <c r="D29" s="495" t="s">
        <v>279</v>
      </c>
      <c r="E29" s="496" t="s">
        <v>62</v>
      </c>
      <c r="F29" s="496" t="s">
        <v>280</v>
      </c>
      <c r="G29" s="497"/>
      <c r="H29" s="497"/>
      <c r="I29" s="497"/>
      <c r="J29" s="497"/>
      <c r="K29" s="497"/>
    </row>
    <row r="30" spans="1:27" ht="12.45" x14ac:dyDescent="0.3">
      <c r="A30" s="497"/>
      <c r="B30" s="497"/>
      <c r="C30" s="497"/>
      <c r="D30" s="497"/>
      <c r="E30" s="497"/>
      <c r="F30" s="497"/>
      <c r="G30" s="497"/>
      <c r="H30" s="497"/>
      <c r="I30" s="497"/>
      <c r="J30" s="497"/>
      <c r="K30" s="497"/>
    </row>
    <row r="31" spans="1:27" ht="12.45" x14ac:dyDescent="0.3">
      <c r="A31" s="497"/>
      <c r="B31" s="497"/>
      <c r="C31" s="497"/>
      <c r="D31" s="497"/>
      <c r="E31" s="497"/>
      <c r="F31" s="497"/>
      <c r="G31" s="497"/>
      <c r="H31" s="497"/>
      <c r="I31" s="497"/>
      <c r="J31" s="497"/>
      <c r="K31" s="497"/>
    </row>
    <row r="32" spans="1:27" ht="12.45" x14ac:dyDescent="0.3">
      <c r="A32" s="497"/>
      <c r="B32" s="497"/>
      <c r="C32" s="497"/>
      <c r="D32" s="497"/>
      <c r="E32" s="497"/>
      <c r="F32" s="497"/>
      <c r="G32" s="497"/>
      <c r="H32" s="497"/>
      <c r="I32" s="497"/>
      <c r="J32" s="512"/>
      <c r="K32" s="497"/>
    </row>
    <row r="33" spans="1:11" ht="12.45" x14ac:dyDescent="0.3">
      <c r="A33" s="513" t="s">
        <v>30</v>
      </c>
      <c r="B33" s="514"/>
      <c r="C33" s="515"/>
      <c r="D33" s="516" t="s">
        <v>2</v>
      </c>
      <c r="E33" s="517" t="s">
        <v>32</v>
      </c>
      <c r="F33" s="517"/>
      <c r="G33" s="517"/>
      <c r="H33" s="517" t="s">
        <v>40</v>
      </c>
      <c r="I33" s="519" t="s">
        <v>41</v>
      </c>
      <c r="J33" s="493"/>
      <c r="K33" s="518"/>
    </row>
    <row r="34" spans="1:11" ht="12.45" x14ac:dyDescent="0.3">
      <c r="A34" s="522" t="s">
        <v>31</v>
      </c>
      <c r="B34" s="523"/>
      <c r="C34" s="524"/>
      <c r="D34" s="525"/>
      <c r="E34" s="572"/>
      <c r="F34" s="572"/>
      <c r="G34" s="572"/>
      <c r="H34" s="526"/>
      <c r="I34" s="527" t="s">
        <v>33</v>
      </c>
      <c r="J34" s="528"/>
      <c r="K34" s="529"/>
    </row>
    <row r="35" spans="1:11" ht="12.45" x14ac:dyDescent="0.3">
      <c r="A35" s="532" t="s">
        <v>38</v>
      </c>
      <c r="B35" s="533"/>
      <c r="C35" s="534"/>
      <c r="D35" s="535"/>
      <c r="E35" s="573"/>
      <c r="F35" s="573"/>
      <c r="G35" s="573"/>
      <c r="H35" s="536"/>
      <c r="I35" s="537"/>
      <c r="J35" s="512"/>
      <c r="K35" s="538"/>
    </row>
    <row r="36" spans="1:11" ht="12.45" x14ac:dyDescent="0.3">
      <c r="A36" s="540"/>
      <c r="B36" s="541"/>
      <c r="C36" s="542"/>
      <c r="D36" s="535"/>
      <c r="E36" s="543"/>
      <c r="F36" s="543"/>
      <c r="G36" s="543"/>
      <c r="H36" s="536"/>
      <c r="I36" s="527" t="s">
        <v>34</v>
      </c>
      <c r="J36" s="528"/>
      <c r="K36" s="529"/>
    </row>
    <row r="37" spans="1:11" ht="12.45" x14ac:dyDescent="0.3">
      <c r="A37" s="544"/>
      <c r="B37" s="545"/>
      <c r="C37" s="546"/>
      <c r="D37" s="535"/>
      <c r="E37" s="543"/>
      <c r="F37" s="543"/>
      <c r="G37" s="543"/>
      <c r="H37" s="536"/>
      <c r="I37" s="547"/>
      <c r="J37" s="497"/>
      <c r="K37" s="548"/>
    </row>
    <row r="38" spans="1:11" ht="12.45" x14ac:dyDescent="0.3">
      <c r="A38" s="549"/>
      <c r="B38" s="550"/>
      <c r="C38" s="551"/>
      <c r="D38" s="535"/>
      <c r="E38" s="543"/>
      <c r="F38" s="543"/>
      <c r="G38" s="543"/>
      <c r="H38" s="536"/>
      <c r="I38" s="532"/>
      <c r="J38" s="512"/>
      <c r="K38" s="538"/>
    </row>
    <row r="39" spans="1:11" ht="12.45" x14ac:dyDescent="0.3">
      <c r="A39" s="552"/>
      <c r="B39" s="553"/>
      <c r="C39" s="546"/>
      <c r="D39" s="535"/>
      <c r="E39" s="543"/>
      <c r="F39" s="543"/>
      <c r="G39" s="543"/>
      <c r="H39" s="536"/>
      <c r="I39" s="527" t="s">
        <v>26</v>
      </c>
      <c r="J39" s="528"/>
      <c r="K39" s="529"/>
    </row>
    <row r="40" spans="1:11" ht="12.45" x14ac:dyDescent="0.3">
      <c r="A40" s="552"/>
      <c r="B40" s="553"/>
      <c r="C40" s="554"/>
      <c r="D40" s="535"/>
      <c r="E40" s="543"/>
      <c r="F40" s="543"/>
      <c r="G40" s="543"/>
      <c r="H40" s="536"/>
      <c r="I40" s="547"/>
      <c r="J40" s="497"/>
      <c r="K40" s="548"/>
    </row>
    <row r="41" spans="1:11" ht="12.45" x14ac:dyDescent="0.3">
      <c r="A41" s="555"/>
      <c r="B41" s="556"/>
      <c r="C41" s="557"/>
      <c r="D41" s="558"/>
      <c r="E41" s="559"/>
      <c r="F41" s="559"/>
      <c r="G41" s="559"/>
      <c r="H41" s="560"/>
      <c r="I41" s="532">
        <f>J4</f>
        <v>0</v>
      </c>
      <c r="J41" s="512"/>
      <c r="K41" s="538"/>
    </row>
    <row r="42" spans="1:11" ht="12.45" x14ac:dyDescent="0.3"/>
    <row r="43" spans="1:11" ht="12.45" x14ac:dyDescent="0.3"/>
  </sheetData>
  <mergeCells count="26">
    <mergeCell ref="B23:C23"/>
    <mergeCell ref="D23:E23"/>
    <mergeCell ref="H23:I23"/>
    <mergeCell ref="J23:K23"/>
    <mergeCell ref="B22:C22"/>
    <mergeCell ref="D22:E22"/>
    <mergeCell ref="H22:I22"/>
    <mergeCell ref="J22:K22"/>
    <mergeCell ref="B21:C21"/>
    <mergeCell ref="D21:E21"/>
    <mergeCell ref="H21:I21"/>
    <mergeCell ref="J21:K21"/>
    <mergeCell ref="B20:C20"/>
    <mergeCell ref="D20:E20"/>
    <mergeCell ref="H20:I20"/>
    <mergeCell ref="J20:K20"/>
    <mergeCell ref="J19:K19"/>
    <mergeCell ref="B18:C18"/>
    <mergeCell ref="D18:E18"/>
    <mergeCell ref="H18:I18"/>
    <mergeCell ref="J18:K18"/>
    <mergeCell ref="A1:E1"/>
    <mergeCell ref="A4:C4"/>
    <mergeCell ref="B19:C19"/>
    <mergeCell ref="D19:E19"/>
    <mergeCell ref="H19:I19"/>
  </mergeCells>
  <conditionalFormatting sqref="E7:G7 E9:G9 E11:G11 E13:G13 E15:G15">
    <cfRule type="cellIs" dxfId="188" priority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452E-8979-4FE2-821D-AC2B02C82885}">
  <sheetPr>
    <tabColor rgb="FF92D050"/>
  </sheetPr>
  <dimension ref="A1:AC41"/>
  <sheetViews>
    <sheetView zoomScaleNormal="100" workbookViewId="0">
      <selection activeCell="K17" sqref="K17"/>
    </sheetView>
  </sheetViews>
  <sheetFormatPr defaultRowHeight="12.45" x14ac:dyDescent="0.3"/>
  <cols>
    <col min="1" max="1" width="5.4609375" customWidth="1"/>
    <col min="2" max="2" width="4.4609375" customWidth="1"/>
    <col min="3" max="3" width="8.3046875" customWidth="1"/>
    <col min="4" max="4" width="7.15234375" customWidth="1"/>
    <col min="5" max="5" width="9.3046875" customWidth="1"/>
    <col min="6" max="6" width="11.23046875" customWidth="1"/>
    <col min="7" max="7" width="10.69140625" customWidth="1"/>
    <col min="8" max="8" width="7.84375" customWidth="1"/>
    <col min="9" max="10" width="8.53515625" customWidth="1"/>
    <col min="11" max="11" width="7.84375" customWidth="1"/>
    <col min="17" max="29" width="0" hidden="1" customWidth="1"/>
  </cols>
  <sheetData>
    <row r="1" spans="1:29" ht="25.3" x14ac:dyDescent="0.3">
      <c r="A1" s="614" t="s">
        <v>205</v>
      </c>
      <c r="B1" s="614"/>
      <c r="C1" s="614"/>
      <c r="D1" s="614"/>
      <c r="E1" s="614"/>
      <c r="F1" s="582"/>
      <c r="G1" s="582"/>
      <c r="H1" s="158"/>
      <c r="J1" s="160"/>
      <c r="K1" s="161"/>
      <c r="L1" s="84"/>
      <c r="T1" s="262" t="e">
        <f>IF(Q5=1,CONCATENATE(VLOOKUP(Q3,S16:Z27,2)),CONCATENATE(VLOOKUP(Q3,S2:AC13,2)))</f>
        <v>#REF!</v>
      </c>
      <c r="U1" s="262" t="e">
        <f>IF(Q5=1,CONCATENATE(VLOOKUP(Q3,S16:AC27,3)),CONCATENATE(VLOOKUP(Q3,S2:AC13,3)))</f>
        <v>#REF!</v>
      </c>
      <c r="V1" s="262" t="e">
        <f>IF(Q5=1,CONCATENATE(VLOOKUP(Q3,S16:AC27,4)),CONCATENATE(VLOOKUP(Q3,S2:AC13,4)))</f>
        <v>#REF!</v>
      </c>
      <c r="W1" s="262" t="e">
        <f>IF(Q5=1,CONCATENATE(VLOOKUP(Q3,S16:AC27,5)),CONCATENATE(VLOOKUP(Q3,S2:AC13,5)))</f>
        <v>#REF!</v>
      </c>
      <c r="X1" s="262" t="e">
        <f>IF(Q5=1,CONCATENATE(VLOOKUP(Q3,S16:AC27,6)),CONCATENATE(VLOOKUP(Q3,S2:AC13,6)))</f>
        <v>#REF!</v>
      </c>
      <c r="Y1" s="262" t="e">
        <f>IF(Q5=1,CONCATENATE(VLOOKUP(Q3,S16:AC27,7)),CONCATENATE(VLOOKUP(Q3,S2:AC13,7)))</f>
        <v>#REF!</v>
      </c>
      <c r="Z1" s="262" t="e">
        <f>IF(Q5=1,CONCATENATE(VLOOKUP(Q3,S16:AC27,8)),CONCATENATE(VLOOKUP(Q3,S2:AC13,8)))</f>
        <v>#REF!</v>
      </c>
      <c r="AA1" s="262" t="e">
        <f>IF(Q5=1,CONCATENATE(VLOOKUP(Q3,S16:AC27,9)),CONCATENATE(VLOOKUP(Q3,S2:AC13,9)))</f>
        <v>#REF!</v>
      </c>
      <c r="AB1" s="262" t="e">
        <f>IF(Q5=1,CONCATENATE(VLOOKUP(Q3,S16:AC27,10)),CONCATENATE(VLOOKUP(Q3,S2:AC13,10)))</f>
        <v>#REF!</v>
      </c>
      <c r="AC1" s="262" t="e">
        <f>IF(Q5=1,CONCATENATE(VLOOKUP(Q3,S16:AC27,11)),CONCATENATE(VLOOKUP(Q3,S2:AC13,11)))</f>
        <v>#REF!</v>
      </c>
    </row>
    <row r="2" spans="1:29" x14ac:dyDescent="0.3">
      <c r="A2" s="162" t="s">
        <v>36</v>
      </c>
      <c r="B2" s="163"/>
      <c r="C2" s="163"/>
      <c r="D2" s="163"/>
      <c r="E2" s="276" t="s">
        <v>194</v>
      </c>
      <c r="F2" s="276"/>
      <c r="G2" s="276"/>
      <c r="H2" s="165"/>
      <c r="I2" s="160"/>
      <c r="J2" s="160"/>
      <c r="K2" s="160"/>
      <c r="L2" s="85"/>
      <c r="Q2" s="257"/>
      <c r="R2" s="256"/>
      <c r="S2" s="256" t="s">
        <v>49</v>
      </c>
      <c r="T2" s="250">
        <v>150</v>
      </c>
      <c r="U2" s="250">
        <v>120</v>
      </c>
      <c r="V2" s="250">
        <v>100</v>
      </c>
      <c r="W2" s="250">
        <v>80</v>
      </c>
      <c r="X2" s="250">
        <v>70</v>
      </c>
      <c r="Y2" s="250">
        <v>60</v>
      </c>
      <c r="Z2" s="250">
        <v>55</v>
      </c>
      <c r="AA2" s="250">
        <v>50</v>
      </c>
      <c r="AB2" s="250">
        <v>45</v>
      </c>
      <c r="AC2" s="250">
        <v>40</v>
      </c>
    </row>
    <row r="3" spans="1:29" x14ac:dyDescent="0.3">
      <c r="A3" s="48" t="s">
        <v>19</v>
      </c>
      <c r="B3" s="48"/>
      <c r="C3" s="48"/>
      <c r="D3" s="48"/>
      <c r="E3" s="48" t="s">
        <v>16</v>
      </c>
      <c r="F3" s="48"/>
      <c r="G3" s="48"/>
      <c r="H3" s="86"/>
      <c r="I3" s="48"/>
      <c r="J3" s="49"/>
      <c r="K3" s="49" t="s">
        <v>25</v>
      </c>
      <c r="L3" s="222"/>
      <c r="Q3" s="256" t="e">
        <f>IF(#REF!="OB","A",IF(#REF!="IX","W",#REF!))</f>
        <v>#REF!</v>
      </c>
      <c r="R3" s="256"/>
      <c r="S3" s="256" t="s">
        <v>67</v>
      </c>
      <c r="T3" s="250">
        <v>120</v>
      </c>
      <c r="U3" s="250">
        <v>90</v>
      </c>
      <c r="V3" s="250">
        <v>65</v>
      </c>
      <c r="W3" s="250">
        <v>55</v>
      </c>
      <c r="X3" s="250">
        <v>50</v>
      </c>
      <c r="Y3" s="250">
        <v>45</v>
      </c>
      <c r="Z3" s="250">
        <v>40</v>
      </c>
      <c r="AA3" s="250">
        <v>35</v>
      </c>
      <c r="AB3" s="250">
        <v>25</v>
      </c>
      <c r="AC3" s="250">
        <v>20</v>
      </c>
    </row>
    <row r="4" spans="1:29" ht="12.9" thickBot="1" x14ac:dyDescent="0.35">
      <c r="A4" s="615">
        <v>46135</v>
      </c>
      <c r="B4" s="615"/>
      <c r="C4" s="615"/>
      <c r="D4" s="166"/>
      <c r="E4" s="167" t="str">
        <f>Altalanos!$C$10</f>
        <v>Jászberény</v>
      </c>
      <c r="F4" s="167"/>
      <c r="G4" s="167"/>
      <c r="H4" s="168"/>
      <c r="I4" s="169"/>
      <c r="J4" s="259"/>
      <c r="K4" s="171" t="str">
        <f>Altalanos!$E$10</f>
        <v>Sági István</v>
      </c>
      <c r="L4" s="223"/>
      <c r="Q4" s="256"/>
      <c r="R4" s="256"/>
      <c r="S4" s="256" t="s">
        <v>68</v>
      </c>
      <c r="T4" s="250">
        <v>90</v>
      </c>
      <c r="U4" s="250">
        <v>60</v>
      </c>
      <c r="V4" s="250">
        <v>45</v>
      </c>
      <c r="W4" s="250">
        <v>34</v>
      </c>
      <c r="X4" s="250">
        <v>27</v>
      </c>
      <c r="Y4" s="250">
        <v>22</v>
      </c>
      <c r="Z4" s="250">
        <v>18</v>
      </c>
      <c r="AA4" s="250">
        <v>15</v>
      </c>
      <c r="AB4" s="250">
        <v>12</v>
      </c>
      <c r="AC4" s="250">
        <v>9</v>
      </c>
    </row>
    <row r="5" spans="1:29" x14ac:dyDescent="0.3">
      <c r="A5" s="571"/>
      <c r="B5" s="31" t="s">
        <v>35</v>
      </c>
      <c r="C5" s="219" t="s">
        <v>47</v>
      </c>
      <c r="D5" s="31" t="s">
        <v>30</v>
      </c>
      <c r="E5" s="31" t="s">
        <v>52</v>
      </c>
      <c r="F5" s="31"/>
      <c r="G5" s="219" t="s">
        <v>380</v>
      </c>
      <c r="H5" s="31"/>
      <c r="I5" s="243" t="s">
        <v>53</v>
      </c>
      <c r="J5" s="243" t="s">
        <v>54</v>
      </c>
      <c r="K5" s="243" t="s">
        <v>55</v>
      </c>
      <c r="Q5" s="256">
        <f>IF(OR(Altalanos!$A$8="F1",Altalanos!$A$8="F2",Altalanos!$A$8="N1",Altalanos!$A$8="N2"),1,2)</f>
        <v>2</v>
      </c>
      <c r="R5" s="256"/>
      <c r="S5" s="256" t="s">
        <v>69</v>
      </c>
      <c r="T5" s="250">
        <v>60</v>
      </c>
      <c r="U5" s="250">
        <v>40</v>
      </c>
      <c r="V5" s="250">
        <v>30</v>
      </c>
      <c r="W5" s="250">
        <v>20</v>
      </c>
      <c r="X5" s="250">
        <v>18</v>
      </c>
      <c r="Y5" s="250">
        <v>15</v>
      </c>
      <c r="Z5" s="250">
        <v>12</v>
      </c>
      <c r="AA5" s="250">
        <v>10</v>
      </c>
      <c r="AB5" s="250">
        <v>8</v>
      </c>
      <c r="AC5" s="250">
        <v>6</v>
      </c>
    </row>
    <row r="6" spans="1:29" x14ac:dyDescent="0.3">
      <c r="A6" s="198"/>
      <c r="B6" s="198"/>
      <c r="C6" s="242"/>
      <c r="D6" s="198"/>
      <c r="E6" s="198"/>
      <c r="F6" s="198"/>
      <c r="G6" s="198"/>
      <c r="H6" s="198"/>
      <c r="I6" s="198"/>
      <c r="J6" s="198"/>
      <c r="K6" s="198"/>
      <c r="Q6" s="256"/>
      <c r="R6" s="256"/>
      <c r="S6" s="256" t="s">
        <v>70</v>
      </c>
      <c r="T6" s="250">
        <v>40</v>
      </c>
      <c r="U6" s="250">
        <v>25</v>
      </c>
      <c r="V6" s="250">
        <v>18</v>
      </c>
      <c r="W6" s="250">
        <v>13</v>
      </c>
      <c r="X6" s="250">
        <v>10</v>
      </c>
      <c r="Y6" s="250">
        <v>8</v>
      </c>
      <c r="Z6" s="250">
        <v>6</v>
      </c>
      <c r="AA6" s="250">
        <v>5</v>
      </c>
      <c r="AB6" s="250">
        <v>4</v>
      </c>
      <c r="AC6" s="250">
        <v>3</v>
      </c>
    </row>
    <row r="7" spans="1:29" x14ac:dyDescent="0.3">
      <c r="A7" s="225" t="s">
        <v>49</v>
      </c>
      <c r="B7" s="244"/>
      <c r="C7" s="246" t="str">
        <f>IF($B7="","",VLOOKUP($B7,#REF!,5))</f>
        <v/>
      </c>
      <c r="D7" s="246" t="str">
        <f>IF($B7="","",VLOOKUP($B7,#REF!,15))</f>
        <v/>
      </c>
      <c r="E7" s="294" t="s">
        <v>211</v>
      </c>
      <c r="F7" s="685"/>
      <c r="G7" s="685" t="s">
        <v>378</v>
      </c>
      <c r="H7" s="198"/>
      <c r="I7" s="442"/>
      <c r="J7" s="258"/>
      <c r="K7" s="263"/>
      <c r="Q7" s="256"/>
      <c r="R7" s="256"/>
      <c r="S7" s="256" t="s">
        <v>71</v>
      </c>
      <c r="T7" s="250">
        <v>25</v>
      </c>
      <c r="U7" s="250">
        <v>15</v>
      </c>
      <c r="V7" s="250">
        <v>13</v>
      </c>
      <c r="W7" s="250">
        <v>8</v>
      </c>
      <c r="X7" s="250">
        <v>6</v>
      </c>
      <c r="Y7" s="250">
        <v>4</v>
      </c>
      <c r="Z7" s="250">
        <v>3</v>
      </c>
      <c r="AA7" s="250">
        <v>2</v>
      </c>
      <c r="AB7" s="250">
        <v>1</v>
      </c>
      <c r="AC7" s="250">
        <v>0</v>
      </c>
    </row>
    <row r="8" spans="1:29" x14ac:dyDescent="0.3">
      <c r="A8" s="225"/>
      <c r="B8" s="245"/>
      <c r="C8" s="247"/>
      <c r="D8" s="247"/>
      <c r="E8" s="247"/>
      <c r="F8" s="247"/>
      <c r="G8" s="247"/>
      <c r="H8" s="198"/>
      <c r="I8" s="225"/>
      <c r="J8" s="225"/>
      <c r="K8" s="264"/>
      <c r="Q8" s="256"/>
      <c r="R8" s="256"/>
      <c r="S8" s="256" t="s">
        <v>72</v>
      </c>
      <c r="T8" s="250">
        <v>15</v>
      </c>
      <c r="U8" s="250">
        <v>10</v>
      </c>
      <c r="V8" s="250">
        <v>7</v>
      </c>
      <c r="W8" s="250">
        <v>5</v>
      </c>
      <c r="X8" s="250">
        <v>4</v>
      </c>
      <c r="Y8" s="250">
        <v>3</v>
      </c>
      <c r="Z8" s="250">
        <v>2</v>
      </c>
      <c r="AA8" s="250">
        <v>1</v>
      </c>
      <c r="AB8" s="250">
        <v>0</v>
      </c>
      <c r="AC8" s="250">
        <v>0</v>
      </c>
    </row>
    <row r="9" spans="1:29" x14ac:dyDescent="0.3">
      <c r="A9" s="225" t="s">
        <v>50</v>
      </c>
      <c r="B9" s="244"/>
      <c r="C9" s="246" t="str">
        <f>IF($B9="","",VLOOKUP($B9,#REF!,5))</f>
        <v/>
      </c>
      <c r="D9" s="246" t="str">
        <f>IF($B9="","",VLOOKUP($B9,#REF!,15))</f>
        <v/>
      </c>
      <c r="E9" s="294" t="s">
        <v>212</v>
      </c>
      <c r="F9" s="685"/>
      <c r="G9" s="685" t="s">
        <v>378</v>
      </c>
      <c r="H9" s="198"/>
      <c r="I9" s="442"/>
      <c r="J9" s="258"/>
      <c r="K9" s="263"/>
      <c r="Q9" s="256"/>
      <c r="R9" s="256"/>
      <c r="S9" s="256" t="s">
        <v>73</v>
      </c>
      <c r="T9" s="250">
        <v>10</v>
      </c>
      <c r="U9" s="250">
        <v>6</v>
      </c>
      <c r="V9" s="250">
        <v>4</v>
      </c>
      <c r="W9" s="250">
        <v>2</v>
      </c>
      <c r="X9" s="250">
        <v>1</v>
      </c>
      <c r="Y9" s="250">
        <v>0</v>
      </c>
      <c r="Z9" s="250">
        <v>0</v>
      </c>
      <c r="AA9" s="250">
        <v>0</v>
      </c>
      <c r="AB9" s="250">
        <v>0</v>
      </c>
      <c r="AC9" s="250">
        <v>0</v>
      </c>
    </row>
    <row r="10" spans="1:29" x14ac:dyDescent="0.3">
      <c r="A10" s="225"/>
      <c r="B10" s="245"/>
      <c r="C10" s="247"/>
      <c r="D10" s="247"/>
      <c r="E10" s="247"/>
      <c r="F10" s="247"/>
      <c r="G10" s="247"/>
      <c r="H10" s="198"/>
      <c r="I10" s="225"/>
      <c r="J10" s="225"/>
      <c r="K10" s="264"/>
      <c r="Q10" s="256"/>
      <c r="R10" s="256"/>
      <c r="S10" s="256" t="s">
        <v>74</v>
      </c>
      <c r="T10" s="250">
        <v>6</v>
      </c>
      <c r="U10" s="250">
        <v>3</v>
      </c>
      <c r="V10" s="250">
        <v>2</v>
      </c>
      <c r="W10" s="250">
        <v>1</v>
      </c>
      <c r="X10" s="250">
        <v>0</v>
      </c>
      <c r="Y10" s="250">
        <v>0</v>
      </c>
      <c r="Z10" s="250">
        <v>0</v>
      </c>
      <c r="AA10" s="250">
        <v>0</v>
      </c>
      <c r="AB10" s="250">
        <v>0</v>
      </c>
      <c r="AC10" s="250">
        <v>0</v>
      </c>
    </row>
    <row r="11" spans="1:29" x14ac:dyDescent="0.3">
      <c r="A11" s="225" t="s">
        <v>51</v>
      </c>
      <c r="B11" s="244"/>
      <c r="C11" s="246" t="str">
        <f>IF($B11="","",VLOOKUP($B11,#REF!,5))</f>
        <v/>
      </c>
      <c r="D11" s="246" t="str">
        <f>IF($B11="","",VLOOKUP($B11,#REF!,15))</f>
        <v/>
      </c>
      <c r="E11" s="294" t="s">
        <v>150</v>
      </c>
      <c r="F11" s="685"/>
      <c r="G11" s="685" t="s">
        <v>381</v>
      </c>
      <c r="H11" s="198"/>
      <c r="I11" s="442"/>
      <c r="J11" s="258"/>
      <c r="K11" s="263"/>
      <c r="Q11" s="256"/>
      <c r="R11" s="256"/>
      <c r="S11" s="256" t="s">
        <v>79</v>
      </c>
      <c r="T11" s="250">
        <v>3</v>
      </c>
      <c r="U11" s="250">
        <v>2</v>
      </c>
      <c r="V11" s="250">
        <v>1</v>
      </c>
      <c r="W11" s="250">
        <v>0</v>
      </c>
      <c r="X11" s="250">
        <v>0</v>
      </c>
      <c r="Y11" s="250">
        <v>0</v>
      </c>
      <c r="Z11" s="250">
        <v>0</v>
      </c>
      <c r="AA11" s="250">
        <v>0</v>
      </c>
      <c r="AB11" s="250">
        <v>0</v>
      </c>
      <c r="AC11" s="250">
        <v>0</v>
      </c>
    </row>
    <row r="12" spans="1:29" x14ac:dyDescent="0.3">
      <c r="A12" s="225"/>
      <c r="B12" s="245"/>
      <c r="C12" s="247"/>
      <c r="D12" s="247"/>
      <c r="E12" s="562"/>
      <c r="F12" s="562"/>
      <c r="G12" s="562"/>
      <c r="H12" s="198"/>
      <c r="I12" s="242"/>
      <c r="J12" s="242"/>
      <c r="K12" s="264"/>
      <c r="Q12" s="256"/>
      <c r="R12" s="256"/>
      <c r="S12" s="256" t="s">
        <v>75</v>
      </c>
      <c r="T12" s="261">
        <v>0</v>
      </c>
      <c r="U12" s="261">
        <v>0</v>
      </c>
      <c r="V12" s="261">
        <v>0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0</v>
      </c>
      <c r="AC12" s="261">
        <v>0</v>
      </c>
    </row>
    <row r="13" spans="1:29" x14ac:dyDescent="0.3">
      <c r="A13" s="225" t="s">
        <v>56</v>
      </c>
      <c r="B13" s="244"/>
      <c r="C13" s="246" t="str">
        <f>IF($B13="","",VLOOKUP($B13,#REF!,5))</f>
        <v/>
      </c>
      <c r="D13" s="246" t="str">
        <f>IF($B13="","",VLOOKUP($B13,#REF!,15))</f>
        <v/>
      </c>
      <c r="E13" s="294" t="s">
        <v>173</v>
      </c>
      <c r="F13" s="685"/>
      <c r="G13" s="685" t="s">
        <v>381</v>
      </c>
      <c r="H13" s="198"/>
      <c r="I13" s="442"/>
      <c r="J13" s="258"/>
      <c r="K13" s="263"/>
      <c r="Q13" s="256"/>
      <c r="R13" s="256"/>
      <c r="S13" s="256" t="s">
        <v>76</v>
      </c>
      <c r="T13" s="261">
        <v>0</v>
      </c>
      <c r="U13" s="261">
        <v>0</v>
      </c>
      <c r="V13" s="261">
        <v>0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0</v>
      </c>
      <c r="AC13" s="261">
        <v>0</v>
      </c>
    </row>
    <row r="14" spans="1:29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</row>
    <row r="15" spans="1:29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</row>
    <row r="16" spans="1:29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Q16" s="256"/>
      <c r="R16" s="256"/>
      <c r="S16" s="256" t="s">
        <v>49</v>
      </c>
      <c r="T16" s="256">
        <v>300</v>
      </c>
      <c r="U16" s="256">
        <v>250</v>
      </c>
      <c r="V16" s="256">
        <v>220</v>
      </c>
      <c r="W16" s="256">
        <v>180</v>
      </c>
      <c r="X16" s="256">
        <v>160</v>
      </c>
      <c r="Y16" s="256">
        <v>150</v>
      </c>
      <c r="Z16" s="256">
        <v>140</v>
      </c>
      <c r="AA16" s="256">
        <v>130</v>
      </c>
      <c r="AB16" s="256">
        <v>120</v>
      </c>
      <c r="AC16" s="256">
        <v>110</v>
      </c>
    </row>
    <row r="17" spans="1:29" x14ac:dyDescent="0.3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Q17" s="256"/>
      <c r="R17" s="256"/>
      <c r="S17" s="256" t="s">
        <v>67</v>
      </c>
      <c r="T17" s="256">
        <v>250</v>
      </c>
      <c r="U17" s="256">
        <v>200</v>
      </c>
      <c r="V17" s="256">
        <v>160</v>
      </c>
      <c r="W17" s="256">
        <v>140</v>
      </c>
      <c r="X17" s="256">
        <v>120</v>
      </c>
      <c r="Y17" s="256">
        <v>110</v>
      </c>
      <c r="Z17" s="256">
        <v>100</v>
      </c>
      <c r="AA17" s="256">
        <v>90</v>
      </c>
      <c r="AB17" s="256">
        <v>80</v>
      </c>
      <c r="AC17" s="256">
        <v>70</v>
      </c>
    </row>
    <row r="18" spans="1:29" ht="18.75" customHeight="1" x14ac:dyDescent="0.3">
      <c r="A18" s="198"/>
      <c r="B18" s="616"/>
      <c r="C18" s="616"/>
      <c r="D18" s="617" t="str">
        <f>E7</f>
        <v>Kovács Kata</v>
      </c>
      <c r="E18" s="617"/>
      <c r="F18" s="583" t="str">
        <f>E9</f>
        <v>Munkácsi Frida</v>
      </c>
      <c r="G18" s="583" t="str">
        <f>E11</f>
        <v>Szabó Anna</v>
      </c>
      <c r="H18" s="617" t="str">
        <f>E13</f>
        <v>Székely Szonja</v>
      </c>
      <c r="I18" s="617"/>
      <c r="J18" s="198"/>
      <c r="K18" s="198"/>
      <c r="Q18" s="256"/>
      <c r="R18" s="256"/>
      <c r="S18" s="256" t="s">
        <v>68</v>
      </c>
      <c r="T18" s="256">
        <v>200</v>
      </c>
      <c r="U18" s="256">
        <v>150</v>
      </c>
      <c r="V18" s="256">
        <v>130</v>
      </c>
      <c r="W18" s="256">
        <v>110</v>
      </c>
      <c r="X18" s="256">
        <v>95</v>
      </c>
      <c r="Y18" s="256">
        <v>80</v>
      </c>
      <c r="Z18" s="256">
        <v>70</v>
      </c>
      <c r="AA18" s="256">
        <v>60</v>
      </c>
      <c r="AB18" s="256">
        <v>55</v>
      </c>
      <c r="AC18" s="256">
        <v>50</v>
      </c>
    </row>
    <row r="19" spans="1:29" ht="18.75" customHeight="1" x14ac:dyDescent="0.3">
      <c r="A19" s="248" t="s">
        <v>49</v>
      </c>
      <c r="B19" s="608" t="str">
        <f>E7</f>
        <v>Kovács Kata</v>
      </c>
      <c r="C19" s="608"/>
      <c r="D19" s="609"/>
      <c r="E19" s="609"/>
      <c r="F19" s="686"/>
      <c r="G19" s="686"/>
      <c r="H19" s="610"/>
      <c r="I19" s="611"/>
      <c r="J19" s="198"/>
      <c r="K19" s="198"/>
      <c r="Q19" s="256"/>
      <c r="R19" s="256"/>
      <c r="S19" s="256" t="s">
        <v>69</v>
      </c>
      <c r="T19" s="256">
        <v>150</v>
      </c>
      <c r="U19" s="256">
        <v>120</v>
      </c>
      <c r="V19" s="256">
        <v>100</v>
      </c>
      <c r="W19" s="256">
        <v>80</v>
      </c>
      <c r="X19" s="256">
        <v>70</v>
      </c>
      <c r="Y19" s="256">
        <v>60</v>
      </c>
      <c r="Z19" s="256">
        <v>55</v>
      </c>
      <c r="AA19" s="256">
        <v>50</v>
      </c>
      <c r="AB19" s="256">
        <v>45</v>
      </c>
      <c r="AC19" s="256">
        <v>40</v>
      </c>
    </row>
    <row r="20" spans="1:29" ht="18.75" customHeight="1" x14ac:dyDescent="0.3">
      <c r="A20" s="248" t="s">
        <v>50</v>
      </c>
      <c r="B20" s="608" t="str">
        <f>E9</f>
        <v>Munkácsi Frida</v>
      </c>
      <c r="C20" s="608"/>
      <c r="D20" s="612"/>
      <c r="E20" s="613"/>
      <c r="F20" s="687"/>
      <c r="G20" s="584"/>
      <c r="H20" s="612"/>
      <c r="I20" s="613"/>
      <c r="J20" s="198"/>
      <c r="K20" s="198"/>
      <c r="Q20" s="256"/>
      <c r="R20" s="256"/>
      <c r="S20" s="256" t="s">
        <v>70</v>
      </c>
      <c r="T20" s="256">
        <v>120</v>
      </c>
      <c r="U20" s="256">
        <v>90</v>
      </c>
      <c r="V20" s="256">
        <v>65</v>
      </c>
      <c r="W20" s="256">
        <v>55</v>
      </c>
      <c r="X20" s="256">
        <v>50</v>
      </c>
      <c r="Y20" s="256">
        <v>45</v>
      </c>
      <c r="Z20" s="256">
        <v>40</v>
      </c>
      <c r="AA20" s="256">
        <v>35</v>
      </c>
      <c r="AB20" s="256">
        <v>25</v>
      </c>
      <c r="AC20" s="256">
        <v>20</v>
      </c>
    </row>
    <row r="21" spans="1:29" ht="18.75" customHeight="1" x14ac:dyDescent="0.3">
      <c r="A21" s="248" t="s">
        <v>51</v>
      </c>
      <c r="B21" s="608" t="str">
        <f>E11</f>
        <v>Szabó Anna</v>
      </c>
      <c r="C21" s="608"/>
      <c r="D21" s="612"/>
      <c r="E21" s="613"/>
      <c r="F21" s="584"/>
      <c r="G21" s="687"/>
      <c r="H21" s="612"/>
      <c r="I21" s="613"/>
      <c r="J21" s="198"/>
      <c r="K21" s="198"/>
      <c r="Q21" s="256"/>
      <c r="R21" s="256"/>
      <c r="S21" s="256" t="s">
        <v>71</v>
      </c>
      <c r="T21" s="256">
        <v>90</v>
      </c>
      <c r="U21" s="256">
        <v>60</v>
      </c>
      <c r="V21" s="256">
        <v>45</v>
      </c>
      <c r="W21" s="256">
        <v>34</v>
      </c>
      <c r="X21" s="256">
        <v>27</v>
      </c>
      <c r="Y21" s="256">
        <v>22</v>
      </c>
      <c r="Z21" s="256">
        <v>18</v>
      </c>
      <c r="AA21" s="256">
        <v>15</v>
      </c>
      <c r="AB21" s="256">
        <v>12</v>
      </c>
      <c r="AC21" s="256">
        <v>9</v>
      </c>
    </row>
    <row r="22" spans="1:29" ht="18.75" customHeight="1" x14ac:dyDescent="0.3">
      <c r="A22" s="248" t="s">
        <v>56</v>
      </c>
      <c r="B22" s="608" t="str">
        <f>E13</f>
        <v>Székely Szonja</v>
      </c>
      <c r="C22" s="608"/>
      <c r="D22" s="612"/>
      <c r="E22" s="613"/>
      <c r="F22" s="584"/>
      <c r="G22" s="584"/>
      <c r="H22" s="609"/>
      <c r="I22" s="609"/>
      <c r="J22" s="198"/>
      <c r="K22" s="198"/>
      <c r="Q22" s="256"/>
      <c r="R22" s="256"/>
      <c r="S22" s="256" t="s">
        <v>72</v>
      </c>
      <c r="T22" s="256">
        <v>60</v>
      </c>
      <c r="U22" s="256">
        <v>40</v>
      </c>
      <c r="V22" s="256">
        <v>30</v>
      </c>
      <c r="W22" s="256">
        <v>20</v>
      </c>
      <c r="X22" s="256">
        <v>18</v>
      </c>
      <c r="Y22" s="256">
        <v>15</v>
      </c>
      <c r="Z22" s="256">
        <v>12</v>
      </c>
      <c r="AA22" s="256">
        <v>10</v>
      </c>
      <c r="AB22" s="256">
        <v>8</v>
      </c>
      <c r="AC22" s="256">
        <v>6</v>
      </c>
    </row>
    <row r="23" spans="1:29" x14ac:dyDescent="0.3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Q23" s="256"/>
      <c r="R23" s="256"/>
      <c r="S23" s="256" t="s">
        <v>73</v>
      </c>
      <c r="T23" s="256">
        <v>40</v>
      </c>
      <c r="U23" s="256">
        <v>25</v>
      </c>
      <c r="V23" s="256">
        <v>18</v>
      </c>
      <c r="W23" s="256">
        <v>13</v>
      </c>
      <c r="X23" s="256">
        <v>8</v>
      </c>
      <c r="Y23" s="256">
        <v>7</v>
      </c>
      <c r="Z23" s="256">
        <v>6</v>
      </c>
      <c r="AA23" s="256">
        <v>5</v>
      </c>
      <c r="AB23" s="256">
        <v>4</v>
      </c>
      <c r="AC23" s="256">
        <v>3</v>
      </c>
    </row>
    <row r="24" spans="1:29" x14ac:dyDescent="0.3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Q24" s="256"/>
      <c r="R24" s="256"/>
      <c r="S24" s="256" t="s">
        <v>74</v>
      </c>
      <c r="T24" s="256">
        <v>25</v>
      </c>
      <c r="U24" s="256">
        <v>15</v>
      </c>
      <c r="V24" s="256">
        <v>13</v>
      </c>
      <c r="W24" s="256">
        <v>7</v>
      </c>
      <c r="X24" s="256">
        <v>6</v>
      </c>
      <c r="Y24" s="256">
        <v>5</v>
      </c>
      <c r="Z24" s="256">
        <v>4</v>
      </c>
      <c r="AA24" s="256">
        <v>3</v>
      </c>
      <c r="AB24" s="256">
        <v>2</v>
      </c>
      <c r="AC24" s="256">
        <v>1</v>
      </c>
    </row>
    <row r="25" spans="1:29" x14ac:dyDescent="0.3">
      <c r="A25" s="198"/>
      <c r="B25" s="198"/>
      <c r="C25" s="249" t="s">
        <v>58</v>
      </c>
      <c r="D25" s="250" t="s">
        <v>64</v>
      </c>
      <c r="E25" s="250" t="s">
        <v>59</v>
      </c>
      <c r="F25" s="250"/>
      <c r="G25" s="250"/>
      <c r="H25" s="198"/>
      <c r="I25" s="198"/>
      <c r="J25" s="198"/>
      <c r="K25" s="198"/>
      <c r="Q25" s="256"/>
      <c r="R25" s="256"/>
      <c r="S25" s="256" t="s">
        <v>79</v>
      </c>
      <c r="T25" s="256">
        <v>15</v>
      </c>
      <c r="U25" s="256">
        <v>10</v>
      </c>
      <c r="V25" s="256">
        <v>8</v>
      </c>
      <c r="W25" s="256">
        <v>4</v>
      </c>
      <c r="X25" s="256">
        <v>3</v>
      </c>
      <c r="Y25" s="256">
        <v>2</v>
      </c>
      <c r="Z25" s="256">
        <v>1</v>
      </c>
      <c r="AA25" s="256">
        <v>0</v>
      </c>
      <c r="AB25" s="256">
        <v>0</v>
      </c>
      <c r="AC25" s="256">
        <v>0</v>
      </c>
    </row>
    <row r="26" spans="1:29" x14ac:dyDescent="0.3">
      <c r="A26" s="198"/>
      <c r="B26" s="198"/>
      <c r="C26" s="251" t="s">
        <v>65</v>
      </c>
      <c r="D26" s="252" t="s">
        <v>60</v>
      </c>
      <c r="E26" s="252" t="s">
        <v>61</v>
      </c>
      <c r="F26" s="252"/>
      <c r="G26" s="252"/>
      <c r="H26" s="198"/>
      <c r="I26" s="198"/>
      <c r="J26" s="198"/>
      <c r="K26" s="198"/>
      <c r="Q26" s="256"/>
      <c r="R26" s="256"/>
      <c r="S26" s="256" t="s">
        <v>75</v>
      </c>
      <c r="T26" s="256">
        <v>10</v>
      </c>
      <c r="U26" s="256">
        <v>6</v>
      </c>
      <c r="V26" s="256">
        <v>4</v>
      </c>
      <c r="W26" s="256">
        <v>2</v>
      </c>
      <c r="X26" s="256">
        <v>1</v>
      </c>
      <c r="Y26" s="256">
        <v>0</v>
      </c>
      <c r="Z26" s="256">
        <v>0</v>
      </c>
      <c r="AA26" s="256">
        <v>0</v>
      </c>
      <c r="AB26" s="256">
        <v>0</v>
      </c>
      <c r="AC26" s="256">
        <v>0</v>
      </c>
    </row>
    <row r="27" spans="1:29" x14ac:dyDescent="0.3">
      <c r="A27" s="198"/>
      <c r="B27" s="198"/>
      <c r="C27" s="253" t="s">
        <v>66</v>
      </c>
      <c r="D27" s="254" t="s">
        <v>62</v>
      </c>
      <c r="E27" s="254" t="s">
        <v>63</v>
      </c>
      <c r="F27" s="254"/>
      <c r="G27" s="254"/>
      <c r="H27" s="198"/>
      <c r="I27" s="198"/>
      <c r="J27" s="198"/>
      <c r="K27" s="198"/>
      <c r="Q27" s="256"/>
      <c r="R27" s="256"/>
      <c r="S27" s="256" t="s">
        <v>76</v>
      </c>
      <c r="T27" s="256">
        <v>3</v>
      </c>
      <c r="U27" s="256">
        <v>2</v>
      </c>
      <c r="V27" s="256">
        <v>1</v>
      </c>
      <c r="W27" s="256">
        <v>0</v>
      </c>
      <c r="X27" s="256">
        <v>0</v>
      </c>
      <c r="Y27" s="256">
        <v>0</v>
      </c>
      <c r="Z27" s="256">
        <v>0</v>
      </c>
      <c r="AA27" s="256">
        <v>0</v>
      </c>
      <c r="AB27" s="256">
        <v>0</v>
      </c>
      <c r="AC27" s="256">
        <v>0</v>
      </c>
    </row>
    <row r="28" spans="1:29" x14ac:dyDescent="0.3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</row>
    <row r="29" spans="1:29" x14ac:dyDescent="0.3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29" x14ac:dyDescent="0.3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29" x14ac:dyDescent="0.3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spans="1:29" x14ac:dyDescent="0.3">
      <c r="A32" s="198"/>
      <c r="B32" s="198"/>
      <c r="C32" s="198"/>
      <c r="D32" s="198"/>
      <c r="E32" s="198"/>
      <c r="F32" s="198"/>
      <c r="G32" s="198"/>
      <c r="H32" s="198"/>
      <c r="I32" s="198"/>
      <c r="J32" s="180"/>
      <c r="K32" s="198"/>
    </row>
    <row r="33" spans="1:11" x14ac:dyDescent="0.3">
      <c r="A33" s="107" t="s">
        <v>30</v>
      </c>
      <c r="B33" s="108"/>
      <c r="C33" s="151"/>
      <c r="D33" s="229" t="s">
        <v>2</v>
      </c>
      <c r="E33" s="230" t="s">
        <v>32</v>
      </c>
      <c r="F33" s="230"/>
      <c r="G33" s="230"/>
      <c r="H33" s="230" t="s">
        <v>40</v>
      </c>
      <c r="I33" s="128" t="s">
        <v>41</v>
      </c>
      <c r="J33" s="31"/>
      <c r="K33" s="240"/>
    </row>
    <row r="34" spans="1:11" x14ac:dyDescent="0.3">
      <c r="A34" s="209" t="s">
        <v>31</v>
      </c>
      <c r="B34" s="210"/>
      <c r="C34" s="212"/>
      <c r="D34" s="231"/>
      <c r="E34" s="440"/>
      <c r="F34" s="440"/>
      <c r="G34" s="440"/>
      <c r="H34" s="237"/>
      <c r="I34" s="204" t="s">
        <v>33</v>
      </c>
      <c r="J34" s="241"/>
      <c r="K34" s="232"/>
    </row>
    <row r="35" spans="1:11" x14ac:dyDescent="0.3">
      <c r="A35" s="213" t="s">
        <v>38</v>
      </c>
      <c r="B35" s="127"/>
      <c r="C35" s="215"/>
      <c r="D35" s="233"/>
      <c r="E35" s="441"/>
      <c r="F35" s="441"/>
      <c r="G35" s="441"/>
      <c r="H35" s="77"/>
      <c r="I35" s="238"/>
      <c r="J35" s="180"/>
      <c r="K35" s="236"/>
    </row>
    <row r="36" spans="1:11" x14ac:dyDescent="0.3">
      <c r="A36" s="141"/>
      <c r="B36" s="142"/>
      <c r="C36" s="143"/>
      <c r="D36" s="233"/>
      <c r="E36" s="78"/>
      <c r="F36" s="78"/>
      <c r="G36" s="78"/>
      <c r="H36" s="77"/>
      <c r="I36" s="204" t="s">
        <v>34</v>
      </c>
      <c r="J36" s="241"/>
      <c r="K36" s="232"/>
    </row>
    <row r="37" spans="1:11" x14ac:dyDescent="0.3">
      <c r="A37" s="118"/>
      <c r="B37" s="87"/>
      <c r="C37" s="119"/>
      <c r="D37" s="233"/>
      <c r="E37" s="78"/>
      <c r="F37" s="78"/>
      <c r="G37" s="78"/>
      <c r="H37" s="77"/>
      <c r="I37" s="239"/>
      <c r="J37" s="198"/>
      <c r="K37" s="234"/>
    </row>
    <row r="38" spans="1:11" x14ac:dyDescent="0.3">
      <c r="A38" s="130"/>
      <c r="B38" s="144"/>
      <c r="C38" s="150"/>
      <c r="D38" s="233"/>
      <c r="E38" s="78"/>
      <c r="F38" s="78"/>
      <c r="G38" s="78"/>
      <c r="H38" s="77"/>
      <c r="I38" s="213"/>
      <c r="J38" s="180"/>
      <c r="K38" s="236"/>
    </row>
    <row r="39" spans="1:11" x14ac:dyDescent="0.3">
      <c r="A39" s="131"/>
      <c r="B39" s="21"/>
      <c r="C39" s="119"/>
      <c r="D39" s="233"/>
      <c r="E39" s="78"/>
      <c r="F39" s="78"/>
      <c r="G39" s="78"/>
      <c r="H39" s="77"/>
      <c r="I39" s="204" t="s">
        <v>26</v>
      </c>
      <c r="J39" s="241"/>
      <c r="K39" s="232"/>
    </row>
    <row r="40" spans="1:11" x14ac:dyDescent="0.3">
      <c r="A40" s="131"/>
      <c r="B40" s="21"/>
      <c r="C40" s="139"/>
      <c r="D40" s="233"/>
      <c r="E40" s="78"/>
      <c r="F40" s="78"/>
      <c r="G40" s="78"/>
      <c r="H40" s="77"/>
      <c r="I40" s="239"/>
      <c r="J40" s="198"/>
      <c r="K40" s="234"/>
    </row>
    <row r="41" spans="1:11" x14ac:dyDescent="0.3">
      <c r="A41" s="132"/>
      <c r="B41" s="129"/>
      <c r="C41" s="140"/>
      <c r="D41" s="235"/>
      <c r="E41" s="120"/>
      <c r="F41" s="120"/>
      <c r="G41" s="120"/>
      <c r="H41" s="122"/>
      <c r="I41" s="213" t="str">
        <f>K4</f>
        <v>Sági István</v>
      </c>
      <c r="J41" s="180"/>
      <c r="K41" s="236"/>
    </row>
  </sheetData>
  <mergeCells count="17">
    <mergeCell ref="A1:E1"/>
    <mergeCell ref="A4:C4"/>
    <mergeCell ref="B18:C18"/>
    <mergeCell ref="D18:E18"/>
    <mergeCell ref="H18:I18"/>
    <mergeCell ref="B19:C19"/>
    <mergeCell ref="D19:E19"/>
    <mergeCell ref="H19:I19"/>
    <mergeCell ref="H22:I22"/>
    <mergeCell ref="B20:C20"/>
    <mergeCell ref="D20:E20"/>
    <mergeCell ref="H20:I20"/>
    <mergeCell ref="B21:C21"/>
    <mergeCell ref="D21:E21"/>
    <mergeCell ref="H21:I21"/>
    <mergeCell ref="B22:C22"/>
    <mergeCell ref="D22:E22"/>
  </mergeCells>
  <conditionalFormatting sqref="E7:G7 E11:G11 E9:G9 E13:G13">
    <cfRule type="cellIs" dxfId="187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8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74E2-8023-43F7-8AD5-2E14F1847C3B}">
  <sheetPr>
    <tabColor theme="3" tint="0.79998168889431442"/>
    <pageSetUpPr fitToPage="1"/>
  </sheetPr>
  <dimension ref="A1:AI57"/>
  <sheetViews>
    <sheetView showGridLines="0" showZeros="0" zoomScale="99" zoomScaleNormal="99" workbookViewId="0">
      <selection activeCell="I28" sqref="I28"/>
    </sheetView>
  </sheetViews>
  <sheetFormatPr defaultColWidth="8.84375" defaultRowHeight="12.45" x14ac:dyDescent="0.3"/>
  <cols>
    <col min="1" max="2" width="3.3046875" style="312" customWidth="1"/>
    <col min="3" max="3" width="4.69140625" style="312" customWidth="1"/>
    <col min="4" max="4" width="7.4609375" style="312" customWidth="1"/>
    <col min="5" max="5" width="4.3046875" style="312" customWidth="1"/>
    <col min="6" max="6" width="18.53515625" style="713" customWidth="1"/>
    <col min="7" max="7" width="18.53515625" style="714" customWidth="1"/>
    <col min="8" max="8" width="1.765625" style="438" customWidth="1"/>
    <col min="9" max="9" width="17.07421875" style="312" customWidth="1"/>
    <col min="10" max="10" width="1.69140625" style="438" customWidth="1"/>
    <col min="11" max="11" width="13.53515625" style="312" customWidth="1"/>
    <col min="12" max="12" width="1.69140625" style="439" customWidth="1"/>
    <col min="13" max="13" width="13.765625" style="312" customWidth="1"/>
    <col min="14" max="14" width="1.69140625" style="438" customWidth="1"/>
    <col min="15" max="15" width="10.69140625" style="312" customWidth="1"/>
    <col min="16" max="16" width="1.69140625" style="439" customWidth="1"/>
    <col min="17" max="17" width="9.15234375" style="312" hidden="1" customWidth="1"/>
    <col min="18" max="18" width="8.69140625" style="312" customWidth="1"/>
    <col min="19" max="19" width="9.15234375" style="312" hidden="1" customWidth="1"/>
    <col min="20" max="22" width="8.84375" style="312"/>
    <col min="23" max="32" width="9.15234375" style="312" hidden="1" customWidth="1"/>
    <col min="33" max="35" width="9.15234375" style="312" customWidth="1"/>
    <col min="36" max="16384" width="8.84375" style="312"/>
  </cols>
  <sheetData>
    <row r="1" spans="1:35" s="301" customFormat="1" ht="21.75" customHeight="1" x14ac:dyDescent="0.3">
      <c r="A1" s="569" t="s">
        <v>205</v>
      </c>
      <c r="B1" s="295"/>
      <c r="C1" s="296"/>
      <c r="D1" s="296"/>
      <c r="E1" s="296"/>
      <c r="F1" s="690"/>
      <c r="G1" s="691"/>
      <c r="H1" s="297"/>
      <c r="I1" s="298" t="s">
        <v>37</v>
      </c>
      <c r="J1" s="299"/>
      <c r="K1" s="300"/>
      <c r="L1" s="297"/>
      <c r="M1" s="297" t="s">
        <v>195</v>
      </c>
      <c r="N1" s="297"/>
      <c r="O1" s="296"/>
      <c r="P1" s="297"/>
      <c r="W1" s="302"/>
      <c r="X1" s="302"/>
      <c r="Y1" s="302"/>
      <c r="Z1" s="303" t="e">
        <f>IF($W$5=1,CONCATENATE(VLOOKUP($W$3,$Y$2:$AF$14,2)),CONCATENATE(VLOOKUP($W$3,$Y$16:$AF$25,2)))</f>
        <v>#REF!</v>
      </c>
      <c r="AA1" s="303" t="e">
        <f>IF($W$5=1,CONCATENATE(VLOOKUP($W$3,$Y$2:$AF$14,3)),CONCATENATE(VLOOKUP($W$3,$Y$16:$AF$25,3)))</f>
        <v>#REF!</v>
      </c>
      <c r="AB1" s="303" t="e">
        <f>IF($W$5=1,CONCATENATE(VLOOKUP($W$3,$Y$2:$AF$14,4)),CONCATENATE(VLOOKUP($W$3,$Y$16:$AF$25,4)))</f>
        <v>#REF!</v>
      </c>
      <c r="AC1" s="303" t="e">
        <f>IF($W$5=1,CONCATENATE(VLOOKUP($W$3,$Y$2:$AF$14,5)),CONCATENATE(VLOOKUP($W$3,$Y$16:$AF$25,5)))</f>
        <v>#REF!</v>
      </c>
      <c r="AD1" s="303" t="e">
        <f>IF($W$5=1,CONCATENATE(VLOOKUP($W$3,$Y$2:$AF$14,6)),CONCATENATE(VLOOKUP($W$3,$Y$16:$AF$25,6)))</f>
        <v>#REF!</v>
      </c>
      <c r="AE1" s="303" t="e">
        <f>IF($W$5=1,CONCATENATE(VLOOKUP($W$3,$Y$2:$AF$14,7)),CONCATENATE(VLOOKUP($W$3,$Y$16:$AF$25,7)))</f>
        <v>#REF!</v>
      </c>
      <c r="AF1" s="303" t="e">
        <f>IF($W$5=1,CONCATENATE(VLOOKUP($W$3,$Y$2:$AF$14,8)),CONCATENATE(VLOOKUP($W$3,$Y$16:$AF$25,8)))</f>
        <v>#REF!</v>
      </c>
    </row>
    <row r="2" spans="1:35" s="308" customFormat="1" ht="12.9" x14ac:dyDescent="0.35">
      <c r="A2" s="304" t="s">
        <v>36</v>
      </c>
      <c r="B2" s="305"/>
      <c r="C2" s="305"/>
      <c r="D2" s="305"/>
      <c r="E2" s="305" t="s">
        <v>286</v>
      </c>
      <c r="F2" s="692"/>
      <c r="G2" s="692"/>
      <c r="H2" s="307"/>
      <c r="I2" s="299"/>
      <c r="J2" s="299"/>
      <c r="K2" s="299"/>
      <c r="L2" s="307"/>
      <c r="M2" s="306"/>
      <c r="N2" s="307"/>
      <c r="O2" s="306"/>
      <c r="P2" s="307"/>
      <c r="W2" s="309"/>
      <c r="X2" s="310"/>
      <c r="Y2" s="310" t="s">
        <v>49</v>
      </c>
      <c r="Z2" s="311">
        <v>300</v>
      </c>
      <c r="AA2" s="311">
        <v>250</v>
      </c>
      <c r="AB2" s="311">
        <v>200</v>
      </c>
      <c r="AC2" s="311">
        <v>150</v>
      </c>
      <c r="AD2" s="311">
        <v>120</v>
      </c>
      <c r="AE2" s="311">
        <v>90</v>
      </c>
      <c r="AF2" s="311">
        <v>40</v>
      </c>
      <c r="AG2" s="312"/>
      <c r="AH2" s="312"/>
      <c r="AI2" s="312"/>
    </row>
    <row r="3" spans="1:35" s="316" customFormat="1" ht="11.25" customHeight="1" x14ac:dyDescent="0.3">
      <c r="A3" s="313" t="s">
        <v>19</v>
      </c>
      <c r="B3" s="313"/>
      <c r="C3" s="313"/>
      <c r="D3" s="313"/>
      <c r="E3" s="313"/>
      <c r="F3" s="693"/>
      <c r="G3" s="694"/>
      <c r="H3" s="314"/>
      <c r="I3" s="313" t="s">
        <v>24</v>
      </c>
      <c r="J3" s="314"/>
      <c r="K3" s="313"/>
      <c r="L3" s="314"/>
      <c r="M3" s="313"/>
      <c r="N3" s="314"/>
      <c r="O3" s="313"/>
      <c r="P3" s="315" t="s">
        <v>25</v>
      </c>
      <c r="W3" s="310" t="str">
        <f>IF(I4="OB","A",IF(I4="IX","W",IF(I4="","",I4)))</f>
        <v/>
      </c>
      <c r="X3" s="310"/>
      <c r="Y3" s="310" t="s">
        <v>50</v>
      </c>
      <c r="Z3" s="311">
        <v>280</v>
      </c>
      <c r="AA3" s="311">
        <v>230</v>
      </c>
      <c r="AB3" s="311">
        <v>180</v>
      </c>
      <c r="AC3" s="311">
        <v>140</v>
      </c>
      <c r="AD3" s="311">
        <v>80</v>
      </c>
      <c r="AE3" s="311">
        <v>0</v>
      </c>
      <c r="AF3" s="311">
        <v>0</v>
      </c>
      <c r="AG3" s="312"/>
      <c r="AH3" s="312"/>
      <c r="AI3" s="312"/>
    </row>
    <row r="4" spans="1:35" s="323" customFormat="1" ht="11.25" customHeight="1" thickBot="1" x14ac:dyDescent="0.35">
      <c r="A4" s="675">
        <v>45405</v>
      </c>
      <c r="B4" s="675"/>
      <c r="C4" s="675"/>
      <c r="D4" s="317"/>
      <c r="E4" s="318"/>
      <c r="F4" s="695"/>
      <c r="G4" s="696"/>
      <c r="H4" s="319"/>
      <c r="I4" s="320"/>
      <c r="J4" s="319"/>
      <c r="K4" s="321"/>
      <c r="L4" s="319"/>
      <c r="M4" s="318"/>
      <c r="N4" s="319"/>
      <c r="O4" s="318"/>
      <c r="P4" s="322" t="s">
        <v>89</v>
      </c>
      <c r="W4" s="310"/>
      <c r="X4" s="310"/>
      <c r="Y4" s="310" t="s">
        <v>67</v>
      </c>
      <c r="Z4" s="311">
        <v>250</v>
      </c>
      <c r="AA4" s="311">
        <v>200</v>
      </c>
      <c r="AB4" s="311">
        <v>150</v>
      </c>
      <c r="AC4" s="311">
        <v>120</v>
      </c>
      <c r="AD4" s="311">
        <v>90</v>
      </c>
      <c r="AE4" s="311">
        <v>60</v>
      </c>
      <c r="AF4" s="311">
        <v>25</v>
      </c>
      <c r="AG4" s="312"/>
      <c r="AH4" s="312"/>
      <c r="AI4" s="312"/>
    </row>
    <row r="5" spans="1:35" s="316" customFormat="1" x14ac:dyDescent="0.3">
      <c r="A5" s="324"/>
      <c r="B5" s="325" t="s">
        <v>1</v>
      </c>
      <c r="C5" s="326" t="s">
        <v>30</v>
      </c>
      <c r="D5" s="325" t="s">
        <v>29</v>
      </c>
      <c r="E5" s="325" t="s">
        <v>27</v>
      </c>
      <c r="F5" s="693"/>
      <c r="G5" s="697"/>
      <c r="H5" s="327"/>
      <c r="I5" s="325" t="s">
        <v>28</v>
      </c>
      <c r="J5" s="328"/>
      <c r="K5" s="325" t="s">
        <v>196</v>
      </c>
      <c r="L5" s="328"/>
      <c r="M5" s="325" t="s">
        <v>43</v>
      </c>
      <c r="N5" s="328"/>
      <c r="O5" s="325" t="s">
        <v>42</v>
      </c>
      <c r="P5" s="329"/>
      <c r="W5" s="310" t="e">
        <v>#REF!</v>
      </c>
      <c r="X5" s="310"/>
      <c r="Y5" s="310" t="s">
        <v>68</v>
      </c>
      <c r="Z5" s="311">
        <v>200</v>
      </c>
      <c r="AA5" s="311">
        <v>150</v>
      </c>
      <c r="AB5" s="311">
        <v>120</v>
      </c>
      <c r="AC5" s="311">
        <v>90</v>
      </c>
      <c r="AD5" s="311">
        <v>60</v>
      </c>
      <c r="AE5" s="311">
        <v>40</v>
      </c>
      <c r="AF5" s="311">
        <v>15</v>
      </c>
      <c r="AG5" s="312"/>
      <c r="AH5" s="312"/>
      <c r="AI5" s="312"/>
    </row>
    <row r="6" spans="1:35" s="334" customFormat="1" ht="11.15" customHeight="1" thickBot="1" x14ac:dyDescent="0.35">
      <c r="A6" s="330"/>
      <c r="B6" s="331"/>
      <c r="C6" s="331"/>
      <c r="D6" s="331"/>
      <c r="E6" s="331"/>
      <c r="F6" s="698"/>
      <c r="G6" s="699"/>
      <c r="H6" s="332"/>
      <c r="I6" s="331" t="str">
        <f>IF(W3="","",CONCATENATE(VLOOKUP(W3,Z1:AF1,4)," pont"))</f>
        <v/>
      </c>
      <c r="J6" s="332"/>
      <c r="K6" s="331" t="str">
        <f>IF(W3="","",CONCATENATE(VLOOKUP(W3,Z1:AF1,3)," pont"))</f>
        <v/>
      </c>
      <c r="L6" s="332"/>
      <c r="M6" s="331" t="str">
        <f>IF(W3="","",CONCATENATE(VLOOKUP(W3,Z1:AF1,2)," pont"))</f>
        <v/>
      </c>
      <c r="N6" s="332"/>
      <c r="O6" s="331" t="str">
        <f>IF(W3="","",CONCATENATE(VLOOKUP(W3,Z1:AF1,1)," pont"))</f>
        <v/>
      </c>
      <c r="P6" s="333"/>
      <c r="W6" s="335"/>
      <c r="X6" s="335"/>
      <c r="Y6" s="335" t="s">
        <v>69</v>
      </c>
      <c r="Z6" s="336">
        <v>150</v>
      </c>
      <c r="AA6" s="336">
        <v>120</v>
      </c>
      <c r="AB6" s="336">
        <v>90</v>
      </c>
      <c r="AC6" s="336">
        <v>60</v>
      </c>
      <c r="AD6" s="336">
        <v>40</v>
      </c>
      <c r="AE6" s="336">
        <v>25</v>
      </c>
      <c r="AF6" s="336">
        <v>10</v>
      </c>
      <c r="AG6" s="337"/>
      <c r="AH6" s="337"/>
      <c r="AI6" s="337"/>
    </row>
    <row r="7" spans="1:35" s="350" customFormat="1" ht="13" customHeight="1" x14ac:dyDescent="0.3">
      <c r="A7" s="338">
        <v>1</v>
      </c>
      <c r="B7" s="339" t="str">
        <f>IF($E7="","",VLOOKUP($E7,#REF!,14))</f>
        <v/>
      </c>
      <c r="C7" s="340" t="str">
        <f>IF($E7="","",VLOOKUP($E7,#REF!,15))</f>
        <v/>
      </c>
      <c r="D7" s="340" t="str">
        <f>IF($E7="","",VLOOKUP($E7,#REF!,5))</f>
        <v/>
      </c>
      <c r="E7" s="341"/>
      <c r="F7" s="700" t="s">
        <v>174</v>
      </c>
      <c r="G7" s="701" t="s">
        <v>381</v>
      </c>
      <c r="H7" s="563"/>
      <c r="I7" s="356"/>
      <c r="J7" s="344"/>
      <c r="K7" s="344"/>
      <c r="L7" s="344"/>
      <c r="M7" s="345"/>
      <c r="N7" s="346"/>
      <c r="O7" s="347"/>
      <c r="P7" s="348"/>
      <c r="Q7" s="349"/>
      <c r="S7" s="351" t="e">
        <f>#REF!</f>
        <v>#REF!</v>
      </c>
      <c r="W7" s="310"/>
      <c r="X7" s="310"/>
      <c r="Y7" s="310" t="s">
        <v>70</v>
      </c>
      <c r="Z7" s="311">
        <v>120</v>
      </c>
      <c r="AA7" s="311">
        <v>90</v>
      </c>
      <c r="AB7" s="311">
        <v>60</v>
      </c>
      <c r="AC7" s="311">
        <v>40</v>
      </c>
      <c r="AD7" s="311">
        <v>25</v>
      </c>
      <c r="AE7" s="311">
        <v>10</v>
      </c>
      <c r="AF7" s="311">
        <v>5</v>
      </c>
      <c r="AG7" s="312"/>
      <c r="AH7" s="312"/>
      <c r="AI7" s="312"/>
    </row>
    <row r="8" spans="1:35" s="350" customFormat="1" ht="13" customHeight="1" x14ac:dyDescent="0.3">
      <c r="A8" s="352"/>
      <c r="B8" s="353"/>
      <c r="C8" s="354"/>
      <c r="D8" s="354"/>
      <c r="E8" s="355"/>
      <c r="F8" s="702"/>
      <c r="G8" s="353"/>
      <c r="H8" s="564"/>
      <c r="I8" s="451" t="s">
        <v>174</v>
      </c>
      <c r="J8" s="358"/>
      <c r="K8" s="344"/>
      <c r="L8" s="344"/>
      <c r="M8" s="345"/>
      <c r="N8" s="346"/>
      <c r="O8" s="347"/>
      <c r="P8" s="348"/>
      <c r="Q8" s="349"/>
      <c r="S8" s="359" t="e">
        <f>#REF!</f>
        <v>#REF!</v>
      </c>
      <c r="W8" s="310"/>
      <c r="X8" s="310"/>
      <c r="Y8" s="310" t="s">
        <v>71</v>
      </c>
      <c r="Z8" s="311">
        <v>90</v>
      </c>
      <c r="AA8" s="311">
        <v>60</v>
      </c>
      <c r="AB8" s="311">
        <v>40</v>
      </c>
      <c r="AC8" s="311">
        <v>25</v>
      </c>
      <c r="AD8" s="311">
        <v>10</v>
      </c>
      <c r="AE8" s="311">
        <v>5</v>
      </c>
      <c r="AF8" s="311">
        <v>2</v>
      </c>
      <c r="AG8" s="312"/>
      <c r="AH8" s="312"/>
      <c r="AI8" s="312"/>
    </row>
    <row r="9" spans="1:35" s="350" customFormat="1" ht="13" customHeight="1" x14ac:dyDescent="0.3">
      <c r="A9" s="352">
        <v>2</v>
      </c>
      <c r="B9" s="339" t="str">
        <f>IF($E9="","",VLOOKUP($E9,#REF!,14))</f>
        <v/>
      </c>
      <c r="C9" s="340" t="str">
        <f>IF($E9="","",VLOOKUP($E9,#REF!,15))</f>
        <v/>
      </c>
      <c r="D9" s="340" t="str">
        <f>IF($E9="","",VLOOKUP($E9,#REF!,5))</f>
        <v/>
      </c>
      <c r="E9" s="341"/>
      <c r="F9" s="701" t="s">
        <v>75</v>
      </c>
      <c r="G9" s="701"/>
      <c r="H9" s="565"/>
      <c r="I9" s="356"/>
      <c r="J9" s="361"/>
      <c r="K9" s="356"/>
      <c r="L9" s="344"/>
      <c r="M9" s="345"/>
      <c r="N9" s="346"/>
      <c r="O9" s="347"/>
      <c r="P9" s="348"/>
      <c r="Q9" s="349"/>
      <c r="S9" s="359" t="e">
        <f>#REF!</f>
        <v>#REF!</v>
      </c>
      <c r="W9" s="310"/>
      <c r="X9" s="310"/>
      <c r="Y9" s="310" t="s">
        <v>72</v>
      </c>
      <c r="Z9" s="311">
        <v>60</v>
      </c>
      <c r="AA9" s="311">
        <v>40</v>
      </c>
      <c r="AB9" s="311">
        <v>25</v>
      </c>
      <c r="AC9" s="311">
        <v>10</v>
      </c>
      <c r="AD9" s="311">
        <v>5</v>
      </c>
      <c r="AE9" s="311">
        <v>2</v>
      </c>
      <c r="AF9" s="311">
        <v>1</v>
      </c>
      <c r="AG9" s="312"/>
      <c r="AH9" s="312"/>
      <c r="AI9" s="312"/>
    </row>
    <row r="10" spans="1:35" s="350" customFormat="1" ht="13" customHeight="1" x14ac:dyDescent="0.3">
      <c r="A10" s="352"/>
      <c r="B10" s="353"/>
      <c r="C10" s="354"/>
      <c r="D10" s="354"/>
      <c r="E10" s="362"/>
      <c r="F10" s="703"/>
      <c r="G10" s="704"/>
      <c r="H10" s="566"/>
      <c r="I10" s="452"/>
      <c r="J10" s="365"/>
      <c r="K10" s="451"/>
      <c r="L10" s="366"/>
      <c r="M10" s="367"/>
      <c r="N10" s="367"/>
      <c r="O10" s="347"/>
      <c r="P10" s="348"/>
      <c r="Q10" s="349"/>
      <c r="S10" s="359" t="e">
        <f>#REF!</f>
        <v>#REF!</v>
      </c>
      <c r="W10" s="310"/>
      <c r="X10" s="310"/>
      <c r="Y10" s="310" t="s">
        <v>73</v>
      </c>
      <c r="Z10" s="311">
        <v>40</v>
      </c>
      <c r="AA10" s="311">
        <v>25</v>
      </c>
      <c r="AB10" s="311">
        <v>15</v>
      </c>
      <c r="AC10" s="311">
        <v>7</v>
      </c>
      <c r="AD10" s="311">
        <v>4</v>
      </c>
      <c r="AE10" s="311">
        <v>1</v>
      </c>
      <c r="AF10" s="311">
        <v>0</v>
      </c>
      <c r="AG10" s="312"/>
      <c r="AH10" s="312"/>
      <c r="AI10" s="312"/>
    </row>
    <row r="11" spans="1:35" s="350" customFormat="1" ht="13" customHeight="1" x14ac:dyDescent="0.3">
      <c r="A11" s="352">
        <v>3</v>
      </c>
      <c r="B11" s="339" t="str">
        <f>IF($E11="","",VLOOKUP($E11,#REF!,14))</f>
        <v/>
      </c>
      <c r="C11" s="340" t="str">
        <f>IF($E11="","",VLOOKUP($E11,#REF!,15))</f>
        <v/>
      </c>
      <c r="D11" s="340" t="str">
        <f>IF($E11="","",VLOOKUP($E11,#REF!,5))</f>
        <v/>
      </c>
      <c r="E11" s="341"/>
      <c r="F11" s="700" t="s">
        <v>215</v>
      </c>
      <c r="G11" s="701" t="s">
        <v>382</v>
      </c>
      <c r="H11" s="563"/>
      <c r="I11" s="356"/>
      <c r="J11" s="368"/>
      <c r="K11" s="450"/>
      <c r="L11" s="369"/>
      <c r="M11" s="367"/>
      <c r="N11" s="367"/>
      <c r="O11" s="347"/>
      <c r="P11" s="348"/>
      <c r="Q11" s="349"/>
      <c r="S11" s="359" t="e">
        <f>#REF!</f>
        <v>#REF!</v>
      </c>
      <c r="W11" s="310"/>
      <c r="X11" s="310"/>
      <c r="Y11" s="310" t="s">
        <v>74</v>
      </c>
      <c r="Z11" s="311">
        <v>25</v>
      </c>
      <c r="AA11" s="311">
        <v>15</v>
      </c>
      <c r="AB11" s="311">
        <v>10</v>
      </c>
      <c r="AC11" s="311">
        <v>6</v>
      </c>
      <c r="AD11" s="311">
        <v>3</v>
      </c>
      <c r="AE11" s="311">
        <v>1</v>
      </c>
      <c r="AF11" s="311">
        <v>0</v>
      </c>
      <c r="AG11" s="312"/>
      <c r="AH11" s="312"/>
      <c r="AI11" s="312"/>
    </row>
    <row r="12" spans="1:35" s="350" customFormat="1" ht="13" customHeight="1" x14ac:dyDescent="0.3">
      <c r="A12" s="352"/>
      <c r="B12" s="353"/>
      <c r="C12" s="354"/>
      <c r="D12" s="354"/>
      <c r="E12" s="362"/>
      <c r="F12" s="703"/>
      <c r="G12" s="704"/>
      <c r="H12" s="564"/>
      <c r="I12" s="451"/>
      <c r="J12" s="370"/>
      <c r="K12" s="356"/>
      <c r="L12" s="369"/>
      <c r="M12" s="367"/>
      <c r="N12" s="367"/>
      <c r="O12" s="347"/>
      <c r="P12" s="348"/>
      <c r="Q12" s="349"/>
      <c r="S12" s="359" t="e">
        <f>#REF!</f>
        <v>#REF!</v>
      </c>
      <c r="W12" s="310"/>
      <c r="X12" s="310"/>
      <c r="Y12" s="310" t="s">
        <v>79</v>
      </c>
      <c r="Z12" s="311">
        <v>15</v>
      </c>
      <c r="AA12" s="311">
        <v>10</v>
      </c>
      <c r="AB12" s="311">
        <v>6</v>
      </c>
      <c r="AC12" s="311">
        <v>3</v>
      </c>
      <c r="AD12" s="311">
        <v>1</v>
      </c>
      <c r="AE12" s="311">
        <v>0</v>
      </c>
      <c r="AF12" s="311">
        <v>0</v>
      </c>
      <c r="AG12" s="312"/>
      <c r="AH12" s="312"/>
      <c r="AI12" s="312"/>
    </row>
    <row r="13" spans="1:35" s="350" customFormat="1" ht="13" customHeight="1" x14ac:dyDescent="0.3">
      <c r="A13" s="352">
        <v>4</v>
      </c>
      <c r="B13" s="339" t="str">
        <f>IF($E13="","",VLOOKUP($E13,#REF!,14))</f>
        <v/>
      </c>
      <c r="C13" s="340" t="str">
        <f>IF($E13="","",VLOOKUP($E13,#REF!,15))</f>
        <v/>
      </c>
      <c r="D13" s="340" t="str">
        <f>IF($E13="","",VLOOKUP($E13,#REF!,5))</f>
        <v/>
      </c>
      <c r="E13" s="341"/>
      <c r="F13" s="700" t="s">
        <v>216</v>
      </c>
      <c r="G13" s="701" t="s">
        <v>382</v>
      </c>
      <c r="H13" s="565"/>
      <c r="I13" s="450"/>
      <c r="J13" s="344"/>
      <c r="K13" s="356"/>
      <c r="L13" s="369"/>
      <c r="M13" s="367"/>
      <c r="N13" s="367"/>
      <c r="O13" s="347"/>
      <c r="P13" s="348"/>
      <c r="Q13" s="349"/>
      <c r="S13" s="359" t="e">
        <f>#REF!</f>
        <v>#REF!</v>
      </c>
      <c r="W13" s="310"/>
      <c r="X13" s="310"/>
      <c r="Y13" s="310" t="s">
        <v>75</v>
      </c>
      <c r="Z13" s="311">
        <v>10</v>
      </c>
      <c r="AA13" s="311">
        <v>6</v>
      </c>
      <c r="AB13" s="311">
        <v>3</v>
      </c>
      <c r="AC13" s="311">
        <v>1</v>
      </c>
      <c r="AD13" s="311">
        <v>0</v>
      </c>
      <c r="AE13" s="311">
        <v>0</v>
      </c>
      <c r="AF13" s="311">
        <v>0</v>
      </c>
      <c r="AG13" s="312"/>
      <c r="AH13" s="312"/>
      <c r="AI13" s="312"/>
    </row>
    <row r="14" spans="1:35" s="350" customFormat="1" ht="13" customHeight="1" x14ac:dyDescent="0.3">
      <c r="A14" s="352"/>
      <c r="B14" s="353"/>
      <c r="C14" s="354"/>
      <c r="D14" s="354"/>
      <c r="E14" s="362"/>
      <c r="F14" s="703"/>
      <c r="G14" s="704"/>
      <c r="H14" s="566"/>
      <c r="I14" s="356"/>
      <c r="J14" s="344"/>
      <c r="K14" s="452"/>
      <c r="L14" s="365"/>
      <c r="M14" s="342"/>
      <c r="N14" s="366"/>
      <c r="O14" s="347"/>
      <c r="P14" s="348"/>
      <c r="Q14" s="349"/>
      <c r="S14" s="359" t="e">
        <f>#REF!</f>
        <v>#REF!</v>
      </c>
      <c r="W14" s="310"/>
      <c r="X14" s="310"/>
      <c r="Y14" s="310" t="s">
        <v>76</v>
      </c>
      <c r="Z14" s="311">
        <v>3</v>
      </c>
      <c r="AA14" s="311">
        <v>2</v>
      </c>
      <c r="AB14" s="311">
        <v>1</v>
      </c>
      <c r="AC14" s="311">
        <v>0</v>
      </c>
      <c r="AD14" s="311">
        <v>0</v>
      </c>
      <c r="AE14" s="311">
        <v>0</v>
      </c>
      <c r="AF14" s="311">
        <v>0</v>
      </c>
      <c r="AG14" s="312"/>
      <c r="AH14" s="312"/>
      <c r="AI14" s="312"/>
    </row>
    <row r="15" spans="1:35" s="350" customFormat="1" ht="13" customHeight="1" x14ac:dyDescent="0.3">
      <c r="A15" s="338">
        <v>5</v>
      </c>
      <c r="B15" s="339" t="str">
        <f>IF($E15="","",VLOOKUP($E15,#REF!,14))</f>
        <v/>
      </c>
      <c r="C15" s="340" t="str">
        <f>IF($E15="","",VLOOKUP($E15,#REF!,15))</f>
        <v/>
      </c>
      <c r="D15" s="340" t="str">
        <f>IF($E15="","",VLOOKUP($E15,#REF!,5))</f>
        <v/>
      </c>
      <c r="E15" s="341"/>
      <c r="F15" s="700" t="s">
        <v>222</v>
      </c>
      <c r="G15" s="701" t="s">
        <v>381</v>
      </c>
      <c r="H15" s="563"/>
      <c r="I15" s="356"/>
      <c r="J15" s="344"/>
      <c r="K15" s="356"/>
      <c r="L15" s="369"/>
      <c r="M15" s="367"/>
      <c r="N15" s="369"/>
      <c r="O15" s="347"/>
      <c r="P15" s="348"/>
      <c r="Q15" s="349"/>
      <c r="S15" s="359" t="e">
        <f>#REF!</f>
        <v>#REF!</v>
      </c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2"/>
      <c r="AH15" s="312"/>
      <c r="AI15" s="312"/>
    </row>
    <row r="16" spans="1:35" s="350" customFormat="1" ht="13" customHeight="1" thickBot="1" x14ac:dyDescent="0.35">
      <c r="A16" s="352"/>
      <c r="B16" s="353"/>
      <c r="C16" s="354"/>
      <c r="D16" s="354"/>
      <c r="E16" s="362"/>
      <c r="F16" s="703"/>
      <c r="G16" s="704"/>
      <c r="H16" s="564"/>
      <c r="I16" s="451"/>
      <c r="J16" s="358"/>
      <c r="K16" s="356"/>
      <c r="L16" s="369"/>
      <c r="M16" s="367"/>
      <c r="N16" s="369"/>
      <c r="O16" s="347"/>
      <c r="P16" s="348"/>
      <c r="Q16" s="349"/>
      <c r="S16" s="373" t="e">
        <f>#REF!</f>
        <v>#REF!</v>
      </c>
      <c r="W16" s="310"/>
      <c r="X16" s="310"/>
      <c r="Y16" s="310" t="s">
        <v>49</v>
      </c>
      <c r="Z16" s="311">
        <v>150</v>
      </c>
      <c r="AA16" s="311">
        <v>120</v>
      </c>
      <c r="AB16" s="311">
        <v>90</v>
      </c>
      <c r="AC16" s="311">
        <v>60</v>
      </c>
      <c r="AD16" s="311">
        <v>40</v>
      </c>
      <c r="AE16" s="311">
        <v>25</v>
      </c>
      <c r="AF16" s="311">
        <v>15</v>
      </c>
      <c r="AG16" s="312"/>
      <c r="AH16" s="312"/>
      <c r="AI16" s="312"/>
    </row>
    <row r="17" spans="1:35" s="350" customFormat="1" ht="13" customHeight="1" x14ac:dyDescent="0.3">
      <c r="A17" s="352">
        <v>6</v>
      </c>
      <c r="B17" s="339" t="str">
        <f>IF($E17="","",VLOOKUP($E17,#REF!,14))</f>
        <v/>
      </c>
      <c r="C17" s="340" t="str">
        <f>IF($E17="","",VLOOKUP($E17,#REF!,15))</f>
        <v/>
      </c>
      <c r="D17" s="340" t="str">
        <f>IF($E17="","",VLOOKUP($E17,#REF!,5))</f>
        <v/>
      </c>
      <c r="E17" s="341"/>
      <c r="F17" s="700" t="s">
        <v>145</v>
      </c>
      <c r="G17" s="701" t="s">
        <v>383</v>
      </c>
      <c r="H17" s="565"/>
      <c r="I17" s="450"/>
      <c r="J17" s="361"/>
      <c r="K17" s="356"/>
      <c r="L17" s="369"/>
      <c r="M17" s="367"/>
      <c r="N17" s="369"/>
      <c r="O17" s="347"/>
      <c r="P17" s="348"/>
      <c r="Q17" s="349"/>
      <c r="W17" s="310"/>
      <c r="X17" s="310"/>
      <c r="Y17" s="310" t="s">
        <v>67</v>
      </c>
      <c r="Z17" s="311">
        <v>120</v>
      </c>
      <c r="AA17" s="311">
        <v>90</v>
      </c>
      <c r="AB17" s="311">
        <v>60</v>
      </c>
      <c r="AC17" s="311">
        <v>40</v>
      </c>
      <c r="AD17" s="311">
        <v>25</v>
      </c>
      <c r="AE17" s="311">
        <v>15</v>
      </c>
      <c r="AF17" s="311">
        <v>8</v>
      </c>
      <c r="AG17" s="312"/>
      <c r="AH17" s="312"/>
      <c r="AI17" s="312"/>
    </row>
    <row r="18" spans="1:35" s="350" customFormat="1" ht="13" customHeight="1" x14ac:dyDescent="0.3">
      <c r="A18" s="352"/>
      <c r="B18" s="353"/>
      <c r="C18" s="354"/>
      <c r="D18" s="354"/>
      <c r="E18" s="362"/>
      <c r="F18" s="703"/>
      <c r="G18" s="704"/>
      <c r="H18" s="566"/>
      <c r="I18" s="452"/>
      <c r="J18" s="365"/>
      <c r="K18" s="451"/>
      <c r="L18" s="374"/>
      <c r="M18" s="367"/>
      <c r="N18" s="369"/>
      <c r="O18" s="347"/>
      <c r="P18" s="348"/>
      <c r="Q18" s="349"/>
      <c r="W18" s="310"/>
      <c r="X18" s="310"/>
      <c r="Y18" s="310" t="s">
        <v>68</v>
      </c>
      <c r="Z18" s="311">
        <v>90</v>
      </c>
      <c r="AA18" s="311">
        <v>60</v>
      </c>
      <c r="AB18" s="311">
        <v>40</v>
      </c>
      <c r="AC18" s="311">
        <v>25</v>
      </c>
      <c r="AD18" s="311">
        <v>15</v>
      </c>
      <c r="AE18" s="311">
        <v>8</v>
      </c>
      <c r="AF18" s="311">
        <v>4</v>
      </c>
      <c r="AG18" s="312"/>
      <c r="AH18" s="312"/>
      <c r="AI18" s="312"/>
    </row>
    <row r="19" spans="1:35" s="350" customFormat="1" ht="13" customHeight="1" x14ac:dyDescent="0.3">
      <c r="A19" s="352">
        <v>7</v>
      </c>
      <c r="B19" s="339" t="str">
        <f>IF($E19="","",VLOOKUP($E19,#REF!,14))</f>
        <v/>
      </c>
      <c r="C19" s="340" t="str">
        <f>IF($E19="","",VLOOKUP($E19,#REF!,15))</f>
        <v/>
      </c>
      <c r="D19" s="340" t="str">
        <f>IF($E19="","",VLOOKUP($E19,#REF!,5))</f>
        <v/>
      </c>
      <c r="E19" s="341"/>
      <c r="F19" s="700" t="s">
        <v>171</v>
      </c>
      <c r="G19" s="701" t="s">
        <v>378</v>
      </c>
      <c r="H19" s="563"/>
      <c r="I19" s="356"/>
      <c r="J19" s="368"/>
      <c r="K19" s="450"/>
      <c r="L19" s="367"/>
      <c r="M19" s="367"/>
      <c r="N19" s="369"/>
      <c r="O19" s="347"/>
      <c r="P19" s="348"/>
      <c r="Q19" s="349"/>
      <c r="W19" s="310"/>
      <c r="X19" s="310"/>
      <c r="Y19" s="310" t="s">
        <v>69</v>
      </c>
      <c r="Z19" s="311">
        <v>60</v>
      </c>
      <c r="AA19" s="311">
        <v>40</v>
      </c>
      <c r="AB19" s="311">
        <v>25</v>
      </c>
      <c r="AC19" s="311">
        <v>15</v>
      </c>
      <c r="AD19" s="311">
        <v>8</v>
      </c>
      <c r="AE19" s="311">
        <v>4</v>
      </c>
      <c r="AF19" s="311">
        <v>2</v>
      </c>
      <c r="AG19" s="312"/>
      <c r="AH19" s="312"/>
      <c r="AI19" s="312"/>
    </row>
    <row r="20" spans="1:35" s="350" customFormat="1" ht="13" customHeight="1" x14ac:dyDescent="0.3">
      <c r="A20" s="352"/>
      <c r="B20" s="353"/>
      <c r="C20" s="354"/>
      <c r="D20" s="354"/>
      <c r="E20" s="355"/>
      <c r="F20" s="702"/>
      <c r="G20" s="353"/>
      <c r="H20" s="564"/>
      <c r="I20" s="451"/>
      <c r="J20" s="370"/>
      <c r="K20" s="356"/>
      <c r="L20" s="367"/>
      <c r="M20" s="367"/>
      <c r="N20" s="369"/>
      <c r="O20" s="347"/>
      <c r="P20" s="348"/>
      <c r="Q20" s="349"/>
      <c r="W20" s="310"/>
      <c r="X20" s="310"/>
      <c r="Y20" s="310" t="s">
        <v>70</v>
      </c>
      <c r="Z20" s="311">
        <v>40</v>
      </c>
      <c r="AA20" s="311">
        <v>25</v>
      </c>
      <c r="AB20" s="311">
        <v>15</v>
      </c>
      <c r="AC20" s="311">
        <v>8</v>
      </c>
      <c r="AD20" s="311">
        <v>4</v>
      </c>
      <c r="AE20" s="311">
        <v>2</v>
      </c>
      <c r="AF20" s="311">
        <v>1</v>
      </c>
      <c r="AG20" s="312"/>
      <c r="AH20" s="312"/>
      <c r="AI20" s="312"/>
    </row>
    <row r="21" spans="1:35" s="350" customFormat="1" ht="13" customHeight="1" x14ac:dyDescent="0.3">
      <c r="A21" s="352">
        <v>8</v>
      </c>
      <c r="B21" s="339" t="str">
        <f>IF($E21="","",VLOOKUP($E21,#REF!,14))</f>
        <v/>
      </c>
      <c r="C21" s="340" t="str">
        <f>IF($E21="","",VLOOKUP($E21,#REF!,15))</f>
        <v/>
      </c>
      <c r="D21" s="340" t="str">
        <f>IF($E21="","",VLOOKUP($E21,#REF!,5))</f>
        <v/>
      </c>
      <c r="E21" s="341"/>
      <c r="F21" s="700" t="s">
        <v>170</v>
      </c>
      <c r="G21" s="701" t="s">
        <v>378</v>
      </c>
      <c r="H21" s="565"/>
      <c r="I21" s="356"/>
      <c r="J21" s="344"/>
      <c r="K21" s="356"/>
      <c r="L21" s="367"/>
      <c r="M21" s="367"/>
      <c r="N21" s="369"/>
      <c r="O21" s="347"/>
      <c r="P21" s="348"/>
      <c r="Q21" s="349"/>
      <c r="W21" s="310"/>
      <c r="X21" s="310"/>
      <c r="Y21" s="310" t="s">
        <v>71</v>
      </c>
      <c r="Z21" s="311">
        <v>25</v>
      </c>
      <c r="AA21" s="311">
        <v>15</v>
      </c>
      <c r="AB21" s="311">
        <v>10</v>
      </c>
      <c r="AC21" s="311">
        <v>6</v>
      </c>
      <c r="AD21" s="311">
        <v>3</v>
      </c>
      <c r="AE21" s="311">
        <v>1</v>
      </c>
      <c r="AF21" s="311">
        <v>0</v>
      </c>
      <c r="AG21" s="312"/>
      <c r="AH21" s="312"/>
      <c r="AI21" s="312"/>
    </row>
    <row r="22" spans="1:35" s="350" customFormat="1" ht="13" customHeight="1" x14ac:dyDescent="0.3">
      <c r="A22" s="352"/>
      <c r="B22" s="353"/>
      <c r="C22" s="354"/>
      <c r="D22" s="354"/>
      <c r="E22" s="355"/>
      <c r="F22" s="702"/>
      <c r="G22" s="353"/>
      <c r="H22" s="566"/>
      <c r="I22" s="356"/>
      <c r="J22" s="344"/>
      <c r="K22" s="356"/>
      <c r="L22" s="367"/>
      <c r="M22" s="364"/>
      <c r="N22" s="567"/>
      <c r="O22" s="568"/>
      <c r="P22" s="366"/>
      <c r="Q22" s="349"/>
      <c r="W22" s="310"/>
      <c r="X22" s="310"/>
      <c r="Y22" s="310" t="s">
        <v>72</v>
      </c>
      <c r="Z22" s="311">
        <v>15</v>
      </c>
      <c r="AA22" s="311">
        <v>10</v>
      </c>
      <c r="AB22" s="311">
        <v>6</v>
      </c>
      <c r="AC22" s="311">
        <v>3</v>
      </c>
      <c r="AD22" s="311">
        <v>1</v>
      </c>
      <c r="AE22" s="311">
        <v>0</v>
      </c>
      <c r="AF22" s="311">
        <v>0</v>
      </c>
      <c r="AG22" s="312"/>
      <c r="AH22" s="312"/>
      <c r="AI22" s="312"/>
    </row>
    <row r="23" spans="1:35" s="350" customFormat="1" ht="13" customHeight="1" x14ac:dyDescent="0.3">
      <c r="A23" s="352">
        <v>9</v>
      </c>
      <c r="B23" s="339" t="str">
        <f>IF($E23="","",VLOOKUP($E23,#REF!,14))</f>
        <v/>
      </c>
      <c r="C23" s="340" t="str">
        <f>IF($E23="","",VLOOKUP($E23,#REF!,15))</f>
        <v/>
      </c>
      <c r="D23" s="340" t="str">
        <f>IF($E23="","",VLOOKUP($E23,#REF!,5))</f>
        <v/>
      </c>
      <c r="E23" s="341"/>
      <c r="F23" s="700" t="s">
        <v>223</v>
      </c>
      <c r="G23" s="701" t="s">
        <v>381</v>
      </c>
      <c r="H23" s="563"/>
      <c r="I23" s="356"/>
      <c r="J23" s="344"/>
      <c r="K23" s="356"/>
      <c r="L23" s="367"/>
      <c r="M23" s="344"/>
      <c r="N23" s="369"/>
      <c r="O23" s="367"/>
      <c r="P23" s="367"/>
      <c r="Q23" s="349"/>
      <c r="W23" s="310"/>
      <c r="X23" s="310"/>
      <c r="Y23" s="310" t="s">
        <v>73</v>
      </c>
      <c r="Z23" s="311">
        <v>10</v>
      </c>
      <c r="AA23" s="311">
        <v>6</v>
      </c>
      <c r="AB23" s="311">
        <v>3</v>
      </c>
      <c r="AC23" s="311">
        <v>1</v>
      </c>
      <c r="AD23" s="311">
        <v>0</v>
      </c>
      <c r="AE23" s="311">
        <v>0</v>
      </c>
      <c r="AF23" s="311">
        <v>0</v>
      </c>
      <c r="AG23" s="312"/>
      <c r="AH23" s="312"/>
      <c r="AI23" s="312"/>
    </row>
    <row r="24" spans="1:35" s="350" customFormat="1" ht="13" customHeight="1" x14ac:dyDescent="0.3">
      <c r="A24" s="352"/>
      <c r="B24" s="353"/>
      <c r="C24" s="354"/>
      <c r="D24" s="354"/>
      <c r="E24" s="355"/>
      <c r="F24" s="702"/>
      <c r="G24" s="353"/>
      <c r="H24" s="564"/>
      <c r="I24" s="568"/>
      <c r="J24" s="358"/>
      <c r="K24" s="356"/>
      <c r="L24" s="367"/>
      <c r="M24" s="367"/>
      <c r="N24" s="369"/>
      <c r="O24" s="347"/>
      <c r="P24" s="348"/>
      <c r="Q24" s="349"/>
      <c r="W24" s="310"/>
      <c r="X24" s="310"/>
      <c r="Y24" s="310" t="s">
        <v>74</v>
      </c>
      <c r="Z24" s="311">
        <v>6</v>
      </c>
      <c r="AA24" s="311">
        <v>3</v>
      </c>
      <c r="AB24" s="311">
        <v>1</v>
      </c>
      <c r="AC24" s="311">
        <v>0</v>
      </c>
      <c r="AD24" s="311">
        <v>0</v>
      </c>
      <c r="AE24" s="311">
        <v>0</v>
      </c>
      <c r="AF24" s="311">
        <v>0</v>
      </c>
      <c r="AG24" s="312"/>
      <c r="AH24" s="312"/>
      <c r="AI24" s="312"/>
    </row>
    <row r="25" spans="1:35" s="350" customFormat="1" ht="13" customHeight="1" x14ac:dyDescent="0.3">
      <c r="A25" s="352">
        <v>10</v>
      </c>
      <c r="B25" s="339" t="str">
        <f>IF($E25="","",VLOOKUP($E25,#REF!,14))</f>
        <v/>
      </c>
      <c r="C25" s="340" t="str">
        <f>IF($E25="","",VLOOKUP($E25,#REF!,15))</f>
        <v/>
      </c>
      <c r="D25" s="340" t="str">
        <f>IF($E25="","",VLOOKUP($E25,#REF!,5))</f>
        <v/>
      </c>
      <c r="E25" s="341"/>
      <c r="F25" s="700" t="s">
        <v>221</v>
      </c>
      <c r="G25" s="701" t="s">
        <v>384</v>
      </c>
      <c r="H25" s="565"/>
      <c r="I25" s="450"/>
      <c r="J25" s="361"/>
      <c r="K25" s="356"/>
      <c r="L25" s="367"/>
      <c r="M25" s="367"/>
      <c r="N25" s="369"/>
      <c r="O25" s="347"/>
      <c r="P25" s="348"/>
      <c r="Q25" s="349"/>
      <c r="W25" s="310"/>
      <c r="X25" s="310"/>
      <c r="Y25" s="310" t="s">
        <v>79</v>
      </c>
      <c r="Z25" s="311">
        <v>3</v>
      </c>
      <c r="AA25" s="311">
        <v>2</v>
      </c>
      <c r="AB25" s="311">
        <v>1</v>
      </c>
      <c r="AC25" s="311">
        <v>0</v>
      </c>
      <c r="AD25" s="311">
        <v>0</v>
      </c>
      <c r="AE25" s="311">
        <v>0</v>
      </c>
      <c r="AF25" s="311">
        <v>0</v>
      </c>
      <c r="AG25" s="312"/>
      <c r="AH25" s="312"/>
      <c r="AI25" s="312"/>
    </row>
    <row r="26" spans="1:35" s="350" customFormat="1" ht="13" customHeight="1" x14ac:dyDescent="0.3">
      <c r="A26" s="352"/>
      <c r="B26" s="353"/>
      <c r="C26" s="354"/>
      <c r="D26" s="354"/>
      <c r="E26" s="362"/>
      <c r="F26" s="703"/>
      <c r="G26" s="704"/>
      <c r="H26" s="566"/>
      <c r="I26" s="452"/>
      <c r="J26" s="365"/>
      <c r="K26" s="568"/>
      <c r="L26" s="366"/>
      <c r="M26" s="367"/>
      <c r="N26" s="369"/>
      <c r="O26" s="347"/>
      <c r="P26" s="348"/>
      <c r="Q26" s="349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</row>
    <row r="27" spans="1:35" s="350" customFormat="1" ht="13" customHeight="1" x14ac:dyDescent="0.3">
      <c r="A27" s="352">
        <v>11</v>
      </c>
      <c r="B27" s="339" t="str">
        <f>IF($E27="","",VLOOKUP($E27,#REF!,14))</f>
        <v/>
      </c>
      <c r="C27" s="340" t="str">
        <f>IF($E27="","",VLOOKUP($E27,#REF!,15))</f>
        <v/>
      </c>
      <c r="D27" s="340" t="str">
        <f>IF($E27="","",VLOOKUP($E27,#REF!,5))</f>
        <v/>
      </c>
      <c r="E27" s="341"/>
      <c r="F27" s="700" t="s">
        <v>219</v>
      </c>
      <c r="G27" s="701" t="s">
        <v>378</v>
      </c>
      <c r="H27" s="563"/>
      <c r="I27" s="356"/>
      <c r="J27" s="368"/>
      <c r="K27" s="450"/>
      <c r="L27" s="369"/>
      <c r="M27" s="367"/>
      <c r="N27" s="369"/>
      <c r="O27" s="347"/>
      <c r="P27" s="348"/>
      <c r="Q27" s="349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</row>
    <row r="28" spans="1:35" s="350" customFormat="1" ht="13" customHeight="1" x14ac:dyDescent="0.3">
      <c r="A28" s="375"/>
      <c r="B28" s="353"/>
      <c r="C28" s="354"/>
      <c r="D28" s="354"/>
      <c r="E28" s="362"/>
      <c r="F28" s="703"/>
      <c r="G28" s="704"/>
      <c r="H28" s="564"/>
      <c r="I28" s="451"/>
      <c r="J28" s="370"/>
      <c r="K28" s="356"/>
      <c r="L28" s="369"/>
      <c r="M28" s="367"/>
      <c r="N28" s="369"/>
      <c r="O28" s="347"/>
      <c r="P28" s="348"/>
      <c r="Q28" s="349"/>
    </row>
    <row r="29" spans="1:35" s="350" customFormat="1" ht="13" customHeight="1" x14ac:dyDescent="0.3">
      <c r="A29" s="338">
        <v>12</v>
      </c>
      <c r="B29" s="339" t="str">
        <f>IF($E29="","",VLOOKUP($E29,#REF!,14))</f>
        <v/>
      </c>
      <c r="C29" s="340" t="str">
        <f>IF($E29="","",VLOOKUP($E29,#REF!,15))</f>
        <v/>
      </c>
      <c r="D29" s="340" t="str">
        <f>IF($E29="","",VLOOKUP($E29,#REF!,5))</f>
        <v/>
      </c>
      <c r="E29" s="341"/>
      <c r="F29" s="700" t="s">
        <v>220</v>
      </c>
      <c r="G29" s="701" t="s">
        <v>378</v>
      </c>
      <c r="H29" s="565"/>
      <c r="I29" s="450"/>
      <c r="J29" s="344"/>
      <c r="K29" s="356"/>
      <c r="L29" s="369"/>
      <c r="M29" s="367"/>
      <c r="N29" s="369"/>
      <c r="O29" s="347"/>
      <c r="P29" s="348"/>
      <c r="Q29" s="349"/>
    </row>
    <row r="30" spans="1:35" s="350" customFormat="1" ht="13" customHeight="1" x14ac:dyDescent="0.3">
      <c r="A30" s="352"/>
      <c r="B30" s="353"/>
      <c r="C30" s="354"/>
      <c r="D30" s="354"/>
      <c r="E30" s="362"/>
      <c r="F30" s="703"/>
      <c r="G30" s="704"/>
      <c r="H30" s="363"/>
      <c r="I30" s="344"/>
      <c r="J30" s="344"/>
      <c r="K30" s="452"/>
      <c r="L30" s="567"/>
      <c r="M30" s="568"/>
      <c r="N30" s="374"/>
      <c r="O30" s="347"/>
      <c r="P30" s="348"/>
      <c r="Q30" s="349"/>
    </row>
    <row r="31" spans="1:35" s="350" customFormat="1" ht="13" customHeight="1" x14ac:dyDescent="0.3">
      <c r="A31" s="352">
        <v>13</v>
      </c>
      <c r="B31" s="339" t="str">
        <f>IF($E31="","",VLOOKUP($E31,#REF!,14))</f>
        <v/>
      </c>
      <c r="C31" s="340" t="str">
        <f>IF($E31="","",VLOOKUP($E31,#REF!,15))</f>
        <v/>
      </c>
      <c r="D31" s="340" t="str">
        <f>IF($E31="","",VLOOKUP($E31,#REF!,5))</f>
        <v/>
      </c>
      <c r="E31" s="341"/>
      <c r="F31" s="700" t="s">
        <v>218</v>
      </c>
      <c r="G31" s="701" t="s">
        <v>378</v>
      </c>
      <c r="H31" s="372"/>
      <c r="I31" s="344"/>
      <c r="J31" s="344"/>
      <c r="K31" s="356"/>
      <c r="L31" s="369"/>
      <c r="M31" s="367"/>
      <c r="N31" s="367"/>
      <c r="O31" s="347"/>
      <c r="P31" s="348"/>
      <c r="Q31" s="349"/>
    </row>
    <row r="32" spans="1:35" s="350" customFormat="1" ht="13" customHeight="1" x14ac:dyDescent="0.3">
      <c r="A32" s="352"/>
      <c r="B32" s="353"/>
      <c r="C32" s="354"/>
      <c r="D32" s="354"/>
      <c r="E32" s="362"/>
      <c r="F32" s="703"/>
      <c r="G32" s="704"/>
      <c r="H32" s="357"/>
      <c r="I32" s="568"/>
      <c r="J32" s="358"/>
      <c r="K32" s="356"/>
      <c r="L32" s="369"/>
      <c r="M32" s="367"/>
      <c r="N32" s="367"/>
      <c r="O32" s="347"/>
      <c r="P32" s="348"/>
      <c r="Q32" s="349"/>
    </row>
    <row r="33" spans="1:17" s="350" customFormat="1" ht="13" customHeight="1" x14ac:dyDescent="0.3">
      <c r="A33" s="352">
        <v>14</v>
      </c>
      <c r="B33" s="339" t="str">
        <f>IF($E33="","",VLOOKUP($E33,#REF!,14))</f>
        <v/>
      </c>
      <c r="C33" s="340" t="str">
        <f>IF($E33="","",VLOOKUP($E33,#REF!,15))</f>
        <v/>
      </c>
      <c r="D33" s="340" t="str">
        <f>IF($E33="","",VLOOKUP($E33,#REF!,5))</f>
        <v/>
      </c>
      <c r="E33" s="341"/>
      <c r="F33" s="700" t="s">
        <v>169</v>
      </c>
      <c r="G33" s="701" t="s">
        <v>382</v>
      </c>
      <c r="H33" s="360"/>
      <c r="I33" s="344"/>
      <c r="J33" s="361"/>
      <c r="K33" s="356"/>
      <c r="L33" s="369"/>
      <c r="M33" s="367"/>
      <c r="N33" s="367"/>
      <c r="O33" s="347"/>
      <c r="P33" s="348"/>
      <c r="Q33" s="349"/>
    </row>
    <row r="34" spans="1:17" s="350" customFormat="1" ht="13" customHeight="1" x14ac:dyDescent="0.3">
      <c r="A34" s="352"/>
      <c r="B34" s="353"/>
      <c r="C34" s="354"/>
      <c r="D34" s="354"/>
      <c r="E34" s="362"/>
      <c r="F34" s="703"/>
      <c r="G34" s="704"/>
      <c r="H34" s="363"/>
      <c r="I34" s="364"/>
      <c r="J34" s="365"/>
      <c r="K34" s="568"/>
      <c r="L34" s="374"/>
      <c r="M34" s="367"/>
      <c r="N34" s="367"/>
      <c r="O34" s="347"/>
      <c r="P34" s="348"/>
      <c r="Q34" s="349"/>
    </row>
    <row r="35" spans="1:17" s="350" customFormat="1" ht="13" customHeight="1" x14ac:dyDescent="0.3">
      <c r="A35" s="352">
        <v>15</v>
      </c>
      <c r="B35" s="339" t="str">
        <f>IF($E35="","",VLOOKUP($E35,#REF!,14))</f>
        <v/>
      </c>
      <c r="C35" s="340" t="str">
        <f>IF($E35="","",VLOOKUP($E35,#REF!,15))</f>
        <v/>
      </c>
      <c r="D35" s="340" t="str">
        <f>IF($E35="","",VLOOKUP($E35,#REF!,5))</f>
        <v/>
      </c>
      <c r="E35" s="341"/>
      <c r="F35" s="700" t="s">
        <v>214</v>
      </c>
      <c r="G35" s="701" t="s">
        <v>382</v>
      </c>
      <c r="H35" s="343"/>
      <c r="I35" s="344"/>
      <c r="J35" s="368"/>
      <c r="K35" s="450"/>
      <c r="L35" s="367"/>
      <c r="M35" s="367"/>
      <c r="N35" s="367"/>
      <c r="O35" s="347"/>
      <c r="P35" s="348"/>
      <c r="Q35" s="349"/>
    </row>
    <row r="36" spans="1:17" s="350" customFormat="1" ht="13" customHeight="1" x14ac:dyDescent="0.3">
      <c r="A36" s="352"/>
      <c r="B36" s="353"/>
      <c r="C36" s="354"/>
      <c r="D36" s="354"/>
      <c r="E36" s="355"/>
      <c r="F36" s="702"/>
      <c r="G36" s="353"/>
      <c r="H36" s="357"/>
      <c r="I36" s="568"/>
      <c r="J36" s="370"/>
      <c r="K36" s="344"/>
      <c r="L36" s="367"/>
      <c r="M36" s="367"/>
      <c r="N36" s="367"/>
      <c r="O36" s="347"/>
      <c r="P36" s="348"/>
      <c r="Q36" s="349"/>
    </row>
    <row r="37" spans="1:17" s="350" customFormat="1" ht="13" customHeight="1" x14ac:dyDescent="0.3">
      <c r="A37" s="338">
        <v>16</v>
      </c>
      <c r="B37" s="339" t="str">
        <f>IF($E37="","",VLOOKUP($E37,#REF!,14))</f>
        <v/>
      </c>
      <c r="C37" s="340" t="str">
        <f>IF($E37="","",VLOOKUP($E37,#REF!,15))</f>
        <v/>
      </c>
      <c r="D37" s="340" t="str">
        <f>IF($E37="","",VLOOKUP($E37,#REF!,5))</f>
        <v/>
      </c>
      <c r="E37" s="341"/>
      <c r="F37" s="700" t="s">
        <v>217</v>
      </c>
      <c r="G37" s="701" t="s">
        <v>378</v>
      </c>
      <c r="H37" s="371"/>
      <c r="I37" s="344"/>
      <c r="J37" s="344"/>
      <c r="K37" s="344"/>
      <c r="L37" s="367"/>
      <c r="M37" s="367"/>
      <c r="N37" s="367"/>
      <c r="O37" s="347"/>
      <c r="P37" s="348"/>
      <c r="Q37" s="349"/>
    </row>
    <row r="38" spans="1:17" s="350" customFormat="1" ht="9.65" customHeight="1" x14ac:dyDescent="0.3">
      <c r="A38" s="376"/>
      <c r="B38" s="355"/>
      <c r="C38" s="355"/>
      <c r="D38" s="355"/>
      <c r="E38" s="355"/>
      <c r="F38" s="702"/>
      <c r="G38" s="353"/>
      <c r="H38" s="363"/>
      <c r="I38" s="344"/>
      <c r="J38" s="344"/>
      <c r="K38" s="344"/>
      <c r="L38" s="367"/>
      <c r="M38" s="367"/>
      <c r="N38" s="367"/>
      <c r="O38" s="347"/>
      <c r="P38" s="348"/>
      <c r="Q38" s="349"/>
    </row>
    <row r="39" spans="1:17" s="350" customFormat="1" ht="9.65" customHeight="1" x14ac:dyDescent="0.3">
      <c r="A39" s="377"/>
      <c r="B39" s="378"/>
      <c r="C39" s="378"/>
      <c r="D39" s="378"/>
      <c r="E39" s="355"/>
      <c r="F39" s="702"/>
      <c r="G39" s="353"/>
      <c r="H39" s="355"/>
      <c r="I39" s="378"/>
      <c r="J39" s="378"/>
      <c r="K39" s="378"/>
      <c r="L39" s="379"/>
      <c r="M39" s="379"/>
      <c r="N39" s="379"/>
      <c r="O39" s="347"/>
      <c r="P39" s="348"/>
      <c r="Q39" s="349"/>
    </row>
    <row r="40" spans="1:17" s="350" customFormat="1" ht="9.65" customHeight="1" x14ac:dyDescent="0.3">
      <c r="A40" s="376"/>
      <c r="B40" s="355"/>
      <c r="C40" s="355"/>
      <c r="D40" s="355"/>
      <c r="E40" s="355"/>
      <c r="F40" s="702"/>
      <c r="G40" s="353"/>
      <c r="H40" s="355"/>
      <c r="I40" s="378"/>
      <c r="J40" s="378"/>
      <c r="K40" s="380"/>
      <c r="L40" s="355"/>
      <c r="M40" s="378"/>
      <c r="N40" s="379"/>
      <c r="O40" s="347"/>
      <c r="P40" s="348"/>
      <c r="Q40" s="349"/>
    </row>
    <row r="41" spans="1:17" s="350" customFormat="1" ht="9.65" customHeight="1" x14ac:dyDescent="0.3">
      <c r="A41" s="376"/>
      <c r="B41" s="378"/>
      <c r="C41" s="378"/>
      <c r="D41" s="378"/>
      <c r="E41" s="355"/>
      <c r="F41" s="702"/>
      <c r="G41" s="353"/>
      <c r="H41" s="355"/>
      <c r="I41" s="378"/>
      <c r="J41" s="378"/>
      <c r="K41" s="378"/>
      <c r="L41" s="379"/>
      <c r="M41" s="378"/>
      <c r="N41" s="379"/>
      <c r="O41" s="347"/>
      <c r="P41" s="348"/>
      <c r="Q41" s="349"/>
    </row>
    <row r="42" spans="1:17" s="350" customFormat="1" ht="9.65" customHeight="1" x14ac:dyDescent="0.3">
      <c r="A42" s="376"/>
      <c r="B42" s="355"/>
      <c r="C42" s="355"/>
      <c r="D42" s="355"/>
      <c r="E42" s="355"/>
      <c r="F42" s="702"/>
      <c r="G42" s="353"/>
      <c r="H42" s="355"/>
      <c r="I42" s="378"/>
      <c r="J42" s="378"/>
      <c r="K42" s="378"/>
      <c r="L42" s="379"/>
      <c r="M42" s="379"/>
      <c r="N42" s="379"/>
      <c r="O42" s="347"/>
      <c r="P42" s="348"/>
      <c r="Q42" s="349"/>
    </row>
    <row r="43" spans="1:17" s="350" customFormat="1" ht="9.65" customHeight="1" x14ac:dyDescent="0.3">
      <c r="A43" s="376"/>
      <c r="B43" s="378"/>
      <c r="C43" s="378"/>
      <c r="D43" s="378"/>
      <c r="E43" s="355"/>
      <c r="F43" s="702"/>
      <c r="G43" s="353"/>
      <c r="H43" s="355"/>
      <c r="I43" s="378"/>
      <c r="J43" s="381"/>
      <c r="K43" s="378"/>
      <c r="L43" s="379"/>
      <c r="M43" s="379"/>
      <c r="N43" s="379"/>
      <c r="O43" s="347"/>
      <c r="P43" s="348"/>
      <c r="Q43" s="349"/>
    </row>
    <row r="44" spans="1:17" s="350" customFormat="1" ht="9.65" customHeight="1" x14ac:dyDescent="0.3">
      <c r="A44" s="376"/>
      <c r="B44" s="355"/>
      <c r="C44" s="355"/>
      <c r="D44" s="355"/>
      <c r="E44" s="355"/>
      <c r="F44" s="702"/>
      <c r="G44" s="353"/>
      <c r="H44" s="355"/>
      <c r="I44" s="380"/>
      <c r="J44" s="355"/>
      <c r="K44" s="378"/>
      <c r="L44" s="379"/>
      <c r="M44" s="379"/>
      <c r="N44" s="379"/>
      <c r="O44" s="347"/>
      <c r="P44" s="348"/>
      <c r="Q44" s="349"/>
    </row>
    <row r="45" spans="1:17" s="350" customFormat="1" ht="9.65" customHeight="1" x14ac:dyDescent="0.3">
      <c r="A45" s="376"/>
      <c r="B45" s="378"/>
      <c r="C45" s="378"/>
      <c r="D45" s="378"/>
      <c r="E45" s="355"/>
      <c r="F45" s="702"/>
      <c r="G45" s="353"/>
      <c r="H45" s="355"/>
      <c r="I45" s="378"/>
      <c r="J45" s="378"/>
      <c r="K45" s="378"/>
      <c r="L45" s="379"/>
      <c r="M45" s="379"/>
      <c r="N45" s="379"/>
      <c r="O45" s="347"/>
      <c r="P45" s="348"/>
      <c r="Q45" s="349"/>
    </row>
    <row r="46" spans="1:17" s="350" customFormat="1" ht="9.65" customHeight="1" x14ac:dyDescent="0.3">
      <c r="A46" s="376"/>
      <c r="B46" s="355"/>
      <c r="C46" s="355"/>
      <c r="D46" s="355"/>
      <c r="E46" s="355"/>
      <c r="F46" s="702"/>
      <c r="G46" s="353"/>
      <c r="H46" s="355"/>
      <c r="I46" s="378"/>
      <c r="J46" s="378"/>
      <c r="K46" s="378"/>
      <c r="L46" s="379"/>
      <c r="M46" s="379"/>
      <c r="N46" s="379"/>
      <c r="O46" s="347"/>
      <c r="P46" s="348"/>
      <c r="Q46" s="349"/>
    </row>
    <row r="47" spans="1:17" s="350" customFormat="1" ht="9.65" customHeight="1" x14ac:dyDescent="0.3">
      <c r="A47" s="377"/>
      <c r="B47" s="378"/>
      <c r="C47" s="378"/>
      <c r="D47" s="378"/>
      <c r="E47" s="355"/>
      <c r="F47" s="702"/>
      <c r="G47" s="353"/>
      <c r="H47" s="355"/>
      <c r="I47" s="378"/>
      <c r="J47" s="378"/>
      <c r="K47" s="378"/>
      <c r="L47" s="378"/>
      <c r="M47" s="345"/>
      <c r="N47" s="345"/>
      <c r="O47" s="347"/>
      <c r="P47" s="348"/>
      <c r="Q47" s="349"/>
    </row>
    <row r="48" spans="1:17" s="387" customFormat="1" ht="6.75" customHeight="1" x14ac:dyDescent="0.3">
      <c r="A48" s="382"/>
      <c r="B48" s="382"/>
      <c r="C48" s="382"/>
      <c r="D48" s="382"/>
      <c r="E48" s="382"/>
      <c r="F48" s="705"/>
      <c r="G48" s="706"/>
      <c r="H48" s="383"/>
      <c r="I48" s="384"/>
      <c r="J48" s="385"/>
      <c r="K48" s="384"/>
      <c r="L48" s="385"/>
      <c r="M48" s="384"/>
      <c r="N48" s="385"/>
      <c r="O48" s="384"/>
      <c r="P48" s="385"/>
      <c r="Q48" s="386"/>
    </row>
    <row r="49" spans="1:16" s="398" customFormat="1" ht="10.5" customHeight="1" x14ac:dyDescent="0.3">
      <c r="A49" s="388" t="s">
        <v>30</v>
      </c>
      <c r="B49" s="389"/>
      <c r="C49" s="389"/>
      <c r="D49" s="390"/>
      <c r="E49" s="391" t="s">
        <v>2</v>
      </c>
      <c r="F49" s="707"/>
      <c r="G49" s="708"/>
      <c r="H49" s="391" t="s">
        <v>2</v>
      </c>
      <c r="I49" s="392" t="s">
        <v>39</v>
      </c>
      <c r="J49" s="393"/>
      <c r="K49" s="392" t="s">
        <v>40</v>
      </c>
      <c r="L49" s="394"/>
      <c r="M49" s="395" t="s">
        <v>41</v>
      </c>
      <c r="N49" s="395"/>
      <c r="O49" s="396"/>
      <c r="P49" s="397"/>
    </row>
    <row r="50" spans="1:16" s="398" customFormat="1" ht="9" customHeight="1" x14ac:dyDescent="0.3">
      <c r="A50" s="399" t="s">
        <v>31</v>
      </c>
      <c r="B50" s="400"/>
      <c r="C50" s="401"/>
      <c r="D50" s="402"/>
      <c r="E50" s="403">
        <v>1</v>
      </c>
      <c r="F50" s="709"/>
      <c r="G50" s="710"/>
      <c r="H50" s="404" t="s">
        <v>3</v>
      </c>
      <c r="I50" s="405"/>
      <c r="J50" s="406"/>
      <c r="K50" s="405"/>
      <c r="L50" s="407"/>
      <c r="M50" s="408" t="s">
        <v>33</v>
      </c>
      <c r="N50" s="409"/>
      <c r="O50" s="409"/>
      <c r="P50" s="410"/>
    </row>
    <row r="51" spans="1:16" s="398" customFormat="1" ht="9" customHeight="1" x14ac:dyDescent="0.3">
      <c r="A51" s="411" t="s">
        <v>38</v>
      </c>
      <c r="B51" s="412"/>
      <c r="C51" s="413"/>
      <c r="D51" s="414"/>
      <c r="E51" s="403">
        <v>2</v>
      </c>
      <c r="F51" s="709"/>
      <c r="G51" s="710"/>
      <c r="H51" s="404" t="s">
        <v>4</v>
      </c>
      <c r="I51" s="405"/>
      <c r="J51" s="406"/>
      <c r="K51" s="405"/>
      <c r="L51" s="407"/>
      <c r="M51" s="415"/>
      <c r="N51" s="416"/>
      <c r="O51" s="412"/>
      <c r="P51" s="417"/>
    </row>
    <row r="52" spans="1:16" s="398" customFormat="1" ht="9" customHeight="1" x14ac:dyDescent="0.3">
      <c r="A52" s="418"/>
      <c r="B52" s="419"/>
      <c r="C52" s="420"/>
      <c r="D52" s="421"/>
      <c r="E52" s="403">
        <v>3</v>
      </c>
      <c r="F52" s="709"/>
      <c r="G52" s="710"/>
      <c r="H52" s="404" t="s">
        <v>5</v>
      </c>
      <c r="I52" s="405"/>
      <c r="J52" s="406"/>
      <c r="K52" s="405"/>
      <c r="L52" s="407"/>
      <c r="M52" s="408" t="s">
        <v>34</v>
      </c>
      <c r="N52" s="409"/>
      <c r="O52" s="409"/>
      <c r="P52" s="410"/>
    </row>
    <row r="53" spans="1:16" s="398" customFormat="1" ht="9" customHeight="1" x14ac:dyDescent="0.3">
      <c r="A53" s="422"/>
      <c r="B53" s="324"/>
      <c r="C53" s="324"/>
      <c r="D53" s="423"/>
      <c r="E53" s="403">
        <v>4</v>
      </c>
      <c r="F53" s="709"/>
      <c r="G53" s="710"/>
      <c r="H53" s="404" t="s">
        <v>6</v>
      </c>
      <c r="I53" s="405"/>
      <c r="J53" s="406"/>
      <c r="K53" s="405"/>
      <c r="L53" s="407"/>
      <c r="M53" s="405"/>
      <c r="N53" s="406"/>
      <c r="O53" s="405"/>
      <c r="P53" s="407"/>
    </row>
    <row r="54" spans="1:16" s="398" customFormat="1" ht="9" customHeight="1" x14ac:dyDescent="0.3">
      <c r="A54" s="424"/>
      <c r="B54" s="425"/>
      <c r="C54" s="425"/>
      <c r="D54" s="426"/>
      <c r="E54" s="403"/>
      <c r="F54" s="709"/>
      <c r="G54" s="710"/>
      <c r="H54" s="404" t="s">
        <v>7</v>
      </c>
      <c r="I54" s="405"/>
      <c r="J54" s="406"/>
      <c r="K54" s="405"/>
      <c r="L54" s="407"/>
      <c r="M54" s="412"/>
      <c r="N54" s="416"/>
      <c r="O54" s="412"/>
      <c r="P54" s="417"/>
    </row>
    <row r="55" spans="1:16" s="398" customFormat="1" ht="9" customHeight="1" x14ac:dyDescent="0.3">
      <c r="A55" s="427"/>
      <c r="B55" s="428"/>
      <c r="C55" s="324"/>
      <c r="D55" s="423"/>
      <c r="E55" s="403"/>
      <c r="F55" s="709"/>
      <c r="G55" s="710"/>
      <c r="H55" s="404" t="s">
        <v>8</v>
      </c>
      <c r="I55" s="405"/>
      <c r="J55" s="406"/>
      <c r="K55" s="405"/>
      <c r="L55" s="407"/>
      <c r="M55" s="408" t="s">
        <v>26</v>
      </c>
      <c r="N55" s="409"/>
      <c r="O55" s="409"/>
      <c r="P55" s="410"/>
    </row>
    <row r="56" spans="1:16" s="398" customFormat="1" ht="9" customHeight="1" x14ac:dyDescent="0.3">
      <c r="A56" s="427"/>
      <c r="B56" s="428"/>
      <c r="C56" s="429"/>
      <c r="D56" s="430"/>
      <c r="E56" s="403"/>
      <c r="F56" s="709"/>
      <c r="G56" s="710"/>
      <c r="H56" s="404" t="s">
        <v>9</v>
      </c>
      <c r="I56" s="405"/>
      <c r="J56" s="406"/>
      <c r="K56" s="405"/>
      <c r="L56" s="407"/>
      <c r="M56" s="405"/>
      <c r="N56" s="406"/>
      <c r="O56" s="405"/>
      <c r="P56" s="407"/>
    </row>
    <row r="57" spans="1:16" s="398" customFormat="1" ht="9" customHeight="1" x14ac:dyDescent="0.3">
      <c r="A57" s="431"/>
      <c r="B57" s="432"/>
      <c r="C57" s="433"/>
      <c r="D57" s="434"/>
      <c r="E57" s="435"/>
      <c r="F57" s="711"/>
      <c r="G57" s="712"/>
      <c r="H57" s="436" t="s">
        <v>10</v>
      </c>
      <c r="I57" s="412"/>
      <c r="J57" s="416"/>
      <c r="K57" s="412"/>
      <c r="L57" s="417"/>
      <c r="M57" s="412" t="str">
        <f>P4</f>
        <v>Sági István</v>
      </c>
      <c r="N57" s="416"/>
      <c r="O57" s="412"/>
      <c r="P57" s="437" t="e">
        <f>MIN(4,#REF!)</f>
        <v>#REF!</v>
      </c>
    </row>
  </sheetData>
  <mergeCells count="1">
    <mergeCell ref="A4:C4"/>
  </mergeCells>
  <conditionalFormatting sqref="B39 B41 B43 B45 B47">
    <cfRule type="cellIs" dxfId="186" priority="39" stopIfTrue="1" operator="equal">
      <formula>"QA"</formula>
    </cfRule>
    <cfRule type="cellIs" dxfId="185" priority="40" stopIfTrue="1" operator="equal">
      <formula>"DA"</formula>
    </cfRule>
  </conditionalFormatting>
  <conditionalFormatting sqref="E7:G7 E9:G9 E11:G11 E15:G15 E17:G17 E19:G19 E25:G25 E13:G13 E21:G21 E23:G23 E27:G27 E29:G29 E31:G31 E37:G37 E33:G33 E35:G35">
    <cfRule type="expression" dxfId="184" priority="42" stopIfTrue="1">
      <formula>$E7&lt;5</formula>
    </cfRule>
  </conditionalFormatting>
  <conditionalFormatting sqref="E39:G39 E41:G41 E43:G43 E45:G45 E47:G47">
    <cfRule type="expression" dxfId="183" priority="34" stopIfTrue="1">
      <formula>AND($E39&lt;9,$C39&gt;0)</formula>
    </cfRule>
  </conditionalFormatting>
  <conditionalFormatting sqref="H8 J10 H12 L14 H16 J18 H20 N22 H24 J26 H28 L30 H32 J34 H36 P57">
    <cfRule type="expression" dxfId="182" priority="41" stopIfTrue="1">
      <formula>$M$1="CU"</formula>
    </cfRule>
  </conditionalFormatting>
  <conditionalFormatting sqref="I8">
    <cfRule type="cellIs" dxfId="181" priority="28" stopIfTrue="1" operator="equal">
      <formula>"Bye"</formula>
    </cfRule>
  </conditionalFormatting>
  <conditionalFormatting sqref="I10 I18 I26 I34 I44 M22 K30 K40">
    <cfRule type="expression" dxfId="180" priority="31" stopIfTrue="1">
      <formula>AND($M$1="CU",I10="Umpire")</formula>
    </cfRule>
    <cfRule type="expression" dxfId="179" priority="32" stopIfTrue="1">
      <formula>AND($M$1="CU",I10&lt;&gt;"Umpire",J10&lt;&gt;"")</formula>
    </cfRule>
    <cfRule type="expression" dxfId="178" priority="33" stopIfTrue="1">
      <formula>AND($M$1="CU",I10&lt;&gt;"Umpire")</formula>
    </cfRule>
  </conditionalFormatting>
  <conditionalFormatting sqref="I12">
    <cfRule type="cellIs" dxfId="177" priority="21" stopIfTrue="1" operator="equal">
      <formula>"Bye"</formula>
    </cfRule>
  </conditionalFormatting>
  <conditionalFormatting sqref="I16">
    <cfRule type="cellIs" dxfId="176" priority="27" stopIfTrue="1" operator="equal">
      <formula>"Bye"</formula>
    </cfRule>
  </conditionalFormatting>
  <conditionalFormatting sqref="I20">
    <cfRule type="cellIs" dxfId="175" priority="24" stopIfTrue="1" operator="equal">
      <formula>"Bye"</formula>
    </cfRule>
  </conditionalFormatting>
  <conditionalFormatting sqref="I24">
    <cfRule type="cellIs" dxfId="174" priority="13" stopIfTrue="1" operator="equal">
      <formula>"Bye"</formula>
    </cfRule>
  </conditionalFormatting>
  <conditionalFormatting sqref="I28">
    <cfRule type="cellIs" dxfId="173" priority="29" stopIfTrue="1" operator="equal">
      <formula>"Bye"</formula>
    </cfRule>
  </conditionalFormatting>
  <conditionalFormatting sqref="I32">
    <cfRule type="cellIs" dxfId="172" priority="12" stopIfTrue="1" operator="equal">
      <formula>"Bye"</formula>
    </cfRule>
  </conditionalFormatting>
  <conditionalFormatting sqref="I36">
    <cfRule type="cellIs" dxfId="171" priority="2" stopIfTrue="1" operator="equal">
      <formula>"Bye"</formula>
    </cfRule>
  </conditionalFormatting>
  <conditionalFormatting sqref="K10">
    <cfRule type="cellIs" dxfId="170" priority="23" stopIfTrue="1" operator="equal">
      <formula>"Bye"</formula>
    </cfRule>
  </conditionalFormatting>
  <conditionalFormatting sqref="K18">
    <cfRule type="cellIs" dxfId="169" priority="20" stopIfTrue="1" operator="equal">
      <formula>"Bye"</formula>
    </cfRule>
  </conditionalFormatting>
  <conditionalFormatting sqref="K26">
    <cfRule type="cellIs" dxfId="168" priority="14" stopIfTrue="1" operator="equal">
      <formula>"Bye"</formula>
    </cfRule>
  </conditionalFormatting>
  <conditionalFormatting sqref="K34">
    <cfRule type="cellIs" dxfId="167" priority="1" stopIfTrue="1" operator="equal">
      <formula>"Bye"</formula>
    </cfRule>
  </conditionalFormatting>
  <conditionalFormatting sqref="M14">
    <cfRule type="cellIs" dxfId="166" priority="22" stopIfTrue="1" operator="equal">
      <formula>"Bye"</formula>
    </cfRule>
  </conditionalFormatting>
  <conditionalFormatting sqref="M30">
    <cfRule type="cellIs" dxfId="165" priority="17" stopIfTrue="1" operator="equal">
      <formula>"Bye"</formula>
    </cfRule>
  </conditionalFormatting>
  <conditionalFormatting sqref="M40 I42 K44 I46">
    <cfRule type="expression" dxfId="164" priority="37" stopIfTrue="1">
      <formula>H40="as"</formula>
    </cfRule>
    <cfRule type="expression" dxfId="163" priority="38" stopIfTrue="1">
      <formula>H40="bs"</formula>
    </cfRule>
  </conditionalFormatting>
  <conditionalFormatting sqref="O22">
    <cfRule type="cellIs" dxfId="162" priority="16" stopIfTrue="1" operator="equal">
      <formula>"Bye"</formula>
    </cfRule>
  </conditionalFormatting>
  <conditionalFormatting sqref="K14">
    <cfRule type="expression" dxfId="161" priority="58" stopIfTrue="1">
      <formula>AND($M$1="CU",K14="Umpire")</formula>
    </cfRule>
    <cfRule type="expression" dxfId="160" priority="59" stopIfTrue="1">
      <formula>AND($M$1="CU",K14&lt;&gt;"Umpire",L14&lt;&gt;"")</formula>
    </cfRule>
    <cfRule type="expression" dxfId="159" priority="60" stopIfTrue="1">
      <formula>AND($M$1="CU",K14&lt;&gt;"Umpire")</formula>
    </cfRule>
  </conditionalFormatting>
  <dataValidations count="1">
    <dataValidation type="list" allowBlank="1" showInputMessage="1" sqref="I44 M22 K30 I34 I26 I18 I10 K14 K40" xr:uid="{7E35979D-B457-4AFB-BF81-3423E4277D8B}">
      <formula1>$S$7:$S$16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1537" r:id="rId4" name="Button 1">
              <controlPr defaultSize="0" print="0" autoFill="0" autoPict="0" macro="[0]!Jun_Show_CU">
                <anchor moveWithCells="1" sizeWithCells="1">
                  <from>
                    <xdr:col>10</xdr:col>
                    <xdr:colOff>522514</xdr:colOff>
                    <xdr:row>0</xdr:row>
                    <xdr:rowOff>10886</xdr:rowOff>
                  </from>
                  <to>
                    <xdr:col>12</xdr:col>
                    <xdr:colOff>370114</xdr:colOff>
                    <xdr:row>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38" r:id="rId5" name="Button 2">
              <controlPr defaultSize="0" print="0" autoFill="0" autoPict="0" macro="[0]!Jun_Hide_CU">
                <anchor moveWithCells="1" sizeWithCells="1">
                  <from>
                    <xdr:col>10</xdr:col>
                    <xdr:colOff>517071</xdr:colOff>
                    <xdr:row>0</xdr:row>
                    <xdr:rowOff>179614</xdr:rowOff>
                  </from>
                  <to>
                    <xdr:col>12</xdr:col>
                    <xdr:colOff>370114</xdr:colOff>
                    <xdr:row>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A7FC-1505-4273-BC82-88346DE12AB7}">
  <sheetPr>
    <tabColor theme="3" tint="0.59999389629810485"/>
  </sheetPr>
  <dimension ref="A1:AF39"/>
  <sheetViews>
    <sheetView zoomScaleNormal="100" workbookViewId="0">
      <selection activeCell="L26" sqref="L26"/>
    </sheetView>
  </sheetViews>
  <sheetFormatPr defaultRowHeight="12.45" x14ac:dyDescent="0.3"/>
  <cols>
    <col min="1" max="1" width="5.4609375" customWidth="1"/>
    <col min="2" max="2" width="4.4609375" customWidth="1"/>
    <col min="3" max="3" width="8.3046875" customWidth="1"/>
    <col min="4" max="4" width="7.15234375" customWidth="1"/>
    <col min="5" max="5" width="9.3046875" customWidth="1"/>
    <col min="6" max="6" width="15.07421875" customWidth="1"/>
    <col min="7" max="7" width="13.61328125" customWidth="1"/>
    <col min="8" max="10" width="8.53515625" customWidth="1"/>
    <col min="12" max="12" width="5.53515625" customWidth="1"/>
    <col min="13" max="13" width="4.53515625" customWidth="1"/>
    <col min="20" max="20" width="10.3046875" hidden="1" customWidth="1"/>
    <col min="21" max="32" width="0" hidden="1" customWidth="1"/>
  </cols>
  <sheetData>
    <row r="1" spans="1:32" ht="25.3" x14ac:dyDescent="0.3">
      <c r="A1" s="614" t="s">
        <v>205</v>
      </c>
      <c r="B1" s="614"/>
      <c r="C1" s="614"/>
      <c r="D1" s="614"/>
      <c r="E1" s="614"/>
      <c r="F1" s="582"/>
      <c r="G1" s="582"/>
      <c r="I1" s="160"/>
      <c r="J1" s="161"/>
      <c r="K1" s="84"/>
      <c r="L1" s="84" t="s">
        <v>11</v>
      </c>
      <c r="M1" s="84"/>
      <c r="W1" s="262" t="e">
        <f>IF(T5=1,CONCATENATE(VLOOKUP(T3,V16:AC26,2)),CONCATENATE(VLOOKUP(T3,V2:AF13,2)))</f>
        <v>#REF!</v>
      </c>
      <c r="X1" s="262" t="e">
        <f>IF(T5=1,CONCATENATE(VLOOKUP(T3,V16:AF26,3)),CONCATENATE(VLOOKUP(T3,V2:AF13,3)))</f>
        <v>#REF!</v>
      </c>
      <c r="Y1" s="262" t="e">
        <f>IF(T5=1,CONCATENATE(VLOOKUP(T3,V16:AF26,4)),CONCATENATE(VLOOKUP(T3,V2:AF13,4)))</f>
        <v>#REF!</v>
      </c>
      <c r="Z1" s="262" t="e">
        <f>IF(T5=1,CONCATENATE(VLOOKUP(T3,V16:AF26,5)),CONCATENATE(VLOOKUP(T3,V2:AF13,5)))</f>
        <v>#REF!</v>
      </c>
      <c r="AA1" s="262" t="e">
        <f>IF(T5=1,CONCATENATE(VLOOKUP(T3,V16:AF26,6)),CONCATENATE(VLOOKUP(T3,V2:AF13,6)))</f>
        <v>#REF!</v>
      </c>
      <c r="AB1" s="262" t="e">
        <f>IF(T5=1,CONCATENATE(VLOOKUP(T3,V16:AF26,7)),CONCATENATE(VLOOKUP(T3,V2:AF13,7)))</f>
        <v>#REF!</v>
      </c>
      <c r="AC1" s="262" t="e">
        <f>IF(T5=1,CONCATENATE(VLOOKUP(T3,V16:AF26,8)),CONCATENATE(VLOOKUP(T3,V2:AF13,8)))</f>
        <v>#REF!</v>
      </c>
      <c r="AD1" s="262" t="e">
        <f>IF(T5=1,CONCATENATE(VLOOKUP(T3,V16:AF26,9)),CONCATENATE(VLOOKUP(T3,V2:AF13,9)))</f>
        <v>#REF!</v>
      </c>
      <c r="AE1" s="262" t="e">
        <f>IF(T5=1,CONCATENATE(VLOOKUP(T3,V16:AF26,10)),CONCATENATE(VLOOKUP(T3,V2:AF13,10)))</f>
        <v>#REF!</v>
      </c>
      <c r="AF1" s="262" t="e">
        <f>IF(T5=1,CONCATENATE(VLOOKUP(T3,V16:AF26,11)),CONCATENATE(VLOOKUP(T3,V2:AF13,11)))</f>
        <v>#REF!</v>
      </c>
    </row>
    <row r="2" spans="1:32" x14ac:dyDescent="0.3">
      <c r="A2" s="162" t="s">
        <v>36</v>
      </c>
      <c r="B2" s="163"/>
      <c r="C2" s="163"/>
      <c r="D2" s="163"/>
      <c r="E2" s="163" t="s">
        <v>291</v>
      </c>
      <c r="F2" s="163"/>
      <c r="G2" s="163"/>
      <c r="H2" s="160"/>
      <c r="I2" s="160"/>
      <c r="J2" s="160"/>
      <c r="K2" s="85"/>
      <c r="L2" s="80"/>
      <c r="M2" s="85"/>
      <c r="T2" s="257"/>
      <c r="U2" s="256"/>
      <c r="V2" s="256" t="s">
        <v>49</v>
      </c>
      <c r="W2" s="250">
        <v>150</v>
      </c>
      <c r="X2" s="250">
        <v>120</v>
      </c>
      <c r="Y2" s="250">
        <v>100</v>
      </c>
      <c r="Z2" s="250">
        <v>80</v>
      </c>
      <c r="AA2" s="250">
        <v>70</v>
      </c>
      <c r="AB2" s="250">
        <v>60</v>
      </c>
      <c r="AC2" s="250">
        <v>55</v>
      </c>
      <c r="AD2" s="250">
        <v>50</v>
      </c>
      <c r="AE2" s="250">
        <v>45</v>
      </c>
      <c r="AF2" s="250">
        <v>40</v>
      </c>
    </row>
    <row r="3" spans="1:32" x14ac:dyDescent="0.3">
      <c r="A3" s="48" t="s">
        <v>19</v>
      </c>
      <c r="B3" s="48"/>
      <c r="C3" s="48"/>
      <c r="D3" s="48"/>
      <c r="E3" s="48" t="s">
        <v>16</v>
      </c>
      <c r="F3" s="48"/>
      <c r="G3" s="48"/>
      <c r="H3" s="48"/>
      <c r="I3" s="49" t="s">
        <v>25</v>
      </c>
      <c r="J3" s="48"/>
      <c r="K3" s="222"/>
      <c r="L3" s="221"/>
      <c r="M3" s="222"/>
      <c r="T3" s="256" t="e">
        <f>IF(#REF!="OB","A",IF(#REF!="IX","W",#REF!))</f>
        <v>#REF!</v>
      </c>
      <c r="U3" s="256"/>
      <c r="V3" s="256" t="s">
        <v>67</v>
      </c>
      <c r="W3" s="250">
        <v>120</v>
      </c>
      <c r="X3" s="250">
        <v>90</v>
      </c>
      <c r="Y3" s="250">
        <v>65</v>
      </c>
      <c r="Z3" s="250">
        <v>55</v>
      </c>
      <c r="AA3" s="250">
        <v>50</v>
      </c>
      <c r="AB3" s="250">
        <v>45</v>
      </c>
      <c r="AC3" s="250">
        <v>40</v>
      </c>
      <c r="AD3" s="250">
        <v>35</v>
      </c>
      <c r="AE3" s="250">
        <v>25</v>
      </c>
      <c r="AF3" s="250">
        <v>20</v>
      </c>
    </row>
    <row r="4" spans="1:32" ht="12.9" thickBot="1" x14ac:dyDescent="0.35">
      <c r="A4" s="615">
        <v>46135</v>
      </c>
      <c r="B4" s="615"/>
      <c r="C4" s="615"/>
      <c r="D4" s="166"/>
      <c r="E4" s="167" t="str">
        <f>Altalanos!$C$10</f>
        <v>Jászberény</v>
      </c>
      <c r="F4" s="167"/>
      <c r="G4" s="167"/>
      <c r="H4" s="169"/>
      <c r="I4" s="171" t="str">
        <f>Altalanos!$E$10</f>
        <v>Sági István</v>
      </c>
      <c r="J4" s="169"/>
      <c r="K4" s="223"/>
      <c r="L4" s="224"/>
      <c r="M4" s="223"/>
      <c r="T4" s="256"/>
      <c r="U4" s="256"/>
      <c r="V4" s="256" t="s">
        <v>68</v>
      </c>
      <c r="W4" s="250">
        <v>90</v>
      </c>
      <c r="X4" s="250">
        <v>60</v>
      </c>
      <c r="Y4" s="250">
        <v>45</v>
      </c>
      <c r="Z4" s="250">
        <v>34</v>
      </c>
      <c r="AA4" s="250">
        <v>27</v>
      </c>
      <c r="AB4" s="250">
        <v>22</v>
      </c>
      <c r="AC4" s="250">
        <v>18</v>
      </c>
      <c r="AD4" s="250">
        <v>15</v>
      </c>
      <c r="AE4" s="250">
        <v>12</v>
      </c>
      <c r="AF4" s="250">
        <v>9</v>
      </c>
    </row>
    <row r="5" spans="1:32" x14ac:dyDescent="0.3">
      <c r="A5" s="31"/>
      <c r="B5" s="31" t="s">
        <v>35</v>
      </c>
      <c r="C5" s="219" t="s">
        <v>47</v>
      </c>
      <c r="D5" s="31" t="s">
        <v>30</v>
      </c>
      <c r="E5" s="31" t="s">
        <v>52</v>
      </c>
      <c r="F5" s="31"/>
      <c r="G5" s="31"/>
      <c r="H5" s="243" t="s">
        <v>53</v>
      </c>
      <c r="I5" s="243" t="s">
        <v>54</v>
      </c>
      <c r="J5" s="243" t="s">
        <v>55</v>
      </c>
      <c r="T5" s="256">
        <f>IF(OR(Altalanos!$A$8="F1",Altalanos!$A$8="F2",Altalanos!$A$8="N1",Altalanos!$A$8="N2"),1,2)</f>
        <v>2</v>
      </c>
      <c r="U5" s="256"/>
      <c r="V5" s="256" t="s">
        <v>69</v>
      </c>
      <c r="W5" s="250">
        <v>60</v>
      </c>
      <c r="X5" s="250">
        <v>40</v>
      </c>
      <c r="Y5" s="250">
        <v>30</v>
      </c>
      <c r="Z5" s="250">
        <v>20</v>
      </c>
      <c r="AA5" s="250">
        <v>18</v>
      </c>
      <c r="AB5" s="250">
        <v>15</v>
      </c>
      <c r="AC5" s="250">
        <v>12</v>
      </c>
      <c r="AD5" s="250">
        <v>10</v>
      </c>
      <c r="AE5" s="250">
        <v>8</v>
      </c>
      <c r="AF5" s="250">
        <v>6</v>
      </c>
    </row>
    <row r="6" spans="1:32" x14ac:dyDescent="0.3">
      <c r="A6" s="198"/>
      <c r="B6" s="198"/>
      <c r="C6" s="242"/>
      <c r="D6" s="198"/>
      <c r="E6" s="198"/>
      <c r="F6" s="198"/>
      <c r="G6" s="198"/>
      <c r="H6" s="198"/>
      <c r="I6" s="198"/>
      <c r="J6" s="198"/>
      <c r="T6" s="256"/>
      <c r="U6" s="256"/>
      <c r="V6" s="256" t="s">
        <v>70</v>
      </c>
      <c r="W6" s="250">
        <v>40</v>
      </c>
      <c r="X6" s="250">
        <v>25</v>
      </c>
      <c r="Y6" s="250">
        <v>18</v>
      </c>
      <c r="Z6" s="250">
        <v>13</v>
      </c>
      <c r="AA6" s="250">
        <v>10</v>
      </c>
      <c r="AB6" s="250">
        <v>8</v>
      </c>
      <c r="AC6" s="250">
        <v>6</v>
      </c>
      <c r="AD6" s="250">
        <v>5</v>
      </c>
      <c r="AE6" s="250">
        <v>4</v>
      </c>
      <c r="AF6" s="250">
        <v>3</v>
      </c>
    </row>
    <row r="7" spans="1:32" x14ac:dyDescent="0.3">
      <c r="A7" s="225" t="s">
        <v>49</v>
      </c>
      <c r="B7" s="244"/>
      <c r="C7" s="220" t="str">
        <f>IF($B7="","",VLOOKUP($B7,#REF!,5))</f>
        <v/>
      </c>
      <c r="D7" s="220" t="str">
        <f>IF($B7="","",VLOOKUP($B7,#REF!,15))</f>
        <v/>
      </c>
      <c r="E7" s="287" t="s">
        <v>148</v>
      </c>
      <c r="F7" s="715"/>
      <c r="G7" s="715" t="s">
        <v>378</v>
      </c>
      <c r="H7" s="442"/>
      <c r="I7" s="258"/>
      <c r="J7" s="263"/>
      <c r="T7" s="256"/>
      <c r="U7" s="256"/>
      <c r="V7" s="256" t="s">
        <v>71</v>
      </c>
      <c r="W7" s="250">
        <v>25</v>
      </c>
      <c r="X7" s="250">
        <v>15</v>
      </c>
      <c r="Y7" s="250">
        <v>13</v>
      </c>
      <c r="Z7" s="250">
        <v>8</v>
      </c>
      <c r="AA7" s="250">
        <v>6</v>
      </c>
      <c r="AB7" s="250">
        <v>4</v>
      </c>
      <c r="AC7" s="250">
        <v>3</v>
      </c>
      <c r="AD7" s="250">
        <v>2</v>
      </c>
      <c r="AE7" s="250">
        <v>1</v>
      </c>
      <c r="AF7" s="250">
        <v>0</v>
      </c>
    </row>
    <row r="8" spans="1:32" x14ac:dyDescent="0.3">
      <c r="A8" s="225"/>
      <c r="B8" s="245"/>
      <c r="C8" s="226"/>
      <c r="D8" s="226"/>
      <c r="E8" s="242"/>
      <c r="F8" s="242"/>
      <c r="G8" s="242"/>
      <c r="H8" s="225"/>
      <c r="I8" s="225"/>
      <c r="J8" s="264"/>
      <c r="T8" s="256"/>
      <c r="U8" s="256"/>
      <c r="V8" s="256" t="s">
        <v>72</v>
      </c>
      <c r="W8" s="250">
        <v>15</v>
      </c>
      <c r="X8" s="250">
        <v>10</v>
      </c>
      <c r="Y8" s="250">
        <v>7</v>
      </c>
      <c r="Z8" s="250">
        <v>5</v>
      </c>
      <c r="AA8" s="250">
        <v>4</v>
      </c>
      <c r="AB8" s="250">
        <v>3</v>
      </c>
      <c r="AC8" s="250">
        <v>2</v>
      </c>
      <c r="AD8" s="250">
        <v>1</v>
      </c>
      <c r="AE8" s="250">
        <v>0</v>
      </c>
      <c r="AF8" s="250">
        <v>0</v>
      </c>
    </row>
    <row r="9" spans="1:32" x14ac:dyDescent="0.3">
      <c r="A9" s="225" t="s">
        <v>50</v>
      </c>
      <c r="B9" s="244"/>
      <c r="C9" s="220" t="str">
        <f>IF($B9="","",VLOOKUP($B9,#REF!,5))</f>
        <v/>
      </c>
      <c r="D9" s="220" t="str">
        <f>IF($B9="","",VLOOKUP($B9,#REF!,15))</f>
        <v/>
      </c>
      <c r="E9" s="287" t="s">
        <v>224</v>
      </c>
      <c r="F9" s="715"/>
      <c r="G9" s="715" t="s">
        <v>378</v>
      </c>
      <c r="H9" s="442"/>
      <c r="I9" s="258"/>
      <c r="J9" s="263"/>
      <c r="T9" s="256"/>
      <c r="U9" s="256"/>
      <c r="V9" s="256" t="s">
        <v>73</v>
      </c>
      <c r="W9" s="250">
        <v>10</v>
      </c>
      <c r="X9" s="250">
        <v>6</v>
      </c>
      <c r="Y9" s="250">
        <v>4</v>
      </c>
      <c r="Z9" s="250">
        <v>2</v>
      </c>
      <c r="AA9" s="250">
        <v>1</v>
      </c>
      <c r="AB9" s="250">
        <v>0</v>
      </c>
      <c r="AC9" s="250">
        <v>0</v>
      </c>
      <c r="AD9" s="250">
        <v>0</v>
      </c>
      <c r="AE9" s="250">
        <v>0</v>
      </c>
      <c r="AF9" s="250">
        <v>0</v>
      </c>
    </row>
    <row r="10" spans="1:32" x14ac:dyDescent="0.3">
      <c r="A10" s="225"/>
      <c r="B10" s="245"/>
      <c r="C10" s="226"/>
      <c r="D10" s="226"/>
      <c r="E10" s="242"/>
      <c r="F10" s="242"/>
      <c r="G10" s="242"/>
      <c r="H10" s="225"/>
      <c r="I10" s="225"/>
      <c r="J10" s="264"/>
      <c r="T10" s="256"/>
      <c r="U10" s="256"/>
      <c r="V10" s="256" t="s">
        <v>74</v>
      </c>
      <c r="W10" s="250">
        <v>6</v>
      </c>
      <c r="X10" s="250">
        <v>3</v>
      </c>
      <c r="Y10" s="250">
        <v>2</v>
      </c>
      <c r="Z10" s="250">
        <v>1</v>
      </c>
      <c r="AA10" s="250">
        <v>0</v>
      </c>
      <c r="AB10" s="250">
        <v>0</v>
      </c>
      <c r="AC10" s="250">
        <v>0</v>
      </c>
      <c r="AD10" s="250">
        <v>0</v>
      </c>
      <c r="AE10" s="250">
        <v>0</v>
      </c>
      <c r="AF10" s="250">
        <v>0</v>
      </c>
    </row>
    <row r="11" spans="1:32" x14ac:dyDescent="0.3">
      <c r="A11" s="225" t="s">
        <v>51</v>
      </c>
      <c r="B11" s="244"/>
      <c r="C11" s="220" t="str">
        <f>IF($B11="","",VLOOKUP($B11,#REF!,5))</f>
        <v/>
      </c>
      <c r="D11" s="220" t="str">
        <f>IF($B11="","",VLOOKUP($B11,#REF!,15))</f>
        <v/>
      </c>
      <c r="E11" s="287" t="s">
        <v>225</v>
      </c>
      <c r="F11" s="715"/>
      <c r="G11" s="715" t="s">
        <v>381</v>
      </c>
      <c r="H11" s="442"/>
      <c r="I11" s="258"/>
      <c r="J11" s="263"/>
      <c r="T11" s="256"/>
      <c r="U11" s="256"/>
      <c r="V11" s="256" t="s">
        <v>79</v>
      </c>
      <c r="W11" s="250">
        <v>3</v>
      </c>
      <c r="X11" s="250">
        <v>2</v>
      </c>
      <c r="Y11" s="250">
        <v>1</v>
      </c>
      <c r="Z11" s="250">
        <v>0</v>
      </c>
      <c r="AA11" s="250">
        <v>0</v>
      </c>
      <c r="AB11" s="250">
        <v>0</v>
      </c>
      <c r="AC11" s="250">
        <v>0</v>
      </c>
      <c r="AD11" s="250">
        <v>0</v>
      </c>
      <c r="AE11" s="250">
        <v>0</v>
      </c>
      <c r="AF11" s="250">
        <v>0</v>
      </c>
    </row>
    <row r="12" spans="1:32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T12" s="256"/>
      <c r="U12" s="256"/>
      <c r="V12" s="256" t="s">
        <v>75</v>
      </c>
      <c r="W12" s="261">
        <v>0</v>
      </c>
      <c r="X12" s="261">
        <v>0</v>
      </c>
      <c r="Y12" s="261">
        <v>0</v>
      </c>
      <c r="Z12" s="261">
        <v>0</v>
      </c>
      <c r="AA12" s="261">
        <v>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</row>
    <row r="13" spans="1:32" x14ac:dyDescent="0.3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T13" s="256"/>
      <c r="U13" s="256"/>
      <c r="V13" s="256" t="s">
        <v>76</v>
      </c>
      <c r="W13" s="261">
        <v>0</v>
      </c>
      <c r="X13" s="261">
        <v>0</v>
      </c>
      <c r="Y13" s="261">
        <v>0</v>
      </c>
      <c r="Z13" s="261">
        <v>0</v>
      </c>
      <c r="AA13" s="261">
        <v>0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</row>
    <row r="14" spans="1:32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</row>
    <row r="15" spans="1:32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T16" s="256"/>
      <c r="U16" s="256"/>
      <c r="V16" s="256" t="s">
        <v>49</v>
      </c>
      <c r="W16" s="256">
        <v>300</v>
      </c>
      <c r="X16" s="256">
        <v>250</v>
      </c>
      <c r="Y16" s="256">
        <v>220</v>
      </c>
      <c r="Z16" s="256">
        <v>180</v>
      </c>
      <c r="AA16" s="256">
        <v>160</v>
      </c>
      <c r="AB16" s="256">
        <v>150</v>
      </c>
      <c r="AC16" s="256">
        <v>140</v>
      </c>
      <c r="AD16" s="256">
        <v>130</v>
      </c>
      <c r="AE16" s="256">
        <v>120</v>
      </c>
      <c r="AF16" s="256">
        <v>110</v>
      </c>
    </row>
    <row r="17" spans="1:32" x14ac:dyDescent="0.3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T17" s="256"/>
      <c r="U17" s="256"/>
      <c r="V17" s="256" t="s">
        <v>67</v>
      </c>
      <c r="W17" s="256">
        <v>250</v>
      </c>
      <c r="X17" s="256">
        <v>200</v>
      </c>
      <c r="Y17" s="256">
        <v>160</v>
      </c>
      <c r="Z17" s="256">
        <v>140</v>
      </c>
      <c r="AA17" s="256">
        <v>120</v>
      </c>
      <c r="AB17" s="256">
        <v>110</v>
      </c>
      <c r="AC17" s="256">
        <v>100</v>
      </c>
      <c r="AD17" s="256">
        <v>90</v>
      </c>
      <c r="AE17" s="256">
        <v>80</v>
      </c>
      <c r="AF17" s="256">
        <v>70</v>
      </c>
    </row>
    <row r="18" spans="1:32" ht="18.75" customHeight="1" x14ac:dyDescent="0.3">
      <c r="A18" s="198"/>
      <c r="B18" s="616"/>
      <c r="C18" s="616"/>
      <c r="D18" s="617" t="str">
        <f>E7</f>
        <v>Szőke Emma</v>
      </c>
      <c r="E18" s="617"/>
      <c r="F18" s="583" t="str">
        <f>E9</f>
        <v>Holczer Hanna</v>
      </c>
      <c r="G18" s="583" t="str">
        <f>E11</f>
        <v>Bojtos Zsuzsanna</v>
      </c>
      <c r="H18" s="198"/>
      <c r="I18" s="198"/>
      <c r="J18" s="198"/>
      <c r="T18" s="256"/>
      <c r="U18" s="256"/>
      <c r="V18" s="256" t="s">
        <v>68</v>
      </c>
      <c r="W18" s="256">
        <v>200</v>
      </c>
      <c r="X18" s="256">
        <v>150</v>
      </c>
      <c r="Y18" s="256">
        <v>130</v>
      </c>
      <c r="Z18" s="256">
        <v>110</v>
      </c>
      <c r="AA18" s="256">
        <v>95</v>
      </c>
      <c r="AB18" s="256">
        <v>80</v>
      </c>
      <c r="AC18" s="256">
        <v>70</v>
      </c>
      <c r="AD18" s="256">
        <v>60</v>
      </c>
      <c r="AE18" s="256">
        <v>55</v>
      </c>
      <c r="AF18" s="256">
        <v>50</v>
      </c>
    </row>
    <row r="19" spans="1:32" ht="18.75" customHeight="1" x14ac:dyDescent="0.3">
      <c r="A19" s="248" t="s">
        <v>49</v>
      </c>
      <c r="B19" s="608" t="str">
        <f>E7</f>
        <v>Szőke Emma</v>
      </c>
      <c r="C19" s="608"/>
      <c r="D19" s="609"/>
      <c r="E19" s="609"/>
      <c r="F19" s="686"/>
      <c r="G19" s="686"/>
      <c r="H19" s="198"/>
      <c r="I19" s="198"/>
      <c r="J19" s="198"/>
      <c r="T19" s="256"/>
      <c r="U19" s="256"/>
      <c r="V19" s="256" t="s">
        <v>69</v>
      </c>
      <c r="W19" s="256">
        <v>150</v>
      </c>
      <c r="X19" s="256">
        <v>120</v>
      </c>
      <c r="Y19" s="256">
        <v>100</v>
      </c>
      <c r="Z19" s="256">
        <v>80</v>
      </c>
      <c r="AA19" s="256">
        <v>70</v>
      </c>
      <c r="AB19" s="256">
        <v>60</v>
      </c>
      <c r="AC19" s="256">
        <v>55</v>
      </c>
      <c r="AD19" s="256">
        <v>50</v>
      </c>
      <c r="AE19" s="256">
        <v>45</v>
      </c>
      <c r="AF19" s="256">
        <v>40</v>
      </c>
    </row>
    <row r="20" spans="1:32" ht="18.75" customHeight="1" x14ac:dyDescent="0.3">
      <c r="A20" s="248" t="s">
        <v>50</v>
      </c>
      <c r="B20" s="608" t="str">
        <f>E9</f>
        <v>Holczer Hanna</v>
      </c>
      <c r="C20" s="608"/>
      <c r="D20" s="612"/>
      <c r="E20" s="613"/>
      <c r="F20" s="687"/>
      <c r="G20" s="686"/>
      <c r="H20" s="198"/>
      <c r="I20" s="198"/>
      <c r="J20" s="198"/>
      <c r="T20" s="256"/>
      <c r="U20" s="256"/>
      <c r="V20" s="256" t="s">
        <v>70</v>
      </c>
      <c r="W20" s="256">
        <v>120</v>
      </c>
      <c r="X20" s="256">
        <v>90</v>
      </c>
      <c r="Y20" s="256">
        <v>65</v>
      </c>
      <c r="Z20" s="256">
        <v>55</v>
      </c>
      <c r="AA20" s="256">
        <v>50</v>
      </c>
      <c r="AB20" s="256">
        <v>45</v>
      </c>
      <c r="AC20" s="256">
        <v>40</v>
      </c>
      <c r="AD20" s="256">
        <v>35</v>
      </c>
      <c r="AE20" s="256">
        <v>25</v>
      </c>
      <c r="AF20" s="256">
        <v>20</v>
      </c>
    </row>
    <row r="21" spans="1:32" ht="18.75" customHeight="1" x14ac:dyDescent="0.3">
      <c r="A21" s="248" t="s">
        <v>51</v>
      </c>
      <c r="B21" s="608" t="str">
        <f>E11</f>
        <v>Bojtos Zsuzsanna</v>
      </c>
      <c r="C21" s="608"/>
      <c r="D21" s="612"/>
      <c r="E21" s="613"/>
      <c r="F21" s="584"/>
      <c r="G21" s="687"/>
      <c r="H21" s="198"/>
      <c r="I21" s="198"/>
      <c r="J21" s="198"/>
      <c r="T21" s="256"/>
      <c r="U21" s="256"/>
      <c r="V21" s="256" t="s">
        <v>71</v>
      </c>
      <c r="W21" s="256">
        <v>90</v>
      </c>
      <c r="X21" s="256">
        <v>60</v>
      </c>
      <c r="Y21" s="256">
        <v>45</v>
      </c>
      <c r="Z21" s="256">
        <v>34</v>
      </c>
      <c r="AA21" s="256">
        <v>27</v>
      </c>
      <c r="AB21" s="256">
        <v>22</v>
      </c>
      <c r="AC21" s="256">
        <v>18</v>
      </c>
      <c r="AD21" s="256">
        <v>15</v>
      </c>
      <c r="AE21" s="256">
        <v>12</v>
      </c>
      <c r="AF21" s="256">
        <v>9</v>
      </c>
    </row>
    <row r="22" spans="1:32" x14ac:dyDescent="0.3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T22" s="256"/>
      <c r="U22" s="256"/>
      <c r="V22" s="256" t="s">
        <v>72</v>
      </c>
      <c r="W22" s="256">
        <v>60</v>
      </c>
      <c r="X22" s="256">
        <v>40</v>
      </c>
      <c r="Y22" s="256">
        <v>30</v>
      </c>
      <c r="Z22" s="256">
        <v>20</v>
      </c>
      <c r="AA22" s="256">
        <v>18</v>
      </c>
      <c r="AB22" s="256">
        <v>15</v>
      </c>
      <c r="AC22" s="256">
        <v>12</v>
      </c>
      <c r="AD22" s="256">
        <v>10</v>
      </c>
      <c r="AE22" s="256">
        <v>8</v>
      </c>
      <c r="AF22" s="256">
        <v>6</v>
      </c>
    </row>
    <row r="23" spans="1:32" x14ac:dyDescent="0.3">
      <c r="A23" s="198"/>
      <c r="B23" s="198"/>
      <c r="C23" s="249" t="s">
        <v>58</v>
      </c>
      <c r="D23" s="250" t="s">
        <v>64</v>
      </c>
      <c r="E23" s="198"/>
      <c r="F23" s="198"/>
      <c r="G23" s="198"/>
      <c r="H23" s="198"/>
      <c r="I23" s="198"/>
      <c r="J23" s="198"/>
      <c r="T23" s="256"/>
      <c r="U23" s="256"/>
      <c r="V23" s="256" t="s">
        <v>73</v>
      </c>
      <c r="W23" s="256">
        <v>40</v>
      </c>
      <c r="X23" s="256">
        <v>25</v>
      </c>
      <c r="Y23" s="256">
        <v>18</v>
      </c>
      <c r="Z23" s="256">
        <v>13</v>
      </c>
      <c r="AA23" s="256">
        <v>8</v>
      </c>
      <c r="AB23" s="256">
        <v>7</v>
      </c>
      <c r="AC23" s="256">
        <v>6</v>
      </c>
      <c r="AD23" s="256">
        <v>5</v>
      </c>
      <c r="AE23" s="256">
        <v>4</v>
      </c>
      <c r="AF23" s="256">
        <v>3</v>
      </c>
    </row>
    <row r="24" spans="1:32" x14ac:dyDescent="0.3">
      <c r="A24" s="198"/>
      <c r="B24" s="198"/>
      <c r="C24" s="251" t="s">
        <v>65</v>
      </c>
      <c r="D24" s="252" t="s">
        <v>60</v>
      </c>
      <c r="E24" s="198"/>
      <c r="F24" s="198"/>
      <c r="G24" s="198"/>
      <c r="H24" s="198"/>
      <c r="I24" s="198"/>
      <c r="J24" s="198"/>
      <c r="T24" s="256"/>
      <c r="U24" s="256"/>
      <c r="V24" s="256" t="s">
        <v>74</v>
      </c>
      <c r="W24" s="256">
        <v>25</v>
      </c>
      <c r="X24" s="256">
        <v>15</v>
      </c>
      <c r="Y24" s="256">
        <v>13</v>
      </c>
      <c r="Z24" s="256">
        <v>7</v>
      </c>
      <c r="AA24" s="256">
        <v>6</v>
      </c>
      <c r="AB24" s="256">
        <v>5</v>
      </c>
      <c r="AC24" s="256">
        <v>4</v>
      </c>
      <c r="AD24" s="256">
        <v>3</v>
      </c>
      <c r="AE24" s="256">
        <v>2</v>
      </c>
      <c r="AF24" s="256">
        <v>1</v>
      </c>
    </row>
    <row r="25" spans="1:32" x14ac:dyDescent="0.3">
      <c r="A25" s="198"/>
      <c r="B25" s="198"/>
      <c r="C25" s="253" t="s">
        <v>66</v>
      </c>
      <c r="D25" s="254" t="s">
        <v>62</v>
      </c>
      <c r="E25" s="198"/>
      <c r="F25" s="198"/>
      <c r="G25" s="198"/>
      <c r="H25" s="198"/>
      <c r="I25" s="198"/>
      <c r="J25" s="198"/>
      <c r="T25" s="256"/>
      <c r="U25" s="256"/>
      <c r="V25" s="256" t="s">
        <v>79</v>
      </c>
      <c r="W25" s="256">
        <v>15</v>
      </c>
      <c r="X25" s="256">
        <v>10</v>
      </c>
      <c r="Y25" s="256">
        <v>8</v>
      </c>
      <c r="Z25" s="256">
        <v>4</v>
      </c>
      <c r="AA25" s="256">
        <v>3</v>
      </c>
      <c r="AB25" s="256">
        <v>2</v>
      </c>
      <c r="AC25" s="256">
        <v>1</v>
      </c>
      <c r="AD25" s="256">
        <v>0</v>
      </c>
      <c r="AE25" s="256">
        <v>0</v>
      </c>
      <c r="AF25" s="256">
        <v>0</v>
      </c>
    </row>
    <row r="26" spans="1:32" x14ac:dyDescent="0.3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T26" s="256"/>
      <c r="U26" s="256"/>
      <c r="V26" s="256" t="s">
        <v>75</v>
      </c>
      <c r="W26" s="256">
        <v>10</v>
      </c>
      <c r="X26" s="256">
        <v>6</v>
      </c>
      <c r="Y26" s="256">
        <v>4</v>
      </c>
      <c r="Z26" s="256">
        <v>2</v>
      </c>
      <c r="AA26" s="256">
        <v>1</v>
      </c>
      <c r="AB26" s="256">
        <v>0</v>
      </c>
      <c r="AC26" s="256">
        <v>0</v>
      </c>
      <c r="AD26" s="256">
        <v>0</v>
      </c>
      <c r="AE26" s="256">
        <v>0</v>
      </c>
      <c r="AF26" s="256">
        <v>0</v>
      </c>
    </row>
    <row r="27" spans="1:32" x14ac:dyDescent="0.3">
      <c r="A27" s="198"/>
      <c r="B27" s="198"/>
      <c r="C27" s="198"/>
      <c r="D27" s="198"/>
      <c r="E27" s="198"/>
      <c r="F27" s="198"/>
      <c r="G27" s="198"/>
      <c r="H27" s="198"/>
      <c r="I27" s="198"/>
      <c r="J27" s="198"/>
    </row>
    <row r="28" spans="1:32" x14ac:dyDescent="0.3">
      <c r="A28" s="198"/>
      <c r="B28" s="198"/>
      <c r="C28" s="198"/>
      <c r="D28" s="198"/>
      <c r="E28" s="198"/>
      <c r="F28" s="198"/>
      <c r="G28" s="198"/>
      <c r="H28" s="198"/>
      <c r="I28" s="198"/>
      <c r="J28" s="198"/>
    </row>
    <row r="29" spans="1:32" x14ac:dyDescent="0.3">
      <c r="A29" s="198"/>
      <c r="B29" s="198"/>
      <c r="C29" s="198"/>
      <c r="D29" s="198"/>
      <c r="E29" s="198"/>
      <c r="F29" s="198"/>
      <c r="G29" s="198"/>
      <c r="H29" s="198"/>
      <c r="I29" s="198"/>
      <c r="J29" s="198"/>
    </row>
    <row r="30" spans="1:32" x14ac:dyDescent="0.3">
      <c r="A30" s="198"/>
      <c r="B30" s="198"/>
      <c r="C30" s="198"/>
      <c r="D30" s="198"/>
      <c r="E30" s="198"/>
      <c r="F30" s="198"/>
      <c r="G30" s="198"/>
      <c r="H30" s="198"/>
      <c r="I30" s="180"/>
      <c r="J30" s="180"/>
    </row>
    <row r="31" spans="1:32" x14ac:dyDescent="0.3">
      <c r="A31" s="107" t="s">
        <v>30</v>
      </c>
      <c r="B31" s="108"/>
      <c r="C31" s="151"/>
      <c r="D31" s="229" t="s">
        <v>2</v>
      </c>
      <c r="E31" s="230" t="s">
        <v>32</v>
      </c>
      <c r="F31" s="230"/>
      <c r="G31" s="230"/>
      <c r="H31" s="128" t="s">
        <v>41</v>
      </c>
      <c r="I31" s="31"/>
      <c r="J31" s="275"/>
      <c r="K31" s="274"/>
      <c r="M31" s="227"/>
    </row>
    <row r="32" spans="1:32" x14ac:dyDescent="0.3">
      <c r="A32" s="209" t="s">
        <v>31</v>
      </c>
      <c r="B32" s="210"/>
      <c r="C32" s="212"/>
      <c r="D32" s="231"/>
      <c r="E32" s="440"/>
      <c r="F32" s="440"/>
      <c r="G32" s="440"/>
      <c r="H32" s="204" t="s">
        <v>33</v>
      </c>
      <c r="I32" s="241"/>
      <c r="J32" s="234"/>
      <c r="M32" s="228"/>
    </row>
    <row r="33" spans="1:13" x14ac:dyDescent="0.3">
      <c r="A33" s="213" t="s">
        <v>38</v>
      </c>
      <c r="B33" s="127"/>
      <c r="C33" s="215"/>
      <c r="D33" s="233"/>
      <c r="E33" s="441"/>
      <c r="F33" s="441"/>
      <c r="G33" s="441"/>
      <c r="H33" s="238"/>
      <c r="I33" s="180"/>
      <c r="J33" s="236"/>
      <c r="M33" s="117"/>
    </row>
    <row r="34" spans="1:13" x14ac:dyDescent="0.3">
      <c r="A34" s="141"/>
      <c r="B34" s="142"/>
      <c r="C34" s="143"/>
      <c r="D34" s="233"/>
      <c r="E34" s="78"/>
      <c r="F34" s="78"/>
      <c r="G34" s="78"/>
      <c r="H34" s="204" t="s">
        <v>34</v>
      </c>
      <c r="I34" s="241"/>
      <c r="J34" s="232"/>
      <c r="M34" s="228"/>
    </row>
    <row r="35" spans="1:13" x14ac:dyDescent="0.3">
      <c r="A35" s="118"/>
      <c r="B35" s="87"/>
      <c r="C35" s="119"/>
      <c r="D35" s="233"/>
      <c r="E35" s="78"/>
      <c r="F35" s="78"/>
      <c r="G35" s="78"/>
      <c r="H35" s="239"/>
      <c r="I35" s="198"/>
      <c r="J35" s="234"/>
      <c r="M35" s="117"/>
    </row>
    <row r="36" spans="1:13" x14ac:dyDescent="0.3">
      <c r="A36" s="130"/>
      <c r="B36" s="144"/>
      <c r="C36" s="150"/>
      <c r="D36" s="233"/>
      <c r="E36" s="78"/>
      <c r="F36" s="78"/>
      <c r="G36" s="78"/>
      <c r="H36" s="213"/>
      <c r="I36" s="180"/>
      <c r="J36" s="236"/>
      <c r="M36" s="117"/>
    </row>
    <row r="37" spans="1:13" x14ac:dyDescent="0.3">
      <c r="A37" s="131"/>
      <c r="B37" s="21"/>
      <c r="C37" s="119"/>
      <c r="D37" s="233"/>
      <c r="E37" s="78"/>
      <c r="F37" s="78"/>
      <c r="G37" s="78"/>
      <c r="H37" s="204" t="s">
        <v>26</v>
      </c>
      <c r="I37" s="241"/>
      <c r="J37" s="232"/>
      <c r="M37" s="228"/>
    </row>
    <row r="38" spans="1:13" x14ac:dyDescent="0.3">
      <c r="A38" s="131"/>
      <c r="B38" s="21"/>
      <c r="C38" s="139"/>
      <c r="D38" s="233"/>
      <c r="E38" s="78"/>
      <c r="F38" s="78"/>
      <c r="G38" s="78"/>
      <c r="H38" s="239"/>
      <c r="I38" s="198"/>
      <c r="J38" s="234"/>
      <c r="M38" s="117"/>
    </row>
    <row r="39" spans="1:13" x14ac:dyDescent="0.3">
      <c r="A39" s="132"/>
      <c r="B39" s="129"/>
      <c r="C39" s="140"/>
      <c r="D39" s="235"/>
      <c r="E39" s="120"/>
      <c r="F39" s="120"/>
      <c r="G39" s="120"/>
      <c r="H39" s="213" t="str">
        <f>I4</f>
        <v>Sági István</v>
      </c>
      <c r="I39" s="180"/>
      <c r="J39" s="236"/>
      <c r="M39" s="117"/>
    </row>
  </sheetData>
  <mergeCells count="10">
    <mergeCell ref="B20:C20"/>
    <mergeCell ref="D20:E20"/>
    <mergeCell ref="B21:C21"/>
    <mergeCell ref="D21:E21"/>
    <mergeCell ref="A1:E1"/>
    <mergeCell ref="A4:C4"/>
    <mergeCell ref="B18:C18"/>
    <mergeCell ref="D18:E18"/>
    <mergeCell ref="B19:C19"/>
    <mergeCell ref="D19:E19"/>
  </mergeCells>
  <conditionalFormatting sqref="E7:G7 E11:G11 E9:G9">
    <cfRule type="cellIs" dxfId="158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17</vt:i4>
      </vt:variant>
    </vt:vector>
  </HeadingPairs>
  <TitlesOfParts>
    <vt:vector size="38" baseType="lpstr">
      <vt:lpstr>Altalanos</vt:lpstr>
      <vt:lpstr>Birók</vt:lpstr>
      <vt:lpstr>Nevezések</vt:lpstr>
      <vt:lpstr>játékrend-23-24-e</vt:lpstr>
      <vt:lpstr>Eredmények</vt:lpstr>
      <vt:lpstr>I.F.B-D-5</vt:lpstr>
      <vt:lpstr>I.L.B-D-4</vt:lpstr>
      <vt:lpstr>II.F.B-D-15</vt:lpstr>
      <vt:lpstr>II.L.B-D-3</vt:lpstr>
      <vt:lpstr>III.F.B-D-9</vt:lpstr>
      <vt:lpstr>III.L.B-D-3</vt:lpstr>
      <vt:lpstr>IV.F.B-D-1.csop.</vt:lpstr>
      <vt:lpstr>IV.F.B-D-2.csop.</vt:lpstr>
      <vt:lpstr>IV.F.B-D-2</vt:lpstr>
      <vt:lpstr>V.L.B-D-5</vt:lpstr>
      <vt:lpstr>V.F.B-D-10</vt:lpstr>
      <vt:lpstr>VI.F.B-D-13</vt:lpstr>
      <vt:lpstr>VI.L.B-D-12</vt:lpstr>
      <vt:lpstr>VII.F.B-D-5</vt:lpstr>
      <vt:lpstr>VII.L.B-D-3</vt:lpstr>
      <vt:lpstr>VIII.F.B-D-5</vt:lpstr>
      <vt:lpstr>Birók!Nyomtatási_terület</vt:lpstr>
      <vt:lpstr>'I.F.B-D-5'!Nyomtatási_terület</vt:lpstr>
      <vt:lpstr>'I.L.B-D-4'!Nyomtatási_terület</vt:lpstr>
      <vt:lpstr>'II.F.B-D-15'!Nyomtatási_terület</vt:lpstr>
      <vt:lpstr>'II.L.B-D-3'!Nyomtatási_terület</vt:lpstr>
      <vt:lpstr>'III.F.B-D-9'!Nyomtatási_terület</vt:lpstr>
      <vt:lpstr>'III.L.B-D-3'!Nyomtatási_terület</vt:lpstr>
      <vt:lpstr>'IV.F.B-D-1.csop.'!Nyomtatási_terület</vt:lpstr>
      <vt:lpstr>'IV.F.B-D-2'!Nyomtatási_terület</vt:lpstr>
      <vt:lpstr>'IV.F.B-D-2.csop.'!Nyomtatási_terület</vt:lpstr>
      <vt:lpstr>'V.F.B-D-10'!Nyomtatási_terület</vt:lpstr>
      <vt:lpstr>'V.L.B-D-5'!Nyomtatási_terület</vt:lpstr>
      <vt:lpstr>'VI.F.B-D-13'!Nyomtatási_terület</vt:lpstr>
      <vt:lpstr>'VI.L.B-D-12'!Nyomtatási_terület</vt:lpstr>
      <vt:lpstr>'VII.F.B-D-5'!Nyomtatási_terület</vt:lpstr>
      <vt:lpstr>'VII.L.B-D-3'!Nyomtatási_terület</vt:lpstr>
      <vt:lpstr>'VIII.F.B-D-5'!Nyomtatási_terület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István Sági</cp:lastModifiedBy>
  <cp:lastPrinted>2026-04-12T19:37:22Z</cp:lastPrinted>
  <dcterms:created xsi:type="dcterms:W3CDTF">1998-01-18T23:10:02Z</dcterms:created>
  <dcterms:modified xsi:type="dcterms:W3CDTF">2026-04-13T13:24:30Z</dcterms:modified>
  <cp:category>Forms</cp:category>
</cp:coreProperties>
</file>