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Zala vármegye - Kovács Annamária\"/>
    </mc:Choice>
  </mc:AlternateContent>
  <xr:revisionPtr revIDLastSave="0" documentId="13_ncr:1_{CDE4730F-1C0F-4181-BA91-482220D7C282}" xr6:coauthVersionLast="47" xr6:coauthVersionMax="47" xr10:uidLastSave="{00000000-0000-0000-0000-000000000000}"/>
  <bookViews>
    <workbookView xWindow="-108" yWindow="-108" windowWidth="23256" windowHeight="13176" tabRatio="884" firstSheet="1" activeTab="3" xr2:uid="{83ACD24B-7EF2-47D5-A688-F0084AC7A4FF}"/>
  </bookViews>
  <sheets>
    <sheet name="Altalanos" sheetId="1" state="hidden" r:id="rId1"/>
    <sheet name="Nevezések" sheetId="356" r:id="rId2"/>
    <sheet name="Játékrend" sheetId="355" r:id="rId3"/>
    <sheet name="Lány_Piros_A" sheetId="89" r:id="rId4"/>
    <sheet name="Lány_Narancs_A" sheetId="350" r:id="rId5"/>
    <sheet name="Lány_Zöld_A" sheetId="348" r:id="rId6"/>
    <sheet name="Fiú_Zöld_A" sheetId="349" r:id="rId7"/>
    <sheet name="Fiú_Zöld_B" sheetId="347" r:id="rId8"/>
    <sheet name="Lány_U12_A" sheetId="354" r:id="rId9"/>
    <sheet name="Fiú_U16_A" sheetId="353" r:id="rId10"/>
    <sheet name="Fiú_18_B" sheetId="352" r:id="rId11"/>
    <sheet name="Lány_18_B" sheetId="351" r:id="rId12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0">Fiú_18_B!$A$1:$M$41</definedName>
    <definedName name="_xlnm.Print_Area" localSheetId="9">Fiú_U16_A!$A$1:$M$41</definedName>
    <definedName name="_xlnm.Print_Area" localSheetId="6">Fiú_Zöld_A!$A$1:$M$41</definedName>
    <definedName name="_xlnm.Print_Area" localSheetId="7">Fiú_Zöld_B!$A$1:$M$41</definedName>
    <definedName name="_xlnm.Print_Area" localSheetId="11">Lány_18_B!$A$1:$M$41</definedName>
    <definedName name="_xlnm.Print_Area" localSheetId="4">Lány_Narancs_A!$A$1:$M$41</definedName>
    <definedName name="_xlnm.Print_Area" localSheetId="3">Lány_Piros_A!$A$1:$M$41</definedName>
    <definedName name="_xlnm.Print_Area" localSheetId="8">Lány_U12_A!$A$1:$M$41</definedName>
    <definedName name="_xlnm.Print_Area" localSheetId="5">Lány_Zöld_A!$A$1:$M$41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54" l="1"/>
  <c r="B19" i="354"/>
  <c r="L11" i="354"/>
  <c r="I11" i="354"/>
  <c r="G11" i="354"/>
  <c r="H18" i="354"/>
  <c r="D11" i="354"/>
  <c r="C11" i="354"/>
  <c r="I9" i="354"/>
  <c r="F18" i="354"/>
  <c r="D9" i="354"/>
  <c r="C9" i="354"/>
  <c r="I7" i="354"/>
  <c r="D18" i="354"/>
  <c r="D7" i="354"/>
  <c r="C7" i="354"/>
  <c r="Y5" i="354"/>
  <c r="AG1" i="354" s="1"/>
  <c r="L4" i="354"/>
  <c r="K41" i="354" s="1"/>
  <c r="E4" i="354"/>
  <c r="A4" i="354"/>
  <c r="Y3" i="354"/>
  <c r="AI1" i="354"/>
  <c r="AH1" i="354"/>
  <c r="AD1" i="354"/>
  <c r="A1" i="354"/>
  <c r="I11" i="353"/>
  <c r="H18" i="353"/>
  <c r="D11" i="353"/>
  <c r="C11" i="353"/>
  <c r="I9" i="353"/>
  <c r="B20" i="353"/>
  <c r="D9" i="353"/>
  <c r="C9" i="353"/>
  <c r="I7" i="353"/>
  <c r="D18" i="353"/>
  <c r="D7" i="353"/>
  <c r="C7" i="353"/>
  <c r="Y5" i="353"/>
  <c r="AJ1" i="353" s="1"/>
  <c r="L4" i="353"/>
  <c r="K41" i="353" s="1"/>
  <c r="E4" i="353"/>
  <c r="A4" i="353"/>
  <c r="Y3" i="353"/>
  <c r="AC1" i="353"/>
  <c r="A1" i="353"/>
  <c r="L11" i="352"/>
  <c r="I11" i="352"/>
  <c r="G11" i="352"/>
  <c r="H18" i="352"/>
  <c r="D11" i="352"/>
  <c r="C11" i="352"/>
  <c r="I9" i="352"/>
  <c r="B20" i="352"/>
  <c r="D9" i="352"/>
  <c r="C9" i="352"/>
  <c r="I7" i="352"/>
  <c r="D18" i="352"/>
  <c r="D7" i="352"/>
  <c r="C7" i="352"/>
  <c r="Y5" i="352"/>
  <c r="AE1" i="352" s="1"/>
  <c r="L4" i="352"/>
  <c r="K41" i="352" s="1"/>
  <c r="E4" i="352"/>
  <c r="A4" i="352"/>
  <c r="Y3" i="352"/>
  <c r="AK1" i="352" s="1"/>
  <c r="A1" i="352"/>
  <c r="I11" i="351"/>
  <c r="G11" i="351"/>
  <c r="H18" i="351"/>
  <c r="D11" i="351"/>
  <c r="C11" i="351"/>
  <c r="I9" i="351"/>
  <c r="F18" i="351"/>
  <c r="D9" i="351"/>
  <c r="C9" i="351"/>
  <c r="D18" i="351"/>
  <c r="D7" i="351"/>
  <c r="C7" i="351"/>
  <c r="Y5" i="351"/>
  <c r="K41" i="351"/>
  <c r="E4" i="351"/>
  <c r="A4" i="351"/>
  <c r="Y3" i="351"/>
  <c r="AG1" i="351" s="1"/>
  <c r="AK1" i="351"/>
  <c r="AC1" i="351"/>
  <c r="A1" i="351"/>
  <c r="B20" i="350"/>
  <c r="B19" i="350"/>
  <c r="H18" i="350"/>
  <c r="F18" i="350"/>
  <c r="D18" i="350"/>
  <c r="L11" i="350"/>
  <c r="I11" i="350"/>
  <c r="G11" i="350"/>
  <c r="D11" i="350"/>
  <c r="C11" i="350"/>
  <c r="I9" i="350"/>
  <c r="D9" i="350"/>
  <c r="C9" i="350"/>
  <c r="I7" i="350"/>
  <c r="D7" i="350"/>
  <c r="C7" i="350"/>
  <c r="Y5" i="350"/>
  <c r="AI1" i="350" s="1"/>
  <c r="L4" i="350"/>
  <c r="K41" i="350"/>
  <c r="E4" i="350"/>
  <c r="A4" i="350"/>
  <c r="Y3" i="350"/>
  <c r="AJ1" i="350"/>
  <c r="AB1" i="350"/>
  <c r="A1" i="350"/>
  <c r="B20" i="349"/>
  <c r="B19" i="349"/>
  <c r="H18" i="349"/>
  <c r="F18" i="349"/>
  <c r="D18" i="349"/>
  <c r="L11" i="349"/>
  <c r="I11" i="349"/>
  <c r="G11" i="349"/>
  <c r="D11" i="349"/>
  <c r="C11" i="349"/>
  <c r="I9" i="349"/>
  <c r="D9" i="349"/>
  <c r="C9" i="349"/>
  <c r="I7" i="349"/>
  <c r="D7" i="349"/>
  <c r="C7" i="349"/>
  <c r="Y5" i="349"/>
  <c r="L4" i="349"/>
  <c r="K41" i="349"/>
  <c r="E4" i="349"/>
  <c r="A4" i="349"/>
  <c r="Y3" i="349"/>
  <c r="AH1" i="349"/>
  <c r="A1" i="349"/>
  <c r="B20" i="348"/>
  <c r="B19" i="348"/>
  <c r="H18" i="348"/>
  <c r="F18" i="348"/>
  <c r="D18" i="348"/>
  <c r="L11" i="348"/>
  <c r="I11" i="348"/>
  <c r="G11" i="348"/>
  <c r="D11" i="348"/>
  <c r="C11" i="348"/>
  <c r="I9" i="348"/>
  <c r="D9" i="348"/>
  <c r="C9" i="348"/>
  <c r="I7" i="348"/>
  <c r="D7" i="348"/>
  <c r="C7" i="348"/>
  <c r="Y5" i="348"/>
  <c r="L4" i="348"/>
  <c r="K41" i="348" s="1"/>
  <c r="E4" i="348"/>
  <c r="A4" i="348"/>
  <c r="Y3" i="348"/>
  <c r="AE1" i="348" s="1"/>
  <c r="AH1" i="348"/>
  <c r="AD1" i="348"/>
  <c r="A1" i="348"/>
  <c r="B20" i="347"/>
  <c r="B19" i="347"/>
  <c r="H18" i="347"/>
  <c r="F18" i="347"/>
  <c r="D18" i="347"/>
  <c r="L11" i="347"/>
  <c r="I11" i="347"/>
  <c r="G11" i="347"/>
  <c r="D11" i="347"/>
  <c r="C11" i="347"/>
  <c r="I9" i="347"/>
  <c r="D9" i="347"/>
  <c r="C9" i="347"/>
  <c r="I7" i="347"/>
  <c r="D7" i="347"/>
  <c r="C7" i="347"/>
  <c r="Y5" i="347"/>
  <c r="AD1" i="347" s="1"/>
  <c r="L4" i="347"/>
  <c r="K41" i="347" s="1"/>
  <c r="E4" i="347"/>
  <c r="A4" i="347"/>
  <c r="Y3" i="347"/>
  <c r="AJ1" i="347" s="1"/>
  <c r="A1" i="347"/>
  <c r="L11" i="89"/>
  <c r="Y5" i="89"/>
  <c r="Y3" i="89"/>
  <c r="L4" i="89"/>
  <c r="K41" i="89" s="1"/>
  <c r="E4" i="89"/>
  <c r="I11" i="89"/>
  <c r="G11" i="89"/>
  <c r="D11" i="89"/>
  <c r="C11" i="89"/>
  <c r="I9" i="89"/>
  <c r="F18" i="89"/>
  <c r="D9" i="89"/>
  <c r="C9" i="89"/>
  <c r="I7" i="89"/>
  <c r="B19" i="89"/>
  <c r="D7" i="89"/>
  <c r="C7" i="89"/>
  <c r="A4" i="89"/>
  <c r="A1" i="89"/>
  <c r="B20" i="89"/>
  <c r="B21" i="354"/>
  <c r="AB1" i="354"/>
  <c r="F18" i="353"/>
  <c r="B21" i="352"/>
  <c r="B19" i="353"/>
  <c r="B21" i="353"/>
  <c r="AH1" i="353"/>
  <c r="F18" i="352"/>
  <c r="B19" i="352"/>
  <c r="B19" i="351"/>
  <c r="B20" i="351"/>
  <c r="B21" i="351"/>
  <c r="AC1" i="350"/>
  <c r="AE1" i="350"/>
  <c r="AC1" i="349"/>
  <c r="AC1" i="347"/>
  <c r="H18" i="89"/>
  <c r="D18" i="89"/>
  <c r="AF1" i="352" l="1"/>
  <c r="AD1" i="353"/>
  <c r="AK1" i="89"/>
  <c r="AJ1" i="351"/>
  <c r="AE1" i="353"/>
  <c r="AK1" i="348"/>
  <c r="AI1" i="349"/>
  <c r="AH1" i="350"/>
  <c r="AD1" i="351"/>
  <c r="AK1" i="353"/>
  <c r="AC1" i="354"/>
  <c r="AJ1" i="354"/>
  <c r="AI1" i="353"/>
  <c r="AB1" i="89"/>
  <c r="AE1" i="89"/>
  <c r="AE1" i="347"/>
  <c r="AE1" i="349"/>
  <c r="AB1" i="352"/>
  <c r="AJ1" i="89"/>
  <c r="AC1" i="89"/>
  <c r="AF1" i="89"/>
  <c r="AI1" i="348"/>
  <c r="AB1" i="349"/>
  <c r="AJ1" i="349"/>
  <c r="AD1" i="350"/>
  <c r="AH1" i="351"/>
  <c r="AG1" i="352"/>
  <c r="AJ1" i="352"/>
  <c r="AK1" i="347"/>
  <c r="AK1" i="349"/>
  <c r="AK1" i="350"/>
  <c r="AH1" i="352"/>
  <c r="AF1" i="353"/>
  <c r="AF1" i="354"/>
  <c r="AI1" i="89"/>
  <c r="AH1" i="89"/>
  <c r="AH1" i="347"/>
  <c r="AB1" i="348"/>
  <c r="AF1" i="348"/>
  <c r="AJ1" i="348"/>
  <c r="AD1" i="349"/>
  <c r="AF1" i="350"/>
  <c r="AE1" i="351"/>
  <c r="AI1" i="351"/>
  <c r="AI1" i="352"/>
  <c r="AG1" i="353"/>
  <c r="AE1" i="354"/>
  <c r="AK1" i="354"/>
  <c r="AF1" i="347"/>
  <c r="AI1" i="347"/>
  <c r="AG1" i="347"/>
  <c r="AG1" i="349"/>
  <c r="AG1" i="350"/>
  <c r="AD1" i="352"/>
  <c r="AB1" i="353"/>
  <c r="AD1" i="89"/>
  <c r="AG1" i="89"/>
  <c r="AB1" i="347"/>
  <c r="AC1" i="348"/>
  <c r="AG1" i="348"/>
  <c r="AF1" i="349"/>
  <c r="AB1" i="351"/>
  <c r="AF1" i="351"/>
  <c r="AC1" i="352"/>
</calcChain>
</file>

<file path=xl/sharedStrings.xml><?xml version="1.0" encoding="utf-8"?>
<sst xmlns="http://schemas.openxmlformats.org/spreadsheetml/2006/main" count="1191" uniqueCount="239">
  <si>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</si>
  <si>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</si>
  <si>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</si>
  <si>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</si>
  <si>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</si>
  <si>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</si>
  <si>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</si>
  <si>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</si>
  <si>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</si>
  <si>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</si>
  <si>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</si>
  <si>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</si>
  <si>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</si>
  <si>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</si>
  <si>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</si>
  <si>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</si>
  <si>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Dátum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</si>
  <si>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</si>
  <si>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</si>
  <si>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</si>
  <si>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</si>
  <si>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</si>
  <si>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</si>
  <si>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</si>
  <si>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</si>
  <si>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</si>
  <si>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</si>
  <si>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</si>
  <si>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</si>
  <si>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</si>
  <si>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</si>
  <si>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</si>
  <si>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</si>
  <si>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</si>
  <si>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</si>
  <si>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</si>
  <si>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</si>
  <si>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</si>
  <si>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</si>
  <si>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</si>
  <si>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</si>
  <si>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</si>
  <si>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</si>
  <si>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</si>
  <si>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1 FORDULÓ</t>
  </si>
  <si>
    <t>C - A</t>
  </si>
  <si>
    <t>A - B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</si>
  <si>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</si>
  <si>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</si>
  <si>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</si>
  <si>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</si>
  <si>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</si>
  <si>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</si>
  <si>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</si>
  <si>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</si>
  <si>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</si>
  <si>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</si>
  <si>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</si>
  <si>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</si>
  <si>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</si>
  <si>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</si>
  <si>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</si>
  <si>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</si>
  <si>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</si>
  <si>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</si>
  <si>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</si>
  <si>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</si>
  <si>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</si>
  <si>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</si>
  <si>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Energia Szabadidősport Klub</t>
  </si>
  <si>
    <t>Nagykanizsa</t>
  </si>
  <si>
    <t>VIII.kcs Tenisz U18+</t>
  </si>
  <si>
    <t xml:space="preserve">Tóth </t>
  </si>
  <si>
    <t>Enikő Szilvia</t>
  </si>
  <si>
    <t xml:space="preserve">Toplak </t>
  </si>
  <si>
    <t>Ágnes</t>
  </si>
  <si>
    <t xml:space="preserve">Matolcsi </t>
  </si>
  <si>
    <t>Dominik</t>
  </si>
  <si>
    <t xml:space="preserve">Völgyi </t>
  </si>
  <si>
    <t>Zoltán Boldizsár</t>
  </si>
  <si>
    <t xml:space="preserve">Béres </t>
  </si>
  <si>
    <t>Olivér</t>
  </si>
  <si>
    <t xml:space="preserve">Szeles </t>
  </si>
  <si>
    <t>Bertalan</t>
  </si>
  <si>
    <t xml:space="preserve">Guitprecht </t>
  </si>
  <si>
    <t>Dávid</t>
  </si>
  <si>
    <t xml:space="preserve">Sabján </t>
  </si>
  <si>
    <t>Nóra</t>
  </si>
  <si>
    <t xml:space="preserve">Lévai </t>
  </si>
  <si>
    <t>Luca</t>
  </si>
  <si>
    <t>VI.kcs Tenisz U16</t>
  </si>
  <si>
    <t>IV.kcs Tenisz U12</t>
  </si>
  <si>
    <t xml:space="preserve">III.kcs Tenisz U11 zöld labdával, P+S szabály </t>
  </si>
  <si>
    <t xml:space="preserve">Dombovári </t>
  </si>
  <si>
    <t>Áron</t>
  </si>
  <si>
    <t xml:space="preserve">Csondor </t>
  </si>
  <si>
    <t>Fülöp</t>
  </si>
  <si>
    <t xml:space="preserve">Farkas </t>
  </si>
  <si>
    <t>Dorián</t>
  </si>
  <si>
    <t xml:space="preserve">Timár </t>
  </si>
  <si>
    <t>Mihály</t>
  </si>
  <si>
    <t xml:space="preserve">Bödör </t>
  </si>
  <si>
    <t>Szofi</t>
  </si>
  <si>
    <t xml:space="preserve">Miasnikova </t>
  </si>
  <si>
    <t>Varvara</t>
  </si>
  <si>
    <t xml:space="preserve">Heffenträger </t>
  </si>
  <si>
    <t>Dorottya</t>
  </si>
  <si>
    <t xml:space="preserve">Vörös </t>
  </si>
  <si>
    <t>Panna</t>
  </si>
  <si>
    <t>II.kcs Tenisz U9 narancs labdával, P+S szabály</t>
  </si>
  <si>
    <t>I.kcs Tenisz U8 piros labdával, P+S szabály</t>
  </si>
  <si>
    <t xml:space="preserve">Varga </t>
  </si>
  <si>
    <t>Virág</t>
  </si>
  <si>
    <t>Maja</t>
  </si>
  <si>
    <t>Kovács Annamária</t>
  </si>
  <si>
    <t>DiákOlimpia Zala Vármegye</t>
  </si>
  <si>
    <t>JÁTÉKREND 04.29. kedd</t>
  </si>
  <si>
    <t>Előre tervezett</t>
  </si>
  <si>
    <t>Pályára ment</t>
  </si>
  <si>
    <t>vsz</t>
  </si>
  <si>
    <t>Pálya:</t>
  </si>
  <si>
    <t>Fiú_U16-A</t>
  </si>
  <si>
    <t>Szeles Bertalan</t>
  </si>
  <si>
    <t>Béres Olivér</t>
  </si>
  <si>
    <t>Lány_U8_A</t>
  </si>
  <si>
    <t>Varga Virág</t>
  </si>
  <si>
    <t>Bödör Maja</t>
  </si>
  <si>
    <t>Lány_U9_A</t>
  </si>
  <si>
    <t>Heffenträger Dorottya</t>
  </si>
  <si>
    <t>Vörös Panna</t>
  </si>
  <si>
    <t>Lány_U18+_B</t>
  </si>
  <si>
    <t>Tóth Enikő Szilvia</t>
  </si>
  <si>
    <t>Toplak Ágnes</t>
  </si>
  <si>
    <t>Lány_U11_A</t>
  </si>
  <si>
    <t>Bödör Szofi</t>
  </si>
  <si>
    <t>Miasnikova Varvara</t>
  </si>
  <si>
    <t>Fiú_U18+_B</t>
  </si>
  <si>
    <t>Matolcsi Dominik</t>
  </si>
  <si>
    <t>Völgyi Zoltán Boldizsár</t>
  </si>
  <si>
    <t>Lány_U12_A</t>
  </si>
  <si>
    <t>Sabján Nóra</t>
  </si>
  <si>
    <t>Lévai Luca</t>
  </si>
  <si>
    <t>Guitprecht Dávid</t>
  </si>
  <si>
    <t>Fiú_U11_B</t>
  </si>
  <si>
    <t>Dombovári Áron</t>
  </si>
  <si>
    <t>Csondor Fülöp</t>
  </si>
  <si>
    <t>Fiú_U11_A</t>
  </si>
  <si>
    <t>Farkas Dorián</t>
  </si>
  <si>
    <t>Timár Mihály</t>
  </si>
  <si>
    <t>Megyei szervezet</t>
  </si>
  <si>
    <t>DSB szervezet</t>
  </si>
  <si>
    <t>Versenykiírás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</si>
  <si>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</si>
  <si>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</si>
  <si>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</si>
  <si>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</si>
  <si>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</si>
  <si>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</si>
  <si>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</si>
  <si>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</si>
  <si>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Zala Megyei Diáksport Szövetség</t>
  </si>
  <si>
    <t>Zalaegerszeg Városkörnyéki DSB</t>
  </si>
  <si>
    <t>Tenisz Diákolimpia</t>
  </si>
  <si>
    <t>Tenisz</t>
  </si>
  <si>
    <t>L</t>
  </si>
  <si>
    <t>Zalalövői Általános Iskola</t>
  </si>
  <si>
    <t>Zalalövő</t>
  </si>
  <si>
    <t>Gyenese István</t>
  </si>
  <si>
    <t>Zalaegerszeg Városi DSB</t>
  </si>
  <si>
    <t xml:space="preserve">Zalaegerszegi Dózsa György Magyar-Angol Két Tanítási Nyelvű Általános Iskola </t>
  </si>
  <si>
    <t>Zalaegerszeg</t>
  </si>
  <si>
    <t>Somogyi Zsuzsanna</t>
  </si>
  <si>
    <t>Nagykanizsa Városi DSB</t>
  </si>
  <si>
    <t>F</t>
  </si>
  <si>
    <t>Kőrösi Csoma Sándor-Péterfy Sándor Általános Iskola</t>
  </si>
  <si>
    <t>Baa Levente</t>
  </si>
  <si>
    <t>Turbuczné Simon Judit</t>
  </si>
  <si>
    <t>Baranyi Dániel</t>
  </si>
  <si>
    <t>Zalaegerszegi Petőfi Sándor Magyar-Angol Két Tanítási Nyelvű Általános Iskola</t>
  </si>
  <si>
    <t>Selmeczi Zsófia</t>
  </si>
  <si>
    <t>Zalaegerszegi Eötvös József Általános Iskola</t>
  </si>
  <si>
    <t>Ambrus Péter</t>
  </si>
  <si>
    <t>Kovács Tamás</t>
  </si>
  <si>
    <t>Pajor László</t>
  </si>
  <si>
    <t>Letenye DSB</t>
  </si>
  <si>
    <t>Becsehelyi Schmidt Egon Általános Iskola</t>
  </si>
  <si>
    <t>Becsehely</t>
  </si>
  <si>
    <t>Németh Kristóf</t>
  </si>
  <si>
    <t>Zalaegerszegi Ady Endre Általános Iskola, Gimnázium és Alapfokú Művészeti Iskola</t>
  </si>
  <si>
    <t>Gécsek Imre András</t>
  </si>
  <si>
    <t>Bakos György</t>
  </si>
  <si>
    <t>Keszthely DSB</t>
  </si>
  <si>
    <t>Hévízi Illyés Gyula Általános Iskola és Alapfokú Művészeti Iskola</t>
  </si>
  <si>
    <t>Hévíz</t>
  </si>
  <si>
    <t>Szőcs Norbert János</t>
  </si>
  <si>
    <t>Csány-Szendrey Általános Iskola és Alapfokú Művészeti Iskola</t>
  </si>
  <si>
    <t>Keszthely</t>
  </si>
  <si>
    <t>Rajkai András</t>
  </si>
  <si>
    <t>V.kcs Tenisz U14</t>
  </si>
  <si>
    <t>Keszthelyi Vajda János Gimnázium</t>
  </si>
  <si>
    <t>Palotay Anna</t>
  </si>
  <si>
    <t>Ambrus Ádám</t>
  </si>
  <si>
    <t>Batthyány Lajos Gimnázium</t>
  </si>
  <si>
    <t>Nagy Dorka</t>
  </si>
  <si>
    <t>Tulok József Csaba</t>
  </si>
  <si>
    <t>Zalaegerszegi Kölcsey Ferenc Gimnázium</t>
  </si>
  <si>
    <t>Balázs Erik</t>
  </si>
  <si>
    <t>Zalaegerszegi Liszt Ferenc Általános Iskola</t>
  </si>
  <si>
    <t>Meretei-Simon Beata</t>
  </si>
  <si>
    <t>Zalaegerszegi Zrínyi Miklós Gimnázium</t>
  </si>
  <si>
    <t>Németh Nóra</t>
  </si>
  <si>
    <t>Bella-Kálmán Eszter</t>
  </si>
  <si>
    <t>VII.kcs Tenisz U18</t>
  </si>
  <si>
    <t>Piarista Általános Iskola, Gimnázium, Kollégium és Boldog Donáti Celesztina Óvoda</t>
  </si>
  <si>
    <t>Tóth Jázmin</t>
  </si>
  <si>
    <t>Horváth Andrea</t>
  </si>
  <si>
    <t>Palotay Gergely</t>
  </si>
  <si>
    <t>Chikán István</t>
  </si>
  <si>
    <t>Fekete Boglárka Mira</t>
  </si>
  <si>
    <t>Török Tamás</t>
  </si>
  <si>
    <t>Karvalits Levente</t>
  </si>
  <si>
    <t>Németh Csongor Gábor</t>
  </si>
  <si>
    <t>II.</t>
  </si>
  <si>
    <t>I.</t>
  </si>
  <si>
    <t>15 2</t>
  </si>
  <si>
    <t>2 15</t>
  </si>
  <si>
    <t>74 74</t>
  </si>
  <si>
    <t>47 47</t>
  </si>
  <si>
    <t>40 14 105</t>
  </si>
  <si>
    <t>04 41 510</t>
  </si>
  <si>
    <t>III.</t>
  </si>
  <si>
    <t>54(5) 40</t>
  </si>
  <si>
    <t>45(5) 04</t>
  </si>
  <si>
    <t>53 24 102</t>
  </si>
  <si>
    <t>35 42 210</t>
  </si>
  <si>
    <t>41 41</t>
  </si>
  <si>
    <t>14 14</t>
  </si>
  <si>
    <t>35 04</t>
  </si>
  <si>
    <t>53 40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</si>
</sst>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6"/>
      <color rgb="FFFF0000"/>
      <name val="Calibri"/>
      <family val="2"/>
      <charset val="238"/>
      <scheme val="minor"/>
    </font>
    <font>
      <b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4" fillId="0" borderId="0"/>
    <xf numFmtId="0" fontId="3" fillId="0" borderId="0"/>
  </cellStyleXfs>
  <cellXfs count="20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Continuous" vertical="center"/>
    </xf>
    <xf numFmtId="0" fontId="9" fillId="3" borderId="2" xfId="0" applyFont="1" applyFill="1" applyBorder="1" applyAlignment="1">
      <alignment horizontal="centerContinuous" vertical="center"/>
    </xf>
    <xf numFmtId="0" fontId="9" fillId="3" borderId="3" xfId="0" applyFont="1" applyFill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Continuous" vertical="center"/>
    </xf>
    <xf numFmtId="0" fontId="11" fillId="4" borderId="2" xfId="0" applyFont="1" applyFill="1" applyBorder="1" applyAlignment="1">
      <alignment horizontal="centerContinuous" vertical="center"/>
    </xf>
    <xf numFmtId="0" fontId="11" fillId="4" borderId="3" xfId="0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49" fontId="13" fillId="2" borderId="4" xfId="0" applyNumberFormat="1" applyFont="1" applyFill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14" fontId="20" fillId="4" borderId="5" xfId="0" applyNumberFormat="1" applyFont="1" applyFill="1" applyBorder="1" applyAlignment="1">
      <alignment horizontal="left" vertical="center"/>
    </xf>
    <xf numFmtId="49" fontId="20" fillId="2" borderId="0" xfId="0" applyNumberFormat="1" applyFont="1" applyFill="1" applyAlignment="1">
      <alignment vertical="center"/>
    </xf>
    <xf numFmtId="49" fontId="20" fillId="4" borderId="5" xfId="0" applyNumberFormat="1" applyFont="1" applyFill="1" applyBorder="1" applyAlignment="1">
      <alignment vertical="center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2" fillId="2" borderId="0" xfId="0" applyFont="1" applyFill="1"/>
    <xf numFmtId="0" fontId="23" fillId="2" borderId="0" xfId="1" applyFont="1" applyFill="1"/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49" fontId="12" fillId="5" borderId="6" xfId="0" applyNumberFormat="1" applyFont="1" applyFill="1" applyBorder="1" applyAlignment="1">
      <alignment vertical="center"/>
    </xf>
    <xf numFmtId="49" fontId="31" fillId="2" borderId="0" xfId="0" applyNumberFormat="1" applyFont="1" applyFill="1" applyAlignment="1">
      <alignment vertical="center"/>
    </xf>
    <xf numFmtId="0" fontId="27" fillId="2" borderId="7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vertical="center"/>
    </xf>
    <xf numFmtId="49" fontId="12" fillId="5" borderId="11" xfId="0" applyNumberFormat="1" applyFont="1" applyFill="1" applyBorder="1" applyAlignment="1">
      <alignment vertical="center"/>
    </xf>
    <xf numFmtId="49" fontId="12" fillId="5" borderId="10" xfId="0" applyNumberFormat="1" applyFont="1" applyFill="1" applyBorder="1" applyAlignment="1">
      <alignment vertical="center"/>
    </xf>
    <xf numFmtId="49" fontId="27" fillId="2" borderId="12" xfId="0" applyNumberFormat="1" applyFont="1" applyFill="1" applyBorder="1" applyAlignment="1">
      <alignment horizontal="left" vertical="center"/>
    </xf>
    <xf numFmtId="49" fontId="39" fillId="2" borderId="12" xfId="0" applyNumberFormat="1" applyFont="1" applyFill="1" applyBorder="1" applyAlignment="1">
      <alignment vertical="center"/>
    </xf>
    <xf numFmtId="49" fontId="12" fillId="2" borderId="10" xfId="0" applyNumberFormat="1" applyFont="1" applyFill="1" applyBorder="1" applyAlignment="1">
      <alignment vertical="center"/>
    </xf>
    <xf numFmtId="0" fontId="27" fillId="2" borderId="9" xfId="0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vertical="center"/>
    </xf>
    <xf numFmtId="49" fontId="12" fillId="2" borderId="13" xfId="0" applyNumberFormat="1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49" fontId="12" fillId="2" borderId="14" xfId="0" applyNumberFormat="1" applyFont="1" applyFill="1" applyBorder="1" applyAlignment="1">
      <alignment vertical="center"/>
    </xf>
    <xf numFmtId="49" fontId="12" fillId="2" borderId="12" xfId="0" applyNumberFormat="1" applyFont="1" applyFill="1" applyBorder="1" applyAlignment="1">
      <alignment vertical="center"/>
    </xf>
    <xf numFmtId="49" fontId="12" fillId="2" borderId="15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49" fontId="43" fillId="2" borderId="4" xfId="0" applyNumberFormat="1" applyFont="1" applyFill="1" applyBorder="1" applyAlignment="1">
      <alignment vertical="center"/>
    </xf>
    <xf numFmtId="49" fontId="43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right" vertical="center"/>
    </xf>
    <xf numFmtId="0" fontId="27" fillId="2" borderId="6" xfId="0" applyFont="1" applyFill="1" applyBorder="1" applyAlignment="1">
      <alignment vertical="center"/>
    </xf>
    <xf numFmtId="0" fontId="27" fillId="2" borderId="16" xfId="0" applyFont="1" applyFill="1" applyBorder="1" applyAlignment="1">
      <alignment vertical="center"/>
    </xf>
    <xf numFmtId="0" fontId="43" fillId="2" borderId="0" xfId="0" applyFont="1" applyFill="1"/>
    <xf numFmtId="0" fontId="17" fillId="4" borderId="5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vertical="center"/>
    </xf>
    <xf numFmtId="49" fontId="8" fillId="5" borderId="0" xfId="0" applyNumberFormat="1" applyFont="1" applyFill="1" applyAlignment="1">
      <alignment vertical="top"/>
    </xf>
    <xf numFmtId="49" fontId="42" fillId="5" borderId="0" xfId="0" applyNumberFormat="1" applyFont="1" applyFill="1" applyAlignment="1">
      <alignment vertical="top"/>
    </xf>
    <xf numFmtId="49" fontId="28" fillId="5" borderId="0" xfId="0" applyNumberFormat="1" applyFont="1" applyFill="1" applyAlignment="1">
      <alignment vertical="top"/>
    </xf>
    <xf numFmtId="49" fontId="33" fillId="5" borderId="0" xfId="0" applyNumberFormat="1" applyFont="1" applyFill="1" applyAlignment="1">
      <alignment horizontal="center"/>
    </xf>
    <xf numFmtId="49" fontId="33" fillId="5" borderId="0" xfId="0" applyNumberFormat="1" applyFont="1" applyFill="1" applyAlignment="1">
      <alignment horizontal="left"/>
    </xf>
    <xf numFmtId="0" fontId="45" fillId="5" borderId="0" xfId="0" applyFont="1" applyFill="1"/>
    <xf numFmtId="49" fontId="17" fillId="5" borderId="0" xfId="0" applyNumberFormat="1" applyFont="1" applyFill="1" applyAlignment="1">
      <alignment horizontal="left"/>
    </xf>
    <xf numFmtId="49" fontId="29" fillId="5" borderId="0" xfId="0" applyNumberFormat="1" applyFont="1" applyFill="1"/>
    <xf numFmtId="49" fontId="22" fillId="5" borderId="0" xfId="0" applyNumberFormat="1" applyFont="1" applyFill="1"/>
    <xf numFmtId="49" fontId="19" fillId="5" borderId="0" xfId="0" applyNumberFormat="1" applyFont="1" applyFill="1"/>
    <xf numFmtId="14" fontId="20" fillId="5" borderId="17" xfId="0" applyNumberFormat="1" applyFont="1" applyFill="1" applyBorder="1" applyAlignment="1">
      <alignment horizontal="left" vertical="center"/>
    </xf>
    <xf numFmtId="49" fontId="20" fillId="5" borderId="17" xfId="0" applyNumberFormat="1" applyFont="1" applyFill="1" applyBorder="1" applyAlignment="1">
      <alignment vertical="center"/>
    </xf>
    <xf numFmtId="49" fontId="35" fillId="5" borderId="17" xfId="0" applyNumberFormat="1" applyFont="1" applyFill="1" applyBorder="1" applyAlignment="1">
      <alignment vertical="center"/>
    </xf>
    <xf numFmtId="49" fontId="20" fillId="5" borderId="17" xfId="2" applyNumberFormat="1" applyFont="1" applyFill="1" applyBorder="1" applyAlignment="1" applyProtection="1">
      <alignment vertical="center"/>
      <protection locked="0"/>
    </xf>
    <xf numFmtId="49" fontId="21" fillId="5" borderId="17" xfId="0" applyNumberFormat="1" applyFont="1" applyFill="1" applyBorder="1" applyAlignment="1">
      <alignment horizontal="right" vertical="center"/>
    </xf>
    <xf numFmtId="0" fontId="0" fillId="5" borderId="10" xfId="0" applyFill="1" applyBorder="1"/>
    <xf numFmtId="0" fontId="0" fillId="5" borderId="0" xfId="0" applyFill="1"/>
    <xf numFmtId="49" fontId="27" fillId="5" borderId="14" xfId="0" applyNumberFormat="1" applyFont="1" applyFill="1" applyBorder="1" applyAlignment="1">
      <alignment vertical="center"/>
    </xf>
    <xf numFmtId="49" fontId="34" fillId="5" borderId="10" xfId="0" applyNumberFormat="1" applyFont="1" applyFill="1" applyBorder="1" applyAlignment="1">
      <alignment vertical="center"/>
    </xf>
    <xf numFmtId="49" fontId="12" fillId="5" borderId="14" xfId="0" applyNumberFormat="1" applyFont="1" applyFill="1" applyBorder="1" applyAlignment="1">
      <alignment vertical="center"/>
    </xf>
    <xf numFmtId="49" fontId="12" fillId="5" borderId="12" xfId="0" applyNumberFormat="1" applyFont="1" applyFill="1" applyBorder="1" applyAlignment="1">
      <alignment vertical="center"/>
    </xf>
    <xf numFmtId="49" fontId="12" fillId="5" borderId="15" xfId="0" applyNumberFormat="1" applyFont="1" applyFill="1" applyBorder="1" applyAlignment="1">
      <alignment horizontal="right" vertical="center"/>
    </xf>
    <xf numFmtId="49" fontId="12" fillId="5" borderId="13" xfId="0" applyNumberFormat="1" applyFont="1" applyFill="1" applyBorder="1" applyAlignment="1">
      <alignment vertical="center"/>
    </xf>
    <xf numFmtId="49" fontId="12" fillId="5" borderId="11" xfId="0" applyNumberFormat="1" applyFont="1" applyFill="1" applyBorder="1" applyAlignment="1">
      <alignment horizontal="right" vertical="center"/>
    </xf>
    <xf numFmtId="0" fontId="47" fillId="5" borderId="10" xfId="0" applyFont="1" applyFill="1" applyBorder="1" applyAlignment="1">
      <alignment vertical="center"/>
    </xf>
    <xf numFmtId="0" fontId="4" fillId="2" borderId="0" xfId="0" applyFont="1" applyFill="1"/>
    <xf numFmtId="0" fontId="47" fillId="5" borderId="10" xfId="0" applyFont="1" applyFill="1" applyBorder="1" applyAlignment="1">
      <alignment horizontal="center" vertical="center" shrinkToFit="1"/>
    </xf>
    <xf numFmtId="0" fontId="48" fillId="5" borderId="10" xfId="0" applyFont="1" applyFill="1" applyBorder="1"/>
    <xf numFmtId="49" fontId="18" fillId="5" borderId="0" xfId="0" applyNumberFormat="1" applyFont="1" applyFill="1" applyAlignment="1">
      <alignment horizontal="left"/>
    </xf>
    <xf numFmtId="49" fontId="28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19" fillId="0" borderId="0" xfId="0" applyNumberFormat="1" applyFont="1"/>
    <xf numFmtId="49" fontId="22" fillId="0" borderId="0" xfId="0" applyNumberFormat="1" applyFont="1"/>
    <xf numFmtId="49" fontId="25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5" borderId="0" xfId="0" applyFill="1" applyAlignment="1">
      <alignment horizontal="center"/>
    </xf>
    <xf numFmtId="0" fontId="48" fillId="5" borderId="0" xfId="0" applyFont="1" applyFill="1"/>
    <xf numFmtId="49" fontId="27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37" fillId="0" borderId="0" xfId="0" applyFont="1" applyAlignment="1">
      <alignment horizontal="right" vertical="center"/>
    </xf>
    <xf numFmtId="49" fontId="38" fillId="2" borderId="12" xfId="0" applyNumberFormat="1" applyFont="1" applyFill="1" applyBorder="1" applyAlignment="1">
      <alignment horizontal="center" vertical="center"/>
    </xf>
    <xf numFmtId="49" fontId="38" fillId="2" borderId="12" xfId="0" applyNumberFormat="1" applyFont="1" applyFill="1" applyBorder="1" applyAlignment="1">
      <alignment vertical="center"/>
    </xf>
    <xf numFmtId="49" fontId="12" fillId="5" borderId="14" xfId="0" applyNumberFormat="1" applyFont="1" applyFill="1" applyBorder="1" applyAlignment="1">
      <alignment horizontal="center" vertical="center"/>
    </xf>
    <xf numFmtId="49" fontId="34" fillId="5" borderId="12" xfId="0" applyNumberFormat="1" applyFont="1" applyFill="1" applyBorder="1" applyAlignment="1">
      <alignment vertical="center"/>
    </xf>
    <xf numFmtId="0" fontId="0" fillId="5" borderId="15" xfId="0" applyFill="1" applyBorder="1"/>
    <xf numFmtId="49" fontId="12" fillId="5" borderId="9" xfId="0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vertical="center"/>
    </xf>
    <xf numFmtId="49" fontId="34" fillId="5" borderId="0" xfId="0" applyNumberFormat="1" applyFont="1" applyFill="1" applyAlignment="1">
      <alignment vertical="center"/>
    </xf>
    <xf numFmtId="0" fontId="0" fillId="5" borderId="6" xfId="0" applyFill="1" applyBorder="1"/>
    <xf numFmtId="0" fontId="12" fillId="5" borderId="0" xfId="0" applyFont="1" applyFill="1" applyAlignment="1">
      <alignment vertical="center"/>
    </xf>
    <xf numFmtId="49" fontId="12" fillId="5" borderId="13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49" fontId="32" fillId="5" borderId="14" xfId="0" applyNumberFormat="1" applyFont="1" applyFill="1" applyBorder="1" applyAlignment="1">
      <alignment horizontal="center" vertical="center"/>
    </xf>
    <xf numFmtId="49" fontId="12" fillId="5" borderId="15" xfId="0" applyNumberFormat="1" applyFont="1" applyFill="1" applyBorder="1" applyAlignment="1">
      <alignment vertical="center"/>
    </xf>
    <xf numFmtId="49" fontId="32" fillId="5" borderId="9" xfId="0" applyNumberFormat="1" applyFont="1" applyFill="1" applyBorder="1" applyAlignment="1">
      <alignment horizontal="center" vertical="center"/>
    </xf>
    <xf numFmtId="49" fontId="32" fillId="5" borderId="13" xfId="0" applyNumberFormat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vertical="center"/>
    </xf>
    <xf numFmtId="49" fontId="12" fillId="5" borderId="9" xfId="0" applyNumberFormat="1" applyFont="1" applyFill="1" applyBorder="1" applyAlignment="1">
      <alignment vertical="center"/>
    </xf>
    <xf numFmtId="0" fontId="0" fillId="2" borderId="8" xfId="0" applyFill="1" applyBorder="1"/>
    <xf numFmtId="0" fontId="0" fillId="5" borderId="12" xfId="0" applyFill="1" applyBorder="1"/>
    <xf numFmtId="0" fontId="4" fillId="5" borderId="0" xfId="0" applyFont="1" applyFill="1"/>
    <xf numFmtId="0" fontId="49" fillId="2" borderId="0" xfId="0" applyFont="1" applyFill="1" applyAlignment="1">
      <alignment horizontal="center" shrinkToFit="1"/>
    </xf>
    <xf numFmtId="0" fontId="50" fillId="6" borderId="0" xfId="0" applyFont="1" applyFill="1"/>
    <xf numFmtId="0" fontId="50" fillId="5" borderId="0" xfId="0" applyFont="1" applyFill="1"/>
    <xf numFmtId="0" fontId="0" fillId="5" borderId="5" xfId="0" applyFill="1" applyBorder="1" applyAlignment="1">
      <alignment horizontal="center" vertical="center"/>
    </xf>
    <xf numFmtId="49" fontId="22" fillId="3" borderId="0" xfId="0" applyNumberFormat="1" applyFont="1" applyFill="1"/>
    <xf numFmtId="0" fontId="0" fillId="3" borderId="0" xfId="0" applyFill="1" applyAlignment="1">
      <alignment horizontal="center"/>
    </xf>
    <xf numFmtId="49" fontId="22" fillId="4" borderId="0" xfId="0" applyNumberFormat="1" applyFont="1" applyFill="1"/>
    <xf numFmtId="0" fontId="0" fillId="4" borderId="0" xfId="0" applyFill="1" applyAlignment="1">
      <alignment horizontal="center"/>
    </xf>
    <xf numFmtId="49" fontId="22" fillId="7" borderId="0" xfId="0" applyNumberFormat="1" applyFont="1" applyFill="1"/>
    <xf numFmtId="0" fontId="0" fillId="7" borderId="0" xfId="0" applyFill="1" applyAlignment="1">
      <alignment horizontal="center"/>
    </xf>
    <xf numFmtId="0" fontId="6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8" borderId="18" xfId="0" applyFill="1" applyBorder="1" applyAlignment="1">
      <alignment horizontal="center"/>
    </xf>
    <xf numFmtId="49" fontId="21" fillId="4" borderId="5" xfId="0" applyNumberFormat="1" applyFont="1" applyFill="1" applyBorder="1" applyAlignment="1">
      <alignment horizontal="left" vertical="center"/>
    </xf>
    <xf numFmtId="0" fontId="0" fillId="9" borderId="0" xfId="0" applyFill="1"/>
    <xf numFmtId="0" fontId="51" fillId="10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2" fillId="5" borderId="10" xfId="0" applyFont="1" applyFill="1" applyBorder="1" applyAlignment="1">
      <alignment horizontal="center"/>
    </xf>
    <xf numFmtId="0" fontId="52" fillId="5" borderId="0" xfId="0" applyFont="1" applyFill="1" applyAlignment="1">
      <alignment horizontal="center"/>
    </xf>
    <xf numFmtId="49" fontId="46" fillId="2" borderId="0" xfId="0" applyNumberFormat="1" applyFont="1" applyFill="1" applyAlignment="1">
      <alignment horizontal="center" vertical="center"/>
    </xf>
    <xf numFmtId="49" fontId="15" fillId="4" borderId="16" xfId="0" applyNumberFormat="1" applyFont="1" applyFill="1" applyBorder="1" applyAlignment="1">
      <alignment vertical="center"/>
    </xf>
    <xf numFmtId="0" fontId="0" fillId="0" borderId="9" xfId="0" applyBorder="1"/>
    <xf numFmtId="0" fontId="0" fillId="2" borderId="16" xfId="0" applyFill="1" applyBorder="1"/>
    <xf numFmtId="0" fontId="17" fillId="5" borderId="0" xfId="0" applyFont="1" applyFill="1" applyAlignment="1">
      <alignment horizontal="left"/>
    </xf>
    <xf numFmtId="49" fontId="14" fillId="4" borderId="7" xfId="0" applyNumberFormat="1" applyFont="1" applyFill="1" applyBorder="1" applyAlignment="1">
      <alignment vertical="center"/>
    </xf>
    <xf numFmtId="0" fontId="36" fillId="5" borderId="10" xfId="0" applyFont="1" applyFill="1" applyBorder="1" applyAlignment="1">
      <alignment vertical="center"/>
    </xf>
    <xf numFmtId="49" fontId="53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vertical="center"/>
    </xf>
    <xf numFmtId="0" fontId="59" fillId="0" borderId="0" xfId="3" applyFont="1" applyAlignment="1">
      <alignment textRotation="90" wrapText="1"/>
    </xf>
    <xf numFmtId="49" fontId="60" fillId="0" borderId="0" xfId="3" applyNumberFormat="1" applyFont="1" applyAlignment="1">
      <alignment textRotation="90" wrapText="1"/>
    </xf>
    <xf numFmtId="0" fontId="60" fillId="0" borderId="0" xfId="3" applyFont="1" applyAlignment="1">
      <alignment textRotation="90" wrapText="1"/>
    </xf>
    <xf numFmtId="0" fontId="54" fillId="0" borderId="0" xfId="3" applyAlignment="1">
      <alignment horizontal="center"/>
    </xf>
    <xf numFmtId="0" fontId="54" fillId="0" borderId="0" xfId="3"/>
    <xf numFmtId="20" fontId="56" fillId="0" borderId="19" xfId="3" applyNumberFormat="1" applyFont="1" applyBorder="1"/>
    <xf numFmtId="49" fontId="55" fillId="0" borderId="20" xfId="3" applyNumberFormat="1" applyFont="1" applyBorder="1"/>
    <xf numFmtId="20" fontId="56" fillId="0" borderId="20" xfId="3" applyNumberFormat="1" applyFont="1" applyBorder="1"/>
    <xf numFmtId="0" fontId="54" fillId="0" borderId="20" xfId="3" applyBorder="1" applyAlignment="1">
      <alignment horizontal="center"/>
    </xf>
    <xf numFmtId="0" fontId="61" fillId="0" borderId="20" xfId="3" applyFont="1" applyBorder="1" applyAlignment="1">
      <alignment horizontal="center" vertical="center"/>
    </xf>
    <xf numFmtId="0" fontId="54" fillId="0" borderId="21" xfId="3" applyBorder="1" applyAlignment="1">
      <alignment horizontal="center"/>
    </xf>
    <xf numFmtId="20" fontId="56" fillId="0" borderId="5" xfId="3" applyNumberFormat="1" applyFont="1" applyBorder="1"/>
    <xf numFmtId="49" fontId="55" fillId="0" borderId="5" xfId="3" applyNumberFormat="1" applyFont="1" applyBorder="1"/>
    <xf numFmtId="20" fontId="56" fillId="0" borderId="18" xfId="3" applyNumberFormat="1" applyFont="1" applyBorder="1" applyAlignment="1">
      <alignment horizontal="center" vertical="center"/>
    </xf>
    <xf numFmtId="49" fontId="56" fillId="0" borderId="18" xfId="3" applyNumberFormat="1" applyFont="1" applyBorder="1" applyAlignment="1">
      <alignment horizontal="center" vertical="center"/>
    </xf>
    <xf numFmtId="0" fontId="54" fillId="0" borderId="5" xfId="3" applyBorder="1" applyAlignment="1">
      <alignment horizontal="center"/>
    </xf>
    <xf numFmtId="0" fontId="54" fillId="12" borderId="5" xfId="3" applyFill="1" applyBorder="1" applyAlignment="1">
      <alignment horizontal="center" vertical="center"/>
    </xf>
    <xf numFmtId="0" fontId="54" fillId="12" borderId="5" xfId="3" applyFill="1" applyBorder="1" applyAlignment="1">
      <alignment horizontal="center" wrapText="1" shrinkToFit="1"/>
    </xf>
    <xf numFmtId="49" fontId="54" fillId="0" borderId="18" xfId="3" applyNumberFormat="1" applyBorder="1" applyAlignment="1">
      <alignment horizontal="center" vertical="center"/>
    </xf>
    <xf numFmtId="0" fontId="54" fillId="12" borderId="5" xfId="3" applyFill="1" applyBorder="1" applyAlignment="1">
      <alignment horizontal="center" vertical="center" wrapText="1" shrinkToFit="1"/>
    </xf>
    <xf numFmtId="0" fontId="54" fillId="12" borderId="5" xfId="3" applyFill="1" applyBorder="1" applyAlignment="1">
      <alignment horizontal="center"/>
    </xf>
    <xf numFmtId="49" fontId="54" fillId="0" borderId="5" xfId="3" applyNumberFormat="1" applyBorder="1" applyAlignment="1">
      <alignment horizontal="center" vertical="center"/>
    </xf>
    <xf numFmtId="0" fontId="56" fillId="0" borderId="0" xfId="3" applyFont="1"/>
    <xf numFmtId="49" fontId="54" fillId="0" borderId="0" xfId="3" applyNumberFormat="1"/>
    <xf numFmtId="0" fontId="62" fillId="0" borderId="0" xfId="4" applyFont="1" applyAlignment="1">
      <alignment wrapText="1"/>
    </xf>
    <xf numFmtId="0" fontId="3" fillId="0" borderId="0" xfId="4"/>
    <xf numFmtId="0" fontId="2" fillId="0" borderId="0" xfId="4" applyFont="1"/>
    <xf numFmtId="0" fontId="5" fillId="6" borderId="10" xfId="0" applyFont="1" applyFill="1" applyBorder="1" applyAlignment="1">
      <alignment horizontal="center"/>
    </xf>
    <xf numFmtId="0" fontId="29" fillId="5" borderId="0" xfId="0" applyFont="1" applyFill="1"/>
    <xf numFmtId="0" fontId="1" fillId="0" borderId="0" xfId="4" applyFont="1"/>
    <xf numFmtId="0" fontId="57" fillId="0" borderId="0" xfId="3" applyFont="1" applyAlignment="1">
      <alignment horizontal="center" vertical="center"/>
    </xf>
    <xf numFmtId="0" fontId="58" fillId="0" borderId="0" xfId="3" applyFont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49" fontId="15" fillId="5" borderId="0" xfId="0" applyNumberFormat="1" applyFont="1" applyFill="1" applyAlignment="1">
      <alignment vertical="top" shrinkToFit="1"/>
    </xf>
    <xf numFmtId="0" fontId="12" fillId="5" borderId="12" xfId="0" applyFont="1" applyFill="1" applyBorder="1" applyAlignment="1">
      <alignment horizontal="left" vertical="center"/>
    </xf>
    <xf numFmtId="14" fontId="20" fillId="5" borderId="17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 shrinkToFit="1"/>
    </xf>
  </cellXfs>
  <cellStyles count="5">
    <cellStyle name="Hivatkozás" xfId="1" builtinId="8"/>
    <cellStyle name="Normál" xfId="0" builtinId="0"/>
    <cellStyle name="Normál 2" xfId="3" xr:uid="{BDB474D1-2D85-4D37-873B-C5630B4D1FCB}"/>
    <cellStyle name="Normál 3" xfId="4" xr:uid="{D2AE1BF3-49D8-40AE-980F-38D5EAEDFDA8}"/>
    <cellStyle name="Pénznem" xfId="2" builtinId="4"/>
  </cellStyles>
  <dxfs count="18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7CE052BC-3BB6-EAD4-2C8E-43C41F7BEE0B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87" name="Kép 2">
          <a:extLst>
            <a:ext uri="{FF2B5EF4-FFF2-40B4-BE49-F238E27FC236}">
              <a16:creationId xmlns:a16="http://schemas.microsoft.com/office/drawing/2014/main" id="{C888C315-0785-16CE-46B5-B6B7147F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61858" name="Kép 2">
          <a:extLst>
            <a:ext uri="{FF2B5EF4-FFF2-40B4-BE49-F238E27FC236}">
              <a16:creationId xmlns:a16="http://schemas.microsoft.com/office/drawing/2014/main" id="{01087715-8FAE-E0F8-86CA-E8A880F4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30" name="Kép 2">
          <a:extLst>
            <a:ext uri="{FF2B5EF4-FFF2-40B4-BE49-F238E27FC236}">
              <a16:creationId xmlns:a16="http://schemas.microsoft.com/office/drawing/2014/main" id="{23250294-BA81-BCC5-9258-23C7E776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60835" name="Kép 2">
          <a:extLst>
            <a:ext uri="{FF2B5EF4-FFF2-40B4-BE49-F238E27FC236}">
              <a16:creationId xmlns:a16="http://schemas.microsoft.com/office/drawing/2014/main" id="{21F2178F-387C-E0CD-B763-773BF6D0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58787" name="Kép 2">
          <a:extLst>
            <a:ext uri="{FF2B5EF4-FFF2-40B4-BE49-F238E27FC236}">
              <a16:creationId xmlns:a16="http://schemas.microsoft.com/office/drawing/2014/main" id="{F0B681E4-538D-B21F-AEEC-006185F4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59811" name="Kép 2">
          <a:extLst>
            <a:ext uri="{FF2B5EF4-FFF2-40B4-BE49-F238E27FC236}">
              <a16:creationId xmlns:a16="http://schemas.microsoft.com/office/drawing/2014/main" id="{955E2F53-0BB8-F6AC-BF53-83DECF8C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57763" name="Kép 2">
          <a:extLst>
            <a:ext uri="{FF2B5EF4-FFF2-40B4-BE49-F238E27FC236}">
              <a16:creationId xmlns:a16="http://schemas.microsoft.com/office/drawing/2014/main" id="{63A1C844-DD84-8780-9DEF-03C10E38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64930" name="Kép 2">
          <a:extLst>
            <a:ext uri="{FF2B5EF4-FFF2-40B4-BE49-F238E27FC236}">
              <a16:creationId xmlns:a16="http://schemas.microsoft.com/office/drawing/2014/main" id="{21254674-D1CC-FE3B-F9A9-FBFB8E40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63906" name="Kép 2">
          <a:extLst>
            <a:ext uri="{FF2B5EF4-FFF2-40B4-BE49-F238E27FC236}">
              <a16:creationId xmlns:a16="http://schemas.microsoft.com/office/drawing/2014/main" id="{2674BC32-EAE9-FAEF-B5C5-311216AC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762882" name="Kép 2">
          <a:extLst>
            <a:ext uri="{FF2B5EF4-FFF2-40B4-BE49-F238E27FC236}">
              <a16:creationId xmlns:a16="http://schemas.microsoft.com/office/drawing/2014/main" id="{9A2EE338-6C2D-CFD5-C038-B958CAA6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218D-AF4F-449F-A64C-0EBE6CF43DC6}">
  <sheetPr codeName="Sheet1"/>
  <dimension ref="A1:G18"/>
  <sheetViews>
    <sheetView showGridLines="0" showZeros="0" workbookViewId="0">
      <selection activeCell="C14" sqref="C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50" t="s">
        <v>63</v>
      </c>
      <c r="B1" s="3"/>
      <c r="C1" s="3"/>
      <c r="D1" s="51"/>
      <c r="E1" s="4"/>
      <c r="F1" s="5"/>
      <c r="G1" s="5"/>
    </row>
    <row r="2" spans="1:7" s="6" customFormat="1" ht="36.75" customHeight="1" thickBot="1" x14ac:dyDescent="0.3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1"/>
      <c r="B3" s="12"/>
      <c r="C3" s="12"/>
      <c r="D3" s="12"/>
      <c r="E3" s="13"/>
      <c r="F3" s="5"/>
      <c r="G3" s="5"/>
    </row>
    <row r="4" spans="1:7" s="2" customFormat="1" ht="20.25" customHeight="1" thickBot="1" x14ac:dyDescent="0.3">
      <c r="A4" s="14" t="s">
        <v>11</v>
      </c>
      <c r="B4" s="15"/>
      <c r="C4" s="15"/>
      <c r="D4" s="15"/>
      <c r="E4" s="16"/>
      <c r="F4" s="5"/>
      <c r="G4" s="5"/>
    </row>
    <row r="5" spans="1:7" s="17" customFormat="1" ht="15" customHeight="1" x14ac:dyDescent="0.25">
      <c r="A5" s="60" t="s">
        <v>12</v>
      </c>
      <c r="B5" s="19"/>
      <c r="C5" s="19"/>
      <c r="D5" s="19"/>
      <c r="E5" s="155"/>
      <c r="F5" s="20"/>
      <c r="G5" s="21"/>
    </row>
    <row r="6" spans="1:7" s="2" customFormat="1" ht="24.6" x14ac:dyDescent="0.25">
      <c r="A6" s="160" t="s">
        <v>115</v>
      </c>
      <c r="B6" s="156"/>
      <c r="C6" s="22"/>
      <c r="D6" s="23"/>
      <c r="E6" s="24"/>
      <c r="F6" s="5"/>
      <c r="G6" s="5"/>
    </row>
    <row r="7" spans="1:7" s="17" customFormat="1" ht="15" customHeight="1" x14ac:dyDescent="0.25">
      <c r="A7" s="61" t="s">
        <v>64</v>
      </c>
      <c r="B7" s="61" t="s">
        <v>65</v>
      </c>
      <c r="C7" s="61" t="s">
        <v>66</v>
      </c>
      <c r="D7" s="61" t="s">
        <v>67</v>
      </c>
      <c r="E7" s="61" t="s">
        <v>68</v>
      </c>
      <c r="F7" s="20"/>
      <c r="G7" s="21"/>
    </row>
    <row r="8" spans="1:7" s="2" customFormat="1" ht="16.5" customHeight="1" x14ac:dyDescent="0.25">
      <c r="A8" s="67"/>
      <c r="B8" s="67"/>
      <c r="C8" s="67"/>
      <c r="D8" s="67"/>
      <c r="E8" s="67"/>
      <c r="F8" s="5"/>
      <c r="G8" s="5"/>
    </row>
    <row r="9" spans="1:7" s="2" customFormat="1" ht="15" customHeight="1" x14ac:dyDescent="0.25">
      <c r="A9" s="60" t="s">
        <v>13</v>
      </c>
      <c r="B9" s="19"/>
      <c r="C9" s="61" t="s">
        <v>14</v>
      </c>
      <c r="D9" s="61"/>
      <c r="E9" s="62" t="s">
        <v>15</v>
      </c>
      <c r="F9" s="5"/>
      <c r="G9" s="5"/>
    </row>
    <row r="10" spans="1:7" s="2" customFormat="1" x14ac:dyDescent="0.25">
      <c r="A10" s="25">
        <v>45776</v>
      </c>
      <c r="B10" s="26"/>
      <c r="C10" s="27" t="s">
        <v>70</v>
      </c>
      <c r="D10" s="61" t="s">
        <v>36</v>
      </c>
      <c r="E10" s="149" t="s">
        <v>114</v>
      </c>
      <c r="F10" s="5"/>
      <c r="G10" s="5"/>
    </row>
    <row r="11" spans="1:7" x14ac:dyDescent="0.25">
      <c r="A11" s="18"/>
      <c r="B11" s="19"/>
      <c r="C11" s="66" t="s">
        <v>34</v>
      </c>
      <c r="D11" s="66" t="s">
        <v>60</v>
      </c>
      <c r="E11" s="66" t="s">
        <v>61</v>
      </c>
      <c r="F11" s="29"/>
      <c r="G11" s="29"/>
    </row>
    <row r="12" spans="1:7" s="2" customFormat="1" x14ac:dyDescent="0.25">
      <c r="A12" s="52"/>
      <c r="B12" s="5"/>
      <c r="C12" s="68"/>
      <c r="D12" s="68" t="s">
        <v>69</v>
      </c>
      <c r="E12" s="68"/>
      <c r="F12" s="5"/>
      <c r="G12" s="5"/>
    </row>
    <row r="13" spans="1:7" ht="7.5" customHeight="1" x14ac:dyDescent="0.25">
      <c r="A13" s="29"/>
      <c r="B13" s="29"/>
      <c r="C13" s="29"/>
      <c r="D13" s="29"/>
      <c r="E13" s="30"/>
      <c r="F13" s="29"/>
      <c r="G13" s="29"/>
    </row>
    <row r="14" spans="1:7" ht="112.5" customHeight="1" x14ac:dyDescent="0.25">
      <c r="A14" s="29"/>
      <c r="B14" s="29"/>
      <c r="C14" s="29"/>
      <c r="D14" s="29"/>
      <c r="E14" s="30"/>
      <c r="F14" s="29"/>
      <c r="G14" s="29"/>
    </row>
    <row r="15" spans="1:7" ht="18.75" customHeight="1" x14ac:dyDescent="0.25">
      <c r="A15" s="28"/>
      <c r="B15" s="28"/>
      <c r="C15" s="28"/>
      <c r="D15" s="28"/>
      <c r="E15" s="30"/>
      <c r="F15" s="29"/>
      <c r="G15" s="29"/>
    </row>
    <row r="16" spans="1:7" ht="17.25" customHeight="1" x14ac:dyDescent="0.25">
      <c r="A16" s="28"/>
      <c r="B16" s="28"/>
      <c r="C16" s="28"/>
      <c r="D16" s="28"/>
      <c r="E16" s="28"/>
      <c r="F16" s="29"/>
      <c r="G16" s="29"/>
    </row>
    <row r="17" spans="1:7" ht="12.75" customHeight="1" x14ac:dyDescent="0.25">
      <c r="A17" s="31"/>
      <c r="B17" s="145"/>
      <c r="C17" s="53"/>
      <c r="D17" s="32"/>
      <c r="E17" s="30"/>
      <c r="F17" s="29"/>
      <c r="G17" s="29"/>
    </row>
    <row r="18" spans="1:7" x14ac:dyDescent="0.25">
      <c r="A18" s="29"/>
      <c r="B18" s="29"/>
      <c r="C18" s="29"/>
      <c r="D18" s="29"/>
      <c r="E18" s="30"/>
      <c r="F18" s="29"/>
      <c r="G18" s="29"/>
    </row>
  </sheetData>
  <phoneticPr fontId="4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EEA6-3999-4452-822E-BE0FCA8E51D0}">
  <sheetPr codeName="Munka20">
    <tabColor rgb="FF00B0F0"/>
  </sheetPr>
  <dimension ref="A1:AK41"/>
  <sheetViews>
    <sheetView workbookViewId="0">
      <selection activeCell="M21" sqref="M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159" t="s">
        <v>90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80</v>
      </c>
      <c r="F7" s="96"/>
      <c r="G7" s="93" t="s">
        <v>81</v>
      </c>
      <c r="H7" s="96"/>
      <c r="I7" s="93" t="str">
        <f>IF($B7="","",VLOOKUP($B7,#REF!,4))</f>
        <v/>
      </c>
      <c r="J7" s="85"/>
      <c r="K7" s="192" t="s">
        <v>223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82</v>
      </c>
      <c r="F9" s="96"/>
      <c r="G9" s="93" t="s">
        <v>83</v>
      </c>
      <c r="H9" s="96"/>
      <c r="I9" s="93" t="str">
        <f>IF($B9="","",VLOOKUP($B9,#REF!,4))</f>
        <v/>
      </c>
      <c r="J9" s="85"/>
      <c r="K9" s="192" t="s">
        <v>230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84</v>
      </c>
      <c r="F11" s="96"/>
      <c r="G11" s="93" t="s">
        <v>85</v>
      </c>
      <c r="H11" s="96"/>
      <c r="I11" s="93" t="str">
        <f>IF($B11="","",VLOOKUP($B11,#REF!,4))</f>
        <v/>
      </c>
      <c r="J11" s="85"/>
      <c r="K11" s="192" t="s">
        <v>222</v>
      </c>
      <c r="L11" s="148"/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Béres </v>
      </c>
      <c r="E18" s="197"/>
      <c r="F18" s="197" t="str">
        <f>E9</f>
        <v xml:space="preserve">Szeles </v>
      </c>
      <c r="G18" s="197"/>
      <c r="H18" s="197" t="str">
        <f>E11</f>
        <v xml:space="preserve">Guitprecht 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208" t="str">
        <f>E7</f>
        <v xml:space="preserve">Béres </v>
      </c>
      <c r="C19" s="208"/>
      <c r="D19" s="201"/>
      <c r="E19" s="201"/>
      <c r="F19" s="207" t="s">
        <v>231</v>
      </c>
      <c r="G19" s="200"/>
      <c r="H19" s="207" t="s">
        <v>233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208" t="str">
        <f>E9</f>
        <v xml:space="preserve">Szeles </v>
      </c>
      <c r="C20" s="208"/>
      <c r="D20" s="207" t="s">
        <v>232</v>
      </c>
      <c r="E20" s="200"/>
      <c r="F20" s="201"/>
      <c r="G20" s="201"/>
      <c r="H20" s="207" t="s">
        <v>236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208" t="str">
        <f>E11</f>
        <v xml:space="preserve">Guitprecht </v>
      </c>
      <c r="C21" s="208"/>
      <c r="D21" s="207" t="s">
        <v>234</v>
      </c>
      <c r="E21" s="200"/>
      <c r="F21" s="207" t="s">
        <v>235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5" priority="2" stopIfTrue="1" operator="equal">
      <formula>"Bye"</formula>
    </cfRule>
  </conditionalFormatting>
  <conditionalFormatting sqref="R41">
    <cfRule type="expression" dxfId="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8D67-A7C8-4E5C-824E-7499631C3518}">
  <sheetPr codeName="Munka19">
    <tabColor theme="2" tint="-0.749992370372631"/>
  </sheetPr>
  <dimension ref="A1:AK41"/>
  <sheetViews>
    <sheetView workbookViewId="0">
      <selection activeCell="I24" sqref="I2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159" t="s">
        <v>71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4" t="s">
        <v>38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76</v>
      </c>
      <c r="F7" s="96"/>
      <c r="G7" s="93" t="s">
        <v>77</v>
      </c>
      <c r="H7" s="96"/>
      <c r="I7" s="93" t="str">
        <f>IF($B7="","",VLOOKUP($B7,#REF!,4))</f>
        <v/>
      </c>
      <c r="J7" s="85"/>
      <c r="K7" s="192" t="s">
        <v>222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78</v>
      </c>
      <c r="F9" s="96"/>
      <c r="G9" s="93" t="s">
        <v>79</v>
      </c>
      <c r="H9" s="96"/>
      <c r="I9" s="93" t="str">
        <f>IF($B9="","",VLOOKUP($B9,#REF!,4))</f>
        <v/>
      </c>
      <c r="J9" s="85"/>
      <c r="K9" s="192" t="s">
        <v>223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Matolcsi </v>
      </c>
      <c r="E18" s="197"/>
      <c r="F18" s="197" t="str">
        <f>E9</f>
        <v xml:space="preserve">Völgyi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Matolcsi </v>
      </c>
      <c r="C19" s="197"/>
      <c r="D19" s="201"/>
      <c r="E19" s="201"/>
      <c r="F19" s="207" t="s">
        <v>237</v>
      </c>
      <c r="G19" s="200"/>
      <c r="H19" s="207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Völgyi </v>
      </c>
      <c r="C20" s="197"/>
      <c r="D20" s="207" t="s">
        <v>238</v>
      </c>
      <c r="E20" s="200"/>
      <c r="F20" s="201"/>
      <c r="G20" s="201"/>
      <c r="H20" s="207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tr">
        <f>E11</f>
        <v>X</v>
      </c>
      <c r="C21" s="197"/>
      <c r="D21" s="207" t="s">
        <v>58</v>
      </c>
      <c r="E21" s="200"/>
      <c r="F21" s="207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5846-DB43-4DCE-933D-AC88EEDA86D6}">
  <sheetPr codeName="Munka18">
    <tabColor theme="7" tint="0.39997558519241921"/>
  </sheetPr>
  <dimension ref="A1:AK41"/>
  <sheetViews>
    <sheetView workbookViewId="0">
      <selection activeCell="K13" sqref="K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193" t="s">
        <v>28</v>
      </c>
      <c r="B2" s="75"/>
      <c r="C2" s="75"/>
      <c r="D2" s="75"/>
      <c r="E2" s="159" t="s">
        <v>71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38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/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72</v>
      </c>
      <c r="F7" s="96"/>
      <c r="G7" s="93" t="s">
        <v>73</v>
      </c>
      <c r="H7" s="96"/>
      <c r="I7" s="93"/>
      <c r="J7" s="85"/>
      <c r="K7" s="192"/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74</v>
      </c>
      <c r="F9" s="96"/>
      <c r="G9" s="93" t="s">
        <v>75</v>
      </c>
      <c r="H9" s="96"/>
      <c r="I9" s="93" t="str">
        <f>IF($B9="","",VLOOKUP($B9,#REF!,4))</f>
        <v/>
      </c>
      <c r="J9" s="85"/>
      <c r="K9" s="192"/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/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Tóth </v>
      </c>
      <c r="E18" s="197"/>
      <c r="F18" s="197" t="str">
        <f>E9</f>
        <v xml:space="preserve">Toplak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Tóth </v>
      </c>
      <c r="C19" s="197"/>
      <c r="D19" s="201"/>
      <c r="E19" s="201"/>
      <c r="F19" s="207"/>
      <c r="G19" s="200"/>
      <c r="H19" s="207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Toplak </v>
      </c>
      <c r="C20" s="197"/>
      <c r="D20" s="207"/>
      <c r="E20" s="200"/>
      <c r="F20" s="201"/>
      <c r="G20" s="201"/>
      <c r="H20" s="207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tr">
        <f>E11</f>
        <v>X</v>
      </c>
      <c r="C21" s="197"/>
      <c r="D21" s="207" t="s">
        <v>58</v>
      </c>
      <c r="E21" s="200"/>
      <c r="F21" s="207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>
        <f>L4</f>
        <v>0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AD6F-21A9-47EE-AA87-1F35438FE007}">
  <dimension ref="A1:L29"/>
  <sheetViews>
    <sheetView topLeftCell="C4" workbookViewId="0">
      <selection activeCell="H31" sqref="H31"/>
    </sheetView>
  </sheetViews>
  <sheetFormatPr defaultRowHeight="14.4" x14ac:dyDescent="0.3"/>
  <cols>
    <col min="1" max="1" width="26.88671875" style="190" bestFit="1" customWidth="1"/>
    <col min="2" max="2" width="27.21875" style="190" bestFit="1" customWidth="1"/>
    <col min="3" max="3" width="15.88671875" style="190" bestFit="1" customWidth="1"/>
    <col min="4" max="4" width="7.5546875" style="190" bestFit="1" customWidth="1"/>
    <col min="5" max="5" width="38" style="190" bestFit="1" customWidth="1"/>
    <col min="6" max="6" width="5" style="190" bestFit="1" customWidth="1"/>
    <col min="7" max="7" width="10.21875" style="190" customWidth="1"/>
    <col min="8" max="8" width="67.77734375" style="190" bestFit="1" customWidth="1"/>
    <col min="9" max="9" width="11.44140625" style="190" bestFit="1" customWidth="1"/>
    <col min="10" max="10" width="20" style="190" bestFit="1" customWidth="1"/>
    <col min="11" max="11" width="18.88671875" style="190" bestFit="1" customWidth="1"/>
    <col min="12" max="12" width="11.6640625" style="190" bestFit="1" customWidth="1"/>
    <col min="13" max="16384" width="8.88671875" style="190"/>
  </cols>
  <sheetData>
    <row r="1" spans="1:12" ht="45" customHeight="1" x14ac:dyDescent="0.3">
      <c r="A1" s="189" t="s">
        <v>149</v>
      </c>
      <c r="B1" s="189" t="s">
        <v>150</v>
      </c>
      <c r="C1" s="189" t="s">
        <v>151</v>
      </c>
      <c r="D1" s="189" t="s">
        <v>152</v>
      </c>
      <c r="E1" s="189" t="s">
        <v>153</v>
      </c>
      <c r="F1" s="189" t="s">
        <v>154</v>
      </c>
      <c r="G1" s="189" t="s">
        <v>18</v>
      </c>
      <c r="H1" s="189" t="s">
        <v>155</v>
      </c>
      <c r="I1" s="189" t="s">
        <v>156</v>
      </c>
      <c r="J1" s="189" t="s">
        <v>157</v>
      </c>
      <c r="K1" s="189" t="s">
        <v>158</v>
      </c>
      <c r="L1" s="189" t="s">
        <v>159</v>
      </c>
    </row>
    <row r="2" spans="1:12" x14ac:dyDescent="0.3">
      <c r="A2" s="190" t="s">
        <v>160</v>
      </c>
      <c r="B2" s="190" t="s">
        <v>161</v>
      </c>
      <c r="C2" s="190" t="s">
        <v>162</v>
      </c>
      <c r="D2" s="190" t="s">
        <v>163</v>
      </c>
      <c r="E2" s="190" t="s">
        <v>110</v>
      </c>
      <c r="F2" s="190" t="s">
        <v>164</v>
      </c>
      <c r="G2" s="190" t="s">
        <v>37</v>
      </c>
      <c r="H2" s="191" t="s">
        <v>165</v>
      </c>
      <c r="I2" s="190" t="s">
        <v>166</v>
      </c>
      <c r="J2" s="191" t="s">
        <v>128</v>
      </c>
      <c r="K2" s="190" t="s">
        <v>167</v>
      </c>
      <c r="L2" s="190" t="s">
        <v>9</v>
      </c>
    </row>
    <row r="3" spans="1:12" x14ac:dyDescent="0.3">
      <c r="A3" s="190" t="s">
        <v>160</v>
      </c>
      <c r="B3" s="190" t="s">
        <v>168</v>
      </c>
      <c r="C3" s="190" t="s">
        <v>162</v>
      </c>
      <c r="D3" s="190" t="s">
        <v>163</v>
      </c>
      <c r="E3" s="190" t="s">
        <v>110</v>
      </c>
      <c r="F3" s="190" t="s">
        <v>164</v>
      </c>
      <c r="G3" s="190" t="s">
        <v>37</v>
      </c>
      <c r="H3" s="191" t="s">
        <v>169</v>
      </c>
      <c r="I3" s="190" t="s">
        <v>170</v>
      </c>
      <c r="J3" s="190" t="s">
        <v>125</v>
      </c>
      <c r="K3" s="190" t="s">
        <v>171</v>
      </c>
      <c r="L3" s="190" t="s">
        <v>9</v>
      </c>
    </row>
    <row r="4" spans="1:12" x14ac:dyDescent="0.3">
      <c r="A4" s="190" t="s">
        <v>160</v>
      </c>
      <c r="B4" s="190" t="s">
        <v>172</v>
      </c>
      <c r="C4" s="190" t="s">
        <v>162</v>
      </c>
      <c r="D4" s="190" t="s">
        <v>163</v>
      </c>
      <c r="E4" s="190" t="s">
        <v>109</v>
      </c>
      <c r="F4" s="190" t="s">
        <v>173</v>
      </c>
      <c r="G4" s="190" t="s">
        <v>38</v>
      </c>
      <c r="H4" s="191" t="s">
        <v>174</v>
      </c>
      <c r="I4" s="190" t="s">
        <v>70</v>
      </c>
      <c r="J4" s="191" t="s">
        <v>175</v>
      </c>
      <c r="K4" s="190" t="s">
        <v>176</v>
      </c>
      <c r="L4" s="190" t="s">
        <v>9</v>
      </c>
    </row>
    <row r="5" spans="1:12" x14ac:dyDescent="0.3">
      <c r="A5" s="190" t="s">
        <v>160</v>
      </c>
      <c r="B5" s="190" t="s">
        <v>161</v>
      </c>
      <c r="C5" s="191" t="s">
        <v>162</v>
      </c>
      <c r="D5" s="190" t="s">
        <v>163</v>
      </c>
      <c r="E5" s="190" t="s">
        <v>109</v>
      </c>
      <c r="F5" s="190" t="s">
        <v>173</v>
      </c>
      <c r="G5" s="190" t="s">
        <v>37</v>
      </c>
      <c r="H5" s="191" t="s">
        <v>165</v>
      </c>
      <c r="I5" s="190" t="s">
        <v>166</v>
      </c>
      <c r="J5" s="191" t="s">
        <v>177</v>
      </c>
      <c r="K5" s="190" t="s">
        <v>167</v>
      </c>
      <c r="L5" s="190" t="s">
        <v>9</v>
      </c>
    </row>
    <row r="6" spans="1:12" x14ac:dyDescent="0.3">
      <c r="A6" s="190" t="s">
        <v>160</v>
      </c>
      <c r="B6" s="190" t="s">
        <v>168</v>
      </c>
      <c r="C6" s="190" t="s">
        <v>162</v>
      </c>
      <c r="D6" s="190" t="s">
        <v>163</v>
      </c>
      <c r="E6" s="190" t="s">
        <v>109</v>
      </c>
      <c r="F6" s="190" t="s">
        <v>164</v>
      </c>
      <c r="G6" s="190" t="s">
        <v>37</v>
      </c>
      <c r="H6" s="191" t="s">
        <v>178</v>
      </c>
      <c r="I6" s="190" t="s">
        <v>170</v>
      </c>
      <c r="J6" s="191" t="s">
        <v>129</v>
      </c>
      <c r="K6" s="190" t="s">
        <v>179</v>
      </c>
      <c r="L6" s="190" t="s">
        <v>9</v>
      </c>
    </row>
    <row r="7" spans="1:12" x14ac:dyDescent="0.3">
      <c r="A7" s="190" t="s">
        <v>160</v>
      </c>
      <c r="B7" s="190" t="s">
        <v>168</v>
      </c>
      <c r="C7" s="190" t="s">
        <v>162</v>
      </c>
      <c r="D7" s="190" t="s">
        <v>163</v>
      </c>
      <c r="E7" s="190" t="s">
        <v>109</v>
      </c>
      <c r="F7" s="190" t="s">
        <v>164</v>
      </c>
      <c r="G7" s="190" t="s">
        <v>37</v>
      </c>
      <c r="H7" s="191" t="s">
        <v>180</v>
      </c>
      <c r="I7" s="190" t="s">
        <v>170</v>
      </c>
      <c r="J7" s="190" t="s">
        <v>126</v>
      </c>
      <c r="K7" s="190" t="s">
        <v>181</v>
      </c>
      <c r="L7" s="190" t="s">
        <v>9</v>
      </c>
    </row>
    <row r="8" spans="1:12" x14ac:dyDescent="0.3">
      <c r="A8" s="190" t="s">
        <v>160</v>
      </c>
      <c r="B8" s="190" t="s">
        <v>172</v>
      </c>
      <c r="C8" s="191" t="s">
        <v>162</v>
      </c>
      <c r="D8" s="190" t="s">
        <v>163</v>
      </c>
      <c r="E8" s="190" t="s">
        <v>92</v>
      </c>
      <c r="F8" s="190" t="s">
        <v>173</v>
      </c>
      <c r="G8" s="190" t="s">
        <v>38</v>
      </c>
      <c r="H8" s="191" t="s">
        <v>174</v>
      </c>
      <c r="I8" s="190" t="s">
        <v>70</v>
      </c>
      <c r="J8" s="191" t="s">
        <v>144</v>
      </c>
      <c r="K8" s="190" t="s">
        <v>176</v>
      </c>
      <c r="L8" s="190" t="s">
        <v>9</v>
      </c>
    </row>
    <row r="9" spans="1:12" x14ac:dyDescent="0.3">
      <c r="A9" s="190" t="s">
        <v>160</v>
      </c>
      <c r="B9" s="190" t="s">
        <v>172</v>
      </c>
      <c r="C9" s="190" t="s">
        <v>162</v>
      </c>
      <c r="D9" s="190" t="s">
        <v>163</v>
      </c>
      <c r="E9" s="190" t="s">
        <v>92</v>
      </c>
      <c r="F9" s="190" t="s">
        <v>173</v>
      </c>
      <c r="G9" s="190" t="s">
        <v>38</v>
      </c>
      <c r="H9" s="190" t="s">
        <v>174</v>
      </c>
      <c r="I9" s="190" t="s">
        <v>70</v>
      </c>
      <c r="J9" s="191" t="s">
        <v>145</v>
      </c>
      <c r="K9" s="190" t="s">
        <v>182</v>
      </c>
      <c r="L9" s="190" t="s">
        <v>9</v>
      </c>
    </row>
    <row r="10" spans="1:12" x14ac:dyDescent="0.3">
      <c r="A10" s="190" t="s">
        <v>160</v>
      </c>
      <c r="B10" s="190" t="s">
        <v>168</v>
      </c>
      <c r="C10" s="190" t="s">
        <v>162</v>
      </c>
      <c r="D10" s="190" t="s">
        <v>163</v>
      </c>
      <c r="E10" s="190" t="s">
        <v>92</v>
      </c>
      <c r="F10" s="190" t="s">
        <v>173</v>
      </c>
      <c r="G10" s="190" t="s">
        <v>37</v>
      </c>
      <c r="H10" s="191" t="s">
        <v>169</v>
      </c>
      <c r="I10" s="190" t="s">
        <v>170</v>
      </c>
      <c r="J10" s="191" t="s">
        <v>147</v>
      </c>
      <c r="K10" s="190" t="s">
        <v>183</v>
      </c>
      <c r="L10" s="190" t="s">
        <v>9</v>
      </c>
    </row>
    <row r="11" spans="1:12" x14ac:dyDescent="0.3">
      <c r="A11" s="190" t="s">
        <v>160</v>
      </c>
      <c r="B11" s="190" t="s">
        <v>184</v>
      </c>
      <c r="C11" s="190" t="s">
        <v>162</v>
      </c>
      <c r="D11" s="190" t="s">
        <v>163</v>
      </c>
      <c r="E11" s="190" t="s">
        <v>92</v>
      </c>
      <c r="F11" s="190" t="s">
        <v>173</v>
      </c>
      <c r="G11" s="190" t="s">
        <v>37</v>
      </c>
      <c r="H11" s="191" t="s">
        <v>185</v>
      </c>
      <c r="I11" s="190" t="s">
        <v>186</v>
      </c>
      <c r="J11" s="191" t="s">
        <v>148</v>
      </c>
      <c r="K11" s="190" t="s">
        <v>187</v>
      </c>
      <c r="L11" s="190" t="s">
        <v>9</v>
      </c>
    </row>
    <row r="12" spans="1:12" x14ac:dyDescent="0.3">
      <c r="A12" s="190" t="s">
        <v>160</v>
      </c>
      <c r="B12" s="190" t="s">
        <v>168</v>
      </c>
      <c r="C12" s="190" t="s">
        <v>162</v>
      </c>
      <c r="D12" s="190" t="s">
        <v>163</v>
      </c>
      <c r="E12" s="190" t="s">
        <v>92</v>
      </c>
      <c r="F12" s="190" t="s">
        <v>164</v>
      </c>
      <c r="G12" s="190" t="s">
        <v>37</v>
      </c>
      <c r="H12" s="191" t="s">
        <v>180</v>
      </c>
      <c r="I12" s="190" t="s">
        <v>170</v>
      </c>
      <c r="J12" s="191" t="s">
        <v>134</v>
      </c>
      <c r="K12" s="190" t="s">
        <v>181</v>
      </c>
      <c r="L12" s="190" t="s">
        <v>9</v>
      </c>
    </row>
    <row r="13" spans="1:12" x14ac:dyDescent="0.3">
      <c r="A13" s="190" t="s">
        <v>160</v>
      </c>
      <c r="B13" s="190" t="s">
        <v>168</v>
      </c>
      <c r="C13" s="190" t="s">
        <v>162</v>
      </c>
      <c r="D13" s="190" t="s">
        <v>163</v>
      </c>
      <c r="E13" s="190" t="s">
        <v>92</v>
      </c>
      <c r="F13" s="190" t="s">
        <v>164</v>
      </c>
      <c r="G13" s="190" t="s">
        <v>37</v>
      </c>
      <c r="H13" s="191" t="s">
        <v>188</v>
      </c>
      <c r="I13" s="190" t="s">
        <v>170</v>
      </c>
      <c r="J13" s="191" t="s">
        <v>135</v>
      </c>
      <c r="K13" s="190" t="s">
        <v>189</v>
      </c>
      <c r="L13" s="190" t="s">
        <v>190</v>
      </c>
    </row>
    <row r="14" spans="1:12" x14ac:dyDescent="0.3">
      <c r="A14" s="190" t="s">
        <v>160</v>
      </c>
      <c r="B14" s="190" t="s">
        <v>191</v>
      </c>
      <c r="C14" s="190" t="s">
        <v>162</v>
      </c>
      <c r="D14" s="190" t="s">
        <v>163</v>
      </c>
      <c r="E14" s="190" t="s">
        <v>92</v>
      </c>
      <c r="F14" s="190" t="s">
        <v>164</v>
      </c>
      <c r="G14" s="190" t="s">
        <v>37</v>
      </c>
      <c r="H14" s="191" t="s">
        <v>192</v>
      </c>
      <c r="I14" s="190" t="s">
        <v>193</v>
      </c>
      <c r="J14" s="191" t="s">
        <v>140</v>
      </c>
      <c r="K14" s="190" t="s">
        <v>194</v>
      </c>
      <c r="L14" s="190" t="s">
        <v>9</v>
      </c>
    </row>
    <row r="15" spans="1:12" x14ac:dyDescent="0.3">
      <c r="A15" s="190" t="s">
        <v>160</v>
      </c>
      <c r="B15" s="190" t="s">
        <v>191</v>
      </c>
      <c r="C15" s="190" t="s">
        <v>162</v>
      </c>
      <c r="D15" s="190" t="s">
        <v>163</v>
      </c>
      <c r="E15" s="190" t="s">
        <v>91</v>
      </c>
      <c r="F15" s="190" t="s">
        <v>164</v>
      </c>
      <c r="G15" s="190" t="s">
        <v>37</v>
      </c>
      <c r="H15" s="191" t="s">
        <v>195</v>
      </c>
      <c r="I15" s="190" t="s">
        <v>196</v>
      </c>
      <c r="J15" s="191" t="s">
        <v>141</v>
      </c>
      <c r="K15" s="190" t="s">
        <v>197</v>
      </c>
      <c r="L15" s="190" t="s">
        <v>9</v>
      </c>
    </row>
    <row r="16" spans="1:12" x14ac:dyDescent="0.3">
      <c r="A16" s="190" t="s">
        <v>160</v>
      </c>
      <c r="B16" s="190" t="s">
        <v>191</v>
      </c>
      <c r="C16" s="190" t="s">
        <v>162</v>
      </c>
      <c r="D16" s="190" t="s">
        <v>163</v>
      </c>
      <c r="E16" s="190" t="s">
        <v>198</v>
      </c>
      <c r="F16" s="190" t="s">
        <v>164</v>
      </c>
      <c r="G16" s="190" t="s">
        <v>38</v>
      </c>
      <c r="H16" s="191" t="s">
        <v>199</v>
      </c>
      <c r="I16" s="190" t="s">
        <v>196</v>
      </c>
      <c r="J16" s="191" t="s">
        <v>200</v>
      </c>
      <c r="K16" s="190" t="s">
        <v>201</v>
      </c>
      <c r="L16" s="190" t="s">
        <v>9</v>
      </c>
    </row>
    <row r="17" spans="1:12" x14ac:dyDescent="0.3">
      <c r="A17" s="190" t="s">
        <v>160</v>
      </c>
      <c r="B17" s="190" t="s">
        <v>172</v>
      </c>
      <c r="C17" s="190" t="s">
        <v>162</v>
      </c>
      <c r="D17" s="190" t="s">
        <v>163</v>
      </c>
      <c r="E17" s="190" t="s">
        <v>90</v>
      </c>
      <c r="F17" s="190" t="s">
        <v>164</v>
      </c>
      <c r="G17" s="190" t="s">
        <v>38</v>
      </c>
      <c r="H17" s="191" t="s">
        <v>202</v>
      </c>
      <c r="I17" s="190" t="s">
        <v>70</v>
      </c>
      <c r="J17" s="191" t="s">
        <v>203</v>
      </c>
      <c r="K17" s="190" t="s">
        <v>204</v>
      </c>
      <c r="L17" s="190" t="s">
        <v>9</v>
      </c>
    </row>
    <row r="18" spans="1:12" x14ac:dyDescent="0.3">
      <c r="A18" s="190" t="s">
        <v>160</v>
      </c>
      <c r="B18" s="190" t="s">
        <v>168</v>
      </c>
      <c r="C18" s="190" t="s">
        <v>162</v>
      </c>
      <c r="D18" s="190" t="s">
        <v>163</v>
      </c>
      <c r="E18" s="190" t="s">
        <v>90</v>
      </c>
      <c r="F18" s="190" t="s">
        <v>173</v>
      </c>
      <c r="G18" s="190" t="s">
        <v>37</v>
      </c>
      <c r="H18" s="191" t="s">
        <v>205</v>
      </c>
      <c r="I18" s="190" t="s">
        <v>170</v>
      </c>
      <c r="J18" s="191" t="s">
        <v>123</v>
      </c>
      <c r="K18" s="190" t="s">
        <v>206</v>
      </c>
      <c r="L18" s="190" t="s">
        <v>9</v>
      </c>
    </row>
    <row r="19" spans="1:12" x14ac:dyDescent="0.3">
      <c r="A19" s="190" t="s">
        <v>160</v>
      </c>
      <c r="B19" s="190" t="s">
        <v>168</v>
      </c>
      <c r="C19" s="190" t="s">
        <v>162</v>
      </c>
      <c r="D19" s="190" t="s">
        <v>163</v>
      </c>
      <c r="E19" s="190" t="s">
        <v>90</v>
      </c>
      <c r="F19" s="190" t="s">
        <v>173</v>
      </c>
      <c r="G19" s="190" t="s">
        <v>37</v>
      </c>
      <c r="H19" s="190" t="s">
        <v>205</v>
      </c>
      <c r="I19" s="190" t="s">
        <v>170</v>
      </c>
      <c r="J19" s="190" t="s">
        <v>122</v>
      </c>
      <c r="K19" s="190" t="s">
        <v>206</v>
      </c>
      <c r="L19" s="190" t="s">
        <v>9</v>
      </c>
    </row>
    <row r="20" spans="1:12" x14ac:dyDescent="0.3">
      <c r="A20" s="190" t="s">
        <v>160</v>
      </c>
      <c r="B20" s="190" t="s">
        <v>168</v>
      </c>
      <c r="C20" s="190" t="s">
        <v>162</v>
      </c>
      <c r="D20" s="190" t="s">
        <v>163</v>
      </c>
      <c r="E20" s="190" t="s">
        <v>90</v>
      </c>
      <c r="F20" s="190" t="s">
        <v>173</v>
      </c>
      <c r="G20" s="190" t="s">
        <v>37</v>
      </c>
      <c r="H20" s="191" t="s">
        <v>207</v>
      </c>
      <c r="I20" s="190" t="s">
        <v>170</v>
      </c>
      <c r="J20" s="191" t="s">
        <v>142</v>
      </c>
      <c r="K20" s="190" t="s">
        <v>208</v>
      </c>
      <c r="L20" s="190" t="s">
        <v>9</v>
      </c>
    </row>
    <row r="21" spans="1:12" x14ac:dyDescent="0.3">
      <c r="A21" s="190" t="s">
        <v>160</v>
      </c>
      <c r="B21" s="190" t="s">
        <v>168</v>
      </c>
      <c r="C21" s="190" t="s">
        <v>162</v>
      </c>
      <c r="D21" s="190" t="s">
        <v>163</v>
      </c>
      <c r="E21" s="190" t="s">
        <v>90</v>
      </c>
      <c r="F21" s="190" t="s">
        <v>164</v>
      </c>
      <c r="G21" s="190" t="s">
        <v>37</v>
      </c>
      <c r="H21" s="191" t="s">
        <v>209</v>
      </c>
      <c r="I21" s="190" t="s">
        <v>170</v>
      </c>
      <c r="J21" s="191" t="s">
        <v>210</v>
      </c>
      <c r="K21" s="190" t="s">
        <v>211</v>
      </c>
      <c r="L21" s="190" t="s">
        <v>9</v>
      </c>
    </row>
    <row r="22" spans="1:12" x14ac:dyDescent="0.3">
      <c r="A22" s="190" t="s">
        <v>160</v>
      </c>
      <c r="B22" s="190" t="s">
        <v>172</v>
      </c>
      <c r="C22" s="190" t="s">
        <v>162</v>
      </c>
      <c r="D22" s="190" t="s">
        <v>163</v>
      </c>
      <c r="E22" s="190" t="s">
        <v>212</v>
      </c>
      <c r="F22" s="190" t="s">
        <v>164</v>
      </c>
      <c r="G22" s="190" t="s">
        <v>38</v>
      </c>
      <c r="H22" s="191" t="s">
        <v>213</v>
      </c>
      <c r="I22" s="190" t="s">
        <v>70</v>
      </c>
      <c r="J22" s="191" t="s">
        <v>214</v>
      </c>
      <c r="K22" s="190" t="s">
        <v>215</v>
      </c>
      <c r="L22" s="190" t="s">
        <v>9</v>
      </c>
    </row>
    <row r="23" spans="1:12" x14ac:dyDescent="0.3">
      <c r="A23" s="190" t="s">
        <v>160</v>
      </c>
      <c r="B23" s="190" t="s">
        <v>172</v>
      </c>
      <c r="C23" s="190" t="s">
        <v>162</v>
      </c>
      <c r="D23" s="190" t="s">
        <v>163</v>
      </c>
      <c r="E23" s="190" t="s">
        <v>212</v>
      </c>
      <c r="F23" s="190" t="s">
        <v>173</v>
      </c>
      <c r="G23" s="190" t="s">
        <v>37</v>
      </c>
      <c r="H23" s="191" t="s">
        <v>213</v>
      </c>
      <c r="I23" s="190" t="s">
        <v>70</v>
      </c>
      <c r="J23" s="191" t="s">
        <v>216</v>
      </c>
      <c r="K23" s="190" t="s">
        <v>217</v>
      </c>
      <c r="L23" s="190" t="s">
        <v>9</v>
      </c>
    </row>
    <row r="24" spans="1:12" x14ac:dyDescent="0.3">
      <c r="A24" s="190" t="s">
        <v>160</v>
      </c>
      <c r="B24" s="190" t="s">
        <v>172</v>
      </c>
      <c r="C24" s="190" t="s">
        <v>162</v>
      </c>
      <c r="D24" s="190" t="s">
        <v>163</v>
      </c>
      <c r="E24" s="190" t="s">
        <v>212</v>
      </c>
      <c r="F24" s="190" t="s">
        <v>164</v>
      </c>
      <c r="G24" s="190" t="s">
        <v>37</v>
      </c>
      <c r="H24" s="191" t="s">
        <v>202</v>
      </c>
      <c r="I24" s="190" t="s">
        <v>70</v>
      </c>
      <c r="J24" s="191" t="s">
        <v>218</v>
      </c>
      <c r="K24" s="190" t="s">
        <v>219</v>
      </c>
      <c r="L24" s="190" t="s">
        <v>9</v>
      </c>
    </row>
    <row r="25" spans="1:12" x14ac:dyDescent="0.3">
      <c r="A25" s="190" t="s">
        <v>160</v>
      </c>
      <c r="B25" s="190" t="s">
        <v>168</v>
      </c>
      <c r="C25" s="190" t="s">
        <v>162</v>
      </c>
      <c r="D25" s="190" t="s">
        <v>163</v>
      </c>
      <c r="E25" s="190" t="s">
        <v>71</v>
      </c>
      <c r="F25" s="190" t="s">
        <v>173</v>
      </c>
      <c r="G25" s="190" t="s">
        <v>38</v>
      </c>
      <c r="H25" s="191" t="s">
        <v>209</v>
      </c>
      <c r="I25" s="190" t="s">
        <v>170</v>
      </c>
      <c r="J25" s="191" t="s">
        <v>137</v>
      </c>
      <c r="K25" s="190" t="s">
        <v>220</v>
      </c>
      <c r="L25" s="190" t="s">
        <v>9</v>
      </c>
    </row>
    <row r="26" spans="1:12" x14ac:dyDescent="0.3">
      <c r="A26" s="190" t="s">
        <v>160</v>
      </c>
      <c r="B26" s="190" t="s">
        <v>168</v>
      </c>
      <c r="C26" s="190" t="s">
        <v>162</v>
      </c>
      <c r="D26" s="190" t="s">
        <v>163</v>
      </c>
      <c r="E26" s="190" t="s">
        <v>71</v>
      </c>
      <c r="F26" s="190" t="s">
        <v>173</v>
      </c>
      <c r="G26" s="190" t="s">
        <v>38</v>
      </c>
      <c r="H26" s="190" t="s">
        <v>209</v>
      </c>
      <c r="I26" s="190" t="s">
        <v>170</v>
      </c>
      <c r="J26" s="191" t="s">
        <v>138</v>
      </c>
      <c r="K26" s="190" t="s">
        <v>220</v>
      </c>
      <c r="L26" s="190" t="s">
        <v>9</v>
      </c>
    </row>
    <row r="27" spans="1:12" x14ac:dyDescent="0.3">
      <c r="A27" s="190" t="s">
        <v>160</v>
      </c>
      <c r="B27" s="190" t="s">
        <v>168</v>
      </c>
      <c r="C27" s="190" t="s">
        <v>162</v>
      </c>
      <c r="D27" s="190" t="s">
        <v>163</v>
      </c>
      <c r="E27" s="190" t="s">
        <v>71</v>
      </c>
      <c r="F27" s="190" t="s">
        <v>164</v>
      </c>
      <c r="G27" s="190" t="s">
        <v>38</v>
      </c>
      <c r="H27" s="190" t="s">
        <v>209</v>
      </c>
      <c r="I27" s="190" t="s">
        <v>170</v>
      </c>
      <c r="J27" s="191" t="s">
        <v>131</v>
      </c>
      <c r="K27" s="190" t="s">
        <v>220</v>
      </c>
      <c r="L27" s="190" t="s">
        <v>9</v>
      </c>
    </row>
    <row r="28" spans="1:12" x14ac:dyDescent="0.3">
      <c r="A28" s="190" t="s">
        <v>160</v>
      </c>
      <c r="B28" s="190" t="s">
        <v>168</v>
      </c>
      <c r="C28" s="190" t="s">
        <v>162</v>
      </c>
      <c r="D28" s="190" t="s">
        <v>163</v>
      </c>
      <c r="E28" s="190" t="s">
        <v>71</v>
      </c>
      <c r="F28" s="190" t="s">
        <v>164</v>
      </c>
      <c r="G28" s="190" t="s">
        <v>38</v>
      </c>
      <c r="H28" s="194" t="s">
        <v>209</v>
      </c>
      <c r="I28" s="190" t="s">
        <v>170</v>
      </c>
      <c r="J28" s="194" t="s">
        <v>132</v>
      </c>
      <c r="K28" s="190" t="s">
        <v>220</v>
      </c>
      <c r="L28" s="190" t="s">
        <v>9</v>
      </c>
    </row>
    <row r="29" spans="1:12" x14ac:dyDescent="0.3">
      <c r="A29" s="190" t="s">
        <v>160</v>
      </c>
      <c r="B29" s="190" t="s">
        <v>172</v>
      </c>
      <c r="C29" s="190" t="s">
        <v>162</v>
      </c>
      <c r="D29" s="190" t="s">
        <v>163</v>
      </c>
      <c r="E29" s="190" t="s">
        <v>71</v>
      </c>
      <c r="F29" s="190" t="s">
        <v>173</v>
      </c>
      <c r="G29" s="190" t="s">
        <v>37</v>
      </c>
      <c r="H29" s="191" t="s">
        <v>202</v>
      </c>
      <c r="I29" s="190" t="s">
        <v>70</v>
      </c>
      <c r="J29" s="191" t="s">
        <v>221</v>
      </c>
      <c r="K29" s="190" t="s">
        <v>219</v>
      </c>
      <c r="L29" s="190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0E58-91F7-4891-90C6-3FD6CE4FAC69}">
  <dimension ref="A1:H79"/>
  <sheetViews>
    <sheetView workbookViewId="0">
      <selection sqref="A1:H1"/>
    </sheetView>
  </sheetViews>
  <sheetFormatPr defaultRowHeight="14.4" x14ac:dyDescent="0.3"/>
  <cols>
    <col min="1" max="1" width="6.21875" style="187" customWidth="1"/>
    <col min="2" max="2" width="0.33203125" style="188" hidden="1" customWidth="1"/>
    <col min="3" max="3" width="12.6640625" style="187" customWidth="1"/>
    <col min="4" max="4" width="5.6640625" style="187" customWidth="1"/>
    <col min="5" max="5" width="0.109375" style="168" hidden="1" customWidth="1"/>
    <col min="6" max="6" width="29.109375" style="169" customWidth="1"/>
    <col min="7" max="7" width="27.109375" style="168" customWidth="1"/>
    <col min="8" max="8" width="9.5546875" style="168" customWidth="1"/>
  </cols>
  <sheetData>
    <row r="1" spans="1:8" ht="25.8" x14ac:dyDescent="0.25">
      <c r="A1" s="195" t="s">
        <v>116</v>
      </c>
      <c r="B1" s="195"/>
      <c r="C1" s="195"/>
      <c r="D1" s="195"/>
      <c r="E1" s="195"/>
      <c r="F1" s="195"/>
      <c r="G1" s="195"/>
      <c r="H1" s="195"/>
    </row>
    <row r="2" spans="1:8" ht="18" x14ac:dyDescent="0.25">
      <c r="A2" s="196"/>
      <c r="B2" s="196"/>
      <c r="C2" s="196"/>
      <c r="D2" s="196"/>
      <c r="E2" s="196"/>
      <c r="F2" s="196"/>
      <c r="G2" s="196"/>
      <c r="H2" s="196"/>
    </row>
    <row r="3" spans="1:8" ht="45" x14ac:dyDescent="0.3">
      <c r="A3" s="165" t="s">
        <v>117</v>
      </c>
      <c r="B3" s="166" t="s">
        <v>118</v>
      </c>
      <c r="C3" s="165" t="s">
        <v>119</v>
      </c>
      <c r="D3" s="165" t="s">
        <v>120</v>
      </c>
      <c r="E3" s="167"/>
      <c r="F3" s="168"/>
      <c r="H3" s="169"/>
    </row>
    <row r="4" spans="1:8" ht="33.6" x14ac:dyDescent="0.3">
      <c r="A4" s="170"/>
      <c r="B4" s="171"/>
      <c r="C4" s="172"/>
      <c r="D4" s="172"/>
      <c r="E4" s="173"/>
      <c r="F4" s="174"/>
      <c r="G4" s="173"/>
      <c r="H4" s="175"/>
    </row>
    <row r="5" spans="1:8" x14ac:dyDescent="0.3">
      <c r="A5" s="176">
        <v>0.41666666666666669</v>
      </c>
      <c r="B5" s="177"/>
      <c r="C5" s="178" t="s">
        <v>121</v>
      </c>
      <c r="D5" s="179" t="s">
        <v>2</v>
      </c>
      <c r="E5" s="180"/>
      <c r="F5" s="181" t="s">
        <v>122</v>
      </c>
      <c r="G5" s="182" t="s">
        <v>123</v>
      </c>
      <c r="H5" s="183"/>
    </row>
    <row r="6" spans="1:8" x14ac:dyDescent="0.3">
      <c r="A6" s="176"/>
      <c r="B6" s="177"/>
      <c r="C6" s="178"/>
      <c r="D6" s="179"/>
      <c r="E6" s="180"/>
      <c r="F6" s="181"/>
      <c r="G6" s="182"/>
      <c r="H6" s="183"/>
    </row>
    <row r="7" spans="1:8" x14ac:dyDescent="0.3">
      <c r="A7" s="176"/>
      <c r="B7" s="177"/>
      <c r="C7" s="178" t="s">
        <v>124</v>
      </c>
      <c r="D7" s="179" t="s">
        <v>1</v>
      </c>
      <c r="E7" s="180"/>
      <c r="F7" s="184" t="s">
        <v>125</v>
      </c>
      <c r="G7" s="182" t="s">
        <v>126</v>
      </c>
      <c r="H7" s="183"/>
    </row>
    <row r="8" spans="1:8" x14ac:dyDescent="0.3">
      <c r="A8" s="176"/>
      <c r="B8" s="177"/>
      <c r="C8" s="178"/>
      <c r="D8" s="179"/>
      <c r="E8" s="180"/>
      <c r="F8" s="181"/>
      <c r="G8" s="185"/>
      <c r="H8" s="183"/>
    </row>
    <row r="9" spans="1:8" x14ac:dyDescent="0.3">
      <c r="A9" s="176"/>
      <c r="B9" s="177"/>
      <c r="C9" s="178" t="s">
        <v>127</v>
      </c>
      <c r="D9" s="179" t="s">
        <v>1</v>
      </c>
      <c r="E9" s="180"/>
      <c r="F9" s="184" t="s">
        <v>128</v>
      </c>
      <c r="G9" s="184" t="s">
        <v>129</v>
      </c>
      <c r="H9" s="183"/>
    </row>
    <row r="10" spans="1:8" x14ac:dyDescent="0.3">
      <c r="A10" s="176"/>
      <c r="B10" s="177"/>
      <c r="C10" s="178"/>
      <c r="D10" s="179"/>
      <c r="E10" s="180"/>
      <c r="F10" s="181"/>
      <c r="G10" s="182"/>
      <c r="H10" s="183"/>
    </row>
    <row r="11" spans="1:8" x14ac:dyDescent="0.3">
      <c r="A11" s="176"/>
      <c r="B11" s="177"/>
      <c r="C11" s="178" t="s">
        <v>130</v>
      </c>
      <c r="D11" s="179" t="s">
        <v>3</v>
      </c>
      <c r="E11" s="180"/>
      <c r="F11" s="182" t="s">
        <v>131</v>
      </c>
      <c r="G11" s="184" t="s">
        <v>132</v>
      </c>
      <c r="H11" s="183"/>
    </row>
    <row r="12" spans="1:8" x14ac:dyDescent="0.3">
      <c r="A12" s="176"/>
      <c r="B12" s="177"/>
      <c r="C12" s="178"/>
      <c r="D12" s="179"/>
      <c r="E12" s="180"/>
      <c r="F12" s="181"/>
      <c r="G12" s="182"/>
      <c r="H12" s="183"/>
    </row>
    <row r="13" spans="1:8" x14ac:dyDescent="0.3">
      <c r="A13" s="176">
        <v>0.45833333333333331</v>
      </c>
      <c r="B13" s="177"/>
      <c r="C13" s="178"/>
      <c r="D13" s="179"/>
      <c r="E13" s="180"/>
      <c r="F13" s="181"/>
      <c r="G13" s="182"/>
      <c r="H13" s="183"/>
    </row>
    <row r="14" spans="1:8" x14ac:dyDescent="0.3">
      <c r="A14" s="176"/>
      <c r="B14" s="177"/>
      <c r="C14" s="178" t="s">
        <v>133</v>
      </c>
      <c r="D14" s="179" t="s">
        <v>1</v>
      </c>
      <c r="E14" s="180"/>
      <c r="F14" s="184" t="s">
        <v>134</v>
      </c>
      <c r="G14" s="182" t="s">
        <v>135</v>
      </c>
      <c r="H14" s="183"/>
    </row>
    <row r="15" spans="1:8" x14ac:dyDescent="0.3">
      <c r="A15" s="176"/>
      <c r="B15" s="177"/>
      <c r="C15" s="178"/>
      <c r="D15" s="179"/>
      <c r="E15" s="180"/>
      <c r="F15" s="184"/>
      <c r="G15" s="182"/>
      <c r="H15" s="183"/>
    </row>
    <row r="16" spans="1:8" x14ac:dyDescent="0.3">
      <c r="A16" s="176"/>
      <c r="B16" s="177"/>
      <c r="C16" s="178" t="s">
        <v>136</v>
      </c>
      <c r="D16" s="179" t="s">
        <v>2</v>
      </c>
      <c r="E16" s="180"/>
      <c r="F16" s="182" t="s">
        <v>137</v>
      </c>
      <c r="G16" s="185" t="s">
        <v>138</v>
      </c>
      <c r="H16" s="183"/>
    </row>
    <row r="17" spans="1:8" x14ac:dyDescent="0.3">
      <c r="A17" s="176"/>
      <c r="B17" s="177"/>
      <c r="C17" s="178"/>
      <c r="D17" s="179"/>
      <c r="E17" s="180"/>
      <c r="F17" s="182"/>
      <c r="G17" s="185"/>
      <c r="H17" s="183"/>
    </row>
    <row r="18" spans="1:8" x14ac:dyDescent="0.3">
      <c r="A18" s="176"/>
      <c r="B18" s="177"/>
      <c r="C18" s="178" t="s">
        <v>139</v>
      </c>
      <c r="D18" s="179" t="s">
        <v>3</v>
      </c>
      <c r="E18" s="180"/>
      <c r="F18" s="184" t="s">
        <v>140</v>
      </c>
      <c r="G18" s="182" t="s">
        <v>141</v>
      </c>
      <c r="H18" s="183"/>
    </row>
    <row r="19" spans="1:8" x14ac:dyDescent="0.3">
      <c r="A19" s="176"/>
      <c r="B19" s="177"/>
      <c r="C19" s="178"/>
      <c r="D19" s="179"/>
      <c r="E19" s="180"/>
      <c r="F19" s="184"/>
      <c r="G19" s="182"/>
      <c r="H19" s="183"/>
    </row>
    <row r="20" spans="1:8" x14ac:dyDescent="0.3">
      <c r="A20" s="176">
        <v>0.5</v>
      </c>
      <c r="B20" s="177"/>
      <c r="C20" s="178"/>
      <c r="D20" s="179"/>
      <c r="E20" s="180"/>
      <c r="F20" s="184"/>
      <c r="G20" s="182"/>
      <c r="H20" s="183"/>
    </row>
    <row r="21" spans="1:8" x14ac:dyDescent="0.3">
      <c r="A21" s="176"/>
      <c r="B21" s="177"/>
      <c r="C21" s="178" t="s">
        <v>121</v>
      </c>
      <c r="D21" s="179" t="s">
        <v>2</v>
      </c>
      <c r="E21" s="180"/>
      <c r="F21" s="184" t="s">
        <v>142</v>
      </c>
      <c r="G21" s="181" t="s">
        <v>122</v>
      </c>
      <c r="H21" s="183"/>
    </row>
    <row r="22" spans="1:8" x14ac:dyDescent="0.3">
      <c r="A22" s="176"/>
      <c r="B22" s="177"/>
      <c r="C22" s="178"/>
      <c r="D22" s="179"/>
      <c r="E22" s="180"/>
      <c r="F22" s="182"/>
      <c r="G22" s="185"/>
      <c r="H22" s="186"/>
    </row>
    <row r="23" spans="1:8" x14ac:dyDescent="0.3">
      <c r="A23" s="176">
        <v>0.5</v>
      </c>
      <c r="B23" s="177"/>
      <c r="C23" s="178"/>
      <c r="D23" s="179"/>
      <c r="E23" s="180"/>
      <c r="F23" s="182"/>
      <c r="G23" s="185"/>
      <c r="H23" s="186"/>
    </row>
    <row r="24" spans="1:8" x14ac:dyDescent="0.3">
      <c r="A24" s="176"/>
      <c r="B24" s="177"/>
      <c r="C24" s="178" t="s">
        <v>143</v>
      </c>
      <c r="D24" s="179" t="s">
        <v>1</v>
      </c>
      <c r="E24" s="180"/>
      <c r="F24" s="181" t="s">
        <v>144</v>
      </c>
      <c r="G24" s="185" t="s">
        <v>145</v>
      </c>
      <c r="H24" s="186"/>
    </row>
    <row r="25" spans="1:8" x14ac:dyDescent="0.3">
      <c r="A25" s="176"/>
      <c r="B25" s="177"/>
      <c r="C25" s="178"/>
      <c r="D25" s="179"/>
      <c r="E25" s="180"/>
      <c r="F25" s="181"/>
      <c r="G25" s="185"/>
      <c r="H25" s="186"/>
    </row>
    <row r="26" spans="1:8" x14ac:dyDescent="0.3">
      <c r="A26" s="176">
        <v>0.52083333333333337</v>
      </c>
      <c r="B26" s="177"/>
      <c r="C26" s="178"/>
      <c r="D26" s="179"/>
      <c r="E26" s="180"/>
      <c r="F26" s="181"/>
      <c r="G26" s="185"/>
      <c r="H26" s="186"/>
    </row>
    <row r="27" spans="1:8" x14ac:dyDescent="0.3">
      <c r="A27" s="176"/>
      <c r="B27" s="177"/>
      <c r="C27" s="178" t="s">
        <v>146</v>
      </c>
      <c r="D27" s="179" t="s">
        <v>1</v>
      </c>
      <c r="E27" s="180"/>
      <c r="F27" s="181" t="s">
        <v>147</v>
      </c>
      <c r="G27" s="185" t="s">
        <v>148</v>
      </c>
      <c r="H27" s="186"/>
    </row>
    <row r="28" spans="1:8" x14ac:dyDescent="0.3">
      <c r="A28" s="176"/>
      <c r="B28" s="177"/>
      <c r="C28" s="178"/>
      <c r="D28" s="179"/>
      <c r="E28" s="180"/>
      <c r="F28" s="181"/>
      <c r="G28" s="185"/>
      <c r="H28" s="186"/>
    </row>
    <row r="29" spans="1:8" x14ac:dyDescent="0.3">
      <c r="A29" s="176">
        <v>0.5625</v>
      </c>
      <c r="B29" s="177"/>
      <c r="C29" s="178"/>
      <c r="D29" s="179"/>
      <c r="E29" s="180"/>
      <c r="F29" s="181"/>
      <c r="G29" s="185"/>
      <c r="H29" s="186"/>
    </row>
    <row r="30" spans="1:8" x14ac:dyDescent="0.3">
      <c r="A30" s="176"/>
      <c r="B30" s="177"/>
      <c r="C30" s="178" t="s">
        <v>121</v>
      </c>
      <c r="D30" s="179" t="s">
        <v>2</v>
      </c>
      <c r="E30" s="180"/>
      <c r="F30" s="182" t="s">
        <v>123</v>
      </c>
      <c r="G30" s="184" t="s">
        <v>142</v>
      </c>
      <c r="H30" s="186"/>
    </row>
    <row r="31" spans="1:8" x14ac:dyDescent="0.3">
      <c r="A31" s="176"/>
      <c r="B31" s="177"/>
      <c r="C31" s="178"/>
      <c r="D31" s="179"/>
      <c r="E31" s="180"/>
      <c r="F31" s="181"/>
      <c r="G31" s="185"/>
      <c r="H31" s="186"/>
    </row>
    <row r="32" spans="1:8" x14ac:dyDescent="0.3">
      <c r="A32" s="176"/>
      <c r="B32" s="177"/>
      <c r="C32" s="178"/>
      <c r="D32" s="179"/>
      <c r="E32" s="180"/>
      <c r="F32" s="182"/>
      <c r="G32" s="185"/>
      <c r="H32" s="186"/>
    </row>
    <row r="33" spans="1:8" x14ac:dyDescent="0.3">
      <c r="A33" s="176"/>
      <c r="B33" s="177"/>
      <c r="C33" s="178"/>
      <c r="D33" s="179"/>
      <c r="E33" s="180"/>
      <c r="F33" s="181"/>
      <c r="G33" s="185"/>
      <c r="H33" s="186"/>
    </row>
    <row r="34" spans="1:8" x14ac:dyDescent="0.3">
      <c r="A34" s="176"/>
      <c r="B34" s="177"/>
      <c r="C34" s="178"/>
      <c r="D34" s="179"/>
      <c r="E34" s="180"/>
      <c r="F34" s="181"/>
      <c r="G34" s="185"/>
      <c r="H34" s="186"/>
    </row>
    <row r="35" spans="1:8" x14ac:dyDescent="0.3">
      <c r="A35" s="176"/>
      <c r="B35" s="177"/>
      <c r="C35" s="178"/>
      <c r="D35" s="179"/>
      <c r="E35" s="180"/>
      <c r="F35" s="181"/>
      <c r="G35" s="185"/>
      <c r="H35" s="186"/>
    </row>
    <row r="36" spans="1:8" x14ac:dyDescent="0.3">
      <c r="A36" s="176"/>
      <c r="B36" s="177"/>
      <c r="C36" s="178"/>
      <c r="D36" s="179"/>
      <c r="E36" s="180"/>
      <c r="F36" s="181"/>
      <c r="G36" s="185"/>
      <c r="H36" s="186"/>
    </row>
    <row r="37" spans="1:8" x14ac:dyDescent="0.3">
      <c r="A37" s="176"/>
      <c r="B37" s="177"/>
      <c r="C37" s="178"/>
      <c r="D37" s="179"/>
      <c r="E37" s="180"/>
      <c r="F37" s="181"/>
      <c r="G37" s="185"/>
      <c r="H37" s="186"/>
    </row>
    <row r="38" spans="1:8" x14ac:dyDescent="0.3">
      <c r="A38" s="169"/>
      <c r="B38" s="169"/>
      <c r="C38" s="169"/>
      <c r="D38" s="169"/>
      <c r="E38" s="169"/>
      <c r="G38" s="169"/>
      <c r="H38" s="169"/>
    </row>
    <row r="39" spans="1:8" x14ac:dyDescent="0.3">
      <c r="A39" s="169"/>
      <c r="B39" s="169"/>
      <c r="C39" s="169"/>
      <c r="D39" s="169"/>
      <c r="E39" s="169"/>
      <c r="G39" s="169"/>
      <c r="H39" s="169"/>
    </row>
    <row r="40" spans="1:8" x14ac:dyDescent="0.3">
      <c r="A40" s="169"/>
      <c r="B40" s="169"/>
      <c r="C40" s="169"/>
      <c r="D40" s="169"/>
      <c r="E40" s="169"/>
      <c r="G40" s="169"/>
      <c r="H40" s="169"/>
    </row>
    <row r="41" spans="1:8" x14ac:dyDescent="0.3">
      <c r="A41" s="169"/>
      <c r="B41" s="169"/>
      <c r="C41" s="169"/>
      <c r="D41" s="169"/>
      <c r="E41" s="169"/>
      <c r="G41" s="169"/>
      <c r="H41" s="169"/>
    </row>
    <row r="42" spans="1:8" x14ac:dyDescent="0.3">
      <c r="A42" s="169"/>
      <c r="B42" s="169"/>
      <c r="C42" s="169"/>
      <c r="D42" s="169"/>
      <c r="E42" s="169"/>
      <c r="G42" s="169"/>
      <c r="H42" s="169"/>
    </row>
    <row r="43" spans="1:8" x14ac:dyDescent="0.3">
      <c r="A43" s="169"/>
      <c r="B43" s="169"/>
      <c r="C43" s="169"/>
      <c r="D43" s="169"/>
      <c r="E43" s="169"/>
      <c r="G43" s="169"/>
      <c r="H43" s="169"/>
    </row>
    <row r="44" spans="1:8" x14ac:dyDescent="0.3">
      <c r="A44" s="169"/>
      <c r="B44" s="169"/>
      <c r="C44" s="169"/>
      <c r="D44" s="169"/>
      <c r="E44" s="169"/>
      <c r="G44" s="169"/>
      <c r="H44" s="169"/>
    </row>
    <row r="45" spans="1:8" x14ac:dyDescent="0.3">
      <c r="A45" s="169"/>
      <c r="B45" s="169"/>
      <c r="C45" s="169"/>
      <c r="D45" s="169"/>
      <c r="E45" s="169"/>
      <c r="G45" s="169"/>
      <c r="H45" s="169"/>
    </row>
    <row r="46" spans="1:8" x14ac:dyDescent="0.3">
      <c r="A46" s="169"/>
      <c r="B46" s="169"/>
      <c r="C46" s="169"/>
      <c r="D46" s="169"/>
      <c r="E46" s="169"/>
      <c r="G46" s="169"/>
      <c r="H46" s="169"/>
    </row>
    <row r="47" spans="1:8" x14ac:dyDescent="0.3">
      <c r="A47" s="169"/>
      <c r="B47" s="169"/>
      <c r="C47" s="169"/>
      <c r="D47" s="169"/>
      <c r="E47" s="169"/>
      <c r="G47" s="169"/>
      <c r="H47" s="169"/>
    </row>
    <row r="48" spans="1:8" x14ac:dyDescent="0.3">
      <c r="A48" s="169"/>
      <c r="B48" s="169"/>
      <c r="C48" s="169"/>
      <c r="D48" s="169"/>
      <c r="E48" s="169"/>
      <c r="G48" s="169"/>
      <c r="H48" s="169"/>
    </row>
    <row r="49" spans="1:8" x14ac:dyDescent="0.3">
      <c r="A49" s="169"/>
      <c r="B49" s="169"/>
      <c r="C49" s="169"/>
      <c r="D49" s="169"/>
      <c r="E49" s="169"/>
      <c r="G49" s="169"/>
      <c r="H49" s="169"/>
    </row>
    <row r="50" spans="1:8" x14ac:dyDescent="0.3">
      <c r="A50" s="169"/>
      <c r="B50" s="169"/>
      <c r="C50" s="169"/>
      <c r="D50" s="169"/>
      <c r="E50" s="169"/>
      <c r="G50" s="169"/>
      <c r="H50" s="169"/>
    </row>
    <row r="51" spans="1:8" x14ac:dyDescent="0.3">
      <c r="A51" s="169"/>
      <c r="B51" s="169"/>
      <c r="C51" s="169"/>
      <c r="D51" s="169"/>
      <c r="E51" s="169"/>
      <c r="G51" s="169"/>
      <c r="H51" s="169"/>
    </row>
    <row r="52" spans="1:8" x14ac:dyDescent="0.3">
      <c r="A52" s="169"/>
      <c r="B52" s="169"/>
      <c r="C52" s="169"/>
      <c r="D52" s="169"/>
      <c r="E52" s="169"/>
      <c r="G52" s="169"/>
      <c r="H52" s="169"/>
    </row>
    <row r="53" spans="1:8" x14ac:dyDescent="0.3">
      <c r="A53" s="169"/>
      <c r="B53" s="169"/>
      <c r="C53" s="169"/>
      <c r="D53" s="169"/>
      <c r="E53" s="169"/>
      <c r="G53" s="169"/>
      <c r="H53" s="169"/>
    </row>
    <row r="54" spans="1:8" x14ac:dyDescent="0.3">
      <c r="A54" s="169"/>
      <c r="B54" s="169"/>
      <c r="C54" s="169"/>
      <c r="D54" s="169"/>
      <c r="E54" s="169"/>
      <c r="G54" s="169"/>
      <c r="H54" s="169"/>
    </row>
    <row r="55" spans="1:8" x14ac:dyDescent="0.3">
      <c r="A55" s="169"/>
      <c r="B55" s="169"/>
      <c r="C55" s="169"/>
      <c r="D55" s="169"/>
      <c r="E55" s="169"/>
      <c r="G55" s="169"/>
      <c r="H55" s="169"/>
    </row>
    <row r="56" spans="1:8" x14ac:dyDescent="0.3">
      <c r="A56" s="169"/>
      <c r="B56" s="169"/>
      <c r="C56" s="169"/>
      <c r="D56" s="169"/>
      <c r="E56" s="169"/>
      <c r="G56" s="169"/>
      <c r="H56" s="169"/>
    </row>
    <row r="57" spans="1:8" x14ac:dyDescent="0.3">
      <c r="A57" s="169"/>
      <c r="B57" s="169"/>
      <c r="C57" s="169"/>
      <c r="D57" s="169"/>
      <c r="E57" s="169"/>
      <c r="G57" s="169"/>
      <c r="H57" s="169"/>
    </row>
    <row r="58" spans="1:8" x14ac:dyDescent="0.3">
      <c r="A58" s="169"/>
      <c r="B58" s="169"/>
      <c r="C58" s="169"/>
      <c r="D58" s="169"/>
      <c r="E58" s="169"/>
      <c r="G58" s="169"/>
      <c r="H58" s="169"/>
    </row>
    <row r="59" spans="1:8" x14ac:dyDescent="0.3">
      <c r="A59" s="169"/>
      <c r="B59" s="169"/>
      <c r="C59" s="169"/>
      <c r="D59" s="169"/>
      <c r="E59" s="169"/>
      <c r="G59" s="169"/>
      <c r="H59" s="169"/>
    </row>
    <row r="60" spans="1:8" x14ac:dyDescent="0.3">
      <c r="A60" s="169"/>
      <c r="B60" s="169"/>
      <c r="C60" s="169"/>
      <c r="D60" s="169"/>
      <c r="E60" s="169"/>
      <c r="G60" s="169"/>
      <c r="H60" s="169"/>
    </row>
    <row r="61" spans="1:8" x14ac:dyDescent="0.3">
      <c r="A61" s="169"/>
      <c r="B61" s="169"/>
      <c r="C61" s="169"/>
      <c r="D61" s="169"/>
      <c r="E61" s="169"/>
      <c r="G61" s="169"/>
      <c r="H61" s="169"/>
    </row>
    <row r="62" spans="1:8" x14ac:dyDescent="0.3">
      <c r="A62" s="169"/>
      <c r="B62" s="169"/>
      <c r="C62" s="169"/>
      <c r="D62" s="169"/>
      <c r="E62" s="169"/>
      <c r="G62" s="169"/>
      <c r="H62" s="169"/>
    </row>
    <row r="63" spans="1:8" x14ac:dyDescent="0.3">
      <c r="A63" s="169"/>
      <c r="B63" s="169"/>
      <c r="C63" s="169"/>
      <c r="D63" s="169"/>
      <c r="E63" s="169"/>
      <c r="G63" s="169"/>
      <c r="H63" s="169"/>
    </row>
    <row r="64" spans="1:8" x14ac:dyDescent="0.3">
      <c r="A64" s="169"/>
      <c r="B64" s="169"/>
      <c r="C64" s="169"/>
      <c r="D64" s="169"/>
      <c r="E64" s="169"/>
      <c r="G64" s="169"/>
      <c r="H64" s="169"/>
    </row>
    <row r="65" spans="1:8" x14ac:dyDescent="0.3">
      <c r="A65" s="169"/>
      <c r="B65" s="169"/>
      <c r="C65" s="169"/>
      <c r="D65" s="169"/>
      <c r="E65" s="169"/>
      <c r="G65" s="169"/>
      <c r="H65" s="169"/>
    </row>
    <row r="66" spans="1:8" x14ac:dyDescent="0.3">
      <c r="A66" s="169"/>
      <c r="B66" s="169"/>
      <c r="C66" s="169"/>
      <c r="D66" s="169"/>
      <c r="E66" s="169"/>
      <c r="G66" s="169"/>
      <c r="H66" s="169"/>
    </row>
    <row r="67" spans="1:8" x14ac:dyDescent="0.3">
      <c r="A67" s="169"/>
      <c r="B67" s="169"/>
      <c r="C67" s="169"/>
      <c r="D67" s="169"/>
      <c r="E67" s="169"/>
      <c r="G67" s="169"/>
      <c r="H67" s="169"/>
    </row>
    <row r="68" spans="1:8" x14ac:dyDescent="0.3">
      <c r="A68" s="169"/>
      <c r="B68" s="169"/>
      <c r="C68" s="169"/>
      <c r="D68" s="169"/>
      <c r="E68" s="169"/>
      <c r="G68" s="169"/>
      <c r="H68" s="169"/>
    </row>
    <row r="69" spans="1:8" x14ac:dyDescent="0.3">
      <c r="A69" s="169"/>
      <c r="B69" s="169"/>
      <c r="C69" s="169"/>
      <c r="D69" s="169"/>
      <c r="E69" s="169"/>
      <c r="G69" s="169"/>
      <c r="H69" s="169"/>
    </row>
    <row r="70" spans="1:8" x14ac:dyDescent="0.3">
      <c r="A70" s="169"/>
      <c r="B70" s="169"/>
      <c r="C70" s="169"/>
      <c r="D70" s="169"/>
      <c r="E70" s="169"/>
      <c r="G70" s="169"/>
      <c r="H70" s="169"/>
    </row>
    <row r="71" spans="1:8" x14ac:dyDescent="0.3">
      <c r="A71" s="169"/>
      <c r="B71" s="169"/>
      <c r="C71" s="169"/>
      <c r="D71" s="169"/>
      <c r="E71" s="169"/>
      <c r="G71" s="169"/>
      <c r="H71" s="169"/>
    </row>
    <row r="72" spans="1:8" x14ac:dyDescent="0.3">
      <c r="A72" s="169"/>
      <c r="B72" s="169"/>
      <c r="C72" s="169"/>
      <c r="D72" s="169"/>
      <c r="E72" s="169"/>
      <c r="G72" s="169"/>
      <c r="H72" s="169"/>
    </row>
    <row r="73" spans="1:8" x14ac:dyDescent="0.3">
      <c r="A73" s="169"/>
      <c r="B73" s="169"/>
      <c r="C73" s="169"/>
      <c r="D73" s="169"/>
      <c r="E73" s="169"/>
      <c r="G73" s="169"/>
      <c r="H73" s="169"/>
    </row>
    <row r="74" spans="1:8" x14ac:dyDescent="0.3">
      <c r="A74" s="169"/>
      <c r="B74" s="169"/>
      <c r="C74" s="169"/>
      <c r="D74" s="169"/>
      <c r="E74" s="169"/>
      <c r="G74" s="169"/>
      <c r="H74" s="169"/>
    </row>
    <row r="75" spans="1:8" x14ac:dyDescent="0.3">
      <c r="A75" s="169"/>
      <c r="B75" s="169"/>
      <c r="C75" s="169"/>
      <c r="D75" s="169"/>
      <c r="E75" s="169"/>
      <c r="G75" s="169"/>
      <c r="H75" s="169"/>
    </row>
    <row r="76" spans="1:8" x14ac:dyDescent="0.3">
      <c r="A76" s="169"/>
      <c r="B76" s="169"/>
      <c r="C76" s="169"/>
      <c r="D76" s="169"/>
      <c r="E76" s="169"/>
      <c r="G76" s="169"/>
      <c r="H76" s="169"/>
    </row>
    <row r="77" spans="1:8" x14ac:dyDescent="0.3">
      <c r="A77" s="169"/>
      <c r="B77" s="169"/>
      <c r="C77" s="169"/>
      <c r="D77" s="169"/>
      <c r="E77" s="169"/>
      <c r="G77" s="169"/>
      <c r="H77" s="169"/>
    </row>
    <row r="78" spans="1:8" x14ac:dyDescent="0.3">
      <c r="A78" s="169"/>
      <c r="B78" s="169"/>
      <c r="C78" s="169"/>
      <c r="D78" s="169"/>
      <c r="E78" s="169"/>
      <c r="G78" s="169"/>
      <c r="H78" s="169"/>
    </row>
    <row r="79" spans="1:8" x14ac:dyDescent="0.3">
      <c r="A79" s="169"/>
      <c r="B79" s="169"/>
      <c r="C79" s="169"/>
      <c r="D79" s="169"/>
      <c r="E79" s="169"/>
      <c r="G79" s="169"/>
      <c r="H79" s="169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D4EA-03D1-4431-9A7E-A4562FA251F1}">
  <sheetPr codeName="Munka1">
    <tabColor rgb="FFFF0000"/>
  </sheetPr>
  <dimension ref="A1:AK41"/>
  <sheetViews>
    <sheetView tabSelected="1"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75" t="s">
        <v>110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111</v>
      </c>
      <c r="F7" s="96"/>
      <c r="G7" s="93" t="s">
        <v>112</v>
      </c>
      <c r="H7" s="96"/>
      <c r="I7" s="93" t="str">
        <f>IF($B7="","",VLOOKUP($B7,#REF!,4))</f>
        <v/>
      </c>
      <c r="J7" s="85"/>
      <c r="K7" s="152" t="s">
        <v>222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101</v>
      </c>
      <c r="F9" s="96"/>
      <c r="G9" s="93" t="s">
        <v>113</v>
      </c>
      <c r="H9" s="96"/>
      <c r="I9" s="93" t="str">
        <f>IF($B9="","",VLOOKUP($B9,#REF!,4))</f>
        <v/>
      </c>
      <c r="J9" s="85"/>
      <c r="K9" s="152" t="s">
        <v>223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Varga </v>
      </c>
      <c r="E18" s="197"/>
      <c r="F18" s="197" t="str">
        <f>E9</f>
        <v xml:space="preserve">Bödör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Varga </v>
      </c>
      <c r="C19" s="197"/>
      <c r="D19" s="201"/>
      <c r="E19" s="201"/>
      <c r="F19" s="200" t="s">
        <v>225</v>
      </c>
      <c r="G19" s="200"/>
      <c r="H19" s="200"/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Bödör </v>
      </c>
      <c r="C20" s="197"/>
      <c r="D20" s="200" t="s">
        <v>224</v>
      </c>
      <c r="E20" s="200"/>
      <c r="F20" s="201"/>
      <c r="G20" s="201"/>
      <c r="H20" s="200"/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">
        <v>58</v>
      </c>
      <c r="C21" s="197"/>
      <c r="D21" s="200"/>
      <c r="E21" s="200"/>
      <c r="F21" s="200"/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A1:F1"/>
    <mergeCell ref="E34:F34"/>
    <mergeCell ref="B19:C19"/>
    <mergeCell ref="B20:C20"/>
    <mergeCell ref="B21:C21"/>
    <mergeCell ref="D21:E21"/>
    <mergeCell ref="D19:E19"/>
    <mergeCell ref="F19:G19"/>
    <mergeCell ref="D20:E20"/>
    <mergeCell ref="F20:G20"/>
    <mergeCell ref="A4:C4"/>
    <mergeCell ref="D18:E18"/>
    <mergeCell ref="F18:G18"/>
    <mergeCell ref="H18:I18"/>
    <mergeCell ref="B18:C18"/>
    <mergeCell ref="E35:F35"/>
    <mergeCell ref="F21:G21"/>
    <mergeCell ref="H21:I21"/>
    <mergeCell ref="H19:I19"/>
    <mergeCell ref="H20:I20"/>
  </mergeCells>
  <phoneticPr fontId="40" type="noConversion"/>
  <conditionalFormatting sqref="E7 E9 E11">
    <cfRule type="cellIs" dxfId="17" priority="1" stopIfTrue="1" operator="equal">
      <formula>"Bye"</formula>
    </cfRule>
  </conditionalFormatting>
  <conditionalFormatting sqref="R41">
    <cfRule type="expression" dxfId="1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8F9E-14C8-4603-8456-8EEB81495098}">
  <sheetPr codeName="Munka10">
    <tabColor theme="9" tint="-0.249977111117893"/>
  </sheetPr>
  <dimension ref="A1:AK41"/>
  <sheetViews>
    <sheetView workbookViewId="0">
      <selection activeCell="K21" sqref="K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75" t="s">
        <v>109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ht="15.6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2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105</v>
      </c>
      <c r="F7" s="96"/>
      <c r="G7" s="93" t="s">
        <v>106</v>
      </c>
      <c r="H7" s="96"/>
      <c r="I7" s="93" t="str">
        <f>IF($B7="","",VLOOKUP($B7,#REF!,4))</f>
        <v/>
      </c>
      <c r="J7" s="85"/>
      <c r="K7" s="152" t="s">
        <v>222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107</v>
      </c>
      <c r="F9" s="96"/>
      <c r="G9" s="93" t="s">
        <v>108</v>
      </c>
      <c r="H9" s="96"/>
      <c r="I9" s="93" t="str">
        <f>IF($B9="","",VLOOKUP($B9,#REF!,4))</f>
        <v/>
      </c>
      <c r="J9" s="85"/>
      <c r="K9" s="152" t="s">
        <v>223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Heffenträger </v>
      </c>
      <c r="E18" s="197"/>
      <c r="F18" s="197" t="str">
        <f>E9</f>
        <v xml:space="preserve">Vörös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Heffenträger </v>
      </c>
      <c r="C19" s="197"/>
      <c r="D19" s="201"/>
      <c r="E19" s="201"/>
      <c r="F19" s="200" t="s">
        <v>227</v>
      </c>
      <c r="G19" s="200"/>
      <c r="H19" s="200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Vörös </v>
      </c>
      <c r="C20" s="197"/>
      <c r="D20" s="200" t="s">
        <v>226</v>
      </c>
      <c r="E20" s="200"/>
      <c r="F20" s="201"/>
      <c r="G20" s="201"/>
      <c r="H20" s="200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">
        <v>58</v>
      </c>
      <c r="C21" s="197"/>
      <c r="D21" s="200" t="s">
        <v>58</v>
      </c>
      <c r="E21" s="200"/>
      <c r="F21" s="200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5" priority="1" stopIfTrue="1" operator="equal">
      <formula>"Bye"</formula>
    </cfRule>
  </conditionalFormatting>
  <conditionalFormatting sqref="R41">
    <cfRule type="expression" dxfId="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20A6-FB03-47A8-A52B-65F9D13BEDC8}">
  <sheetPr codeName="Munka8">
    <tabColor rgb="FF92D050"/>
  </sheetPr>
  <dimension ref="A1:AK41"/>
  <sheetViews>
    <sheetView workbookViewId="0">
      <selection activeCell="F23" sqref="F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75" t="s">
        <v>92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101</v>
      </c>
      <c r="F7" s="96"/>
      <c r="G7" s="93" t="s">
        <v>102</v>
      </c>
      <c r="H7" s="96"/>
      <c r="I7" s="93" t="str">
        <f>IF($B7="","",VLOOKUP($B7,#REF!,4))</f>
        <v/>
      </c>
      <c r="J7" s="85"/>
      <c r="K7" s="152" t="s">
        <v>222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103</v>
      </c>
      <c r="F9" s="96"/>
      <c r="G9" s="93" t="s">
        <v>104</v>
      </c>
      <c r="H9" s="96"/>
      <c r="I9" s="93" t="str">
        <f>IF($B9="","",VLOOKUP($B9,#REF!,4))</f>
        <v/>
      </c>
      <c r="J9" s="85"/>
      <c r="K9" s="152" t="s">
        <v>223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Bödör </v>
      </c>
      <c r="E18" s="197"/>
      <c r="F18" s="197" t="str">
        <f>E9</f>
        <v xml:space="preserve">Miasnikova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Bödör </v>
      </c>
      <c r="C19" s="197"/>
      <c r="D19" s="201"/>
      <c r="E19" s="201"/>
      <c r="F19" s="200">
        <v>14</v>
      </c>
      <c r="G19" s="200"/>
      <c r="H19" s="200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Miasnikova </v>
      </c>
      <c r="C20" s="197"/>
      <c r="D20" s="200">
        <v>41</v>
      </c>
      <c r="E20" s="200"/>
      <c r="F20" s="201"/>
      <c r="G20" s="201"/>
      <c r="H20" s="200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">
        <v>58</v>
      </c>
      <c r="C21" s="197"/>
      <c r="D21" s="200" t="s">
        <v>58</v>
      </c>
      <c r="E21" s="200"/>
      <c r="F21" s="200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3" priority="1" stopIfTrue="1" operator="equal">
      <formula>"Bye"</formula>
    </cfRule>
  </conditionalFormatting>
  <conditionalFormatting sqref="R41">
    <cfRule type="expression" dxfId="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9580-3858-4336-A269-5FDEBAA70DCA}">
  <sheetPr codeName="Munka9">
    <tabColor rgb="FF00B050"/>
  </sheetPr>
  <dimension ref="A1:AK41"/>
  <sheetViews>
    <sheetView workbookViewId="0">
      <selection activeCell="S30" sqref="S3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75" t="s">
        <v>92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97</v>
      </c>
      <c r="F7" s="96"/>
      <c r="G7" s="93" t="s">
        <v>98</v>
      </c>
      <c r="H7" s="96"/>
      <c r="I7" s="93" t="str">
        <f>IF($B7="","",VLOOKUP($B7,#REF!,4))</f>
        <v/>
      </c>
      <c r="J7" s="85"/>
      <c r="K7" s="192"/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99</v>
      </c>
      <c r="F9" s="96"/>
      <c r="G9" s="93" t="s">
        <v>100</v>
      </c>
      <c r="H9" s="96"/>
      <c r="I9" s="93" t="str">
        <f>IF($B9="","",VLOOKUP($B9,#REF!,4))</f>
        <v/>
      </c>
      <c r="J9" s="85"/>
      <c r="K9" s="192"/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Farkas </v>
      </c>
      <c r="E18" s="197"/>
      <c r="F18" s="197" t="str">
        <f>E9</f>
        <v xml:space="preserve">Timár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Farkas </v>
      </c>
      <c r="C19" s="197"/>
      <c r="D19" s="201"/>
      <c r="E19" s="201"/>
      <c r="F19" s="205"/>
      <c r="G19" s="206"/>
      <c r="H19" s="207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Timár </v>
      </c>
      <c r="C20" s="197"/>
      <c r="D20" s="200"/>
      <c r="E20" s="200"/>
      <c r="F20" s="201"/>
      <c r="G20" s="201"/>
      <c r="H20" s="207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">
        <v>58</v>
      </c>
      <c r="C21" s="197"/>
      <c r="D21" s="207" t="s">
        <v>58</v>
      </c>
      <c r="E21" s="200"/>
      <c r="F21" s="207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1" priority="1" stopIfTrue="1" operator="equal">
      <formula>"Bye"</formula>
    </cfRule>
  </conditionalFormatting>
  <conditionalFormatting sqref="R41">
    <cfRule type="expression" dxfId="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A4E5-EE49-4BB0-A940-4A7E54801967}">
  <sheetPr codeName="Munka7">
    <tabColor theme="6" tint="-0.249977111117893"/>
  </sheetPr>
  <dimension ref="A1:AK41"/>
  <sheetViews>
    <sheetView workbookViewId="0">
      <selection activeCell="J20" sqref="J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75" t="s">
        <v>92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38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93</v>
      </c>
      <c r="F7" s="96"/>
      <c r="G7" s="93" t="s">
        <v>94</v>
      </c>
      <c r="H7" s="96"/>
      <c r="I7" s="93" t="str">
        <f>IF($B7="","",VLOOKUP($B7,#REF!,4))</f>
        <v/>
      </c>
      <c r="J7" s="85"/>
      <c r="K7" s="152" t="s">
        <v>223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95</v>
      </c>
      <c r="F9" s="96"/>
      <c r="G9" s="93" t="s">
        <v>96</v>
      </c>
      <c r="H9" s="96"/>
      <c r="I9" s="93" t="str">
        <f>IF($B9="","",VLOOKUP($B9,#REF!,4))</f>
        <v/>
      </c>
      <c r="J9" s="85"/>
      <c r="K9" s="152" t="s">
        <v>222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Dombovári </v>
      </c>
      <c r="E18" s="197"/>
      <c r="F18" s="197" t="str">
        <f>E9</f>
        <v xml:space="preserve">Csondor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197" t="str">
        <f>E7</f>
        <v xml:space="preserve">Dombovári </v>
      </c>
      <c r="C19" s="197"/>
      <c r="D19" s="201"/>
      <c r="E19" s="201"/>
      <c r="F19" s="200">
        <v>42</v>
      </c>
      <c r="G19" s="200"/>
      <c r="H19" s="200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197" t="str">
        <f>E9</f>
        <v xml:space="preserve">Csondor </v>
      </c>
      <c r="C20" s="197"/>
      <c r="D20" s="200">
        <v>24</v>
      </c>
      <c r="E20" s="200"/>
      <c r="F20" s="201"/>
      <c r="G20" s="201"/>
      <c r="H20" s="200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197" t="s">
        <v>58</v>
      </c>
      <c r="C21" s="197"/>
      <c r="D21" s="200" t="s">
        <v>58</v>
      </c>
      <c r="E21" s="200"/>
      <c r="F21" s="200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9" priority="1" stopIfTrue="1" operator="equal">
      <formula>"Bye"</formula>
    </cfRule>
  </conditionalFormatting>
  <conditionalFormatting sqref="R41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05D3D-111E-4B7C-B3E5-274A56B771BC}">
  <sheetPr codeName="Munka21">
    <tabColor rgb="FFFFFF00"/>
  </sheetPr>
  <dimension ref="A1:AK41"/>
  <sheetViews>
    <sheetView workbookViewId="0">
      <selection activeCell="L16" sqref="L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202" t="str">
        <f>Altalanos!$A$6</f>
        <v>DiákOlimpia Zala Vármegye</v>
      </c>
      <c r="B1" s="202"/>
      <c r="C1" s="202"/>
      <c r="D1" s="202"/>
      <c r="E1" s="202"/>
      <c r="F1" s="202"/>
      <c r="G1" s="69"/>
      <c r="H1" s="72" t="s">
        <v>29</v>
      </c>
      <c r="I1" s="70"/>
      <c r="J1" s="71"/>
      <c r="L1" s="73"/>
      <c r="M1" s="97"/>
      <c r="N1" s="98"/>
      <c r="O1" s="98" t="s">
        <v>9</v>
      </c>
      <c r="P1" s="98"/>
      <c r="Q1" s="99"/>
      <c r="R1" s="98"/>
      <c r="AB1" s="151" t="e">
        <f>IF(Y5=1,CONCATENATE(VLOOKUP(Y3,AA16:AH27,2)),CONCATENATE(VLOOKUP(Y3,AA2:AK13,2)))</f>
        <v>#N/A</v>
      </c>
      <c r="AC1" s="151" t="e">
        <f>IF(Y5=1,CONCATENATE(VLOOKUP(Y3,AA16:AK27,3)),CONCATENATE(VLOOKUP(Y3,AA2:AK13,3)))</f>
        <v>#N/A</v>
      </c>
      <c r="AD1" s="151" t="e">
        <f>IF(Y5=1,CONCATENATE(VLOOKUP(Y3,AA16:AK27,4)),CONCATENATE(VLOOKUP(Y3,AA2:AK13,4)))</f>
        <v>#N/A</v>
      </c>
      <c r="AE1" s="151" t="e">
        <f>IF(Y5=1,CONCATENATE(VLOOKUP(Y3,AA16:AK27,5)),CONCATENATE(VLOOKUP(Y3,AA2:AK13,5)))</f>
        <v>#N/A</v>
      </c>
      <c r="AF1" s="151" t="e">
        <f>IF(Y5=1,CONCATENATE(VLOOKUP(Y3,AA16:AK27,6)),CONCATENATE(VLOOKUP(Y3,AA2:AK13,6)))</f>
        <v>#N/A</v>
      </c>
      <c r="AG1" s="151" t="e">
        <f>IF(Y5=1,CONCATENATE(VLOOKUP(Y3,AA16:AK27,7)),CONCATENATE(VLOOKUP(Y3,AA2:AK13,7)))</f>
        <v>#N/A</v>
      </c>
      <c r="AH1" s="151" t="e">
        <f>IF(Y5=1,CONCATENATE(VLOOKUP(Y3,AA16:AK27,8)),CONCATENATE(VLOOKUP(Y3,AA2:AK13,8)))</f>
        <v>#N/A</v>
      </c>
      <c r="AI1" s="151" t="e">
        <f>IF(Y5=1,CONCATENATE(VLOOKUP(Y3,AA16:AK27,9)),CONCATENATE(VLOOKUP(Y3,AA2:AK13,9)))</f>
        <v>#N/A</v>
      </c>
      <c r="AJ1" s="151" t="e">
        <f>IF(Y5=1,CONCATENATE(VLOOKUP(Y3,AA16:AK27,10)),CONCATENATE(VLOOKUP(Y3,AA2:AK13,10)))</f>
        <v>#N/A</v>
      </c>
      <c r="AK1" s="151" t="e">
        <f>IF(Y5=1,CONCATENATE(VLOOKUP(Y3,AA16:AK27,11)),CONCATENATE(VLOOKUP(Y3,AA2:AK13,11)))</f>
        <v>#N/A</v>
      </c>
    </row>
    <row r="2" spans="1:37" x14ac:dyDescent="0.25">
      <c r="A2" s="74" t="s">
        <v>28</v>
      </c>
      <c r="B2" s="75"/>
      <c r="C2" s="75"/>
      <c r="D2" s="75"/>
      <c r="E2" s="159" t="s">
        <v>91</v>
      </c>
      <c r="F2" s="75"/>
      <c r="G2" s="76"/>
      <c r="H2" s="77"/>
      <c r="I2" s="77"/>
      <c r="J2" s="78"/>
      <c r="K2" s="73"/>
      <c r="L2" s="73"/>
      <c r="M2" s="73"/>
      <c r="N2" s="100"/>
      <c r="O2" s="101"/>
      <c r="P2" s="100"/>
      <c r="Q2" s="101"/>
      <c r="R2" s="100"/>
      <c r="Y2" s="147"/>
      <c r="Z2" s="146"/>
      <c r="AA2" s="146" t="s">
        <v>37</v>
      </c>
      <c r="AB2" s="140">
        <v>150</v>
      </c>
      <c r="AC2" s="140">
        <v>120</v>
      </c>
      <c r="AD2" s="140">
        <v>100</v>
      </c>
      <c r="AE2" s="140">
        <v>80</v>
      </c>
      <c r="AF2" s="140">
        <v>70</v>
      </c>
      <c r="AG2" s="140">
        <v>60</v>
      </c>
      <c r="AH2" s="140">
        <v>55</v>
      </c>
      <c r="AI2" s="140">
        <v>50</v>
      </c>
      <c r="AJ2" s="140">
        <v>45</v>
      </c>
      <c r="AK2" s="140">
        <v>40</v>
      </c>
    </row>
    <row r="3" spans="1:37" x14ac:dyDescent="0.25">
      <c r="A3" s="33" t="s">
        <v>16</v>
      </c>
      <c r="B3" s="33"/>
      <c r="C3" s="33"/>
      <c r="D3" s="33"/>
      <c r="E3" s="33" t="s">
        <v>14</v>
      </c>
      <c r="F3" s="33"/>
      <c r="G3" s="33"/>
      <c r="H3" s="33" t="s">
        <v>18</v>
      </c>
      <c r="I3" s="163" t="s">
        <v>37</v>
      </c>
      <c r="J3" s="36"/>
      <c r="K3" s="33"/>
      <c r="L3" s="34" t="s">
        <v>19</v>
      </c>
      <c r="M3" s="33"/>
      <c r="N3" s="103"/>
      <c r="O3" s="102"/>
      <c r="P3" s="103"/>
      <c r="Q3" s="139" t="s">
        <v>44</v>
      </c>
      <c r="R3" s="140" t="s">
        <v>47</v>
      </c>
      <c r="Y3" s="146">
        <f>IF(H4="OB","A",IF(H4="IX","W",H4))</f>
        <v>0</v>
      </c>
      <c r="Z3" s="146"/>
      <c r="AA3" s="146" t="s">
        <v>50</v>
      </c>
      <c r="AB3" s="140">
        <v>120</v>
      </c>
      <c r="AC3" s="140">
        <v>90</v>
      </c>
      <c r="AD3" s="140">
        <v>65</v>
      </c>
      <c r="AE3" s="140">
        <v>55</v>
      </c>
      <c r="AF3" s="140">
        <v>50</v>
      </c>
      <c r="AG3" s="140">
        <v>45</v>
      </c>
      <c r="AH3" s="140">
        <v>40</v>
      </c>
      <c r="AI3" s="140">
        <v>35</v>
      </c>
      <c r="AJ3" s="140">
        <v>25</v>
      </c>
      <c r="AK3" s="140">
        <v>20</v>
      </c>
    </row>
    <row r="4" spans="1:37" ht="13.8" thickBot="1" x14ac:dyDescent="0.3">
      <c r="A4" s="204">
        <f>Altalanos!$A$10</f>
        <v>45776</v>
      </c>
      <c r="B4" s="204"/>
      <c r="C4" s="204"/>
      <c r="D4" s="79"/>
      <c r="E4" s="80" t="str">
        <f>Altalanos!$C$10</f>
        <v>Nagykanizsa</v>
      </c>
      <c r="F4" s="80"/>
      <c r="G4" s="80"/>
      <c r="H4" s="82"/>
      <c r="I4" s="80"/>
      <c r="J4" s="81"/>
      <c r="K4" s="82"/>
      <c r="L4" s="83" t="str">
        <f>Altalanos!$E$10</f>
        <v>Kovács Annamária</v>
      </c>
      <c r="M4" s="82"/>
      <c r="N4" s="104"/>
      <c r="O4" s="105"/>
      <c r="P4" s="104"/>
      <c r="Q4" s="141" t="s">
        <v>48</v>
      </c>
      <c r="R4" s="142" t="s">
        <v>45</v>
      </c>
      <c r="Y4" s="146"/>
      <c r="Z4" s="146"/>
      <c r="AA4" s="146" t="s">
        <v>51</v>
      </c>
      <c r="AB4" s="140">
        <v>90</v>
      </c>
      <c r="AC4" s="140">
        <v>60</v>
      </c>
      <c r="AD4" s="140">
        <v>45</v>
      </c>
      <c r="AE4" s="140">
        <v>34</v>
      </c>
      <c r="AF4" s="140">
        <v>27</v>
      </c>
      <c r="AG4" s="140">
        <v>22</v>
      </c>
      <c r="AH4" s="140">
        <v>18</v>
      </c>
      <c r="AI4" s="140">
        <v>15</v>
      </c>
      <c r="AJ4" s="140">
        <v>12</v>
      </c>
      <c r="AK4" s="140">
        <v>9</v>
      </c>
    </row>
    <row r="5" spans="1:37" x14ac:dyDescent="0.25">
      <c r="A5" s="29"/>
      <c r="B5" s="29" t="s">
        <v>27</v>
      </c>
      <c r="C5" s="94" t="s">
        <v>35</v>
      </c>
      <c r="D5" s="29" t="s">
        <v>22</v>
      </c>
      <c r="E5" s="29" t="s">
        <v>40</v>
      </c>
      <c r="F5" s="29"/>
      <c r="G5" s="29" t="s">
        <v>17</v>
      </c>
      <c r="H5" s="29"/>
      <c r="I5" s="29" t="s">
        <v>20</v>
      </c>
      <c r="J5" s="29"/>
      <c r="K5" s="135" t="s">
        <v>41</v>
      </c>
      <c r="L5" s="135" t="s">
        <v>42</v>
      </c>
      <c r="M5" s="135" t="s">
        <v>43</v>
      </c>
      <c r="Q5" s="143" t="s">
        <v>49</v>
      </c>
      <c r="R5" s="144" t="s">
        <v>46</v>
      </c>
      <c r="Y5" s="146">
        <f>IF(OR(Altalanos!$A$8="F1",Altalanos!$A$8="F2",Altalanos!$A$8="N1",Altalanos!$A$8="N2"),1,2)</f>
        <v>2</v>
      </c>
      <c r="Z5" s="146"/>
      <c r="AA5" s="146" t="s">
        <v>52</v>
      </c>
      <c r="AB5" s="140">
        <v>60</v>
      </c>
      <c r="AC5" s="140">
        <v>40</v>
      </c>
      <c r="AD5" s="140">
        <v>30</v>
      </c>
      <c r="AE5" s="140">
        <v>20</v>
      </c>
      <c r="AF5" s="140">
        <v>18</v>
      </c>
      <c r="AG5" s="140">
        <v>15</v>
      </c>
      <c r="AH5" s="140">
        <v>12</v>
      </c>
      <c r="AI5" s="140">
        <v>10</v>
      </c>
      <c r="AJ5" s="140">
        <v>8</v>
      </c>
      <c r="AK5" s="140">
        <v>6</v>
      </c>
    </row>
    <row r="6" spans="1:37" x14ac:dyDescent="0.25">
      <c r="A6" s="85"/>
      <c r="B6" s="85"/>
      <c r="C6" s="134"/>
      <c r="D6" s="85"/>
      <c r="E6" s="85"/>
      <c r="F6" s="85"/>
      <c r="G6" s="85"/>
      <c r="H6" s="85"/>
      <c r="I6" s="85"/>
      <c r="J6" s="85"/>
      <c r="K6" s="85"/>
      <c r="L6" s="85"/>
      <c r="M6" s="85"/>
      <c r="Y6" s="146"/>
      <c r="Z6" s="146"/>
      <c r="AA6" s="146" t="s">
        <v>53</v>
      </c>
      <c r="AB6" s="140">
        <v>40</v>
      </c>
      <c r="AC6" s="140">
        <v>25</v>
      </c>
      <c r="AD6" s="140">
        <v>18</v>
      </c>
      <c r="AE6" s="140">
        <v>13</v>
      </c>
      <c r="AF6" s="140">
        <v>10</v>
      </c>
      <c r="AG6" s="140">
        <v>8</v>
      </c>
      <c r="AH6" s="140">
        <v>6</v>
      </c>
      <c r="AI6" s="140">
        <v>5</v>
      </c>
      <c r="AJ6" s="140">
        <v>4</v>
      </c>
      <c r="AK6" s="140">
        <v>3</v>
      </c>
    </row>
    <row r="7" spans="1:37" x14ac:dyDescent="0.25">
      <c r="A7" s="106" t="s">
        <v>37</v>
      </c>
      <c r="B7" s="136"/>
      <c r="C7" s="95" t="str">
        <f>IF($B7="","",VLOOKUP($B7,#REF!,5))</f>
        <v/>
      </c>
      <c r="D7" s="95" t="str">
        <f>IF($B7="","",VLOOKUP($B7,#REF!,15))</f>
        <v/>
      </c>
      <c r="E7" s="161" t="s">
        <v>86</v>
      </c>
      <c r="F7" s="96"/>
      <c r="G7" s="93" t="s">
        <v>87</v>
      </c>
      <c r="H7" s="96"/>
      <c r="I7" s="93" t="str">
        <f>IF($B7="","",VLOOKUP($B7,#REF!,4))</f>
        <v/>
      </c>
      <c r="J7" s="85"/>
      <c r="K7" s="192" t="s">
        <v>223</v>
      </c>
      <c r="L7" s="148"/>
      <c r="M7" s="153"/>
      <c r="Y7" s="146"/>
      <c r="Z7" s="146"/>
      <c r="AA7" s="146" t="s">
        <v>54</v>
      </c>
      <c r="AB7" s="140">
        <v>25</v>
      </c>
      <c r="AC7" s="140">
        <v>15</v>
      </c>
      <c r="AD7" s="140">
        <v>13</v>
      </c>
      <c r="AE7" s="140">
        <v>8</v>
      </c>
      <c r="AF7" s="140">
        <v>6</v>
      </c>
      <c r="AG7" s="140">
        <v>4</v>
      </c>
      <c r="AH7" s="140">
        <v>3</v>
      </c>
      <c r="AI7" s="140">
        <v>2</v>
      </c>
      <c r="AJ7" s="140">
        <v>1</v>
      </c>
      <c r="AK7" s="140">
        <v>0</v>
      </c>
    </row>
    <row r="8" spans="1:37" x14ac:dyDescent="0.25">
      <c r="A8" s="106"/>
      <c r="B8" s="137"/>
      <c r="C8" s="107"/>
      <c r="D8" s="107"/>
      <c r="E8" s="107"/>
      <c r="F8" s="107"/>
      <c r="G8" s="107"/>
      <c r="H8" s="107"/>
      <c r="I8" s="107"/>
      <c r="J8" s="85"/>
      <c r="K8" s="106"/>
      <c r="L8" s="106"/>
      <c r="M8" s="154"/>
      <c r="Y8" s="146"/>
      <c r="Z8" s="146"/>
      <c r="AA8" s="146" t="s">
        <v>55</v>
      </c>
      <c r="AB8" s="140">
        <v>15</v>
      </c>
      <c r="AC8" s="140">
        <v>10</v>
      </c>
      <c r="AD8" s="140">
        <v>7</v>
      </c>
      <c r="AE8" s="140">
        <v>5</v>
      </c>
      <c r="AF8" s="140">
        <v>4</v>
      </c>
      <c r="AG8" s="140">
        <v>3</v>
      </c>
      <c r="AH8" s="140">
        <v>2</v>
      </c>
      <c r="AI8" s="140">
        <v>1</v>
      </c>
      <c r="AJ8" s="140">
        <v>0</v>
      </c>
      <c r="AK8" s="140">
        <v>0</v>
      </c>
    </row>
    <row r="9" spans="1:37" x14ac:dyDescent="0.25">
      <c r="A9" s="106" t="s">
        <v>38</v>
      </c>
      <c r="B9" s="136"/>
      <c r="C9" s="95" t="str">
        <f>IF($B9="","",VLOOKUP($B9,#REF!,5))</f>
        <v/>
      </c>
      <c r="D9" s="95" t="str">
        <f>IF($B9="","",VLOOKUP($B9,#REF!,15))</f>
        <v/>
      </c>
      <c r="E9" s="161" t="s">
        <v>88</v>
      </c>
      <c r="F9" s="96"/>
      <c r="G9" s="93" t="s">
        <v>89</v>
      </c>
      <c r="H9" s="96"/>
      <c r="I9" s="93" t="str">
        <f>IF($B9="","",VLOOKUP($B9,#REF!,4))</f>
        <v/>
      </c>
      <c r="J9" s="85"/>
      <c r="K9" s="192" t="s">
        <v>222</v>
      </c>
      <c r="L9" s="148"/>
      <c r="M9" s="153"/>
      <c r="Y9" s="146"/>
      <c r="Z9" s="146"/>
      <c r="AA9" s="146" t="s">
        <v>56</v>
      </c>
      <c r="AB9" s="140">
        <v>10</v>
      </c>
      <c r="AC9" s="140">
        <v>6</v>
      </c>
      <c r="AD9" s="140">
        <v>4</v>
      </c>
      <c r="AE9" s="140">
        <v>2</v>
      </c>
      <c r="AF9" s="140">
        <v>1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</row>
    <row r="10" spans="1:37" x14ac:dyDescent="0.25">
      <c r="A10" s="106"/>
      <c r="B10" s="137"/>
      <c r="C10" s="107"/>
      <c r="D10" s="107"/>
      <c r="E10" s="107"/>
      <c r="F10" s="107"/>
      <c r="G10" s="107"/>
      <c r="H10" s="107"/>
      <c r="I10" s="107"/>
      <c r="J10" s="85"/>
      <c r="K10" s="106"/>
      <c r="L10" s="106"/>
      <c r="M10" s="154"/>
      <c r="Y10" s="146"/>
      <c r="Z10" s="146"/>
      <c r="AA10" s="146" t="s">
        <v>57</v>
      </c>
      <c r="AB10" s="140">
        <v>6</v>
      </c>
      <c r="AC10" s="140">
        <v>3</v>
      </c>
      <c r="AD10" s="140">
        <v>2</v>
      </c>
      <c r="AE10" s="140">
        <v>1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</row>
    <row r="11" spans="1:37" x14ac:dyDescent="0.25">
      <c r="A11" s="106" t="s">
        <v>39</v>
      </c>
      <c r="B11" s="136"/>
      <c r="C11" s="95" t="str">
        <f>IF($B11="","",VLOOKUP($B11,#REF!,5))</f>
        <v/>
      </c>
      <c r="D11" s="95" t="str">
        <f>IF($B11="","",VLOOKUP($B11,#REF!,15))</f>
        <v/>
      </c>
      <c r="E11" s="161" t="s">
        <v>58</v>
      </c>
      <c r="F11" s="96"/>
      <c r="G11" s="93" t="str">
        <f>IF($B11="","",VLOOKUP($B11,#REF!,3))</f>
        <v/>
      </c>
      <c r="H11" s="96"/>
      <c r="I11" s="93" t="str">
        <f>IF($B11="","",VLOOKUP($B11,#REF!,4))</f>
        <v/>
      </c>
      <c r="J11" s="85"/>
      <c r="K11" s="152"/>
      <c r="L11" s="148" t="str">
        <f>IF(K11="","",CONCATENATE(VLOOKUP($Y$3,$AB$1:$AK$1,K11)," pont"))</f>
        <v/>
      </c>
      <c r="M11" s="153"/>
      <c r="Y11" s="146"/>
      <c r="Z11" s="146"/>
      <c r="AA11" s="146" t="s">
        <v>62</v>
      </c>
      <c r="AB11" s="140">
        <v>3</v>
      </c>
      <c r="AC11" s="140">
        <v>2</v>
      </c>
      <c r="AD11" s="140">
        <v>1</v>
      </c>
      <c r="AE11" s="140">
        <v>0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</row>
    <row r="12" spans="1:37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Y12" s="146"/>
      <c r="Z12" s="146"/>
      <c r="AA12" s="146" t="s">
        <v>58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</row>
    <row r="13" spans="1:37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Y13" s="146"/>
      <c r="Z13" s="146"/>
      <c r="AA13" s="146" t="s">
        <v>59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50">
        <v>0</v>
      </c>
      <c r="AH13" s="150">
        <v>0</v>
      </c>
      <c r="AI13" s="150">
        <v>0</v>
      </c>
      <c r="AJ13" s="150">
        <v>0</v>
      </c>
      <c r="AK13" s="150">
        <v>0</v>
      </c>
    </row>
    <row r="14" spans="1:37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</row>
    <row r="15" spans="1:37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7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Y16" s="146"/>
      <c r="Z16" s="146"/>
      <c r="AA16" s="146" t="s">
        <v>37</v>
      </c>
      <c r="AB16" s="146">
        <v>300</v>
      </c>
      <c r="AC16" s="146">
        <v>250</v>
      </c>
      <c r="AD16" s="146">
        <v>220</v>
      </c>
      <c r="AE16" s="146">
        <v>180</v>
      </c>
      <c r="AF16" s="146">
        <v>160</v>
      </c>
      <c r="AG16" s="146">
        <v>150</v>
      </c>
      <c r="AH16" s="146">
        <v>140</v>
      </c>
      <c r="AI16" s="146">
        <v>130</v>
      </c>
      <c r="AJ16" s="146">
        <v>120</v>
      </c>
      <c r="AK16" s="146">
        <v>110</v>
      </c>
    </row>
    <row r="17" spans="1:37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Y17" s="146"/>
      <c r="Z17" s="146"/>
      <c r="AA17" s="146" t="s">
        <v>50</v>
      </c>
      <c r="AB17" s="146">
        <v>250</v>
      </c>
      <c r="AC17" s="146">
        <v>200</v>
      </c>
      <c r="AD17" s="146">
        <v>160</v>
      </c>
      <c r="AE17" s="146">
        <v>140</v>
      </c>
      <c r="AF17" s="146">
        <v>120</v>
      </c>
      <c r="AG17" s="146">
        <v>110</v>
      </c>
      <c r="AH17" s="146">
        <v>100</v>
      </c>
      <c r="AI17" s="146">
        <v>90</v>
      </c>
      <c r="AJ17" s="146">
        <v>80</v>
      </c>
      <c r="AK17" s="146">
        <v>70</v>
      </c>
    </row>
    <row r="18" spans="1:37" ht="18.75" customHeight="1" x14ac:dyDescent="0.25">
      <c r="A18" s="85"/>
      <c r="B18" s="198"/>
      <c r="C18" s="198"/>
      <c r="D18" s="197" t="str">
        <f>E7</f>
        <v xml:space="preserve">Sabján </v>
      </c>
      <c r="E18" s="197"/>
      <c r="F18" s="197" t="str">
        <f>E9</f>
        <v xml:space="preserve">Lévai </v>
      </c>
      <c r="G18" s="197"/>
      <c r="H18" s="197" t="str">
        <f>E11</f>
        <v>X</v>
      </c>
      <c r="I18" s="197"/>
      <c r="J18" s="85"/>
      <c r="K18" s="85"/>
      <c r="L18" s="85"/>
      <c r="M18" s="85"/>
      <c r="Y18" s="146"/>
      <c r="Z18" s="146"/>
      <c r="AA18" s="146" t="s">
        <v>51</v>
      </c>
      <c r="AB18" s="146">
        <v>200</v>
      </c>
      <c r="AC18" s="146">
        <v>150</v>
      </c>
      <c r="AD18" s="146">
        <v>130</v>
      </c>
      <c r="AE18" s="146">
        <v>110</v>
      </c>
      <c r="AF18" s="146">
        <v>95</v>
      </c>
      <c r="AG18" s="146">
        <v>80</v>
      </c>
      <c r="AH18" s="146">
        <v>70</v>
      </c>
      <c r="AI18" s="146">
        <v>60</v>
      </c>
      <c r="AJ18" s="146">
        <v>55</v>
      </c>
      <c r="AK18" s="146">
        <v>50</v>
      </c>
    </row>
    <row r="19" spans="1:37" ht="18.75" customHeight="1" x14ac:dyDescent="0.25">
      <c r="A19" s="138" t="s">
        <v>37</v>
      </c>
      <c r="B19" s="208" t="str">
        <f>E7</f>
        <v xml:space="preserve">Sabján </v>
      </c>
      <c r="C19" s="208"/>
      <c r="D19" s="201"/>
      <c r="E19" s="201"/>
      <c r="F19" s="207" t="s">
        <v>228</v>
      </c>
      <c r="G19" s="200"/>
      <c r="H19" s="207" t="s">
        <v>58</v>
      </c>
      <c r="I19" s="200"/>
      <c r="J19" s="85"/>
      <c r="K19" s="85"/>
      <c r="L19" s="85"/>
      <c r="M19" s="85"/>
      <c r="Y19" s="146"/>
      <c r="Z19" s="146"/>
      <c r="AA19" s="146" t="s">
        <v>52</v>
      </c>
      <c r="AB19" s="146">
        <v>150</v>
      </c>
      <c r="AC19" s="146">
        <v>120</v>
      </c>
      <c r="AD19" s="146">
        <v>100</v>
      </c>
      <c r="AE19" s="146">
        <v>80</v>
      </c>
      <c r="AF19" s="146">
        <v>70</v>
      </c>
      <c r="AG19" s="146">
        <v>60</v>
      </c>
      <c r="AH19" s="146">
        <v>55</v>
      </c>
      <c r="AI19" s="146">
        <v>50</v>
      </c>
      <c r="AJ19" s="146">
        <v>45</v>
      </c>
      <c r="AK19" s="146">
        <v>40</v>
      </c>
    </row>
    <row r="20" spans="1:37" ht="18.75" customHeight="1" x14ac:dyDescent="0.25">
      <c r="A20" s="138" t="s">
        <v>38</v>
      </c>
      <c r="B20" s="208" t="str">
        <f>E9</f>
        <v xml:space="preserve">Lévai </v>
      </c>
      <c r="C20" s="208"/>
      <c r="D20" s="207" t="s">
        <v>229</v>
      </c>
      <c r="E20" s="200"/>
      <c r="F20" s="201"/>
      <c r="G20" s="201"/>
      <c r="H20" s="207" t="s">
        <v>58</v>
      </c>
      <c r="I20" s="200"/>
      <c r="J20" s="85"/>
      <c r="K20" s="85"/>
      <c r="L20" s="85"/>
      <c r="M20" s="85"/>
      <c r="Y20" s="146"/>
      <c r="Z20" s="146"/>
      <c r="AA20" s="146" t="s">
        <v>53</v>
      </c>
      <c r="AB20" s="146">
        <v>120</v>
      </c>
      <c r="AC20" s="146">
        <v>90</v>
      </c>
      <c r="AD20" s="146">
        <v>65</v>
      </c>
      <c r="AE20" s="146">
        <v>55</v>
      </c>
      <c r="AF20" s="146">
        <v>50</v>
      </c>
      <c r="AG20" s="146">
        <v>45</v>
      </c>
      <c r="AH20" s="146">
        <v>40</v>
      </c>
      <c r="AI20" s="146">
        <v>35</v>
      </c>
      <c r="AJ20" s="146">
        <v>25</v>
      </c>
      <c r="AK20" s="146">
        <v>20</v>
      </c>
    </row>
    <row r="21" spans="1:37" ht="18.75" customHeight="1" x14ac:dyDescent="0.25">
      <c r="A21" s="138" t="s">
        <v>39</v>
      </c>
      <c r="B21" s="208" t="str">
        <f>E11</f>
        <v>X</v>
      </c>
      <c r="C21" s="208"/>
      <c r="D21" s="207" t="s">
        <v>58</v>
      </c>
      <c r="E21" s="200"/>
      <c r="F21" s="207" t="s">
        <v>58</v>
      </c>
      <c r="G21" s="200"/>
      <c r="H21" s="201"/>
      <c r="I21" s="201"/>
      <c r="J21" s="85"/>
      <c r="K21" s="85"/>
      <c r="L21" s="85"/>
      <c r="M21" s="85"/>
      <c r="Y21" s="146"/>
      <c r="Z21" s="146"/>
      <c r="AA21" s="146" t="s">
        <v>54</v>
      </c>
      <c r="AB21" s="146">
        <v>90</v>
      </c>
      <c r="AC21" s="146">
        <v>60</v>
      </c>
      <c r="AD21" s="146">
        <v>45</v>
      </c>
      <c r="AE21" s="146">
        <v>34</v>
      </c>
      <c r="AF21" s="146">
        <v>27</v>
      </c>
      <c r="AG21" s="146">
        <v>22</v>
      </c>
      <c r="AH21" s="146">
        <v>18</v>
      </c>
      <c r="AI21" s="146">
        <v>15</v>
      </c>
      <c r="AJ21" s="146">
        <v>12</v>
      </c>
      <c r="AK21" s="146">
        <v>9</v>
      </c>
    </row>
    <row r="22" spans="1:37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Y22" s="146"/>
      <c r="Z22" s="146"/>
      <c r="AA22" s="146" t="s">
        <v>55</v>
      </c>
      <c r="AB22" s="146">
        <v>60</v>
      </c>
      <c r="AC22" s="146">
        <v>40</v>
      </c>
      <c r="AD22" s="146">
        <v>30</v>
      </c>
      <c r="AE22" s="146">
        <v>20</v>
      </c>
      <c r="AF22" s="146">
        <v>18</v>
      </c>
      <c r="AG22" s="146">
        <v>15</v>
      </c>
      <c r="AH22" s="146">
        <v>12</v>
      </c>
      <c r="AI22" s="146">
        <v>10</v>
      </c>
      <c r="AJ22" s="146">
        <v>8</v>
      </c>
      <c r="AK22" s="146">
        <v>6</v>
      </c>
    </row>
    <row r="23" spans="1:37" x14ac:dyDescent="0.2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Y23" s="146"/>
      <c r="Z23" s="146"/>
      <c r="AA23" s="146" t="s">
        <v>56</v>
      </c>
      <c r="AB23" s="146">
        <v>40</v>
      </c>
      <c r="AC23" s="146">
        <v>25</v>
      </c>
      <c r="AD23" s="146">
        <v>18</v>
      </c>
      <c r="AE23" s="146">
        <v>13</v>
      </c>
      <c r="AF23" s="146">
        <v>8</v>
      </c>
      <c r="AG23" s="146">
        <v>7</v>
      </c>
      <c r="AH23" s="146">
        <v>6</v>
      </c>
      <c r="AI23" s="146">
        <v>5</v>
      </c>
      <c r="AJ23" s="146">
        <v>4</v>
      </c>
      <c r="AK23" s="146">
        <v>3</v>
      </c>
    </row>
    <row r="24" spans="1:37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Y24" s="146"/>
      <c r="Z24" s="146"/>
      <c r="AA24" s="146" t="s">
        <v>57</v>
      </c>
      <c r="AB24" s="146">
        <v>25</v>
      </c>
      <c r="AC24" s="146">
        <v>15</v>
      </c>
      <c r="AD24" s="146">
        <v>13</v>
      </c>
      <c r="AE24" s="146">
        <v>7</v>
      </c>
      <c r="AF24" s="146">
        <v>6</v>
      </c>
      <c r="AG24" s="146">
        <v>5</v>
      </c>
      <c r="AH24" s="146">
        <v>4</v>
      </c>
      <c r="AI24" s="146">
        <v>3</v>
      </c>
      <c r="AJ24" s="146">
        <v>2</v>
      </c>
      <c r="AK24" s="146">
        <v>1</v>
      </c>
    </row>
    <row r="25" spans="1:37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Y25" s="146"/>
      <c r="Z25" s="146"/>
      <c r="AA25" s="146" t="s">
        <v>62</v>
      </c>
      <c r="AB25" s="146">
        <v>15</v>
      </c>
      <c r="AC25" s="146">
        <v>10</v>
      </c>
      <c r="AD25" s="146">
        <v>8</v>
      </c>
      <c r="AE25" s="146">
        <v>4</v>
      </c>
      <c r="AF25" s="146">
        <v>3</v>
      </c>
      <c r="AG25" s="146">
        <v>2</v>
      </c>
      <c r="AH25" s="146">
        <v>1</v>
      </c>
      <c r="AI25" s="146">
        <v>0</v>
      </c>
      <c r="AJ25" s="146">
        <v>0</v>
      </c>
      <c r="AK25" s="146">
        <v>0</v>
      </c>
    </row>
    <row r="26" spans="1:37" x14ac:dyDescent="0.25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Y26" s="146"/>
      <c r="Z26" s="146"/>
      <c r="AA26" s="146" t="s">
        <v>58</v>
      </c>
      <c r="AB26" s="146">
        <v>10</v>
      </c>
      <c r="AC26" s="146">
        <v>6</v>
      </c>
      <c r="AD26" s="146">
        <v>4</v>
      </c>
      <c r="AE26" s="146">
        <v>2</v>
      </c>
      <c r="AF26" s="146">
        <v>1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</row>
    <row r="27" spans="1:37" x14ac:dyDescent="0.2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Y27" s="146"/>
      <c r="Z27" s="146"/>
      <c r="AA27" s="146" t="s">
        <v>59</v>
      </c>
      <c r="AB27" s="146">
        <v>3</v>
      </c>
      <c r="AC27" s="146">
        <v>2</v>
      </c>
      <c r="AD27" s="146">
        <v>1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</row>
    <row r="28" spans="1:37" x14ac:dyDescent="0.2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37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37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37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37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4"/>
      <c r="M32" s="84"/>
    </row>
    <row r="33" spans="1:18" x14ac:dyDescent="0.25">
      <c r="A33" s="37" t="s">
        <v>22</v>
      </c>
      <c r="B33" s="38"/>
      <c r="C33" s="65"/>
      <c r="D33" s="114" t="s">
        <v>0</v>
      </c>
      <c r="E33" s="115" t="s">
        <v>24</v>
      </c>
      <c r="F33" s="132"/>
      <c r="G33" s="114" t="s">
        <v>0</v>
      </c>
      <c r="H33" s="115" t="s">
        <v>31</v>
      </c>
      <c r="I33" s="45"/>
      <c r="J33" s="115" t="s">
        <v>32</v>
      </c>
      <c r="K33" s="44" t="s">
        <v>33</v>
      </c>
      <c r="L33" s="29"/>
      <c r="M33" s="158"/>
      <c r="N33" s="157"/>
      <c r="P33" s="108"/>
      <c r="Q33" s="108"/>
      <c r="R33" s="109"/>
    </row>
    <row r="34" spans="1:18" x14ac:dyDescent="0.25">
      <c r="A34" s="88" t="s">
        <v>23</v>
      </c>
      <c r="B34" s="89"/>
      <c r="C34" s="90"/>
      <c r="D34" s="116"/>
      <c r="E34" s="203"/>
      <c r="F34" s="203"/>
      <c r="G34" s="126" t="s">
        <v>1</v>
      </c>
      <c r="H34" s="89"/>
      <c r="I34" s="117"/>
      <c r="J34" s="127"/>
      <c r="K34" s="86" t="s">
        <v>25</v>
      </c>
      <c r="L34" s="133"/>
      <c r="M34" s="122"/>
      <c r="P34" s="110"/>
      <c r="Q34" s="110"/>
      <c r="R34" s="111"/>
    </row>
    <row r="35" spans="1:18" x14ac:dyDescent="0.25">
      <c r="A35" s="91" t="s">
        <v>30</v>
      </c>
      <c r="B35" s="43"/>
      <c r="C35" s="92"/>
      <c r="D35" s="119"/>
      <c r="E35" s="199"/>
      <c r="F35" s="199"/>
      <c r="G35" s="128" t="s">
        <v>2</v>
      </c>
      <c r="H35" s="120"/>
      <c r="I35" s="121"/>
      <c r="J35" s="35"/>
      <c r="K35" s="130"/>
      <c r="L35" s="84"/>
      <c r="M35" s="125"/>
      <c r="P35" s="111"/>
      <c r="Q35" s="112"/>
      <c r="R35" s="111"/>
    </row>
    <row r="36" spans="1:18" x14ac:dyDescent="0.25">
      <c r="A36" s="56"/>
      <c r="B36" s="57"/>
      <c r="C36" s="58"/>
      <c r="D36" s="119"/>
      <c r="E36" s="123"/>
      <c r="F36" s="85"/>
      <c r="G36" s="128" t="s">
        <v>3</v>
      </c>
      <c r="H36" s="120"/>
      <c r="I36" s="121"/>
      <c r="J36" s="35"/>
      <c r="K36" s="86" t="s">
        <v>26</v>
      </c>
      <c r="L36" s="133"/>
      <c r="M36" s="118"/>
      <c r="P36" s="110"/>
      <c r="Q36" s="110"/>
      <c r="R36" s="111"/>
    </row>
    <row r="37" spans="1:18" x14ac:dyDescent="0.25">
      <c r="A37" s="39"/>
      <c r="B37" s="63"/>
      <c r="C37" s="40"/>
      <c r="D37" s="119"/>
      <c r="E37" s="123"/>
      <c r="F37" s="85"/>
      <c r="G37" s="128" t="s">
        <v>4</v>
      </c>
      <c r="H37" s="120"/>
      <c r="I37" s="121"/>
      <c r="J37" s="35"/>
      <c r="K37" s="131"/>
      <c r="L37" s="85"/>
      <c r="M37" s="122"/>
      <c r="P37" s="111"/>
      <c r="Q37" s="112"/>
      <c r="R37" s="111"/>
    </row>
    <row r="38" spans="1:18" x14ac:dyDescent="0.25">
      <c r="A38" s="47"/>
      <c r="B38" s="59"/>
      <c r="C38" s="64"/>
      <c r="D38" s="119"/>
      <c r="E38" s="123"/>
      <c r="F38" s="85"/>
      <c r="G38" s="128" t="s">
        <v>5</v>
      </c>
      <c r="H38" s="120"/>
      <c r="I38" s="121"/>
      <c r="J38" s="35"/>
      <c r="K38" s="91"/>
      <c r="L38" s="84"/>
      <c r="M38" s="125"/>
      <c r="P38" s="111"/>
      <c r="Q38" s="112"/>
      <c r="R38" s="111"/>
    </row>
    <row r="39" spans="1:18" x14ac:dyDescent="0.25">
      <c r="A39" s="48"/>
      <c r="B39" s="20"/>
      <c r="C39" s="40"/>
      <c r="D39" s="119"/>
      <c r="E39" s="123"/>
      <c r="F39" s="85"/>
      <c r="G39" s="128" t="s">
        <v>6</v>
      </c>
      <c r="H39" s="120"/>
      <c r="I39" s="121"/>
      <c r="J39" s="35"/>
      <c r="K39" s="86" t="s">
        <v>21</v>
      </c>
      <c r="L39" s="133"/>
      <c r="M39" s="118"/>
      <c r="P39" s="110"/>
      <c r="Q39" s="110"/>
      <c r="R39" s="111"/>
    </row>
    <row r="40" spans="1:18" x14ac:dyDescent="0.25">
      <c r="A40" s="48"/>
      <c r="B40" s="20"/>
      <c r="C40" s="54"/>
      <c r="D40" s="119"/>
      <c r="E40" s="123"/>
      <c r="F40" s="85"/>
      <c r="G40" s="128" t="s">
        <v>7</v>
      </c>
      <c r="H40" s="120"/>
      <c r="I40" s="121"/>
      <c r="J40" s="35"/>
      <c r="K40" s="131"/>
      <c r="L40" s="85"/>
      <c r="M40" s="122"/>
      <c r="P40" s="111"/>
      <c r="Q40" s="112"/>
      <c r="R40" s="111"/>
    </row>
    <row r="41" spans="1:18" x14ac:dyDescent="0.25">
      <c r="A41" s="49"/>
      <c r="B41" s="46"/>
      <c r="C41" s="55"/>
      <c r="D41" s="124"/>
      <c r="E41" s="41"/>
      <c r="F41" s="84"/>
      <c r="G41" s="129" t="s">
        <v>8</v>
      </c>
      <c r="H41" s="43"/>
      <c r="I41" s="87"/>
      <c r="J41" s="42"/>
      <c r="K41" s="91" t="str">
        <f>L4</f>
        <v>Kovács Annamária</v>
      </c>
      <c r="L41" s="84"/>
      <c r="M41" s="125"/>
      <c r="P41" s="111"/>
      <c r="Q41" s="112"/>
      <c r="R41" s="11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9</vt:i4>
      </vt:variant>
    </vt:vector>
  </HeadingPairs>
  <TitlesOfParts>
    <vt:vector size="21" baseType="lpstr">
      <vt:lpstr>Altalanos</vt:lpstr>
      <vt:lpstr>Nevezések</vt:lpstr>
      <vt:lpstr>Játékrend</vt:lpstr>
      <vt:lpstr>Lány_Piros_A</vt:lpstr>
      <vt:lpstr>Lány_Narancs_A</vt:lpstr>
      <vt:lpstr>Lány_Zöld_A</vt:lpstr>
      <vt:lpstr>Fiú_Zöld_A</vt:lpstr>
      <vt:lpstr>Fiú_Zöld_B</vt:lpstr>
      <vt:lpstr>Lány_U12_A</vt:lpstr>
      <vt:lpstr>Fiú_U16_A</vt:lpstr>
      <vt:lpstr>Fiú_18_B</vt:lpstr>
      <vt:lpstr>Lány_18_B</vt:lpstr>
      <vt:lpstr>Fiú_18_B!Nyomtatási_terület</vt:lpstr>
      <vt:lpstr>Fiú_U16_A!Nyomtatási_terület</vt:lpstr>
      <vt:lpstr>Fiú_Zöld_A!Nyomtatási_terület</vt:lpstr>
      <vt:lpstr>Fiú_Zöld_B!Nyomtatási_terület</vt:lpstr>
      <vt:lpstr>Lány_18_B!Nyomtatási_terület</vt:lpstr>
      <vt:lpstr>Lány_Narancs_A!Nyomtatási_terület</vt:lpstr>
      <vt:lpstr>Lány_Piros_A!Nyomtatási_terület</vt:lpstr>
      <vt:lpstr>Lány_U12_A!Nyomtatási_terület</vt:lpstr>
      <vt:lpstr>Lány_Zöld_A!Nyomtatási_terület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2025-05-21T12:47:02Z</dcterms:modified>
  <cp:category>Forms</cp:category>
</cp:coreProperties>
</file>