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7.xml" ContentType="application/vnd.ms-excel.controlproperties+xml"/>
  <Override PartName="/xl/comments6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8.xml" ContentType="application/vnd.ms-excel.controlproperties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9.xml" ContentType="application/vnd.ms-excel.controlproperties+xml"/>
  <Override PartName="/xl/comments8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trlProps/ctrlProp10.xml" ContentType="application/vnd.ms-excel.controlproperties+xml"/>
  <Override PartName="/xl/comments9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11.xml" ContentType="application/vnd.ms-excel.controlproperties+xml"/>
  <Override PartName="/xl/comments10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trlProps/ctrlProp12.xml" ContentType="application/vnd.ms-excel.controlproperties+xml"/>
  <Override PartName="/xl/comments11.xml" ContentType="application/vnd.openxmlformats-officedocument.spreadsheetml.comments+xml"/>
  <Override PartName="/xl/drawings/drawing2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omments12.xml" ContentType="application/vnd.openxmlformats-officedocument.spreadsheetml.comments+xml"/>
  <Override PartName="/xl/drawings/drawing25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omments13.xml" ContentType="application/vnd.openxmlformats-officedocument.spreadsheetml.comments+xml"/>
  <Override PartName="/xl/drawings/drawing26.xml" ContentType="application/vnd.openxmlformats-officedocument.drawing+xml"/>
  <Override PartName="/xl/ctrlProps/ctrlProp17.xml" ContentType="application/vnd.ms-excel.controlproperties+xml"/>
  <Override PartName="/xl/comments14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trlProps/ctrlProp18.xml" ContentType="application/vnd.ms-excel.controlproperties+xml"/>
  <Override PartName="/xl/comments15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trlProps/ctrlProp19.xml" ContentType="application/vnd.ms-excel.controlproperties+xml"/>
  <Override PartName="/xl/comments16.xml" ContentType="application/vnd.openxmlformats-officedocument.spreadsheetml.comments+xml"/>
  <Override PartName="/xl/drawings/drawing31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omments17.xml" ContentType="application/vnd.openxmlformats-officedocument.spreadsheetml.comments+xml"/>
  <Override PartName="/xl/drawings/drawing3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omments18.xml" ContentType="application/vnd.openxmlformats-officedocument.spreadsheetml.comments+xml"/>
  <Override PartName="/xl/drawings/drawing33.xml" ContentType="application/vnd.openxmlformats-officedocument.drawing+xml"/>
  <Override PartName="/xl/ctrlProps/ctrlProp24.xml" ContentType="application/vnd.ms-excel.controlproperties+xml"/>
  <Override PartName="/xl/comments19.xml" ContentType="application/vnd.openxmlformats-officedocument.spreadsheetml.comment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trlProps/ctrlProp25.xml" ContentType="application/vnd.ms-excel.controlproperties+xml"/>
  <Override PartName="/xl/comments20.xml" ContentType="application/vnd.openxmlformats-officedocument.spreadsheetml.comment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trlProps/ctrlProp26.xml" ContentType="application/vnd.ms-excel.controlproperties+xml"/>
  <Override PartName="/xl/comments21.xml" ContentType="application/vnd.openxmlformats-officedocument.spreadsheetml.comments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trlProps/ctrlProp27.xml" ContentType="application/vnd.ms-excel.controlproperties+xml"/>
  <Override PartName="/xl/comments22.xml" ContentType="application/vnd.openxmlformats-officedocument.spreadsheetml.comments+xml"/>
  <Override PartName="/xl/drawings/drawing41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omments23.xml" ContentType="application/vnd.openxmlformats-officedocument.spreadsheetml.comments+xml"/>
  <Override PartName="/xl/drawings/drawing4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omments24.xml" ContentType="application/vnd.openxmlformats-officedocument.spreadsheetml.comments+xml"/>
  <Override PartName="/xl/drawings/drawing43.xml" ContentType="application/vnd.openxmlformats-officedocument.drawing+xml"/>
  <Override PartName="/xl/ctrlProps/ctrlProp32.xml" ContentType="application/vnd.ms-excel.controlproperties+xml"/>
  <Override PartName="/xl/comments25.xml" ContentType="application/vnd.openxmlformats-officedocument.spreadsheetml.comment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trlProps/ctrlProp33.xml" ContentType="application/vnd.ms-excel.controlproperties+xml"/>
  <Override PartName="/xl/comments26.xml" ContentType="application/vnd.openxmlformats-officedocument.spreadsheetml.comments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trlProps/ctrlProp34.xml" ContentType="application/vnd.ms-excel.controlproperties+xml"/>
  <Override PartName="/xl/comments27.xml" ContentType="application/vnd.openxmlformats-officedocument.spreadsheetml.comments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trlProps/ctrlProp35.xml" ContentType="application/vnd.ms-excel.controlproperties+xml"/>
  <Override PartName="/xl/comments28.xml" ContentType="application/vnd.openxmlformats-officedocument.spreadsheetml.comments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Pest vármegye - Dénes Tibor\"/>
    </mc:Choice>
  </mc:AlternateContent>
  <xr:revisionPtr revIDLastSave="0" documentId="8_{3D3ED506-B19F-47D2-823C-C2E8BB4D3F4D}" xr6:coauthVersionLast="47" xr6:coauthVersionMax="47" xr10:uidLastSave="{00000000-0000-0000-0000-000000000000}"/>
  <bookViews>
    <workbookView xWindow="-108" yWindow="-108" windowWidth="23256" windowHeight="13176" tabRatio="884" activeTab="3" xr2:uid="{00000000-000D-0000-FFFF-FFFF00000000}"/>
  </bookViews>
  <sheets>
    <sheet name="Altalanos" sheetId="1" r:id="rId1"/>
    <sheet name="Birók" sheetId="2" r:id="rId2"/>
    <sheet name="1Q ELO  II Kcs U 9 F B" sheetId="362" r:id="rId3"/>
    <sheet name="1E3   II Kcs U 9 F B" sheetId="232" r:id="rId4"/>
    <sheet name="1Q ELO   III Kcs U 11 F B" sheetId="349" r:id="rId5"/>
    <sheet name="1E4  III Kcs U 11 F B" sheetId="88" r:id="rId6"/>
    <sheet name="1Q ELO  III Kcs U 11 L B" sheetId="365" r:id="rId7"/>
    <sheet name="1E4  III Kcs U 11 L B" sheetId="366" r:id="rId8"/>
    <sheet name="1Q ELO  III Kcs U 11 F A" sheetId="368" r:id="rId9"/>
    <sheet name="1E3   III Kcs U 11 F A" sheetId="369" r:id="rId10"/>
    <sheet name="1Q ELO   III Kcs U 11 L A" sheetId="370" r:id="rId11"/>
    <sheet name="1E4  III Kcs U 11 L A" sheetId="371" r:id="rId12"/>
    <sheet name="1Q ELO  IV Kcs U 12 F B" sheetId="372" r:id="rId13"/>
    <sheet name="1E3   IV Kcs U 12 F B" sheetId="373" r:id="rId14"/>
    <sheet name="1Q ELO  IV Kcs U 12 L B " sheetId="375" r:id="rId15"/>
    <sheet name="1E3   IV Kcs U 12 L B" sheetId="376" r:id="rId16"/>
    <sheet name="1Q ELO  IV Kcs U 12 F A" sheetId="377" r:id="rId17"/>
    <sheet name="1E3    IV Kcs U 12 F A" sheetId="378" r:id="rId18"/>
    <sheet name="1Q ELO   IV Kcs U 12 L A" sheetId="379" r:id="rId19"/>
    <sheet name="1E4   IV Kcs U 12 L A" sheetId="380" r:id="rId20"/>
    <sheet name="1Q ELO   V Kcs U 14 F B " sheetId="381" r:id="rId21"/>
    <sheet name="1E4    V Kcs U 14 F B " sheetId="382" r:id="rId22"/>
    <sheet name="1Q ELO   V Kcs U 14 L B  " sheetId="384" r:id="rId23"/>
    <sheet name="__V Kcs U 14 L  B" sheetId="420" r:id="rId24"/>
    <sheet name="__V Kcs U 14 L B V" sheetId="421" r:id="rId25"/>
    <sheet name="1Q ELO V Kcs U 14 F A " sheetId="386" r:id="rId26"/>
    <sheet name="1E3    V Kcs U 14 F A " sheetId="387" r:id="rId27"/>
    <sheet name="1Q ELO   V Kcs U 14 L A" sheetId="388" r:id="rId28"/>
    <sheet name="V Kcs U 14 L A" sheetId="389" r:id="rId29"/>
    <sheet name="1Q ELO   VI Kcs U 16 F B" sheetId="390" r:id="rId30"/>
    <sheet name="VI Kcs U 16 F B  V" sheetId="419" r:id="rId31"/>
    <sheet name=" __VI Kcs U 16 F B " sheetId="418" r:id="rId32"/>
    <sheet name="1Q ELO   VI Kcs U 16 L B" sheetId="392" r:id="rId33"/>
    <sheet name=" VI Kcs U 16 L B" sheetId="393" r:id="rId34"/>
    <sheet name="1Q ELO   VI Kcs U 16 F A" sheetId="396" r:id="rId35"/>
    <sheet name="VI Kcs U 16 F A1" sheetId="397" r:id="rId36"/>
    <sheet name="VI Kcs U 16 F A2" sheetId="398" r:id="rId37"/>
    <sheet name="1Q ELO   VI Kcs U 16 L A" sheetId="399" r:id="rId38"/>
    <sheet name="VI Kcs U 16 L A" sheetId="400" r:id="rId39"/>
    <sheet name="VII Kcs U 18 F B " sheetId="401" r:id="rId40"/>
    <sheet name="_VII Kcs U 18 F B " sheetId="416" r:id="rId41"/>
    <sheet name="_VII Kcs U 18 F B V" sheetId="417" r:id="rId42"/>
    <sheet name="VII Kcs U 18 L B " sheetId="403" r:id="rId43"/>
    <sheet name="_VII Kcs U 18 L B " sheetId="414" r:id="rId44"/>
    <sheet name="VII Kcs U 18 F A" sheetId="406" r:id="rId45"/>
    <sheet name="_VII Kcs U 18 F A" sheetId="415" r:id="rId46"/>
    <sheet name="VII Kcs U 18 L A " sheetId="410" r:id="rId47"/>
    <sheet name="_VII Kcs U 18 L A " sheetId="411" r:id="rId48"/>
    <sheet name="VIII Kcs U 18+ F B" sheetId="412" r:id="rId49"/>
    <sheet name="_VIII Kcs U 18+ F B" sheetId="413" r:id="rId50"/>
  </sheets>
  <definedNames>
    <definedName name="_xlnm._FilterDatabase" localSheetId="4" hidden="1">'1Q ELO   III Kcs U 11 F B'!$B$7:$O$14</definedName>
    <definedName name="_xlnm._FilterDatabase" localSheetId="10" hidden="1">'1Q ELO   III Kcs U 11 L A'!$B$7:$O$14</definedName>
    <definedName name="_xlnm._FilterDatabase" localSheetId="18" hidden="1">'1Q ELO   IV Kcs U 12 L A'!$B$7:$O$14</definedName>
    <definedName name="_xlnm._FilterDatabase" localSheetId="20" hidden="1">'1Q ELO   V Kcs U 14 F B '!$B$7:$O$14</definedName>
    <definedName name="_xlnm._FilterDatabase" localSheetId="27" hidden="1">'1Q ELO   V Kcs U 14 L A'!$B$7:$O$14</definedName>
    <definedName name="_xlnm._FilterDatabase" localSheetId="22" hidden="1">'1Q ELO   V Kcs U 14 L B  '!$B$7:$O$14</definedName>
    <definedName name="_xlnm._FilterDatabase" localSheetId="34" hidden="1">'1Q ELO   VI Kcs U 16 F A'!$B$7:$O$14</definedName>
    <definedName name="_xlnm._FilterDatabase" localSheetId="29" hidden="1">'1Q ELO   VI Kcs U 16 F B'!$B$7:$O$14</definedName>
    <definedName name="_xlnm._FilterDatabase" localSheetId="37" hidden="1">'1Q ELO   VI Kcs U 16 L A'!$B$7:$O$14</definedName>
    <definedName name="_xlnm._FilterDatabase" localSheetId="32" hidden="1">'1Q ELO   VI Kcs U 16 L B'!$B$7:$O$14</definedName>
    <definedName name="_xlnm._FilterDatabase" localSheetId="2" hidden="1">'1Q ELO  II Kcs U 9 F B'!$B$7:$O$14</definedName>
    <definedName name="_xlnm._FilterDatabase" localSheetId="8" hidden="1">'1Q ELO  III Kcs U 11 F A'!$B$7:$O$14</definedName>
    <definedName name="_xlnm._FilterDatabase" localSheetId="6" hidden="1">'1Q ELO  III Kcs U 11 L B'!$B$7:$O$14</definedName>
    <definedName name="_xlnm._FilterDatabase" localSheetId="16" hidden="1">'1Q ELO  IV Kcs U 12 F A'!$B$7:$O$14</definedName>
    <definedName name="_xlnm._FilterDatabase" localSheetId="12" hidden="1">'1Q ELO  IV Kcs U 12 F B'!$B$7:$O$14</definedName>
    <definedName name="_xlnm._FilterDatabase" localSheetId="14" hidden="1">'1Q ELO  IV Kcs U 12 L B '!$B$7:$O$14</definedName>
    <definedName name="_xlnm._FilterDatabase" localSheetId="25" hidden="1">'1Q ELO V Kcs U 14 F A '!$B$7:$O$14</definedName>
    <definedName name="_xlnm._FilterDatabase" localSheetId="44" hidden="1">'VII Kcs U 18 F A'!$B$7:$O$14</definedName>
    <definedName name="_xlnm._FilterDatabase" localSheetId="39" hidden="1">'VII Kcs U 18 F B '!$B$7:$O$14</definedName>
    <definedName name="_xlnm._FilterDatabase" localSheetId="46" hidden="1">'VII Kcs U 18 L A '!$B$7:$O$14</definedName>
    <definedName name="_xlnm._FilterDatabase" localSheetId="42" hidden="1">'VII Kcs U 18 L B '!$B$7:$O$14</definedName>
    <definedName name="_xlnm._FilterDatabase" localSheetId="48" hidden="1">'VIII Kcs U 18+ F B'!$B$7:$O$14</definedName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4">'1Q ELO   III Kcs U 11 F B'!$1:$6</definedName>
    <definedName name="_xlnm.Print_Titles" localSheetId="10">'1Q ELO   III Kcs U 11 L A'!$1:$6</definedName>
    <definedName name="_xlnm.Print_Titles" localSheetId="18">'1Q ELO   IV Kcs U 12 L A'!$1:$6</definedName>
    <definedName name="_xlnm.Print_Titles" localSheetId="20">'1Q ELO   V Kcs U 14 F B '!$1:$6</definedName>
    <definedName name="_xlnm.Print_Titles" localSheetId="27">'1Q ELO   V Kcs U 14 L A'!$1:$6</definedName>
    <definedName name="_xlnm.Print_Titles" localSheetId="22">'1Q ELO   V Kcs U 14 L B  '!$1:$6</definedName>
    <definedName name="_xlnm.Print_Titles" localSheetId="34">'1Q ELO   VI Kcs U 16 F A'!$1:$6</definedName>
    <definedName name="_xlnm.Print_Titles" localSheetId="29">'1Q ELO   VI Kcs U 16 F B'!$1:$6</definedName>
    <definedName name="_xlnm.Print_Titles" localSheetId="37">'1Q ELO   VI Kcs U 16 L A'!$1:$6</definedName>
    <definedName name="_xlnm.Print_Titles" localSheetId="32">'1Q ELO   VI Kcs U 16 L B'!$1:$6</definedName>
    <definedName name="_xlnm.Print_Titles" localSheetId="2">'1Q ELO  II Kcs U 9 F B'!$1:$6</definedName>
    <definedName name="_xlnm.Print_Titles" localSheetId="8">'1Q ELO  III Kcs U 11 F A'!$1:$6</definedName>
    <definedName name="_xlnm.Print_Titles" localSheetId="6">'1Q ELO  III Kcs U 11 L B'!$1:$6</definedName>
    <definedName name="_xlnm.Print_Titles" localSheetId="16">'1Q ELO  IV Kcs U 12 F A'!$1:$6</definedName>
    <definedName name="_xlnm.Print_Titles" localSheetId="12">'1Q ELO  IV Kcs U 12 F B'!$1:$6</definedName>
    <definedName name="_xlnm.Print_Titles" localSheetId="14">'1Q ELO  IV Kcs U 12 L B '!$1:$6</definedName>
    <definedName name="_xlnm.Print_Titles" localSheetId="25">'1Q ELO V Kcs U 14 F A '!$1:$6</definedName>
    <definedName name="_xlnm.Print_Titles" localSheetId="44">'VII Kcs U 18 F A'!$1:$6</definedName>
    <definedName name="_xlnm.Print_Titles" localSheetId="39">'VII Kcs U 18 F B '!$1:$6</definedName>
    <definedName name="_xlnm.Print_Titles" localSheetId="46">'VII Kcs U 18 L A '!$1:$6</definedName>
    <definedName name="_xlnm.Print_Titles" localSheetId="42">'VII Kcs U 18 L B '!$1:$6</definedName>
    <definedName name="_xlnm.Print_Titles" localSheetId="48">'VIII Kcs U 18+ F B'!$1:$6</definedName>
    <definedName name="_xlnm.Print_Area" localSheetId="31">' __VI Kcs U 16 F B '!$A$1:$R$57</definedName>
    <definedName name="_xlnm.Print_Area" localSheetId="33">' VI Kcs U 16 L B'!$A$1:$M$41</definedName>
    <definedName name="_xlnm.Print_Area" localSheetId="23">'__V Kcs U 14 L  B'!$A$1:$R$57</definedName>
    <definedName name="_xlnm.Print_Area" localSheetId="24">'__V Kcs U 14 L B V'!$A$1:$R$62</definedName>
    <definedName name="_xlnm.Print_Area" localSheetId="45">'_VII Kcs U 18 F A'!$A$1:$M$49</definedName>
    <definedName name="_xlnm.Print_Area" localSheetId="40">'_VII Kcs U 18 F B '!$A$1:$R$57</definedName>
    <definedName name="_xlnm.Print_Area" localSheetId="41">'_VII Kcs U 18 F B V'!$A$1:$R$62</definedName>
    <definedName name="_xlnm.Print_Area" localSheetId="47">'_VII Kcs U 18 L A '!$A$1:$M$41</definedName>
    <definedName name="_xlnm.Print_Area" localSheetId="43">'_VII Kcs U 18 L B '!$A$1:$M$49</definedName>
    <definedName name="_xlnm.Print_Area" localSheetId="49">'_VIII Kcs U 18+ F B'!$A$1:$M$41</definedName>
    <definedName name="_xlnm.Print_Area" localSheetId="17">'1E3    IV Kcs U 12 F A'!$A$1:$M$41</definedName>
    <definedName name="_xlnm.Print_Area" localSheetId="26">'1E3    V Kcs U 14 F A '!$A$1:$M$41</definedName>
    <definedName name="_xlnm.Print_Area" localSheetId="3">'1E3   II Kcs U 9 F B'!$A$1:$M$41</definedName>
    <definedName name="_xlnm.Print_Area" localSheetId="9">'1E3   III Kcs U 11 F A'!$A$1:$M$41</definedName>
    <definedName name="_xlnm.Print_Area" localSheetId="13">'1E3   IV Kcs U 12 F B'!$A$1:$M$41</definedName>
    <definedName name="_xlnm.Print_Area" localSheetId="15">'1E3   IV Kcs U 12 L B'!$A$1:$M$41</definedName>
    <definedName name="_xlnm.Print_Area" localSheetId="21">'1E4    V Kcs U 14 F B '!$A$1:$M$41</definedName>
    <definedName name="_xlnm.Print_Area" localSheetId="19">'1E4   IV Kcs U 12 L A'!$A$1:$M$41</definedName>
    <definedName name="_xlnm.Print_Area" localSheetId="5">'1E4  III Kcs U 11 F B'!$A$1:$M$41</definedName>
    <definedName name="_xlnm.Print_Area" localSheetId="11">'1E4  III Kcs U 11 L A'!$A$1:$M$41</definedName>
    <definedName name="_xlnm.Print_Area" localSheetId="7">'1E4  III Kcs U 11 L B'!$A$1:$M$41</definedName>
    <definedName name="_xlnm.Print_Area" localSheetId="4">'1Q ELO   III Kcs U 11 F B'!$A$1:$O$134</definedName>
    <definedName name="_xlnm.Print_Area" localSheetId="10">'1Q ELO   III Kcs U 11 L A'!$A$1:$O$134</definedName>
    <definedName name="_xlnm.Print_Area" localSheetId="18">'1Q ELO   IV Kcs U 12 L A'!$A$1:$O$134</definedName>
    <definedName name="_xlnm.Print_Area" localSheetId="20">'1Q ELO   V Kcs U 14 F B '!$A$1:$O$134</definedName>
    <definedName name="_xlnm.Print_Area" localSheetId="27">'1Q ELO   V Kcs U 14 L A'!$A$1:$O$134</definedName>
    <definedName name="_xlnm.Print_Area" localSheetId="22">'1Q ELO   V Kcs U 14 L B  '!$A$1:$O$134</definedName>
    <definedName name="_xlnm.Print_Area" localSheetId="34">'1Q ELO   VI Kcs U 16 F A'!$A$1:$O$134</definedName>
    <definedName name="_xlnm.Print_Area" localSheetId="29">'1Q ELO   VI Kcs U 16 F B'!$A$1:$O$134</definedName>
    <definedName name="_xlnm.Print_Area" localSheetId="37">'1Q ELO   VI Kcs U 16 L A'!$A$1:$O$134</definedName>
    <definedName name="_xlnm.Print_Area" localSheetId="32">'1Q ELO   VI Kcs U 16 L B'!$A$1:$O$134</definedName>
    <definedName name="_xlnm.Print_Area" localSheetId="2">'1Q ELO  II Kcs U 9 F B'!$A$1:$O$134</definedName>
    <definedName name="_xlnm.Print_Area" localSheetId="8">'1Q ELO  III Kcs U 11 F A'!$A$1:$O$134</definedName>
    <definedName name="_xlnm.Print_Area" localSheetId="6">'1Q ELO  III Kcs U 11 L B'!$A$1:$O$134</definedName>
    <definedName name="_xlnm.Print_Area" localSheetId="16">'1Q ELO  IV Kcs U 12 F A'!$A$1:$O$134</definedName>
    <definedName name="_xlnm.Print_Area" localSheetId="12">'1Q ELO  IV Kcs U 12 F B'!$A$1:$O$134</definedName>
    <definedName name="_xlnm.Print_Area" localSheetId="14">'1Q ELO  IV Kcs U 12 L B '!$A$1:$O$134</definedName>
    <definedName name="_xlnm.Print_Area" localSheetId="25">'1Q ELO V Kcs U 14 F A '!$A$1:$O$134</definedName>
    <definedName name="_xlnm.Print_Area" localSheetId="1">Birók!$A$1:$N$29</definedName>
    <definedName name="_xlnm.Print_Area" localSheetId="28">'V Kcs U 14 L A'!$A$1:$M$41</definedName>
    <definedName name="_xlnm.Print_Area" localSheetId="35">'VI Kcs U 16 F A1'!$A$1:$M$41</definedName>
    <definedName name="_xlnm.Print_Area" localSheetId="36">'VI Kcs U 16 F A2'!$A$1:$M$41</definedName>
    <definedName name="_xlnm.Print_Area" localSheetId="30">'VI Kcs U 16 F B  V'!$A$1:$R$62</definedName>
    <definedName name="_xlnm.Print_Area" localSheetId="38">'VI Kcs U 16 L A'!$A$1:$M$41</definedName>
    <definedName name="_xlnm.Print_Area" localSheetId="44">'VII Kcs U 18 F A'!$A$1:$O$134</definedName>
    <definedName name="_xlnm.Print_Area" localSheetId="39">'VII Kcs U 18 F B '!$A$1:$O$134</definedName>
    <definedName name="_xlnm.Print_Area" localSheetId="46">'VII Kcs U 18 L A '!$A$1:$O$134</definedName>
    <definedName name="_xlnm.Print_Area" localSheetId="42">'VII Kcs U 18 L B '!$A$1:$O$134</definedName>
    <definedName name="_xlnm.Print_Area" localSheetId="48">'VIII Kcs U 18+ F B'!$A$1:$O$134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2" i="421" l="1"/>
  <c r="F55" i="421" s="1"/>
  <c r="F56" i="421"/>
  <c r="I21" i="421"/>
  <c r="G21" i="421"/>
  <c r="D21" i="421"/>
  <c r="C21" i="421"/>
  <c r="B21" i="421"/>
  <c r="I19" i="421"/>
  <c r="G19" i="421"/>
  <c r="F19" i="421"/>
  <c r="D19" i="421"/>
  <c r="C19" i="421"/>
  <c r="B19" i="421"/>
  <c r="I17" i="421"/>
  <c r="G17" i="421"/>
  <c r="F17" i="421"/>
  <c r="D17" i="421"/>
  <c r="C17" i="421"/>
  <c r="B17" i="421"/>
  <c r="U16" i="421"/>
  <c r="U15" i="421"/>
  <c r="I15" i="421"/>
  <c r="G15" i="421"/>
  <c r="D15" i="421"/>
  <c r="C15" i="421"/>
  <c r="B15" i="421"/>
  <c r="U14" i="421"/>
  <c r="U13" i="421"/>
  <c r="I13" i="421"/>
  <c r="G13" i="421"/>
  <c r="D13" i="421"/>
  <c r="C13" i="421"/>
  <c r="B13" i="421"/>
  <c r="U12" i="421"/>
  <c r="U11" i="421"/>
  <c r="I11" i="421"/>
  <c r="G11" i="421"/>
  <c r="F11" i="421"/>
  <c r="D11" i="421"/>
  <c r="C11" i="421"/>
  <c r="B11" i="421"/>
  <c r="U10" i="421"/>
  <c r="U9" i="421"/>
  <c r="I9" i="421"/>
  <c r="G9" i="421"/>
  <c r="F9" i="421"/>
  <c r="D9" i="421"/>
  <c r="C9" i="421"/>
  <c r="B9" i="421"/>
  <c r="U8" i="421"/>
  <c r="U7" i="421"/>
  <c r="I7" i="421"/>
  <c r="G7" i="421"/>
  <c r="D7" i="421"/>
  <c r="C7" i="421"/>
  <c r="B7" i="421"/>
  <c r="Y5" i="421"/>
  <c r="R4" i="421"/>
  <c r="O62" i="421" s="1"/>
  <c r="G4" i="421"/>
  <c r="A4" i="421"/>
  <c r="Y3" i="421"/>
  <c r="AH1" i="421"/>
  <c r="AG1" i="421"/>
  <c r="AF1" i="421"/>
  <c r="AE1" i="421"/>
  <c r="AD1" i="421"/>
  <c r="AC1" i="421"/>
  <c r="AB1" i="421"/>
  <c r="A1" i="421"/>
  <c r="R57" i="420"/>
  <c r="F53" i="420" s="1"/>
  <c r="F52" i="420"/>
  <c r="F51" i="420"/>
  <c r="F50" i="420"/>
  <c r="I37" i="420"/>
  <c r="G37" i="420"/>
  <c r="D37" i="420"/>
  <c r="C37" i="420"/>
  <c r="B37" i="420"/>
  <c r="K36" i="420"/>
  <c r="I35" i="420"/>
  <c r="G35" i="420"/>
  <c r="D35" i="420"/>
  <c r="C35" i="420"/>
  <c r="B35" i="420"/>
  <c r="M34" i="420"/>
  <c r="I33" i="420"/>
  <c r="G33" i="420"/>
  <c r="D33" i="420"/>
  <c r="C33" i="420"/>
  <c r="B33" i="420"/>
  <c r="K32" i="420"/>
  <c r="I31" i="420"/>
  <c r="G31" i="420"/>
  <c r="D31" i="420"/>
  <c r="C31" i="420"/>
  <c r="B31" i="420"/>
  <c r="O30" i="420"/>
  <c r="I29" i="420"/>
  <c r="G29" i="420"/>
  <c r="D29" i="420"/>
  <c r="C29" i="420"/>
  <c r="B29" i="420"/>
  <c r="K28" i="420"/>
  <c r="I27" i="420"/>
  <c r="G27" i="420"/>
  <c r="D27" i="420"/>
  <c r="C27" i="420"/>
  <c r="B27" i="420"/>
  <c r="M26" i="420"/>
  <c r="I25" i="420"/>
  <c r="G25" i="420"/>
  <c r="D25" i="420"/>
  <c r="C25" i="420"/>
  <c r="B25" i="420"/>
  <c r="K24" i="420"/>
  <c r="I23" i="420"/>
  <c r="G23" i="420"/>
  <c r="D23" i="420"/>
  <c r="C23" i="420"/>
  <c r="B23" i="420"/>
  <c r="Q22" i="420"/>
  <c r="I21" i="420"/>
  <c r="G21" i="420"/>
  <c r="D21" i="420"/>
  <c r="C21" i="420"/>
  <c r="B21" i="420"/>
  <c r="K20" i="420"/>
  <c r="I19" i="420"/>
  <c r="G19" i="420"/>
  <c r="D19" i="420"/>
  <c r="C19" i="420"/>
  <c r="B19" i="420"/>
  <c r="M18" i="420"/>
  <c r="I17" i="420"/>
  <c r="G17" i="420"/>
  <c r="D17" i="420"/>
  <c r="C17" i="420"/>
  <c r="B17" i="420"/>
  <c r="U16" i="420"/>
  <c r="K16" i="420"/>
  <c r="U15" i="420"/>
  <c r="I15" i="420"/>
  <c r="G15" i="420"/>
  <c r="D15" i="420"/>
  <c r="C15" i="420"/>
  <c r="B15" i="420"/>
  <c r="U14" i="420"/>
  <c r="O14" i="420"/>
  <c r="U13" i="420"/>
  <c r="I13" i="420"/>
  <c r="G13" i="420"/>
  <c r="D13" i="420"/>
  <c r="C13" i="420"/>
  <c r="B13" i="420"/>
  <c r="U12" i="420"/>
  <c r="K12" i="420"/>
  <c r="U11" i="420"/>
  <c r="I11" i="420"/>
  <c r="G11" i="420"/>
  <c r="D11" i="420"/>
  <c r="C11" i="420"/>
  <c r="B11" i="420"/>
  <c r="U10" i="420"/>
  <c r="U9" i="420"/>
  <c r="I9" i="420"/>
  <c r="G9" i="420"/>
  <c r="D9" i="420"/>
  <c r="C9" i="420"/>
  <c r="B9" i="420"/>
  <c r="U8" i="420"/>
  <c r="K8" i="420"/>
  <c r="U7" i="420"/>
  <c r="I7" i="420"/>
  <c r="G7" i="420"/>
  <c r="D7" i="420"/>
  <c r="C7" i="420"/>
  <c r="B7" i="420"/>
  <c r="Y5" i="420"/>
  <c r="R4" i="420"/>
  <c r="O57" i="420" s="1"/>
  <c r="G4" i="420"/>
  <c r="A4" i="420"/>
  <c r="Y3" i="420"/>
  <c r="E2" i="420"/>
  <c r="AH1" i="420"/>
  <c r="AG1" i="420"/>
  <c r="AF1" i="420"/>
  <c r="AE1" i="420"/>
  <c r="AD1" i="420"/>
  <c r="AC1" i="420"/>
  <c r="AB1" i="420"/>
  <c r="A1" i="420"/>
  <c r="R62" i="419"/>
  <c r="F56" i="419" s="1"/>
  <c r="I21" i="419"/>
  <c r="D21" i="419"/>
  <c r="C21" i="419"/>
  <c r="B21" i="419"/>
  <c r="I19" i="419"/>
  <c r="G19" i="419"/>
  <c r="D19" i="419"/>
  <c r="C19" i="419"/>
  <c r="B19" i="419"/>
  <c r="I17" i="419"/>
  <c r="D17" i="419"/>
  <c r="C17" i="419"/>
  <c r="B17" i="419"/>
  <c r="U16" i="419"/>
  <c r="U15" i="419"/>
  <c r="I15" i="419"/>
  <c r="D15" i="419"/>
  <c r="C15" i="419"/>
  <c r="B15" i="419"/>
  <c r="U14" i="419"/>
  <c r="U13" i="419"/>
  <c r="I13" i="419"/>
  <c r="D13" i="419"/>
  <c r="C13" i="419"/>
  <c r="B13" i="419"/>
  <c r="U12" i="419"/>
  <c r="U11" i="419"/>
  <c r="I11" i="419"/>
  <c r="G11" i="419"/>
  <c r="D11" i="419"/>
  <c r="C11" i="419"/>
  <c r="B11" i="419"/>
  <c r="U10" i="419"/>
  <c r="U9" i="419"/>
  <c r="I9" i="419"/>
  <c r="G9" i="419"/>
  <c r="D9" i="419"/>
  <c r="C9" i="419"/>
  <c r="B9" i="419"/>
  <c r="U8" i="419"/>
  <c r="U7" i="419"/>
  <c r="I7" i="419"/>
  <c r="D7" i="419"/>
  <c r="C7" i="419"/>
  <c r="B7" i="419"/>
  <c r="Y5" i="419"/>
  <c r="R4" i="419"/>
  <c r="O62" i="419" s="1"/>
  <c r="G4" i="419"/>
  <c r="A4" i="419"/>
  <c r="Y3" i="419"/>
  <c r="AH1" i="419"/>
  <c r="AG1" i="419"/>
  <c r="AF1" i="419"/>
  <c r="AE1" i="419"/>
  <c r="AD1" i="419"/>
  <c r="AC1" i="419"/>
  <c r="AB1" i="419"/>
  <c r="A1" i="419"/>
  <c r="R57" i="418"/>
  <c r="F53" i="418" s="1"/>
  <c r="F52" i="418"/>
  <c r="F51" i="418"/>
  <c r="F50" i="418"/>
  <c r="I37" i="418"/>
  <c r="D37" i="418"/>
  <c r="C37" i="418"/>
  <c r="B37" i="418"/>
  <c r="K36" i="418"/>
  <c r="I35" i="418"/>
  <c r="G35" i="418"/>
  <c r="D35" i="418"/>
  <c r="C35" i="418"/>
  <c r="B35" i="418"/>
  <c r="M34" i="418"/>
  <c r="I33" i="418"/>
  <c r="D33" i="418"/>
  <c r="C33" i="418"/>
  <c r="B33" i="418"/>
  <c r="K32" i="418"/>
  <c r="I31" i="418"/>
  <c r="G31" i="418"/>
  <c r="D31" i="418"/>
  <c r="C31" i="418"/>
  <c r="B31" i="418"/>
  <c r="O30" i="418"/>
  <c r="I29" i="418"/>
  <c r="D29" i="418"/>
  <c r="C29" i="418"/>
  <c r="B29" i="418"/>
  <c r="K28" i="418"/>
  <c r="I27" i="418"/>
  <c r="G27" i="418"/>
  <c r="D27" i="418"/>
  <c r="C27" i="418"/>
  <c r="B27" i="418"/>
  <c r="M26" i="418"/>
  <c r="I25" i="418"/>
  <c r="D25" i="418"/>
  <c r="C25" i="418"/>
  <c r="B25" i="418"/>
  <c r="K24" i="418"/>
  <c r="I23" i="418"/>
  <c r="D23" i="418"/>
  <c r="C23" i="418"/>
  <c r="B23" i="418"/>
  <c r="Q22" i="418"/>
  <c r="I21" i="418"/>
  <c r="D21" i="418"/>
  <c r="C21" i="418"/>
  <c r="B21" i="418"/>
  <c r="K20" i="418"/>
  <c r="I19" i="418"/>
  <c r="G19" i="418"/>
  <c r="D19" i="418"/>
  <c r="C19" i="418"/>
  <c r="B19" i="418"/>
  <c r="M18" i="418"/>
  <c r="I17" i="418"/>
  <c r="G17" i="418"/>
  <c r="D17" i="418"/>
  <c r="C17" i="418"/>
  <c r="B17" i="418"/>
  <c r="U16" i="418"/>
  <c r="K16" i="418"/>
  <c r="U15" i="418"/>
  <c r="I15" i="418"/>
  <c r="D15" i="418"/>
  <c r="C15" i="418"/>
  <c r="B15" i="418"/>
  <c r="U14" i="418"/>
  <c r="O14" i="418"/>
  <c r="U13" i="418"/>
  <c r="I13" i="418"/>
  <c r="G13" i="418"/>
  <c r="D13" i="418"/>
  <c r="C13" i="418"/>
  <c r="B13" i="418"/>
  <c r="U12" i="418"/>
  <c r="K12" i="418"/>
  <c r="U11" i="418"/>
  <c r="I11" i="418"/>
  <c r="D11" i="418"/>
  <c r="C11" i="418"/>
  <c r="B11" i="418"/>
  <c r="U10" i="418"/>
  <c r="M10" i="418"/>
  <c r="U9" i="418"/>
  <c r="I9" i="418"/>
  <c r="G9" i="418"/>
  <c r="D9" i="418"/>
  <c r="C9" i="418"/>
  <c r="B9" i="418"/>
  <c r="U8" i="418"/>
  <c r="U7" i="418"/>
  <c r="I7" i="418"/>
  <c r="D7" i="418"/>
  <c r="C7" i="418"/>
  <c r="B7" i="418"/>
  <c r="Y5" i="418"/>
  <c r="R4" i="418"/>
  <c r="O57" i="418" s="1"/>
  <c r="G4" i="418"/>
  <c r="A4" i="418"/>
  <c r="Y3" i="418"/>
  <c r="E2" i="418"/>
  <c r="AH1" i="418"/>
  <c r="AG1" i="418"/>
  <c r="AF1" i="418"/>
  <c r="AE1" i="418"/>
  <c r="AD1" i="418"/>
  <c r="AC1" i="418"/>
  <c r="AB1" i="418"/>
  <c r="A1" i="418"/>
  <c r="R62" i="417"/>
  <c r="F55" i="417" s="1"/>
  <c r="F56" i="417"/>
  <c r="I21" i="417"/>
  <c r="G21" i="417"/>
  <c r="D21" i="417"/>
  <c r="C21" i="417"/>
  <c r="B21" i="417"/>
  <c r="I19" i="417"/>
  <c r="G19" i="417"/>
  <c r="D19" i="417"/>
  <c r="C19" i="417"/>
  <c r="B19" i="417"/>
  <c r="I17" i="417"/>
  <c r="G17" i="417"/>
  <c r="D17" i="417"/>
  <c r="C17" i="417"/>
  <c r="B17" i="417"/>
  <c r="U16" i="417"/>
  <c r="U15" i="417"/>
  <c r="I15" i="417"/>
  <c r="G15" i="417"/>
  <c r="D15" i="417"/>
  <c r="C15" i="417"/>
  <c r="B15" i="417"/>
  <c r="U14" i="417"/>
  <c r="U13" i="417"/>
  <c r="I13" i="417"/>
  <c r="G13" i="417"/>
  <c r="D13" i="417"/>
  <c r="C13" i="417"/>
  <c r="B13" i="417"/>
  <c r="U12" i="417"/>
  <c r="U11" i="417"/>
  <c r="I11" i="417"/>
  <c r="G11" i="417"/>
  <c r="D11" i="417"/>
  <c r="C11" i="417"/>
  <c r="B11" i="417"/>
  <c r="U10" i="417"/>
  <c r="U9" i="417"/>
  <c r="I9" i="417"/>
  <c r="G9" i="417"/>
  <c r="D9" i="417"/>
  <c r="C9" i="417"/>
  <c r="B9" i="417"/>
  <c r="U8" i="417"/>
  <c r="U7" i="417"/>
  <c r="I7" i="417"/>
  <c r="D7" i="417"/>
  <c r="C7" i="417"/>
  <c r="B7" i="417"/>
  <c r="Y5" i="417"/>
  <c r="R4" i="417"/>
  <c r="O62" i="417" s="1"/>
  <c r="G4" i="417"/>
  <c r="A4" i="417"/>
  <c r="Y3" i="417"/>
  <c r="E2" i="417"/>
  <c r="AH1" i="417"/>
  <c r="AG1" i="417"/>
  <c r="AF1" i="417"/>
  <c r="AE1" i="417"/>
  <c r="AD1" i="417"/>
  <c r="AC1" i="417"/>
  <c r="AB1" i="417"/>
  <c r="A1" i="417"/>
  <c r="I7" i="416"/>
  <c r="K8" i="416"/>
  <c r="G9" i="416"/>
  <c r="I9" i="416"/>
  <c r="I15" i="416"/>
  <c r="K16" i="416"/>
  <c r="I17" i="416"/>
  <c r="I19" i="416"/>
  <c r="K20" i="416"/>
  <c r="I21" i="416"/>
  <c r="I23" i="416"/>
  <c r="K24" i="416"/>
  <c r="I25" i="416"/>
  <c r="G27" i="416"/>
  <c r="I27" i="416"/>
  <c r="K28" i="416"/>
  <c r="I29" i="416"/>
  <c r="G31" i="416"/>
  <c r="I31" i="416"/>
  <c r="K32" i="416"/>
  <c r="I33" i="416"/>
  <c r="G35" i="416"/>
  <c r="I35" i="416"/>
  <c r="K36" i="416"/>
  <c r="I37" i="416"/>
  <c r="R57" i="416"/>
  <c r="F53" i="416"/>
  <c r="F52" i="416"/>
  <c r="F51" i="416"/>
  <c r="F50" i="416"/>
  <c r="D37" i="416"/>
  <c r="C37" i="416"/>
  <c r="B37" i="416"/>
  <c r="D35" i="416"/>
  <c r="C35" i="416"/>
  <c r="B35" i="416"/>
  <c r="M34" i="416"/>
  <c r="D33" i="416"/>
  <c r="C33" i="416"/>
  <c r="B33" i="416"/>
  <c r="D31" i="416"/>
  <c r="C31" i="416"/>
  <c r="B31" i="416"/>
  <c r="O30" i="416"/>
  <c r="D29" i="416"/>
  <c r="C29" i="416"/>
  <c r="B29" i="416"/>
  <c r="D27" i="416"/>
  <c r="C27" i="416"/>
  <c r="B27" i="416"/>
  <c r="M26" i="416"/>
  <c r="D25" i="416"/>
  <c r="C25" i="416"/>
  <c r="B25" i="416"/>
  <c r="D23" i="416"/>
  <c r="C23" i="416"/>
  <c r="B23" i="416"/>
  <c r="Q22" i="416"/>
  <c r="D21" i="416"/>
  <c r="C21" i="416"/>
  <c r="B21" i="416"/>
  <c r="D19" i="416"/>
  <c r="C19" i="416"/>
  <c r="B19" i="416"/>
  <c r="M18" i="416"/>
  <c r="D17" i="416"/>
  <c r="C17" i="416"/>
  <c r="B17" i="416"/>
  <c r="U16" i="416"/>
  <c r="U15" i="416"/>
  <c r="D15" i="416"/>
  <c r="C15" i="416"/>
  <c r="B15" i="416"/>
  <c r="U14" i="416"/>
  <c r="O14" i="416"/>
  <c r="U13" i="416"/>
  <c r="D13" i="416"/>
  <c r="C13" i="416"/>
  <c r="B13" i="416"/>
  <c r="U12" i="416"/>
  <c r="U11" i="416"/>
  <c r="D11" i="416"/>
  <c r="C11" i="416"/>
  <c r="B11" i="416"/>
  <c r="U10" i="416"/>
  <c r="M10" i="416"/>
  <c r="U9" i="416"/>
  <c r="D9" i="416"/>
  <c r="C9" i="416"/>
  <c r="B9" i="416"/>
  <c r="U8" i="416"/>
  <c r="U7" i="416"/>
  <c r="D7" i="416"/>
  <c r="C7" i="416"/>
  <c r="B7" i="416"/>
  <c r="Y5" i="416"/>
  <c r="R4" i="416"/>
  <c r="O57" i="416" s="1"/>
  <c r="G4" i="416"/>
  <c r="A4" i="416"/>
  <c r="Y3" i="416"/>
  <c r="AH1" i="416"/>
  <c r="AG1" i="416"/>
  <c r="AF1" i="416"/>
  <c r="AE1" i="416"/>
  <c r="AD1" i="416"/>
  <c r="AC1" i="416"/>
  <c r="AB1" i="416"/>
  <c r="A1" i="416"/>
  <c r="B21" i="397"/>
  <c r="H18" i="397"/>
  <c r="B29" i="415"/>
  <c r="F27" i="415"/>
  <c r="B22" i="366"/>
  <c r="B21" i="366"/>
  <c r="B20" i="366"/>
  <c r="B22" i="371"/>
  <c r="B21" i="371"/>
  <c r="B20" i="371"/>
  <c r="B19" i="371"/>
  <c r="B22" i="389"/>
  <c r="B21" i="389"/>
  <c r="B20" i="389"/>
  <c r="B19" i="389"/>
  <c r="H18" i="376"/>
  <c r="B21" i="376"/>
  <c r="K49" i="415"/>
  <c r="R44" i="415"/>
  <c r="E43" i="415" s="1"/>
  <c r="B28" i="415"/>
  <c r="D27" i="415"/>
  <c r="B25" i="415"/>
  <c r="B24" i="415"/>
  <c r="B23" i="415"/>
  <c r="H22" i="415"/>
  <c r="F22" i="415"/>
  <c r="D22" i="415"/>
  <c r="L19" i="415"/>
  <c r="I19" i="415"/>
  <c r="D19" i="415"/>
  <c r="C19" i="415"/>
  <c r="L17" i="415"/>
  <c r="I17" i="415"/>
  <c r="D17" i="415"/>
  <c r="C17" i="415"/>
  <c r="I15" i="415"/>
  <c r="D15" i="415"/>
  <c r="C15" i="415"/>
  <c r="I13" i="415"/>
  <c r="D13" i="415"/>
  <c r="C13" i="415"/>
  <c r="I11" i="415"/>
  <c r="D11" i="415"/>
  <c r="C11" i="415"/>
  <c r="I9" i="415"/>
  <c r="D9" i="415"/>
  <c r="C9" i="415"/>
  <c r="L7" i="415"/>
  <c r="I7" i="415"/>
  <c r="D7" i="415"/>
  <c r="C7" i="415"/>
  <c r="Y5" i="415"/>
  <c r="AH1" i="415" s="1"/>
  <c r="Y3" i="415"/>
  <c r="K49" i="414"/>
  <c r="R44" i="414"/>
  <c r="E42" i="414" s="1"/>
  <c r="E43" i="414"/>
  <c r="B31" i="414"/>
  <c r="B30" i="414"/>
  <c r="B29" i="414"/>
  <c r="B28" i="414"/>
  <c r="J27" i="414"/>
  <c r="H27" i="414"/>
  <c r="F27" i="414"/>
  <c r="D27" i="414"/>
  <c r="B25" i="414"/>
  <c r="B24" i="414"/>
  <c r="B23" i="414"/>
  <c r="H22" i="414"/>
  <c r="F22" i="414"/>
  <c r="D22" i="414"/>
  <c r="I19" i="414"/>
  <c r="D19" i="414"/>
  <c r="C19" i="414"/>
  <c r="I17" i="414"/>
  <c r="D17" i="414"/>
  <c r="C17" i="414"/>
  <c r="I15" i="414"/>
  <c r="D15" i="414"/>
  <c r="C15" i="414"/>
  <c r="I13" i="414"/>
  <c r="D13" i="414"/>
  <c r="C13" i="414"/>
  <c r="I11" i="414"/>
  <c r="D11" i="414"/>
  <c r="C11" i="414"/>
  <c r="I9" i="414"/>
  <c r="D9" i="414"/>
  <c r="C9" i="414"/>
  <c r="I7" i="414"/>
  <c r="D7" i="414"/>
  <c r="C7" i="414"/>
  <c r="Y5" i="414"/>
  <c r="AK1" i="414" s="1"/>
  <c r="Y3" i="414"/>
  <c r="K41" i="413"/>
  <c r="B21" i="413"/>
  <c r="B20" i="413"/>
  <c r="B19" i="413"/>
  <c r="H18" i="413"/>
  <c r="F18" i="413"/>
  <c r="D18" i="413"/>
  <c r="I11" i="413"/>
  <c r="D11" i="413"/>
  <c r="C11" i="413"/>
  <c r="L9" i="413"/>
  <c r="I9" i="413"/>
  <c r="D9" i="413"/>
  <c r="C9" i="413"/>
  <c r="I7" i="413"/>
  <c r="D7" i="413"/>
  <c r="C7" i="413"/>
  <c r="Y5" i="413"/>
  <c r="AH1" i="413" s="1"/>
  <c r="Y3" i="413"/>
  <c r="N122" i="412"/>
  <c r="K122" i="412" s="1"/>
  <c r="J122" i="412"/>
  <c r="I122" i="412"/>
  <c r="H122" i="412"/>
  <c r="N121" i="412"/>
  <c r="K121" i="412"/>
  <c r="J121" i="412"/>
  <c r="I121" i="412"/>
  <c r="H121" i="412"/>
  <c r="N120" i="412"/>
  <c r="K120" i="412" s="1"/>
  <c r="J120" i="412"/>
  <c r="I120" i="412"/>
  <c r="H120" i="412"/>
  <c r="N119" i="412"/>
  <c r="K119" i="412"/>
  <c r="J119" i="412"/>
  <c r="I119" i="412"/>
  <c r="H119" i="412"/>
  <c r="N118" i="412"/>
  <c r="K118" i="412"/>
  <c r="J118" i="412"/>
  <c r="I118" i="412"/>
  <c r="H118" i="412"/>
  <c r="N117" i="412"/>
  <c r="K117" i="412"/>
  <c r="J117" i="412"/>
  <c r="I117" i="412"/>
  <c r="H117" i="412"/>
  <c r="N116" i="412"/>
  <c r="K116" i="412" s="1"/>
  <c r="J116" i="412"/>
  <c r="I116" i="412"/>
  <c r="H116" i="412"/>
  <c r="N115" i="412"/>
  <c r="K115" i="412" s="1"/>
  <c r="J115" i="412"/>
  <c r="I115" i="412"/>
  <c r="H115" i="412"/>
  <c r="N114" i="412"/>
  <c r="K114" i="412" s="1"/>
  <c r="J114" i="412"/>
  <c r="I114" i="412"/>
  <c r="H114" i="412"/>
  <c r="N113" i="412"/>
  <c r="K113" i="412"/>
  <c r="J113" i="412"/>
  <c r="I113" i="412"/>
  <c r="H113" i="412"/>
  <c r="N112" i="412"/>
  <c r="K112" i="412" s="1"/>
  <c r="J112" i="412"/>
  <c r="I112" i="412"/>
  <c r="H112" i="412"/>
  <c r="N111" i="412"/>
  <c r="K111" i="412"/>
  <c r="J111" i="412"/>
  <c r="I111" i="412"/>
  <c r="H111" i="412"/>
  <c r="N110" i="412"/>
  <c r="K110" i="412" s="1"/>
  <c r="J110" i="412"/>
  <c r="I110" i="412"/>
  <c r="H110" i="412"/>
  <c r="N109" i="412"/>
  <c r="K109" i="412"/>
  <c r="J109" i="412"/>
  <c r="I109" i="412"/>
  <c r="H109" i="412"/>
  <c r="N108" i="412"/>
  <c r="K108" i="412" s="1"/>
  <c r="J108" i="412"/>
  <c r="I108" i="412"/>
  <c r="H108" i="412"/>
  <c r="N107" i="412"/>
  <c r="K107" i="412"/>
  <c r="J107" i="412"/>
  <c r="I107" i="412"/>
  <c r="H107" i="412"/>
  <c r="N106" i="412"/>
  <c r="K106" i="412"/>
  <c r="J106" i="412"/>
  <c r="I106" i="412"/>
  <c r="H106" i="412"/>
  <c r="N105" i="412"/>
  <c r="K105" i="412"/>
  <c r="J105" i="412"/>
  <c r="I105" i="412"/>
  <c r="H105" i="412"/>
  <c r="N104" i="412"/>
  <c r="K104" i="412" s="1"/>
  <c r="J104" i="412"/>
  <c r="I104" i="412"/>
  <c r="H104" i="412"/>
  <c r="N103" i="412"/>
  <c r="K103" i="412" s="1"/>
  <c r="J103" i="412"/>
  <c r="I103" i="412"/>
  <c r="H103" i="412"/>
  <c r="N102" i="412"/>
  <c r="K102" i="412" s="1"/>
  <c r="J102" i="412"/>
  <c r="I102" i="412"/>
  <c r="H102" i="412"/>
  <c r="N101" i="412"/>
  <c r="K101" i="412"/>
  <c r="J101" i="412"/>
  <c r="I101" i="412"/>
  <c r="H101" i="412"/>
  <c r="N100" i="412"/>
  <c r="K100" i="412" s="1"/>
  <c r="J100" i="412"/>
  <c r="I100" i="412"/>
  <c r="H100" i="412"/>
  <c r="N99" i="412"/>
  <c r="K99" i="412"/>
  <c r="J99" i="412"/>
  <c r="I99" i="412"/>
  <c r="H99" i="412"/>
  <c r="N98" i="412"/>
  <c r="K98" i="412" s="1"/>
  <c r="J98" i="412"/>
  <c r="I98" i="412"/>
  <c r="H98" i="412"/>
  <c r="N97" i="412"/>
  <c r="K97" i="412"/>
  <c r="J97" i="412"/>
  <c r="I97" i="412"/>
  <c r="H97" i="412"/>
  <c r="N96" i="412"/>
  <c r="K96" i="412" s="1"/>
  <c r="J96" i="412"/>
  <c r="I96" i="412"/>
  <c r="H96" i="412"/>
  <c r="N95" i="412"/>
  <c r="K95" i="412"/>
  <c r="J95" i="412"/>
  <c r="I95" i="412"/>
  <c r="H95" i="412"/>
  <c r="N94" i="412"/>
  <c r="K94" i="412"/>
  <c r="J94" i="412"/>
  <c r="I94" i="412"/>
  <c r="H94" i="412"/>
  <c r="N93" i="412"/>
  <c r="K93" i="412"/>
  <c r="J93" i="412"/>
  <c r="I93" i="412"/>
  <c r="H93" i="412"/>
  <c r="N92" i="412"/>
  <c r="K92" i="412" s="1"/>
  <c r="J92" i="412"/>
  <c r="I92" i="412"/>
  <c r="H92" i="412"/>
  <c r="N91" i="412"/>
  <c r="K91" i="412" s="1"/>
  <c r="J91" i="412"/>
  <c r="I91" i="412"/>
  <c r="H91" i="412"/>
  <c r="N90" i="412"/>
  <c r="K90" i="412" s="1"/>
  <c r="J90" i="412"/>
  <c r="I90" i="412"/>
  <c r="H90" i="412"/>
  <c r="N89" i="412"/>
  <c r="K89" i="412"/>
  <c r="J89" i="412"/>
  <c r="I89" i="412"/>
  <c r="H89" i="412"/>
  <c r="N88" i="412"/>
  <c r="K88" i="412" s="1"/>
  <c r="J88" i="412"/>
  <c r="I88" i="412"/>
  <c r="H88" i="412"/>
  <c r="N87" i="412"/>
  <c r="K87" i="412"/>
  <c r="J87" i="412"/>
  <c r="I87" i="412"/>
  <c r="H87" i="412"/>
  <c r="N86" i="412"/>
  <c r="K86" i="412" s="1"/>
  <c r="J86" i="412"/>
  <c r="I86" i="412"/>
  <c r="H86" i="412"/>
  <c r="N85" i="412"/>
  <c r="K85" i="412"/>
  <c r="J85" i="412"/>
  <c r="I85" i="412"/>
  <c r="H85" i="412"/>
  <c r="N84" i="412"/>
  <c r="K84" i="412" s="1"/>
  <c r="J84" i="412"/>
  <c r="I84" i="412"/>
  <c r="H84" i="412"/>
  <c r="N83" i="412"/>
  <c r="K83" i="412"/>
  <c r="J83" i="412"/>
  <c r="I83" i="412"/>
  <c r="H83" i="412"/>
  <c r="N82" i="412"/>
  <c r="K82" i="412"/>
  <c r="J82" i="412"/>
  <c r="I82" i="412"/>
  <c r="H82" i="412"/>
  <c r="N81" i="412"/>
  <c r="K81" i="412"/>
  <c r="J81" i="412"/>
  <c r="I81" i="412"/>
  <c r="H81" i="412"/>
  <c r="N80" i="412"/>
  <c r="K80" i="412" s="1"/>
  <c r="J80" i="412"/>
  <c r="I80" i="412"/>
  <c r="H80" i="412"/>
  <c r="N79" i="412"/>
  <c r="K79" i="412" s="1"/>
  <c r="J79" i="412"/>
  <c r="I79" i="412"/>
  <c r="H79" i="412"/>
  <c r="N78" i="412"/>
  <c r="K78" i="412" s="1"/>
  <c r="J78" i="412"/>
  <c r="I78" i="412"/>
  <c r="H78" i="412"/>
  <c r="N77" i="412"/>
  <c r="K77" i="412"/>
  <c r="J77" i="412"/>
  <c r="I77" i="412"/>
  <c r="H77" i="412"/>
  <c r="N76" i="412"/>
  <c r="K76" i="412" s="1"/>
  <c r="J76" i="412"/>
  <c r="I76" i="412"/>
  <c r="H76" i="412"/>
  <c r="N75" i="412"/>
  <c r="K75" i="412"/>
  <c r="J75" i="412"/>
  <c r="I75" i="412"/>
  <c r="H75" i="412"/>
  <c r="N74" i="412"/>
  <c r="K74" i="412" s="1"/>
  <c r="J74" i="412"/>
  <c r="I74" i="412"/>
  <c r="H74" i="412"/>
  <c r="N73" i="412"/>
  <c r="K73" i="412"/>
  <c r="J73" i="412"/>
  <c r="I73" i="412"/>
  <c r="H73" i="412"/>
  <c r="N72" i="412"/>
  <c r="K72" i="412" s="1"/>
  <c r="J72" i="412"/>
  <c r="I72" i="412"/>
  <c r="H72" i="412"/>
  <c r="N71" i="412"/>
  <c r="K71" i="412"/>
  <c r="J71" i="412"/>
  <c r="I71" i="412"/>
  <c r="H71" i="412"/>
  <c r="N70" i="412"/>
  <c r="K70" i="412"/>
  <c r="J70" i="412"/>
  <c r="I70" i="412"/>
  <c r="H70" i="412"/>
  <c r="N69" i="412"/>
  <c r="K69" i="412"/>
  <c r="J69" i="412"/>
  <c r="I69" i="412"/>
  <c r="H69" i="412"/>
  <c r="N68" i="412"/>
  <c r="K68" i="412" s="1"/>
  <c r="J68" i="412"/>
  <c r="I68" i="412"/>
  <c r="H68" i="412"/>
  <c r="N67" i="412"/>
  <c r="K67" i="412" s="1"/>
  <c r="J67" i="412"/>
  <c r="I67" i="412"/>
  <c r="H67" i="412"/>
  <c r="N66" i="412"/>
  <c r="K66" i="412" s="1"/>
  <c r="J66" i="412"/>
  <c r="I66" i="412"/>
  <c r="H66" i="412"/>
  <c r="N65" i="412"/>
  <c r="K65" i="412"/>
  <c r="J65" i="412"/>
  <c r="I65" i="412"/>
  <c r="H65" i="412"/>
  <c r="N64" i="412"/>
  <c r="K64" i="412" s="1"/>
  <c r="J64" i="412"/>
  <c r="I64" i="412"/>
  <c r="H64" i="412"/>
  <c r="N63" i="412"/>
  <c r="K63" i="412"/>
  <c r="J63" i="412"/>
  <c r="I63" i="412"/>
  <c r="H63" i="412"/>
  <c r="N62" i="412"/>
  <c r="K62" i="412" s="1"/>
  <c r="J62" i="412"/>
  <c r="I62" i="412"/>
  <c r="H62" i="412"/>
  <c r="N61" i="412"/>
  <c r="K61" i="412"/>
  <c r="J61" i="412"/>
  <c r="I61" i="412"/>
  <c r="H61" i="412"/>
  <c r="N60" i="412"/>
  <c r="K60" i="412" s="1"/>
  <c r="J60" i="412"/>
  <c r="I60" i="412"/>
  <c r="H60" i="412"/>
  <c r="N59" i="412"/>
  <c r="K59" i="412"/>
  <c r="J59" i="412"/>
  <c r="I59" i="412"/>
  <c r="H59" i="412"/>
  <c r="N58" i="412"/>
  <c r="K58" i="412"/>
  <c r="J58" i="412"/>
  <c r="I58" i="412"/>
  <c r="H58" i="412"/>
  <c r="N57" i="412"/>
  <c r="K57" i="412"/>
  <c r="J57" i="412"/>
  <c r="I57" i="412"/>
  <c r="H57" i="412"/>
  <c r="N56" i="412"/>
  <c r="K56" i="412" s="1"/>
  <c r="J56" i="412"/>
  <c r="I56" i="412"/>
  <c r="H56" i="412"/>
  <c r="N55" i="412"/>
  <c r="K55" i="412" s="1"/>
  <c r="J55" i="412"/>
  <c r="I55" i="412"/>
  <c r="H55" i="412"/>
  <c r="N54" i="412"/>
  <c r="K54" i="412" s="1"/>
  <c r="J54" i="412"/>
  <c r="I54" i="412"/>
  <c r="H54" i="412"/>
  <c r="N53" i="412"/>
  <c r="K53" i="412"/>
  <c r="J53" i="412"/>
  <c r="I53" i="412"/>
  <c r="H53" i="412"/>
  <c r="N52" i="412"/>
  <c r="K52" i="412" s="1"/>
  <c r="J52" i="412"/>
  <c r="I52" i="412"/>
  <c r="H52" i="412"/>
  <c r="N51" i="412"/>
  <c r="K51" i="412"/>
  <c r="J51" i="412"/>
  <c r="I51" i="412"/>
  <c r="H51" i="412"/>
  <c r="N50" i="412"/>
  <c r="K50" i="412" s="1"/>
  <c r="J50" i="412"/>
  <c r="I50" i="412"/>
  <c r="H50" i="412"/>
  <c r="N49" i="412"/>
  <c r="K49" i="412"/>
  <c r="J49" i="412"/>
  <c r="I49" i="412"/>
  <c r="H49" i="412"/>
  <c r="N48" i="412"/>
  <c r="K48" i="412" s="1"/>
  <c r="J48" i="412"/>
  <c r="I48" i="412"/>
  <c r="H48" i="412"/>
  <c r="N47" i="412"/>
  <c r="K47" i="412"/>
  <c r="J47" i="412"/>
  <c r="I47" i="412"/>
  <c r="H47" i="412"/>
  <c r="N46" i="412"/>
  <c r="K46" i="412"/>
  <c r="J46" i="412"/>
  <c r="I46" i="412"/>
  <c r="H46" i="412"/>
  <c r="N45" i="412"/>
  <c r="K45" i="412"/>
  <c r="J45" i="412"/>
  <c r="I45" i="412"/>
  <c r="H45" i="412"/>
  <c r="N44" i="412"/>
  <c r="K44" i="412" s="1"/>
  <c r="J44" i="412"/>
  <c r="I44" i="412"/>
  <c r="H44" i="412"/>
  <c r="N43" i="412"/>
  <c r="K43" i="412" s="1"/>
  <c r="J43" i="412"/>
  <c r="I43" i="412"/>
  <c r="H43" i="412"/>
  <c r="N42" i="412"/>
  <c r="K42" i="412" s="1"/>
  <c r="J42" i="412"/>
  <c r="I42" i="412"/>
  <c r="H42" i="412"/>
  <c r="N41" i="412"/>
  <c r="K41" i="412"/>
  <c r="J41" i="412"/>
  <c r="I41" i="412"/>
  <c r="H41" i="412"/>
  <c r="N40" i="412"/>
  <c r="K40" i="412" s="1"/>
  <c r="J40" i="412"/>
  <c r="I40" i="412"/>
  <c r="H40" i="412"/>
  <c r="N39" i="412"/>
  <c r="K39" i="412"/>
  <c r="J39" i="412"/>
  <c r="I39" i="412"/>
  <c r="H39" i="412"/>
  <c r="N38" i="412"/>
  <c r="K38" i="412" s="1"/>
  <c r="J38" i="412"/>
  <c r="I38" i="412"/>
  <c r="H38" i="412"/>
  <c r="N37" i="412"/>
  <c r="K37" i="412"/>
  <c r="J37" i="412"/>
  <c r="I37" i="412"/>
  <c r="H37" i="412"/>
  <c r="N36" i="412"/>
  <c r="K36" i="412" s="1"/>
  <c r="J36" i="412"/>
  <c r="I36" i="412"/>
  <c r="H36" i="412"/>
  <c r="N35" i="412"/>
  <c r="K35" i="412"/>
  <c r="J35" i="412"/>
  <c r="I35" i="412"/>
  <c r="H35" i="412"/>
  <c r="N34" i="412"/>
  <c r="K34" i="412"/>
  <c r="J34" i="412"/>
  <c r="I34" i="412"/>
  <c r="H34" i="412"/>
  <c r="N33" i="412"/>
  <c r="K33" i="412"/>
  <c r="J33" i="412"/>
  <c r="I33" i="412"/>
  <c r="H33" i="412"/>
  <c r="N32" i="412"/>
  <c r="N31" i="412"/>
  <c r="N30" i="412"/>
  <c r="D5" i="412"/>
  <c r="K41" i="411"/>
  <c r="B21" i="411"/>
  <c r="B20" i="411"/>
  <c r="B19" i="411"/>
  <c r="H18" i="411"/>
  <c r="F18" i="411"/>
  <c r="D18" i="411"/>
  <c r="I11" i="411"/>
  <c r="D11" i="411"/>
  <c r="C11" i="411"/>
  <c r="I9" i="411"/>
  <c r="D9" i="411"/>
  <c r="C9" i="411"/>
  <c r="I7" i="411"/>
  <c r="D7" i="411"/>
  <c r="C7" i="411"/>
  <c r="Y5" i="411"/>
  <c r="AG1" i="411" s="1"/>
  <c r="Y3" i="411"/>
  <c r="N122" i="410"/>
  <c r="K122" i="410" s="1"/>
  <c r="J122" i="410"/>
  <c r="I122" i="410"/>
  <c r="H122" i="410"/>
  <c r="N121" i="410"/>
  <c r="K121" i="410" s="1"/>
  <c r="J121" i="410"/>
  <c r="I121" i="410"/>
  <c r="H121" i="410"/>
  <c r="N120" i="410"/>
  <c r="K120" i="410" s="1"/>
  <c r="J120" i="410"/>
  <c r="I120" i="410"/>
  <c r="H120" i="410"/>
  <c r="N119" i="410"/>
  <c r="K119" i="410"/>
  <c r="J119" i="410"/>
  <c r="I119" i="410"/>
  <c r="H119" i="410"/>
  <c r="N118" i="410"/>
  <c r="K118" i="410"/>
  <c r="J118" i="410"/>
  <c r="I118" i="410"/>
  <c r="H118" i="410"/>
  <c r="N117" i="410"/>
  <c r="K117" i="410"/>
  <c r="J117" i="410"/>
  <c r="I117" i="410"/>
  <c r="H117" i="410"/>
  <c r="N116" i="410"/>
  <c r="K116" i="410"/>
  <c r="J116" i="410"/>
  <c r="I116" i="410"/>
  <c r="H116" i="410"/>
  <c r="N115" i="410"/>
  <c r="K115" i="410" s="1"/>
  <c r="J115" i="410"/>
  <c r="I115" i="410"/>
  <c r="H115" i="410"/>
  <c r="N114" i="410"/>
  <c r="K114" i="410"/>
  <c r="J114" i="410"/>
  <c r="I114" i="410"/>
  <c r="H114" i="410"/>
  <c r="N113" i="410"/>
  <c r="K113" i="410"/>
  <c r="J113" i="410"/>
  <c r="I113" i="410"/>
  <c r="H113" i="410"/>
  <c r="N112" i="410"/>
  <c r="K112" i="410" s="1"/>
  <c r="J112" i="410"/>
  <c r="I112" i="410"/>
  <c r="H112" i="410"/>
  <c r="N111" i="410"/>
  <c r="K111" i="410"/>
  <c r="J111" i="410"/>
  <c r="I111" i="410"/>
  <c r="H111" i="410"/>
  <c r="N110" i="410"/>
  <c r="K110" i="410" s="1"/>
  <c r="J110" i="410"/>
  <c r="I110" i="410"/>
  <c r="H110" i="410"/>
  <c r="N109" i="410"/>
  <c r="K109" i="410" s="1"/>
  <c r="J109" i="410"/>
  <c r="I109" i="410"/>
  <c r="H109" i="410"/>
  <c r="N108" i="410"/>
  <c r="K108" i="410" s="1"/>
  <c r="J108" i="410"/>
  <c r="I108" i="410"/>
  <c r="H108" i="410"/>
  <c r="N107" i="410"/>
  <c r="K107" i="410"/>
  <c r="J107" i="410"/>
  <c r="I107" i="410"/>
  <c r="H107" i="410"/>
  <c r="N106" i="410"/>
  <c r="K106" i="410"/>
  <c r="J106" i="410"/>
  <c r="I106" i="410"/>
  <c r="H106" i="410"/>
  <c r="N105" i="410"/>
  <c r="K105" i="410" s="1"/>
  <c r="J105" i="410"/>
  <c r="I105" i="410"/>
  <c r="H105" i="410"/>
  <c r="N104" i="410"/>
  <c r="K104" i="410"/>
  <c r="J104" i="410"/>
  <c r="I104" i="410"/>
  <c r="H104" i="410"/>
  <c r="N103" i="410"/>
  <c r="K103" i="410" s="1"/>
  <c r="J103" i="410"/>
  <c r="I103" i="410"/>
  <c r="H103" i="410"/>
  <c r="N102" i="410"/>
  <c r="K102" i="410"/>
  <c r="J102" i="410"/>
  <c r="I102" i="410"/>
  <c r="H102" i="410"/>
  <c r="N101" i="410"/>
  <c r="K101" i="410"/>
  <c r="J101" i="410"/>
  <c r="I101" i="410"/>
  <c r="H101" i="410"/>
  <c r="N100" i="410"/>
  <c r="K100" i="410"/>
  <c r="J100" i="410"/>
  <c r="I100" i="410"/>
  <c r="H100" i="410"/>
  <c r="N99" i="410"/>
  <c r="K99" i="410"/>
  <c r="J99" i="410"/>
  <c r="I99" i="410"/>
  <c r="H99" i="410"/>
  <c r="N98" i="410"/>
  <c r="K98" i="410"/>
  <c r="J98" i="410"/>
  <c r="I98" i="410"/>
  <c r="H98" i="410"/>
  <c r="N97" i="410"/>
  <c r="K97" i="410" s="1"/>
  <c r="J97" i="410"/>
  <c r="I97" i="410"/>
  <c r="H97" i="410"/>
  <c r="N96" i="410"/>
  <c r="K96" i="410" s="1"/>
  <c r="J96" i="410"/>
  <c r="I96" i="410"/>
  <c r="H96" i="410"/>
  <c r="N95" i="410"/>
  <c r="K95" i="410" s="1"/>
  <c r="J95" i="410"/>
  <c r="I95" i="410"/>
  <c r="H95" i="410"/>
  <c r="N94" i="410"/>
  <c r="K94" i="410"/>
  <c r="J94" i="410"/>
  <c r="I94" i="410"/>
  <c r="H94" i="410"/>
  <c r="N93" i="410"/>
  <c r="K93" i="410" s="1"/>
  <c r="J93" i="410"/>
  <c r="I93" i="410"/>
  <c r="H93" i="410"/>
  <c r="N92" i="410"/>
  <c r="K92" i="410"/>
  <c r="J92" i="410"/>
  <c r="I92" i="410"/>
  <c r="H92" i="410"/>
  <c r="N91" i="410"/>
  <c r="K91" i="410" s="1"/>
  <c r="J91" i="410"/>
  <c r="I91" i="410"/>
  <c r="H91" i="410"/>
  <c r="N90" i="410"/>
  <c r="K90" i="410"/>
  <c r="J90" i="410"/>
  <c r="I90" i="410"/>
  <c r="H90" i="410"/>
  <c r="N89" i="410"/>
  <c r="K89" i="410"/>
  <c r="J89" i="410"/>
  <c r="I89" i="410"/>
  <c r="H89" i="410"/>
  <c r="N88" i="410"/>
  <c r="K88" i="410"/>
  <c r="J88" i="410"/>
  <c r="I88" i="410"/>
  <c r="H88" i="410"/>
  <c r="N87" i="410"/>
  <c r="K87" i="410"/>
  <c r="J87" i="410"/>
  <c r="I87" i="410"/>
  <c r="H87" i="410"/>
  <c r="N86" i="410"/>
  <c r="K86" i="410"/>
  <c r="J86" i="410"/>
  <c r="I86" i="410"/>
  <c r="H86" i="410"/>
  <c r="N85" i="410"/>
  <c r="K85" i="410" s="1"/>
  <c r="J85" i="410"/>
  <c r="I85" i="410"/>
  <c r="H85" i="410"/>
  <c r="N84" i="410"/>
  <c r="K84" i="410" s="1"/>
  <c r="J84" i="410"/>
  <c r="I84" i="410"/>
  <c r="H84" i="410"/>
  <c r="N83" i="410"/>
  <c r="K83" i="410" s="1"/>
  <c r="J83" i="410"/>
  <c r="I83" i="410"/>
  <c r="H83" i="410"/>
  <c r="N82" i="410"/>
  <c r="K82" i="410"/>
  <c r="J82" i="410"/>
  <c r="I82" i="410"/>
  <c r="H82" i="410"/>
  <c r="N81" i="410"/>
  <c r="K81" i="410" s="1"/>
  <c r="J81" i="410"/>
  <c r="I81" i="410"/>
  <c r="H81" i="410"/>
  <c r="N80" i="410"/>
  <c r="K80" i="410"/>
  <c r="J80" i="410"/>
  <c r="I80" i="410"/>
  <c r="H80" i="410"/>
  <c r="N79" i="410"/>
  <c r="K79" i="410" s="1"/>
  <c r="J79" i="410"/>
  <c r="I79" i="410"/>
  <c r="H79" i="410"/>
  <c r="N78" i="410"/>
  <c r="K78" i="410"/>
  <c r="J78" i="410"/>
  <c r="I78" i="410"/>
  <c r="H78" i="410"/>
  <c r="N77" i="410"/>
  <c r="K77" i="410"/>
  <c r="J77" i="410"/>
  <c r="I77" i="410"/>
  <c r="H77" i="410"/>
  <c r="N76" i="410"/>
  <c r="K76" i="410"/>
  <c r="J76" i="410"/>
  <c r="I76" i="410"/>
  <c r="H76" i="410"/>
  <c r="N75" i="410"/>
  <c r="K75" i="410"/>
  <c r="J75" i="410"/>
  <c r="I75" i="410"/>
  <c r="H75" i="410"/>
  <c r="N74" i="410"/>
  <c r="K74" i="410"/>
  <c r="J74" i="410"/>
  <c r="I74" i="410"/>
  <c r="H74" i="410"/>
  <c r="N73" i="410"/>
  <c r="K73" i="410" s="1"/>
  <c r="J73" i="410"/>
  <c r="I73" i="410"/>
  <c r="H73" i="410"/>
  <c r="N72" i="410"/>
  <c r="K72" i="410" s="1"/>
  <c r="J72" i="410"/>
  <c r="I72" i="410"/>
  <c r="H72" i="410"/>
  <c r="N71" i="410"/>
  <c r="K71" i="410" s="1"/>
  <c r="J71" i="410"/>
  <c r="I71" i="410"/>
  <c r="H71" i="410"/>
  <c r="N70" i="410"/>
  <c r="K70" i="410"/>
  <c r="J70" i="410"/>
  <c r="I70" i="410"/>
  <c r="H70" i="410"/>
  <c r="N69" i="410"/>
  <c r="K69" i="410" s="1"/>
  <c r="J69" i="410"/>
  <c r="I69" i="410"/>
  <c r="H69" i="410"/>
  <c r="N68" i="410"/>
  <c r="K68" i="410"/>
  <c r="J68" i="410"/>
  <c r="I68" i="410"/>
  <c r="H68" i="410"/>
  <c r="N67" i="410"/>
  <c r="K67" i="410" s="1"/>
  <c r="J67" i="410"/>
  <c r="I67" i="410"/>
  <c r="H67" i="410"/>
  <c r="N66" i="410"/>
  <c r="K66" i="410"/>
  <c r="J66" i="410"/>
  <c r="I66" i="410"/>
  <c r="H66" i="410"/>
  <c r="N65" i="410"/>
  <c r="K65" i="410"/>
  <c r="J65" i="410"/>
  <c r="I65" i="410"/>
  <c r="H65" i="410"/>
  <c r="N64" i="410"/>
  <c r="K64" i="410"/>
  <c r="J64" i="410"/>
  <c r="I64" i="410"/>
  <c r="H64" i="410"/>
  <c r="N63" i="410"/>
  <c r="K63" i="410" s="1"/>
  <c r="J63" i="410"/>
  <c r="I63" i="410"/>
  <c r="H63" i="410"/>
  <c r="N62" i="410"/>
  <c r="K62" i="410"/>
  <c r="J62" i="410"/>
  <c r="I62" i="410"/>
  <c r="H62" i="410"/>
  <c r="N61" i="410"/>
  <c r="K61" i="410" s="1"/>
  <c r="J61" i="410"/>
  <c r="I61" i="410"/>
  <c r="H61" i="410"/>
  <c r="N60" i="410"/>
  <c r="K60" i="410" s="1"/>
  <c r="J60" i="410"/>
  <c r="I60" i="410"/>
  <c r="H60" i="410"/>
  <c r="N59" i="410"/>
  <c r="K59" i="410" s="1"/>
  <c r="J59" i="410"/>
  <c r="I59" i="410"/>
  <c r="H59" i="410"/>
  <c r="N58" i="410"/>
  <c r="K58" i="410"/>
  <c r="J58" i="410"/>
  <c r="I58" i="410"/>
  <c r="H58" i="410"/>
  <c r="N57" i="410"/>
  <c r="K57" i="410" s="1"/>
  <c r="J57" i="410"/>
  <c r="I57" i="410"/>
  <c r="H57" i="410"/>
  <c r="N56" i="410"/>
  <c r="K56" i="410"/>
  <c r="J56" i="410"/>
  <c r="I56" i="410"/>
  <c r="H56" i="410"/>
  <c r="N55" i="410"/>
  <c r="K55" i="410" s="1"/>
  <c r="J55" i="410"/>
  <c r="I55" i="410"/>
  <c r="H55" i="410"/>
  <c r="N54" i="410"/>
  <c r="K54" i="410"/>
  <c r="J54" i="410"/>
  <c r="I54" i="410"/>
  <c r="H54" i="410"/>
  <c r="N53" i="410"/>
  <c r="K53" i="410"/>
  <c r="J53" i="410"/>
  <c r="I53" i="410"/>
  <c r="H53" i="410"/>
  <c r="N52" i="410"/>
  <c r="K52" i="410"/>
  <c r="J52" i="410"/>
  <c r="I52" i="410"/>
  <c r="H52" i="410"/>
  <c r="N51" i="410"/>
  <c r="K51" i="410" s="1"/>
  <c r="J51" i="410"/>
  <c r="I51" i="410"/>
  <c r="H51" i="410"/>
  <c r="N50" i="410"/>
  <c r="K50" i="410"/>
  <c r="J50" i="410"/>
  <c r="I50" i="410"/>
  <c r="H50" i="410"/>
  <c r="N49" i="410"/>
  <c r="K49" i="410" s="1"/>
  <c r="J49" i="410"/>
  <c r="I49" i="410"/>
  <c r="H49" i="410"/>
  <c r="N48" i="410"/>
  <c r="K48" i="410" s="1"/>
  <c r="J48" i="410"/>
  <c r="I48" i="410"/>
  <c r="H48" i="410"/>
  <c r="N47" i="410"/>
  <c r="K47" i="410" s="1"/>
  <c r="J47" i="410"/>
  <c r="I47" i="410"/>
  <c r="H47" i="410"/>
  <c r="N46" i="410"/>
  <c r="K46" i="410"/>
  <c r="J46" i="410"/>
  <c r="I46" i="410"/>
  <c r="H46" i="410"/>
  <c r="N45" i="410"/>
  <c r="K45" i="410" s="1"/>
  <c r="J45" i="410"/>
  <c r="I45" i="410"/>
  <c r="H45" i="410"/>
  <c r="N44" i="410"/>
  <c r="K44" i="410"/>
  <c r="J44" i="410"/>
  <c r="I44" i="410"/>
  <c r="H44" i="410"/>
  <c r="N43" i="410"/>
  <c r="K43" i="410" s="1"/>
  <c r="J43" i="410"/>
  <c r="I43" i="410"/>
  <c r="H43" i="410"/>
  <c r="N42" i="410"/>
  <c r="K42" i="410"/>
  <c r="J42" i="410"/>
  <c r="I42" i="410"/>
  <c r="H42" i="410"/>
  <c r="N41" i="410"/>
  <c r="K41" i="410"/>
  <c r="J41" i="410"/>
  <c r="I41" i="410"/>
  <c r="H41" i="410"/>
  <c r="N40" i="410"/>
  <c r="K40" i="410"/>
  <c r="J40" i="410"/>
  <c r="I40" i="410"/>
  <c r="H40" i="410"/>
  <c r="N39" i="410"/>
  <c r="K39" i="410" s="1"/>
  <c r="J39" i="410"/>
  <c r="I39" i="410"/>
  <c r="H39" i="410"/>
  <c r="N38" i="410"/>
  <c r="K38" i="410"/>
  <c r="J38" i="410"/>
  <c r="I38" i="410"/>
  <c r="H38" i="410"/>
  <c r="N37" i="410"/>
  <c r="K37" i="410" s="1"/>
  <c r="J37" i="410"/>
  <c r="I37" i="410"/>
  <c r="H37" i="410"/>
  <c r="N36" i="410"/>
  <c r="K36" i="410" s="1"/>
  <c r="J36" i="410"/>
  <c r="I36" i="410"/>
  <c r="H36" i="410"/>
  <c r="N35" i="410"/>
  <c r="K35" i="410" s="1"/>
  <c r="J35" i="410"/>
  <c r="I35" i="410"/>
  <c r="H35" i="410"/>
  <c r="N34" i="410"/>
  <c r="K34" i="410"/>
  <c r="J34" i="410"/>
  <c r="I34" i="410"/>
  <c r="H34" i="410"/>
  <c r="N33" i="410"/>
  <c r="K33" i="410" s="1"/>
  <c r="J33" i="410"/>
  <c r="I33" i="410"/>
  <c r="H33" i="410"/>
  <c r="N32" i="410"/>
  <c r="N31" i="410"/>
  <c r="N30" i="410"/>
  <c r="D5" i="410"/>
  <c r="N122" i="406"/>
  <c r="K122" i="406" s="1"/>
  <c r="J122" i="406"/>
  <c r="I122" i="406"/>
  <c r="H122" i="406"/>
  <c r="N121" i="406"/>
  <c r="K121" i="406" s="1"/>
  <c r="J121" i="406"/>
  <c r="I121" i="406"/>
  <c r="H121" i="406"/>
  <c r="N120" i="406"/>
  <c r="K120" i="406" s="1"/>
  <c r="J120" i="406"/>
  <c r="I120" i="406"/>
  <c r="H120" i="406"/>
  <c r="N119" i="406"/>
  <c r="K119" i="406" s="1"/>
  <c r="J119" i="406"/>
  <c r="I119" i="406"/>
  <c r="H119" i="406"/>
  <c r="N118" i="406"/>
  <c r="K118" i="406" s="1"/>
  <c r="J118" i="406"/>
  <c r="I118" i="406"/>
  <c r="H118" i="406"/>
  <c r="N117" i="406"/>
  <c r="K117" i="406" s="1"/>
  <c r="J117" i="406"/>
  <c r="I117" i="406"/>
  <c r="H117" i="406"/>
  <c r="N116" i="406"/>
  <c r="K116" i="406" s="1"/>
  <c r="J116" i="406"/>
  <c r="I116" i="406"/>
  <c r="H116" i="406"/>
  <c r="N115" i="406"/>
  <c r="K115" i="406" s="1"/>
  <c r="J115" i="406"/>
  <c r="I115" i="406"/>
  <c r="H115" i="406"/>
  <c r="N114" i="406"/>
  <c r="K114" i="406" s="1"/>
  <c r="J114" i="406"/>
  <c r="I114" i="406"/>
  <c r="H114" i="406"/>
  <c r="N113" i="406"/>
  <c r="K113" i="406" s="1"/>
  <c r="J113" i="406"/>
  <c r="I113" i="406"/>
  <c r="H113" i="406"/>
  <c r="N112" i="406"/>
  <c r="K112" i="406" s="1"/>
  <c r="J112" i="406"/>
  <c r="I112" i="406"/>
  <c r="H112" i="406"/>
  <c r="N111" i="406"/>
  <c r="K111" i="406" s="1"/>
  <c r="J111" i="406"/>
  <c r="I111" i="406"/>
  <c r="H111" i="406"/>
  <c r="N110" i="406"/>
  <c r="K110" i="406" s="1"/>
  <c r="J110" i="406"/>
  <c r="I110" i="406"/>
  <c r="H110" i="406"/>
  <c r="N109" i="406"/>
  <c r="K109" i="406" s="1"/>
  <c r="J109" i="406"/>
  <c r="I109" i="406"/>
  <c r="H109" i="406"/>
  <c r="N108" i="406"/>
  <c r="K108" i="406" s="1"/>
  <c r="J108" i="406"/>
  <c r="I108" i="406"/>
  <c r="H108" i="406"/>
  <c r="N107" i="406"/>
  <c r="K107" i="406" s="1"/>
  <c r="J107" i="406"/>
  <c r="I107" i="406"/>
  <c r="H107" i="406"/>
  <c r="N106" i="406"/>
  <c r="K106" i="406" s="1"/>
  <c r="J106" i="406"/>
  <c r="I106" i="406"/>
  <c r="H106" i="406"/>
  <c r="N105" i="406"/>
  <c r="K105" i="406" s="1"/>
  <c r="J105" i="406"/>
  <c r="I105" i="406"/>
  <c r="H105" i="406"/>
  <c r="N104" i="406"/>
  <c r="K104" i="406" s="1"/>
  <c r="J104" i="406"/>
  <c r="I104" i="406"/>
  <c r="H104" i="406"/>
  <c r="N103" i="406"/>
  <c r="K103" i="406"/>
  <c r="J103" i="406"/>
  <c r="I103" i="406"/>
  <c r="H103" i="406"/>
  <c r="N102" i="406"/>
  <c r="K102" i="406" s="1"/>
  <c r="J102" i="406"/>
  <c r="I102" i="406"/>
  <c r="H102" i="406"/>
  <c r="N101" i="406"/>
  <c r="K101" i="406" s="1"/>
  <c r="J101" i="406"/>
  <c r="I101" i="406"/>
  <c r="H101" i="406"/>
  <c r="N100" i="406"/>
  <c r="K100" i="406"/>
  <c r="J100" i="406"/>
  <c r="I100" i="406"/>
  <c r="H100" i="406"/>
  <c r="N99" i="406"/>
  <c r="K99" i="406" s="1"/>
  <c r="J99" i="406"/>
  <c r="I99" i="406"/>
  <c r="H99" i="406"/>
  <c r="N98" i="406"/>
  <c r="K98" i="406" s="1"/>
  <c r="J98" i="406"/>
  <c r="I98" i="406"/>
  <c r="H98" i="406"/>
  <c r="N97" i="406"/>
  <c r="K97" i="406" s="1"/>
  <c r="J97" i="406"/>
  <c r="I97" i="406"/>
  <c r="H97" i="406"/>
  <c r="N96" i="406"/>
  <c r="K96" i="406" s="1"/>
  <c r="J96" i="406"/>
  <c r="I96" i="406"/>
  <c r="H96" i="406"/>
  <c r="N95" i="406"/>
  <c r="K95" i="406" s="1"/>
  <c r="J95" i="406"/>
  <c r="I95" i="406"/>
  <c r="H95" i="406"/>
  <c r="N94" i="406"/>
  <c r="K94" i="406" s="1"/>
  <c r="J94" i="406"/>
  <c r="I94" i="406"/>
  <c r="H94" i="406"/>
  <c r="N93" i="406"/>
  <c r="K93" i="406" s="1"/>
  <c r="J93" i="406"/>
  <c r="I93" i="406"/>
  <c r="H93" i="406"/>
  <c r="N92" i="406"/>
  <c r="K92" i="406" s="1"/>
  <c r="J92" i="406"/>
  <c r="I92" i="406"/>
  <c r="H92" i="406"/>
  <c r="N91" i="406"/>
  <c r="K91" i="406"/>
  <c r="J91" i="406"/>
  <c r="I91" i="406"/>
  <c r="H91" i="406"/>
  <c r="N90" i="406"/>
  <c r="K90" i="406" s="1"/>
  <c r="J90" i="406"/>
  <c r="I90" i="406"/>
  <c r="H90" i="406"/>
  <c r="N89" i="406"/>
  <c r="K89" i="406" s="1"/>
  <c r="J89" i="406"/>
  <c r="I89" i="406"/>
  <c r="H89" i="406"/>
  <c r="N88" i="406"/>
  <c r="K88" i="406"/>
  <c r="J88" i="406"/>
  <c r="I88" i="406"/>
  <c r="H88" i="406"/>
  <c r="N87" i="406"/>
  <c r="K87" i="406" s="1"/>
  <c r="J87" i="406"/>
  <c r="I87" i="406"/>
  <c r="H87" i="406"/>
  <c r="N86" i="406"/>
  <c r="K86" i="406" s="1"/>
  <c r="J86" i="406"/>
  <c r="I86" i="406"/>
  <c r="H86" i="406"/>
  <c r="N85" i="406"/>
  <c r="K85" i="406" s="1"/>
  <c r="J85" i="406"/>
  <c r="I85" i="406"/>
  <c r="H85" i="406"/>
  <c r="N84" i="406"/>
  <c r="K84" i="406" s="1"/>
  <c r="J84" i="406"/>
  <c r="I84" i="406"/>
  <c r="H84" i="406"/>
  <c r="N83" i="406"/>
  <c r="K83" i="406" s="1"/>
  <c r="J83" i="406"/>
  <c r="I83" i="406"/>
  <c r="H83" i="406"/>
  <c r="N82" i="406"/>
  <c r="K82" i="406" s="1"/>
  <c r="J82" i="406"/>
  <c r="I82" i="406"/>
  <c r="H82" i="406"/>
  <c r="N81" i="406"/>
  <c r="K81" i="406" s="1"/>
  <c r="J81" i="406"/>
  <c r="I81" i="406"/>
  <c r="H81" i="406"/>
  <c r="N80" i="406"/>
  <c r="K80" i="406" s="1"/>
  <c r="J80" i="406"/>
  <c r="I80" i="406"/>
  <c r="H80" i="406"/>
  <c r="N79" i="406"/>
  <c r="K79" i="406"/>
  <c r="J79" i="406"/>
  <c r="I79" i="406"/>
  <c r="H79" i="406"/>
  <c r="N78" i="406"/>
  <c r="K78" i="406" s="1"/>
  <c r="J78" i="406"/>
  <c r="I78" i="406"/>
  <c r="H78" i="406"/>
  <c r="N77" i="406"/>
  <c r="K77" i="406" s="1"/>
  <c r="J77" i="406"/>
  <c r="I77" i="406"/>
  <c r="H77" i="406"/>
  <c r="N76" i="406"/>
  <c r="K76" i="406"/>
  <c r="J76" i="406"/>
  <c r="I76" i="406"/>
  <c r="H76" i="406"/>
  <c r="N75" i="406"/>
  <c r="K75" i="406" s="1"/>
  <c r="J75" i="406"/>
  <c r="I75" i="406"/>
  <c r="H75" i="406"/>
  <c r="N74" i="406"/>
  <c r="K74" i="406" s="1"/>
  <c r="J74" i="406"/>
  <c r="I74" i="406"/>
  <c r="H74" i="406"/>
  <c r="N73" i="406"/>
  <c r="K73" i="406" s="1"/>
  <c r="J73" i="406"/>
  <c r="I73" i="406"/>
  <c r="H73" i="406"/>
  <c r="N72" i="406"/>
  <c r="K72" i="406" s="1"/>
  <c r="J72" i="406"/>
  <c r="I72" i="406"/>
  <c r="H72" i="406"/>
  <c r="N71" i="406"/>
  <c r="K71" i="406" s="1"/>
  <c r="J71" i="406"/>
  <c r="I71" i="406"/>
  <c r="H71" i="406"/>
  <c r="N70" i="406"/>
  <c r="K70" i="406" s="1"/>
  <c r="J70" i="406"/>
  <c r="I70" i="406"/>
  <c r="H70" i="406"/>
  <c r="N69" i="406"/>
  <c r="K69" i="406" s="1"/>
  <c r="J69" i="406"/>
  <c r="I69" i="406"/>
  <c r="H69" i="406"/>
  <c r="N68" i="406"/>
  <c r="K68" i="406" s="1"/>
  <c r="J68" i="406"/>
  <c r="I68" i="406"/>
  <c r="H68" i="406"/>
  <c r="N67" i="406"/>
  <c r="K67" i="406"/>
  <c r="J67" i="406"/>
  <c r="I67" i="406"/>
  <c r="H67" i="406"/>
  <c r="N66" i="406"/>
  <c r="K66" i="406" s="1"/>
  <c r="J66" i="406"/>
  <c r="I66" i="406"/>
  <c r="H66" i="406"/>
  <c r="N65" i="406"/>
  <c r="K65" i="406" s="1"/>
  <c r="J65" i="406"/>
  <c r="I65" i="406"/>
  <c r="H65" i="406"/>
  <c r="N64" i="406"/>
  <c r="K64" i="406"/>
  <c r="J64" i="406"/>
  <c r="I64" i="406"/>
  <c r="H64" i="406"/>
  <c r="N63" i="406"/>
  <c r="K63" i="406" s="1"/>
  <c r="J63" i="406"/>
  <c r="I63" i="406"/>
  <c r="H63" i="406"/>
  <c r="N62" i="406"/>
  <c r="K62" i="406" s="1"/>
  <c r="J62" i="406"/>
  <c r="I62" i="406"/>
  <c r="H62" i="406"/>
  <c r="N61" i="406"/>
  <c r="K61" i="406" s="1"/>
  <c r="J61" i="406"/>
  <c r="I61" i="406"/>
  <c r="H61" i="406"/>
  <c r="N60" i="406"/>
  <c r="K60" i="406" s="1"/>
  <c r="J60" i="406"/>
  <c r="I60" i="406"/>
  <c r="H60" i="406"/>
  <c r="N59" i="406"/>
  <c r="K59" i="406" s="1"/>
  <c r="J59" i="406"/>
  <c r="I59" i="406"/>
  <c r="H59" i="406"/>
  <c r="N58" i="406"/>
  <c r="K58" i="406" s="1"/>
  <c r="J58" i="406"/>
  <c r="I58" i="406"/>
  <c r="H58" i="406"/>
  <c r="N57" i="406"/>
  <c r="K57" i="406" s="1"/>
  <c r="J57" i="406"/>
  <c r="I57" i="406"/>
  <c r="H57" i="406"/>
  <c r="N56" i="406"/>
  <c r="K56" i="406" s="1"/>
  <c r="J56" i="406"/>
  <c r="I56" i="406"/>
  <c r="H56" i="406"/>
  <c r="N55" i="406"/>
  <c r="K55" i="406"/>
  <c r="J55" i="406"/>
  <c r="I55" i="406"/>
  <c r="H55" i="406"/>
  <c r="N54" i="406"/>
  <c r="K54" i="406" s="1"/>
  <c r="J54" i="406"/>
  <c r="I54" i="406"/>
  <c r="H54" i="406"/>
  <c r="N53" i="406"/>
  <c r="K53" i="406" s="1"/>
  <c r="J53" i="406"/>
  <c r="I53" i="406"/>
  <c r="H53" i="406"/>
  <c r="N52" i="406"/>
  <c r="K52" i="406"/>
  <c r="J52" i="406"/>
  <c r="I52" i="406"/>
  <c r="H52" i="406"/>
  <c r="N51" i="406"/>
  <c r="K51" i="406" s="1"/>
  <c r="J51" i="406"/>
  <c r="I51" i="406"/>
  <c r="H51" i="406"/>
  <c r="N50" i="406"/>
  <c r="K50" i="406" s="1"/>
  <c r="J50" i="406"/>
  <c r="I50" i="406"/>
  <c r="H50" i="406"/>
  <c r="N49" i="406"/>
  <c r="K49" i="406" s="1"/>
  <c r="J49" i="406"/>
  <c r="I49" i="406"/>
  <c r="H49" i="406"/>
  <c r="N48" i="406"/>
  <c r="K48" i="406" s="1"/>
  <c r="J48" i="406"/>
  <c r="I48" i="406"/>
  <c r="H48" i="406"/>
  <c r="N47" i="406"/>
  <c r="K47" i="406" s="1"/>
  <c r="J47" i="406"/>
  <c r="I47" i="406"/>
  <c r="H47" i="406"/>
  <c r="N46" i="406"/>
  <c r="K46" i="406" s="1"/>
  <c r="J46" i="406"/>
  <c r="I46" i="406"/>
  <c r="H46" i="406"/>
  <c r="N45" i="406"/>
  <c r="K45" i="406" s="1"/>
  <c r="J45" i="406"/>
  <c r="I45" i="406"/>
  <c r="H45" i="406"/>
  <c r="N44" i="406"/>
  <c r="K44" i="406" s="1"/>
  <c r="J44" i="406"/>
  <c r="I44" i="406"/>
  <c r="H44" i="406"/>
  <c r="N43" i="406"/>
  <c r="K43" i="406"/>
  <c r="J43" i="406"/>
  <c r="I43" i="406"/>
  <c r="H43" i="406"/>
  <c r="N42" i="406"/>
  <c r="K42" i="406" s="1"/>
  <c r="J42" i="406"/>
  <c r="I42" i="406"/>
  <c r="H42" i="406"/>
  <c r="N41" i="406"/>
  <c r="K41" i="406" s="1"/>
  <c r="J41" i="406"/>
  <c r="I41" i="406"/>
  <c r="H41" i="406"/>
  <c r="N40" i="406"/>
  <c r="K40" i="406"/>
  <c r="J40" i="406"/>
  <c r="I40" i="406"/>
  <c r="H40" i="406"/>
  <c r="N39" i="406"/>
  <c r="K39" i="406" s="1"/>
  <c r="J39" i="406"/>
  <c r="I39" i="406"/>
  <c r="H39" i="406"/>
  <c r="N38" i="406"/>
  <c r="K38" i="406" s="1"/>
  <c r="J38" i="406"/>
  <c r="I38" i="406"/>
  <c r="H38" i="406"/>
  <c r="N37" i="406"/>
  <c r="K37" i="406" s="1"/>
  <c r="J37" i="406"/>
  <c r="I37" i="406"/>
  <c r="H37" i="406"/>
  <c r="N36" i="406"/>
  <c r="K36" i="406" s="1"/>
  <c r="J36" i="406"/>
  <c r="I36" i="406"/>
  <c r="H36" i="406"/>
  <c r="N35" i="406"/>
  <c r="K35" i="406" s="1"/>
  <c r="J35" i="406"/>
  <c r="I35" i="406"/>
  <c r="H35" i="406"/>
  <c r="N34" i="406"/>
  <c r="K34" i="406" s="1"/>
  <c r="J34" i="406"/>
  <c r="I34" i="406"/>
  <c r="H34" i="406"/>
  <c r="N33" i="406"/>
  <c r="K33" i="406" s="1"/>
  <c r="J33" i="406"/>
  <c r="I33" i="406"/>
  <c r="H33" i="406"/>
  <c r="N32" i="406"/>
  <c r="N31" i="406"/>
  <c r="N30" i="406"/>
  <c r="D5" i="406"/>
  <c r="F55" i="419" l="1"/>
  <c r="O6" i="421"/>
  <c r="M6" i="421"/>
  <c r="K6" i="421"/>
  <c r="F6" i="421"/>
  <c r="Q6" i="420"/>
  <c r="O6" i="420"/>
  <c r="M6" i="420"/>
  <c r="K6" i="420"/>
  <c r="F6" i="420"/>
  <c r="O6" i="419"/>
  <c r="M6" i="419"/>
  <c r="K6" i="419"/>
  <c r="F6" i="419"/>
  <c r="Q6" i="418"/>
  <c r="O6" i="418"/>
  <c r="M6" i="418"/>
  <c r="K6" i="418"/>
  <c r="F6" i="418"/>
  <c r="O6" i="417"/>
  <c r="M6" i="417"/>
  <c r="K6" i="417"/>
  <c r="F6" i="417"/>
  <c r="Q6" i="416"/>
  <c r="O6" i="416"/>
  <c r="M6" i="416"/>
  <c r="K6" i="416"/>
  <c r="F6" i="416"/>
  <c r="AK1" i="415"/>
  <c r="AE1" i="415"/>
  <c r="AG1" i="415"/>
  <c r="AI1" i="411"/>
  <c r="AH1" i="411"/>
  <c r="AJ1" i="413"/>
  <c r="AB1" i="415"/>
  <c r="AC1" i="415"/>
  <c r="AD1" i="415"/>
  <c r="AF1" i="415"/>
  <c r="E42" i="415"/>
  <c r="AI1" i="415"/>
  <c r="AJ1" i="415"/>
  <c r="AB1" i="414"/>
  <c r="AC1" i="414"/>
  <c r="AD1" i="414"/>
  <c r="AE1" i="414"/>
  <c r="AF1" i="414"/>
  <c r="AG1" i="414"/>
  <c r="AH1" i="414"/>
  <c r="AI1" i="414"/>
  <c r="AJ1" i="414"/>
  <c r="AI1" i="413"/>
  <c r="AK1" i="413"/>
  <c r="AB1" i="413"/>
  <c r="AC1" i="413"/>
  <c r="AD1" i="413"/>
  <c r="AE1" i="413"/>
  <c r="AF1" i="413"/>
  <c r="AG1" i="413"/>
  <c r="AJ1" i="411"/>
  <c r="AK1" i="411"/>
  <c r="AB1" i="411"/>
  <c r="AC1" i="411"/>
  <c r="AD1" i="411"/>
  <c r="AE1" i="411"/>
  <c r="AF1" i="411"/>
  <c r="L15" i="414" l="1"/>
  <c r="L9" i="414"/>
  <c r="L17" i="414"/>
  <c r="N122" i="403" l="1"/>
  <c r="K122" i="403" s="1"/>
  <c r="J122" i="403"/>
  <c r="I122" i="403"/>
  <c r="H122" i="403"/>
  <c r="N121" i="403"/>
  <c r="K121" i="403"/>
  <c r="J121" i="403"/>
  <c r="I121" i="403"/>
  <c r="H121" i="403"/>
  <c r="N120" i="403"/>
  <c r="K120" i="403" s="1"/>
  <c r="J120" i="403"/>
  <c r="I120" i="403"/>
  <c r="H120" i="403"/>
  <c r="N119" i="403"/>
  <c r="K119" i="403"/>
  <c r="J119" i="403"/>
  <c r="I119" i="403"/>
  <c r="H119" i="403"/>
  <c r="N118" i="403"/>
  <c r="K118" i="403"/>
  <c r="J118" i="403"/>
  <c r="I118" i="403"/>
  <c r="H118" i="403"/>
  <c r="N117" i="403"/>
  <c r="K117" i="403" s="1"/>
  <c r="J117" i="403"/>
  <c r="I117" i="403"/>
  <c r="H117" i="403"/>
  <c r="N116" i="403"/>
  <c r="K116" i="403" s="1"/>
  <c r="J116" i="403"/>
  <c r="I116" i="403"/>
  <c r="H116" i="403"/>
  <c r="N115" i="403"/>
  <c r="K115" i="403" s="1"/>
  <c r="J115" i="403"/>
  <c r="I115" i="403"/>
  <c r="H115" i="403"/>
  <c r="N114" i="403"/>
  <c r="K114" i="403"/>
  <c r="J114" i="403"/>
  <c r="I114" i="403"/>
  <c r="H114" i="403"/>
  <c r="N113" i="403"/>
  <c r="K113" i="403"/>
  <c r="J113" i="403"/>
  <c r="I113" i="403"/>
  <c r="H113" i="403"/>
  <c r="N112" i="403"/>
  <c r="K112" i="403" s="1"/>
  <c r="J112" i="403"/>
  <c r="I112" i="403"/>
  <c r="H112" i="403"/>
  <c r="N111" i="403"/>
  <c r="K111" i="403" s="1"/>
  <c r="J111" i="403"/>
  <c r="I111" i="403"/>
  <c r="H111" i="403"/>
  <c r="N110" i="403"/>
  <c r="K110" i="403" s="1"/>
  <c r="J110" i="403"/>
  <c r="I110" i="403"/>
  <c r="H110" i="403"/>
  <c r="N109" i="403"/>
  <c r="K109" i="403"/>
  <c r="J109" i="403"/>
  <c r="I109" i="403"/>
  <c r="H109" i="403"/>
  <c r="N108" i="403"/>
  <c r="K108" i="403" s="1"/>
  <c r="J108" i="403"/>
  <c r="I108" i="403"/>
  <c r="H108" i="403"/>
  <c r="N107" i="403"/>
  <c r="K107" i="403"/>
  <c r="J107" i="403"/>
  <c r="I107" i="403"/>
  <c r="H107" i="403"/>
  <c r="N106" i="403"/>
  <c r="K106" i="403"/>
  <c r="J106" i="403"/>
  <c r="I106" i="403"/>
  <c r="H106" i="403"/>
  <c r="N105" i="403"/>
  <c r="K105" i="403"/>
  <c r="J105" i="403"/>
  <c r="I105" i="403"/>
  <c r="H105" i="403"/>
  <c r="N104" i="403"/>
  <c r="K104" i="403" s="1"/>
  <c r="J104" i="403"/>
  <c r="I104" i="403"/>
  <c r="H104" i="403"/>
  <c r="N103" i="403"/>
  <c r="K103" i="403" s="1"/>
  <c r="J103" i="403"/>
  <c r="I103" i="403"/>
  <c r="H103" i="403"/>
  <c r="N102" i="403"/>
  <c r="K102" i="403"/>
  <c r="J102" i="403"/>
  <c r="I102" i="403"/>
  <c r="H102" i="403"/>
  <c r="N101" i="403"/>
  <c r="K101" i="403"/>
  <c r="J101" i="403"/>
  <c r="I101" i="403"/>
  <c r="H101" i="403"/>
  <c r="N100" i="403"/>
  <c r="K100" i="403" s="1"/>
  <c r="J100" i="403"/>
  <c r="I100" i="403"/>
  <c r="H100" i="403"/>
  <c r="N99" i="403"/>
  <c r="K99" i="403" s="1"/>
  <c r="J99" i="403"/>
  <c r="I99" i="403"/>
  <c r="H99" i="403"/>
  <c r="N98" i="403"/>
  <c r="K98" i="403" s="1"/>
  <c r="J98" i="403"/>
  <c r="I98" i="403"/>
  <c r="H98" i="403"/>
  <c r="N97" i="403"/>
  <c r="K97" i="403"/>
  <c r="J97" i="403"/>
  <c r="I97" i="403"/>
  <c r="H97" i="403"/>
  <c r="N96" i="403"/>
  <c r="K96" i="403" s="1"/>
  <c r="J96" i="403"/>
  <c r="I96" i="403"/>
  <c r="H96" i="403"/>
  <c r="N95" i="403"/>
  <c r="K95" i="403"/>
  <c r="J95" i="403"/>
  <c r="I95" i="403"/>
  <c r="H95" i="403"/>
  <c r="N94" i="403"/>
  <c r="K94" i="403"/>
  <c r="J94" i="403"/>
  <c r="I94" i="403"/>
  <c r="H94" i="403"/>
  <c r="N93" i="403"/>
  <c r="K93" i="403"/>
  <c r="J93" i="403"/>
  <c r="I93" i="403"/>
  <c r="H93" i="403"/>
  <c r="N92" i="403"/>
  <c r="K92" i="403"/>
  <c r="J92" i="403"/>
  <c r="I92" i="403"/>
  <c r="H92" i="403"/>
  <c r="N91" i="403"/>
  <c r="K91" i="403" s="1"/>
  <c r="J91" i="403"/>
  <c r="I91" i="403"/>
  <c r="H91" i="403"/>
  <c r="N90" i="403"/>
  <c r="K90" i="403"/>
  <c r="J90" i="403"/>
  <c r="I90" i="403"/>
  <c r="H90" i="403"/>
  <c r="N89" i="403"/>
  <c r="K89" i="403"/>
  <c r="J89" i="403"/>
  <c r="I89" i="403"/>
  <c r="H89" i="403"/>
  <c r="N88" i="403"/>
  <c r="K88" i="403" s="1"/>
  <c r="J88" i="403"/>
  <c r="I88" i="403"/>
  <c r="H88" i="403"/>
  <c r="N87" i="403"/>
  <c r="K87" i="403" s="1"/>
  <c r="J87" i="403"/>
  <c r="I87" i="403"/>
  <c r="H87" i="403"/>
  <c r="N86" i="403"/>
  <c r="K86" i="403" s="1"/>
  <c r="J86" i="403"/>
  <c r="I86" i="403"/>
  <c r="H86" i="403"/>
  <c r="N85" i="403"/>
  <c r="K85" i="403"/>
  <c r="J85" i="403"/>
  <c r="I85" i="403"/>
  <c r="H85" i="403"/>
  <c r="N84" i="403"/>
  <c r="K84" i="403" s="1"/>
  <c r="J84" i="403"/>
  <c r="I84" i="403"/>
  <c r="H84" i="403"/>
  <c r="N83" i="403"/>
  <c r="K83" i="403"/>
  <c r="J83" i="403"/>
  <c r="I83" i="403"/>
  <c r="H83" i="403"/>
  <c r="N82" i="403"/>
  <c r="K82" i="403"/>
  <c r="J82" i="403"/>
  <c r="I82" i="403"/>
  <c r="H82" i="403"/>
  <c r="N81" i="403"/>
  <c r="K81" i="403"/>
  <c r="J81" i="403"/>
  <c r="I81" i="403"/>
  <c r="H81" i="403"/>
  <c r="N80" i="403"/>
  <c r="K80" i="403"/>
  <c r="J80" i="403"/>
  <c r="I80" i="403"/>
  <c r="H80" i="403"/>
  <c r="N79" i="403"/>
  <c r="K79" i="403" s="1"/>
  <c r="J79" i="403"/>
  <c r="I79" i="403"/>
  <c r="H79" i="403"/>
  <c r="N78" i="403"/>
  <c r="K78" i="403"/>
  <c r="J78" i="403"/>
  <c r="I78" i="403"/>
  <c r="H78" i="403"/>
  <c r="N77" i="403"/>
  <c r="K77" i="403"/>
  <c r="J77" i="403"/>
  <c r="I77" i="403"/>
  <c r="H77" i="403"/>
  <c r="N76" i="403"/>
  <c r="K76" i="403" s="1"/>
  <c r="J76" i="403"/>
  <c r="I76" i="403"/>
  <c r="H76" i="403"/>
  <c r="N75" i="403"/>
  <c r="K75" i="403" s="1"/>
  <c r="J75" i="403"/>
  <c r="I75" i="403"/>
  <c r="H75" i="403"/>
  <c r="N74" i="403"/>
  <c r="K74" i="403" s="1"/>
  <c r="J74" i="403"/>
  <c r="I74" i="403"/>
  <c r="H74" i="403"/>
  <c r="N73" i="403"/>
  <c r="K73" i="403"/>
  <c r="J73" i="403"/>
  <c r="I73" i="403"/>
  <c r="H73" i="403"/>
  <c r="N72" i="403"/>
  <c r="K72" i="403" s="1"/>
  <c r="J72" i="403"/>
  <c r="I72" i="403"/>
  <c r="H72" i="403"/>
  <c r="N71" i="403"/>
  <c r="K71" i="403"/>
  <c r="J71" i="403"/>
  <c r="I71" i="403"/>
  <c r="H71" i="403"/>
  <c r="N70" i="403"/>
  <c r="K70" i="403"/>
  <c r="J70" i="403"/>
  <c r="I70" i="403"/>
  <c r="H70" i="403"/>
  <c r="N69" i="403"/>
  <c r="K69" i="403" s="1"/>
  <c r="J69" i="403"/>
  <c r="I69" i="403"/>
  <c r="H69" i="403"/>
  <c r="N68" i="403"/>
  <c r="K68" i="403"/>
  <c r="J68" i="403"/>
  <c r="I68" i="403"/>
  <c r="H68" i="403"/>
  <c r="N67" i="403"/>
  <c r="K67" i="403" s="1"/>
  <c r="J67" i="403"/>
  <c r="I67" i="403"/>
  <c r="H67" i="403"/>
  <c r="N66" i="403"/>
  <c r="K66" i="403"/>
  <c r="J66" i="403"/>
  <c r="I66" i="403"/>
  <c r="H66" i="403"/>
  <c r="N65" i="403"/>
  <c r="K65" i="403"/>
  <c r="J65" i="403"/>
  <c r="I65" i="403"/>
  <c r="H65" i="403"/>
  <c r="N64" i="403"/>
  <c r="K64" i="403" s="1"/>
  <c r="J64" i="403"/>
  <c r="I64" i="403"/>
  <c r="H64" i="403"/>
  <c r="N63" i="403"/>
  <c r="K63" i="403" s="1"/>
  <c r="J63" i="403"/>
  <c r="I63" i="403"/>
  <c r="H63" i="403"/>
  <c r="N62" i="403"/>
  <c r="K62" i="403"/>
  <c r="J62" i="403"/>
  <c r="I62" i="403"/>
  <c r="H62" i="403"/>
  <c r="N61" i="403"/>
  <c r="K61" i="403"/>
  <c r="J61" i="403"/>
  <c r="I61" i="403"/>
  <c r="H61" i="403"/>
  <c r="N60" i="403"/>
  <c r="K60" i="403" s="1"/>
  <c r="J60" i="403"/>
  <c r="I60" i="403"/>
  <c r="H60" i="403"/>
  <c r="N59" i="403"/>
  <c r="K59" i="403"/>
  <c r="J59" i="403"/>
  <c r="I59" i="403"/>
  <c r="H59" i="403"/>
  <c r="N58" i="403"/>
  <c r="K58" i="403"/>
  <c r="J58" i="403"/>
  <c r="I58" i="403"/>
  <c r="H58" i="403"/>
  <c r="N57" i="403"/>
  <c r="K57" i="403" s="1"/>
  <c r="J57" i="403"/>
  <c r="I57" i="403"/>
  <c r="H57" i="403"/>
  <c r="N56" i="403"/>
  <c r="K56" i="403"/>
  <c r="J56" i="403"/>
  <c r="I56" i="403"/>
  <c r="H56" i="403"/>
  <c r="N55" i="403"/>
  <c r="K55" i="403" s="1"/>
  <c r="J55" i="403"/>
  <c r="I55" i="403"/>
  <c r="H55" i="403"/>
  <c r="N54" i="403"/>
  <c r="K54" i="403"/>
  <c r="J54" i="403"/>
  <c r="I54" i="403"/>
  <c r="H54" i="403"/>
  <c r="N53" i="403"/>
  <c r="K53" i="403"/>
  <c r="J53" i="403"/>
  <c r="I53" i="403"/>
  <c r="H53" i="403"/>
  <c r="N52" i="403"/>
  <c r="K52" i="403" s="1"/>
  <c r="J52" i="403"/>
  <c r="I52" i="403"/>
  <c r="H52" i="403"/>
  <c r="N51" i="403"/>
  <c r="K51" i="403" s="1"/>
  <c r="J51" i="403"/>
  <c r="I51" i="403"/>
  <c r="H51" i="403"/>
  <c r="N50" i="403"/>
  <c r="K50" i="403"/>
  <c r="J50" i="403"/>
  <c r="I50" i="403"/>
  <c r="H50" i="403"/>
  <c r="N49" i="403"/>
  <c r="K49" i="403"/>
  <c r="J49" i="403"/>
  <c r="I49" i="403"/>
  <c r="H49" i="403"/>
  <c r="N48" i="403"/>
  <c r="K48" i="403" s="1"/>
  <c r="J48" i="403"/>
  <c r="I48" i="403"/>
  <c r="H48" i="403"/>
  <c r="N47" i="403"/>
  <c r="K47" i="403"/>
  <c r="J47" i="403"/>
  <c r="I47" i="403"/>
  <c r="H47" i="403"/>
  <c r="N46" i="403"/>
  <c r="K46" i="403"/>
  <c r="J46" i="403"/>
  <c r="I46" i="403"/>
  <c r="H46" i="403"/>
  <c r="N45" i="403"/>
  <c r="K45" i="403" s="1"/>
  <c r="J45" i="403"/>
  <c r="I45" i="403"/>
  <c r="H45" i="403"/>
  <c r="N44" i="403"/>
  <c r="K44" i="403"/>
  <c r="J44" i="403"/>
  <c r="I44" i="403"/>
  <c r="H44" i="403"/>
  <c r="N43" i="403"/>
  <c r="K43" i="403" s="1"/>
  <c r="J43" i="403"/>
  <c r="I43" i="403"/>
  <c r="H43" i="403"/>
  <c r="N42" i="403"/>
  <c r="K42" i="403"/>
  <c r="J42" i="403"/>
  <c r="I42" i="403"/>
  <c r="H42" i="403"/>
  <c r="N41" i="403"/>
  <c r="K41" i="403"/>
  <c r="J41" i="403"/>
  <c r="I41" i="403"/>
  <c r="H41" i="403"/>
  <c r="N40" i="403"/>
  <c r="K40" i="403" s="1"/>
  <c r="J40" i="403"/>
  <c r="I40" i="403"/>
  <c r="H40" i="403"/>
  <c r="N39" i="403"/>
  <c r="K39" i="403" s="1"/>
  <c r="J39" i="403"/>
  <c r="I39" i="403"/>
  <c r="H39" i="403"/>
  <c r="N38" i="403"/>
  <c r="K38" i="403"/>
  <c r="J38" i="403"/>
  <c r="I38" i="403"/>
  <c r="H38" i="403"/>
  <c r="N37" i="403"/>
  <c r="K37" i="403"/>
  <c r="J37" i="403"/>
  <c r="I37" i="403"/>
  <c r="H37" i="403"/>
  <c r="N36" i="403"/>
  <c r="K36" i="403" s="1"/>
  <c r="J36" i="403"/>
  <c r="I36" i="403"/>
  <c r="H36" i="403"/>
  <c r="N35" i="403"/>
  <c r="K35" i="403"/>
  <c r="J35" i="403"/>
  <c r="I35" i="403"/>
  <c r="H35" i="403"/>
  <c r="N34" i="403"/>
  <c r="K34" i="403"/>
  <c r="J34" i="403"/>
  <c r="I34" i="403"/>
  <c r="H34" i="403"/>
  <c r="N33" i="403"/>
  <c r="K33" i="403" s="1"/>
  <c r="J33" i="403"/>
  <c r="I33" i="403"/>
  <c r="H33" i="403"/>
  <c r="N32" i="403"/>
  <c r="N31" i="403"/>
  <c r="N30" i="403"/>
  <c r="D5" i="403"/>
  <c r="N122" i="401"/>
  <c r="K122" i="401"/>
  <c r="J122" i="401"/>
  <c r="I122" i="401"/>
  <c r="H122" i="401"/>
  <c r="N121" i="401"/>
  <c r="K121" i="401"/>
  <c r="J121" i="401"/>
  <c r="I121" i="401"/>
  <c r="H121" i="401"/>
  <c r="N120" i="401"/>
  <c r="K120" i="401" s="1"/>
  <c r="J120" i="401"/>
  <c r="I120" i="401"/>
  <c r="H120" i="401"/>
  <c r="N119" i="401"/>
  <c r="K119" i="401" s="1"/>
  <c r="J119" i="401"/>
  <c r="I119" i="401"/>
  <c r="H119" i="401"/>
  <c r="N118" i="401"/>
  <c r="K118" i="401"/>
  <c r="J118" i="401"/>
  <c r="I118" i="401"/>
  <c r="H118" i="401"/>
  <c r="N117" i="401"/>
  <c r="K117" i="401" s="1"/>
  <c r="J117" i="401"/>
  <c r="I117" i="401"/>
  <c r="H117" i="401"/>
  <c r="N116" i="401"/>
  <c r="K116" i="401" s="1"/>
  <c r="J116" i="401"/>
  <c r="I116" i="401"/>
  <c r="H116" i="401"/>
  <c r="N115" i="401"/>
  <c r="K115" i="401" s="1"/>
  <c r="J115" i="401"/>
  <c r="I115" i="401"/>
  <c r="H115" i="401"/>
  <c r="N114" i="401"/>
  <c r="K114" i="401" s="1"/>
  <c r="J114" i="401"/>
  <c r="I114" i="401"/>
  <c r="H114" i="401"/>
  <c r="N113" i="401"/>
  <c r="K113" i="401"/>
  <c r="J113" i="401"/>
  <c r="I113" i="401"/>
  <c r="H113" i="401"/>
  <c r="N112" i="401"/>
  <c r="K112" i="401"/>
  <c r="J112" i="401"/>
  <c r="I112" i="401"/>
  <c r="H112" i="401"/>
  <c r="N111" i="401"/>
  <c r="K111" i="401" s="1"/>
  <c r="J111" i="401"/>
  <c r="I111" i="401"/>
  <c r="H111" i="401"/>
  <c r="N110" i="401"/>
  <c r="K110" i="401"/>
  <c r="J110" i="401"/>
  <c r="I110" i="401"/>
  <c r="H110" i="401"/>
  <c r="N109" i="401"/>
  <c r="K109" i="401"/>
  <c r="J109" i="401"/>
  <c r="I109" i="401"/>
  <c r="H109" i="401"/>
  <c r="N108" i="401"/>
  <c r="K108" i="401" s="1"/>
  <c r="J108" i="401"/>
  <c r="I108" i="401"/>
  <c r="H108" i="401"/>
  <c r="N107" i="401"/>
  <c r="K107" i="401" s="1"/>
  <c r="J107" i="401"/>
  <c r="I107" i="401"/>
  <c r="H107" i="401"/>
  <c r="N106" i="401"/>
  <c r="K106" i="401"/>
  <c r="J106" i="401"/>
  <c r="I106" i="401"/>
  <c r="H106" i="401"/>
  <c r="N105" i="401"/>
  <c r="K105" i="401" s="1"/>
  <c r="J105" i="401"/>
  <c r="I105" i="401"/>
  <c r="H105" i="401"/>
  <c r="N104" i="401"/>
  <c r="K104" i="401"/>
  <c r="J104" i="401"/>
  <c r="I104" i="401"/>
  <c r="H104" i="401"/>
  <c r="N103" i="401"/>
  <c r="K103" i="401" s="1"/>
  <c r="J103" i="401"/>
  <c r="I103" i="401"/>
  <c r="H103" i="401"/>
  <c r="N102" i="401"/>
  <c r="K102" i="401" s="1"/>
  <c r="J102" i="401"/>
  <c r="I102" i="401"/>
  <c r="H102" i="401"/>
  <c r="N101" i="401"/>
  <c r="K101" i="401"/>
  <c r="J101" i="401"/>
  <c r="I101" i="401"/>
  <c r="H101" i="401"/>
  <c r="N100" i="401"/>
  <c r="K100" i="401"/>
  <c r="J100" i="401"/>
  <c r="I100" i="401"/>
  <c r="H100" i="401"/>
  <c r="N99" i="401"/>
  <c r="K99" i="401" s="1"/>
  <c r="J99" i="401"/>
  <c r="I99" i="401"/>
  <c r="H99" i="401"/>
  <c r="N98" i="401"/>
  <c r="K98" i="401"/>
  <c r="J98" i="401"/>
  <c r="I98" i="401"/>
  <c r="H98" i="401"/>
  <c r="N97" i="401"/>
  <c r="K97" i="401"/>
  <c r="J97" i="401"/>
  <c r="I97" i="401"/>
  <c r="H97" i="401"/>
  <c r="N96" i="401"/>
  <c r="K96" i="401" s="1"/>
  <c r="J96" i="401"/>
  <c r="I96" i="401"/>
  <c r="H96" i="401"/>
  <c r="N95" i="401"/>
  <c r="K95" i="401" s="1"/>
  <c r="J95" i="401"/>
  <c r="I95" i="401"/>
  <c r="H95" i="401"/>
  <c r="N94" i="401"/>
  <c r="K94" i="401"/>
  <c r="J94" i="401"/>
  <c r="I94" i="401"/>
  <c r="H94" i="401"/>
  <c r="N93" i="401"/>
  <c r="K93" i="401" s="1"/>
  <c r="J93" i="401"/>
  <c r="I93" i="401"/>
  <c r="H93" i="401"/>
  <c r="N92" i="401"/>
  <c r="K92" i="401"/>
  <c r="J92" i="401"/>
  <c r="I92" i="401"/>
  <c r="H92" i="401"/>
  <c r="N91" i="401"/>
  <c r="K91" i="401" s="1"/>
  <c r="J91" i="401"/>
  <c r="I91" i="401"/>
  <c r="H91" i="401"/>
  <c r="N90" i="401"/>
  <c r="K90" i="401" s="1"/>
  <c r="J90" i="401"/>
  <c r="I90" i="401"/>
  <c r="H90" i="401"/>
  <c r="N89" i="401"/>
  <c r="K89" i="401"/>
  <c r="J89" i="401"/>
  <c r="I89" i="401"/>
  <c r="H89" i="401"/>
  <c r="N88" i="401"/>
  <c r="K88" i="401"/>
  <c r="J88" i="401"/>
  <c r="I88" i="401"/>
  <c r="H88" i="401"/>
  <c r="N87" i="401"/>
  <c r="K87" i="401" s="1"/>
  <c r="J87" i="401"/>
  <c r="I87" i="401"/>
  <c r="H87" i="401"/>
  <c r="N86" i="401"/>
  <c r="K86" i="401"/>
  <c r="J86" i="401"/>
  <c r="I86" i="401"/>
  <c r="H86" i="401"/>
  <c r="N85" i="401"/>
  <c r="K85" i="401"/>
  <c r="J85" i="401"/>
  <c r="I85" i="401"/>
  <c r="H85" i="401"/>
  <c r="N84" i="401"/>
  <c r="K84" i="401" s="1"/>
  <c r="J84" i="401"/>
  <c r="I84" i="401"/>
  <c r="H84" i="401"/>
  <c r="N83" i="401"/>
  <c r="K83" i="401" s="1"/>
  <c r="J83" i="401"/>
  <c r="I83" i="401"/>
  <c r="H83" i="401"/>
  <c r="N82" i="401"/>
  <c r="K82" i="401"/>
  <c r="J82" i="401"/>
  <c r="I82" i="401"/>
  <c r="H82" i="401"/>
  <c r="N81" i="401"/>
  <c r="K81" i="401" s="1"/>
  <c r="J81" i="401"/>
  <c r="I81" i="401"/>
  <c r="H81" i="401"/>
  <c r="N80" i="401"/>
  <c r="K80" i="401"/>
  <c r="J80" i="401"/>
  <c r="I80" i="401"/>
  <c r="H80" i="401"/>
  <c r="N79" i="401"/>
  <c r="K79" i="401" s="1"/>
  <c r="J79" i="401"/>
  <c r="I79" i="401"/>
  <c r="H79" i="401"/>
  <c r="N78" i="401"/>
  <c r="K78" i="401" s="1"/>
  <c r="J78" i="401"/>
  <c r="I78" i="401"/>
  <c r="H78" i="401"/>
  <c r="N77" i="401"/>
  <c r="K77" i="401"/>
  <c r="J77" i="401"/>
  <c r="I77" i="401"/>
  <c r="H77" i="401"/>
  <c r="N76" i="401"/>
  <c r="K76" i="401"/>
  <c r="J76" i="401"/>
  <c r="I76" i="401"/>
  <c r="H76" i="401"/>
  <c r="N75" i="401"/>
  <c r="K75" i="401" s="1"/>
  <c r="J75" i="401"/>
  <c r="I75" i="401"/>
  <c r="H75" i="401"/>
  <c r="N74" i="401"/>
  <c r="K74" i="401"/>
  <c r="J74" i="401"/>
  <c r="I74" i="401"/>
  <c r="H74" i="401"/>
  <c r="N73" i="401"/>
  <c r="K73" i="401"/>
  <c r="J73" i="401"/>
  <c r="I73" i="401"/>
  <c r="H73" i="401"/>
  <c r="N72" i="401"/>
  <c r="K72" i="401" s="1"/>
  <c r="J72" i="401"/>
  <c r="I72" i="401"/>
  <c r="H72" i="401"/>
  <c r="N71" i="401"/>
  <c r="K71" i="401" s="1"/>
  <c r="J71" i="401"/>
  <c r="I71" i="401"/>
  <c r="H71" i="401"/>
  <c r="N70" i="401"/>
  <c r="K70" i="401"/>
  <c r="J70" i="401"/>
  <c r="I70" i="401"/>
  <c r="H70" i="401"/>
  <c r="N69" i="401"/>
  <c r="K69" i="401" s="1"/>
  <c r="J69" i="401"/>
  <c r="I69" i="401"/>
  <c r="H69" i="401"/>
  <c r="N68" i="401"/>
  <c r="K68" i="401"/>
  <c r="J68" i="401"/>
  <c r="I68" i="401"/>
  <c r="H68" i="401"/>
  <c r="N67" i="401"/>
  <c r="K67" i="401" s="1"/>
  <c r="J67" i="401"/>
  <c r="I67" i="401"/>
  <c r="H67" i="401"/>
  <c r="N66" i="401"/>
  <c r="K66" i="401" s="1"/>
  <c r="J66" i="401"/>
  <c r="I66" i="401"/>
  <c r="H66" i="401"/>
  <c r="N65" i="401"/>
  <c r="K65" i="401"/>
  <c r="J65" i="401"/>
  <c r="I65" i="401"/>
  <c r="H65" i="401"/>
  <c r="N64" i="401"/>
  <c r="K64" i="401"/>
  <c r="J64" i="401"/>
  <c r="I64" i="401"/>
  <c r="H64" i="401"/>
  <c r="N63" i="401"/>
  <c r="K63" i="401" s="1"/>
  <c r="J63" i="401"/>
  <c r="I63" i="401"/>
  <c r="H63" i="401"/>
  <c r="N62" i="401"/>
  <c r="K62" i="401"/>
  <c r="J62" i="401"/>
  <c r="I62" i="401"/>
  <c r="H62" i="401"/>
  <c r="N61" i="401"/>
  <c r="K61" i="401"/>
  <c r="J61" i="401"/>
  <c r="I61" i="401"/>
  <c r="H61" i="401"/>
  <c r="N60" i="401"/>
  <c r="K60" i="401" s="1"/>
  <c r="J60" i="401"/>
  <c r="I60" i="401"/>
  <c r="H60" i="401"/>
  <c r="N59" i="401"/>
  <c r="K59" i="401" s="1"/>
  <c r="J59" i="401"/>
  <c r="I59" i="401"/>
  <c r="H59" i="401"/>
  <c r="N58" i="401"/>
  <c r="K58" i="401"/>
  <c r="J58" i="401"/>
  <c r="I58" i="401"/>
  <c r="H58" i="401"/>
  <c r="N57" i="401"/>
  <c r="K57" i="401" s="1"/>
  <c r="J57" i="401"/>
  <c r="I57" i="401"/>
  <c r="H57" i="401"/>
  <c r="N56" i="401"/>
  <c r="K56" i="401"/>
  <c r="J56" i="401"/>
  <c r="I56" i="401"/>
  <c r="H56" i="401"/>
  <c r="N55" i="401"/>
  <c r="K55" i="401" s="1"/>
  <c r="J55" i="401"/>
  <c r="I55" i="401"/>
  <c r="H55" i="401"/>
  <c r="N54" i="401"/>
  <c r="K54" i="401" s="1"/>
  <c r="J54" i="401"/>
  <c r="I54" i="401"/>
  <c r="H54" i="401"/>
  <c r="N53" i="401"/>
  <c r="K53" i="401"/>
  <c r="J53" i="401"/>
  <c r="I53" i="401"/>
  <c r="H53" i="401"/>
  <c r="N52" i="401"/>
  <c r="K52" i="401"/>
  <c r="J52" i="401"/>
  <c r="I52" i="401"/>
  <c r="H52" i="401"/>
  <c r="N51" i="401"/>
  <c r="K51" i="401" s="1"/>
  <c r="J51" i="401"/>
  <c r="I51" i="401"/>
  <c r="H51" i="401"/>
  <c r="N50" i="401"/>
  <c r="K50" i="401"/>
  <c r="J50" i="401"/>
  <c r="I50" i="401"/>
  <c r="H50" i="401"/>
  <c r="N49" i="401"/>
  <c r="K49" i="401"/>
  <c r="J49" i="401"/>
  <c r="I49" i="401"/>
  <c r="H49" i="401"/>
  <c r="N48" i="401"/>
  <c r="K48" i="401" s="1"/>
  <c r="J48" i="401"/>
  <c r="I48" i="401"/>
  <c r="H48" i="401"/>
  <c r="N47" i="401"/>
  <c r="K47" i="401" s="1"/>
  <c r="J47" i="401"/>
  <c r="I47" i="401"/>
  <c r="H47" i="401"/>
  <c r="N46" i="401"/>
  <c r="K46" i="401"/>
  <c r="J46" i="401"/>
  <c r="I46" i="401"/>
  <c r="H46" i="401"/>
  <c r="N45" i="401"/>
  <c r="K45" i="401" s="1"/>
  <c r="J45" i="401"/>
  <c r="I45" i="401"/>
  <c r="H45" i="401"/>
  <c r="N44" i="401"/>
  <c r="K44" i="401"/>
  <c r="J44" i="401"/>
  <c r="I44" i="401"/>
  <c r="H44" i="401"/>
  <c r="N43" i="401"/>
  <c r="K43" i="401" s="1"/>
  <c r="J43" i="401"/>
  <c r="I43" i="401"/>
  <c r="H43" i="401"/>
  <c r="N42" i="401"/>
  <c r="K42" i="401" s="1"/>
  <c r="J42" i="401"/>
  <c r="I42" i="401"/>
  <c r="H42" i="401"/>
  <c r="N41" i="401"/>
  <c r="K41" i="401"/>
  <c r="J41" i="401"/>
  <c r="I41" i="401"/>
  <c r="H41" i="401"/>
  <c r="N40" i="401"/>
  <c r="K40" i="401"/>
  <c r="J40" i="401"/>
  <c r="I40" i="401"/>
  <c r="H40" i="401"/>
  <c r="N39" i="401"/>
  <c r="K39" i="401" s="1"/>
  <c r="J39" i="401"/>
  <c r="I39" i="401"/>
  <c r="H39" i="401"/>
  <c r="N38" i="401"/>
  <c r="K38" i="401"/>
  <c r="J38" i="401"/>
  <c r="I38" i="401"/>
  <c r="H38" i="401"/>
  <c r="N37" i="401"/>
  <c r="K37" i="401" s="1"/>
  <c r="J37" i="401"/>
  <c r="I37" i="401"/>
  <c r="H37" i="401"/>
  <c r="N36" i="401"/>
  <c r="K36" i="401" s="1"/>
  <c r="J36" i="401"/>
  <c r="I36" i="401"/>
  <c r="H36" i="401"/>
  <c r="N35" i="401"/>
  <c r="K35" i="401" s="1"/>
  <c r="J35" i="401"/>
  <c r="I35" i="401"/>
  <c r="H35" i="401"/>
  <c r="N34" i="401"/>
  <c r="K34" i="401"/>
  <c r="J34" i="401"/>
  <c r="I34" i="401"/>
  <c r="H34" i="401"/>
  <c r="N33" i="401"/>
  <c r="K33" i="401" s="1"/>
  <c r="J33" i="401"/>
  <c r="I33" i="401"/>
  <c r="H33" i="401"/>
  <c r="N32" i="401"/>
  <c r="N31" i="401"/>
  <c r="N30" i="401"/>
  <c r="D5" i="401"/>
  <c r="K41" i="400"/>
  <c r="B22" i="400"/>
  <c r="B21" i="400"/>
  <c r="B20" i="400"/>
  <c r="B19" i="400"/>
  <c r="J18" i="400"/>
  <c r="H18" i="400"/>
  <c r="F18" i="400"/>
  <c r="D18" i="400"/>
  <c r="I13" i="400"/>
  <c r="D13" i="400"/>
  <c r="C13" i="400"/>
  <c r="I11" i="400"/>
  <c r="D11" i="400"/>
  <c r="C11" i="400"/>
  <c r="I9" i="400"/>
  <c r="D9" i="400"/>
  <c r="C9" i="400"/>
  <c r="Y5" i="400"/>
  <c r="AJ1" i="400" s="1"/>
  <c r="Y3" i="400"/>
  <c r="N122" i="399"/>
  <c r="K122" i="399"/>
  <c r="J122" i="399"/>
  <c r="I122" i="399"/>
  <c r="H122" i="399"/>
  <c r="N121" i="399"/>
  <c r="K121" i="399"/>
  <c r="J121" i="399"/>
  <c r="I121" i="399"/>
  <c r="H121" i="399"/>
  <c r="N120" i="399"/>
  <c r="K120" i="399" s="1"/>
  <c r="J120" i="399"/>
  <c r="I120" i="399"/>
  <c r="H120" i="399"/>
  <c r="N119" i="399"/>
  <c r="K119" i="399"/>
  <c r="J119" i="399"/>
  <c r="I119" i="399"/>
  <c r="H119" i="399"/>
  <c r="N118" i="399"/>
  <c r="K118" i="399"/>
  <c r="J118" i="399"/>
  <c r="I118" i="399"/>
  <c r="H118" i="399"/>
  <c r="N117" i="399"/>
  <c r="K117" i="399" s="1"/>
  <c r="J117" i="399"/>
  <c r="I117" i="399"/>
  <c r="H117" i="399"/>
  <c r="N116" i="399"/>
  <c r="K116" i="399" s="1"/>
  <c r="J116" i="399"/>
  <c r="I116" i="399"/>
  <c r="H116" i="399"/>
  <c r="N115" i="399"/>
  <c r="K115" i="399" s="1"/>
  <c r="J115" i="399"/>
  <c r="I115" i="399"/>
  <c r="H115" i="399"/>
  <c r="N114" i="399"/>
  <c r="K114" i="399" s="1"/>
  <c r="J114" i="399"/>
  <c r="I114" i="399"/>
  <c r="H114" i="399"/>
  <c r="N113" i="399"/>
  <c r="K113" i="399"/>
  <c r="J113" i="399"/>
  <c r="I113" i="399"/>
  <c r="H113" i="399"/>
  <c r="N112" i="399"/>
  <c r="K112" i="399" s="1"/>
  <c r="J112" i="399"/>
  <c r="I112" i="399"/>
  <c r="H112" i="399"/>
  <c r="N111" i="399"/>
  <c r="K111" i="399"/>
  <c r="J111" i="399"/>
  <c r="I111" i="399"/>
  <c r="H111" i="399"/>
  <c r="N110" i="399"/>
  <c r="K110" i="399"/>
  <c r="J110" i="399"/>
  <c r="I110" i="399"/>
  <c r="H110" i="399"/>
  <c r="N109" i="399"/>
  <c r="K109" i="399"/>
  <c r="J109" i="399"/>
  <c r="I109" i="399"/>
  <c r="H109" i="399"/>
  <c r="N108" i="399"/>
  <c r="K108" i="399" s="1"/>
  <c r="J108" i="399"/>
  <c r="I108" i="399"/>
  <c r="H108" i="399"/>
  <c r="N107" i="399"/>
  <c r="K107" i="399"/>
  <c r="J107" i="399"/>
  <c r="I107" i="399"/>
  <c r="H107" i="399"/>
  <c r="N106" i="399"/>
  <c r="K106" i="399"/>
  <c r="J106" i="399"/>
  <c r="I106" i="399"/>
  <c r="H106" i="399"/>
  <c r="N105" i="399"/>
  <c r="K105" i="399" s="1"/>
  <c r="J105" i="399"/>
  <c r="I105" i="399"/>
  <c r="H105" i="399"/>
  <c r="N104" i="399"/>
  <c r="K104" i="399" s="1"/>
  <c r="J104" i="399"/>
  <c r="I104" i="399"/>
  <c r="H104" i="399"/>
  <c r="N103" i="399"/>
  <c r="K103" i="399" s="1"/>
  <c r="J103" i="399"/>
  <c r="I103" i="399"/>
  <c r="H103" i="399"/>
  <c r="N102" i="399"/>
  <c r="K102" i="399" s="1"/>
  <c r="J102" i="399"/>
  <c r="I102" i="399"/>
  <c r="H102" i="399"/>
  <c r="N101" i="399"/>
  <c r="K101" i="399"/>
  <c r="J101" i="399"/>
  <c r="I101" i="399"/>
  <c r="H101" i="399"/>
  <c r="N100" i="399"/>
  <c r="K100" i="399" s="1"/>
  <c r="J100" i="399"/>
  <c r="I100" i="399"/>
  <c r="H100" i="399"/>
  <c r="N99" i="399"/>
  <c r="K99" i="399"/>
  <c r="J99" i="399"/>
  <c r="I99" i="399"/>
  <c r="H99" i="399"/>
  <c r="N98" i="399"/>
  <c r="K98" i="399"/>
  <c r="J98" i="399"/>
  <c r="I98" i="399"/>
  <c r="H98" i="399"/>
  <c r="N97" i="399"/>
  <c r="K97" i="399"/>
  <c r="J97" i="399"/>
  <c r="I97" i="399"/>
  <c r="H97" i="399"/>
  <c r="N96" i="399"/>
  <c r="K96" i="399" s="1"/>
  <c r="J96" i="399"/>
  <c r="I96" i="399"/>
  <c r="H96" i="399"/>
  <c r="N95" i="399"/>
  <c r="K95" i="399"/>
  <c r="J95" i="399"/>
  <c r="I95" i="399"/>
  <c r="H95" i="399"/>
  <c r="N94" i="399"/>
  <c r="K94" i="399"/>
  <c r="J94" i="399"/>
  <c r="I94" i="399"/>
  <c r="H94" i="399"/>
  <c r="N93" i="399"/>
  <c r="K93" i="399" s="1"/>
  <c r="J93" i="399"/>
  <c r="I93" i="399"/>
  <c r="H93" i="399"/>
  <c r="N92" i="399"/>
  <c r="K92" i="399" s="1"/>
  <c r="J92" i="399"/>
  <c r="I92" i="399"/>
  <c r="H92" i="399"/>
  <c r="N91" i="399"/>
  <c r="K91" i="399" s="1"/>
  <c r="J91" i="399"/>
  <c r="I91" i="399"/>
  <c r="H91" i="399"/>
  <c r="N90" i="399"/>
  <c r="K90" i="399" s="1"/>
  <c r="J90" i="399"/>
  <c r="I90" i="399"/>
  <c r="H90" i="399"/>
  <c r="N89" i="399"/>
  <c r="K89" i="399"/>
  <c r="J89" i="399"/>
  <c r="I89" i="399"/>
  <c r="H89" i="399"/>
  <c r="N88" i="399"/>
  <c r="K88" i="399" s="1"/>
  <c r="J88" i="399"/>
  <c r="I88" i="399"/>
  <c r="H88" i="399"/>
  <c r="N87" i="399"/>
  <c r="K87" i="399"/>
  <c r="J87" i="399"/>
  <c r="I87" i="399"/>
  <c r="H87" i="399"/>
  <c r="N86" i="399"/>
  <c r="K86" i="399"/>
  <c r="J86" i="399"/>
  <c r="I86" i="399"/>
  <c r="H86" i="399"/>
  <c r="N85" i="399"/>
  <c r="K85" i="399"/>
  <c r="J85" i="399"/>
  <c r="I85" i="399"/>
  <c r="H85" i="399"/>
  <c r="N84" i="399"/>
  <c r="K84" i="399" s="1"/>
  <c r="J84" i="399"/>
  <c r="I84" i="399"/>
  <c r="H84" i="399"/>
  <c r="N83" i="399"/>
  <c r="K83" i="399"/>
  <c r="J83" i="399"/>
  <c r="I83" i="399"/>
  <c r="H83" i="399"/>
  <c r="N82" i="399"/>
  <c r="K82" i="399"/>
  <c r="J82" i="399"/>
  <c r="I82" i="399"/>
  <c r="H82" i="399"/>
  <c r="N81" i="399"/>
  <c r="K81" i="399" s="1"/>
  <c r="J81" i="399"/>
  <c r="I81" i="399"/>
  <c r="H81" i="399"/>
  <c r="N80" i="399"/>
  <c r="K80" i="399" s="1"/>
  <c r="J80" i="399"/>
  <c r="I80" i="399"/>
  <c r="H80" i="399"/>
  <c r="N79" i="399"/>
  <c r="K79" i="399"/>
  <c r="J79" i="399"/>
  <c r="I79" i="399"/>
  <c r="H79" i="399"/>
  <c r="N78" i="399"/>
  <c r="K78" i="399" s="1"/>
  <c r="J78" i="399"/>
  <c r="I78" i="399"/>
  <c r="H78" i="399"/>
  <c r="N77" i="399"/>
  <c r="K77" i="399"/>
  <c r="J77" i="399"/>
  <c r="I77" i="399"/>
  <c r="H77" i="399"/>
  <c r="N76" i="399"/>
  <c r="K76" i="399" s="1"/>
  <c r="J76" i="399"/>
  <c r="I76" i="399"/>
  <c r="H76" i="399"/>
  <c r="N75" i="399"/>
  <c r="K75" i="399"/>
  <c r="J75" i="399"/>
  <c r="I75" i="399"/>
  <c r="H75" i="399"/>
  <c r="N74" i="399"/>
  <c r="K74" i="399"/>
  <c r="J74" i="399"/>
  <c r="I74" i="399"/>
  <c r="H74" i="399"/>
  <c r="N73" i="399"/>
  <c r="K73" i="399"/>
  <c r="J73" i="399"/>
  <c r="I73" i="399"/>
  <c r="H73" i="399"/>
  <c r="N72" i="399"/>
  <c r="K72" i="399" s="1"/>
  <c r="J72" i="399"/>
  <c r="I72" i="399"/>
  <c r="H72" i="399"/>
  <c r="N71" i="399"/>
  <c r="K71" i="399"/>
  <c r="J71" i="399"/>
  <c r="I71" i="399"/>
  <c r="H71" i="399"/>
  <c r="N70" i="399"/>
  <c r="K70" i="399"/>
  <c r="J70" i="399"/>
  <c r="I70" i="399"/>
  <c r="H70" i="399"/>
  <c r="N69" i="399"/>
  <c r="K69" i="399" s="1"/>
  <c r="J69" i="399"/>
  <c r="I69" i="399"/>
  <c r="H69" i="399"/>
  <c r="N68" i="399"/>
  <c r="K68" i="399" s="1"/>
  <c r="J68" i="399"/>
  <c r="I68" i="399"/>
  <c r="H68" i="399"/>
  <c r="N67" i="399"/>
  <c r="K67" i="399"/>
  <c r="J67" i="399"/>
  <c r="I67" i="399"/>
  <c r="H67" i="399"/>
  <c r="N66" i="399"/>
  <c r="K66" i="399" s="1"/>
  <c r="J66" i="399"/>
  <c r="I66" i="399"/>
  <c r="H66" i="399"/>
  <c r="N65" i="399"/>
  <c r="K65" i="399"/>
  <c r="J65" i="399"/>
  <c r="I65" i="399"/>
  <c r="H65" i="399"/>
  <c r="N64" i="399"/>
  <c r="K64" i="399" s="1"/>
  <c r="J64" i="399"/>
  <c r="I64" i="399"/>
  <c r="H64" i="399"/>
  <c r="N63" i="399"/>
  <c r="K63" i="399"/>
  <c r="J63" i="399"/>
  <c r="I63" i="399"/>
  <c r="H63" i="399"/>
  <c r="N62" i="399"/>
  <c r="K62" i="399"/>
  <c r="J62" i="399"/>
  <c r="I62" i="399"/>
  <c r="H62" i="399"/>
  <c r="N61" i="399"/>
  <c r="K61" i="399"/>
  <c r="J61" i="399"/>
  <c r="I61" i="399"/>
  <c r="H61" i="399"/>
  <c r="N60" i="399"/>
  <c r="K60" i="399" s="1"/>
  <c r="J60" i="399"/>
  <c r="I60" i="399"/>
  <c r="H60" i="399"/>
  <c r="N59" i="399"/>
  <c r="K59" i="399"/>
  <c r="J59" i="399"/>
  <c r="I59" i="399"/>
  <c r="H59" i="399"/>
  <c r="N58" i="399"/>
  <c r="K58" i="399"/>
  <c r="J58" i="399"/>
  <c r="I58" i="399"/>
  <c r="H58" i="399"/>
  <c r="N57" i="399"/>
  <c r="K57" i="399" s="1"/>
  <c r="J57" i="399"/>
  <c r="I57" i="399"/>
  <c r="H57" i="399"/>
  <c r="N56" i="399"/>
  <c r="K56" i="399" s="1"/>
  <c r="J56" i="399"/>
  <c r="I56" i="399"/>
  <c r="H56" i="399"/>
  <c r="N55" i="399"/>
  <c r="K55" i="399"/>
  <c r="J55" i="399"/>
  <c r="I55" i="399"/>
  <c r="H55" i="399"/>
  <c r="N54" i="399"/>
  <c r="K54" i="399" s="1"/>
  <c r="J54" i="399"/>
  <c r="I54" i="399"/>
  <c r="H54" i="399"/>
  <c r="N53" i="399"/>
  <c r="K53" i="399"/>
  <c r="J53" i="399"/>
  <c r="I53" i="399"/>
  <c r="H53" i="399"/>
  <c r="N52" i="399"/>
  <c r="K52" i="399" s="1"/>
  <c r="J52" i="399"/>
  <c r="I52" i="399"/>
  <c r="H52" i="399"/>
  <c r="N51" i="399"/>
  <c r="K51" i="399"/>
  <c r="J51" i="399"/>
  <c r="I51" i="399"/>
  <c r="H51" i="399"/>
  <c r="N50" i="399"/>
  <c r="K50" i="399"/>
  <c r="J50" i="399"/>
  <c r="I50" i="399"/>
  <c r="H50" i="399"/>
  <c r="N49" i="399"/>
  <c r="K49" i="399"/>
  <c r="J49" i="399"/>
  <c r="I49" i="399"/>
  <c r="H49" i="399"/>
  <c r="N48" i="399"/>
  <c r="K48" i="399" s="1"/>
  <c r="J48" i="399"/>
  <c r="I48" i="399"/>
  <c r="H48" i="399"/>
  <c r="N47" i="399"/>
  <c r="K47" i="399"/>
  <c r="J47" i="399"/>
  <c r="I47" i="399"/>
  <c r="H47" i="399"/>
  <c r="N46" i="399"/>
  <c r="K46" i="399"/>
  <c r="J46" i="399"/>
  <c r="I46" i="399"/>
  <c r="H46" i="399"/>
  <c r="N45" i="399"/>
  <c r="K45" i="399" s="1"/>
  <c r="J45" i="399"/>
  <c r="I45" i="399"/>
  <c r="H45" i="399"/>
  <c r="N44" i="399"/>
  <c r="K44" i="399" s="1"/>
  <c r="J44" i="399"/>
  <c r="I44" i="399"/>
  <c r="H44" i="399"/>
  <c r="N43" i="399"/>
  <c r="K43" i="399"/>
  <c r="J43" i="399"/>
  <c r="I43" i="399"/>
  <c r="H43" i="399"/>
  <c r="N42" i="399"/>
  <c r="K42" i="399" s="1"/>
  <c r="J42" i="399"/>
  <c r="I42" i="399"/>
  <c r="H42" i="399"/>
  <c r="N41" i="399"/>
  <c r="K41" i="399"/>
  <c r="J41" i="399"/>
  <c r="I41" i="399"/>
  <c r="H41" i="399"/>
  <c r="N40" i="399"/>
  <c r="K40" i="399" s="1"/>
  <c r="J40" i="399"/>
  <c r="I40" i="399"/>
  <c r="H40" i="399"/>
  <c r="N39" i="399"/>
  <c r="K39" i="399"/>
  <c r="J39" i="399"/>
  <c r="I39" i="399"/>
  <c r="H39" i="399"/>
  <c r="N38" i="399"/>
  <c r="K38" i="399"/>
  <c r="J38" i="399"/>
  <c r="I38" i="399"/>
  <c r="H38" i="399"/>
  <c r="N37" i="399"/>
  <c r="K37" i="399"/>
  <c r="J37" i="399"/>
  <c r="I37" i="399"/>
  <c r="H37" i="399"/>
  <c r="N36" i="399"/>
  <c r="K36" i="399" s="1"/>
  <c r="J36" i="399"/>
  <c r="I36" i="399"/>
  <c r="H36" i="399"/>
  <c r="N35" i="399"/>
  <c r="K35" i="399"/>
  <c r="J35" i="399"/>
  <c r="I35" i="399"/>
  <c r="H35" i="399"/>
  <c r="N34" i="399"/>
  <c r="K34" i="399"/>
  <c r="J34" i="399"/>
  <c r="I34" i="399"/>
  <c r="H34" i="399"/>
  <c r="N33" i="399"/>
  <c r="K33" i="399" s="1"/>
  <c r="J33" i="399"/>
  <c r="I33" i="399"/>
  <c r="H33" i="399"/>
  <c r="N32" i="399"/>
  <c r="N31" i="399"/>
  <c r="N30" i="399"/>
  <c r="D5" i="399"/>
  <c r="B22" i="393"/>
  <c r="B21" i="393"/>
  <c r="B20" i="393"/>
  <c r="B19" i="393"/>
  <c r="H18" i="398"/>
  <c r="B21" i="398"/>
  <c r="K41" i="398"/>
  <c r="B20" i="398"/>
  <c r="B19" i="398"/>
  <c r="F18" i="398"/>
  <c r="D18" i="398"/>
  <c r="I11" i="398"/>
  <c r="D11" i="398"/>
  <c r="C11" i="398"/>
  <c r="I9" i="398"/>
  <c r="D9" i="398"/>
  <c r="C9" i="398"/>
  <c r="I7" i="398"/>
  <c r="D7" i="398"/>
  <c r="C7" i="398"/>
  <c r="Y5" i="398"/>
  <c r="AF1" i="398" s="1"/>
  <c r="Y3" i="398"/>
  <c r="K41" i="397"/>
  <c r="B20" i="397"/>
  <c r="B19" i="397"/>
  <c r="F18" i="397"/>
  <c r="D18" i="397"/>
  <c r="L11" i="397"/>
  <c r="I11" i="397"/>
  <c r="D11" i="397"/>
  <c r="C11" i="397"/>
  <c r="L9" i="397"/>
  <c r="I9" i="397"/>
  <c r="D9" i="397"/>
  <c r="C9" i="397"/>
  <c r="L7" i="397"/>
  <c r="I7" i="397"/>
  <c r="D7" i="397"/>
  <c r="C7" i="397"/>
  <c r="Y5" i="397"/>
  <c r="AF1" i="397" s="1"/>
  <c r="Y3" i="397"/>
  <c r="N122" i="396"/>
  <c r="K122" i="396" s="1"/>
  <c r="J122" i="396"/>
  <c r="I122" i="396"/>
  <c r="H122" i="396"/>
  <c r="N121" i="396"/>
  <c r="K121" i="396" s="1"/>
  <c r="J121" i="396"/>
  <c r="I121" i="396"/>
  <c r="H121" i="396"/>
  <c r="N120" i="396"/>
  <c r="K120" i="396" s="1"/>
  <c r="J120" i="396"/>
  <c r="I120" i="396"/>
  <c r="H120" i="396"/>
  <c r="N119" i="396"/>
  <c r="K119" i="396" s="1"/>
  <c r="J119" i="396"/>
  <c r="I119" i="396"/>
  <c r="H119" i="396"/>
  <c r="N118" i="396"/>
  <c r="K118" i="396" s="1"/>
  <c r="J118" i="396"/>
  <c r="I118" i="396"/>
  <c r="H118" i="396"/>
  <c r="N117" i="396"/>
  <c r="K117" i="396"/>
  <c r="J117" i="396"/>
  <c r="I117" i="396"/>
  <c r="H117" i="396"/>
  <c r="N116" i="396"/>
  <c r="K116" i="396" s="1"/>
  <c r="J116" i="396"/>
  <c r="I116" i="396"/>
  <c r="H116" i="396"/>
  <c r="N115" i="396"/>
  <c r="K115" i="396"/>
  <c r="J115" i="396"/>
  <c r="I115" i="396"/>
  <c r="H115" i="396"/>
  <c r="N114" i="396"/>
  <c r="K114" i="396"/>
  <c r="J114" i="396"/>
  <c r="I114" i="396"/>
  <c r="H114" i="396"/>
  <c r="N113" i="396"/>
  <c r="K113" i="396" s="1"/>
  <c r="J113" i="396"/>
  <c r="I113" i="396"/>
  <c r="H113" i="396"/>
  <c r="N112" i="396"/>
  <c r="K112" i="396"/>
  <c r="J112" i="396"/>
  <c r="I112" i="396"/>
  <c r="H112" i="396"/>
  <c r="N111" i="396"/>
  <c r="K111" i="396"/>
  <c r="J111" i="396"/>
  <c r="I111" i="396"/>
  <c r="H111" i="396"/>
  <c r="N110" i="396"/>
  <c r="K110" i="396"/>
  <c r="J110" i="396"/>
  <c r="I110" i="396"/>
  <c r="H110" i="396"/>
  <c r="N109" i="396"/>
  <c r="K109" i="396" s="1"/>
  <c r="J109" i="396"/>
  <c r="I109" i="396"/>
  <c r="H109" i="396"/>
  <c r="N108" i="396"/>
  <c r="K108" i="396" s="1"/>
  <c r="J108" i="396"/>
  <c r="I108" i="396"/>
  <c r="H108" i="396"/>
  <c r="N107" i="396"/>
  <c r="K107" i="396" s="1"/>
  <c r="J107" i="396"/>
  <c r="I107" i="396"/>
  <c r="H107" i="396"/>
  <c r="N106" i="396"/>
  <c r="K106" i="396" s="1"/>
  <c r="J106" i="396"/>
  <c r="I106" i="396"/>
  <c r="H106" i="396"/>
  <c r="N105" i="396"/>
  <c r="K105" i="396"/>
  <c r="J105" i="396"/>
  <c r="I105" i="396"/>
  <c r="H105" i="396"/>
  <c r="N104" i="396"/>
  <c r="K104" i="396"/>
  <c r="J104" i="396"/>
  <c r="I104" i="396"/>
  <c r="H104" i="396"/>
  <c r="N103" i="396"/>
  <c r="K103" i="396"/>
  <c r="J103" i="396"/>
  <c r="I103" i="396"/>
  <c r="H103" i="396"/>
  <c r="N102" i="396"/>
  <c r="K102" i="396"/>
  <c r="J102" i="396"/>
  <c r="I102" i="396"/>
  <c r="H102" i="396"/>
  <c r="N101" i="396"/>
  <c r="K101" i="396" s="1"/>
  <c r="J101" i="396"/>
  <c r="I101" i="396"/>
  <c r="H101" i="396"/>
  <c r="N100" i="396"/>
  <c r="K100" i="396"/>
  <c r="J100" i="396"/>
  <c r="I100" i="396"/>
  <c r="H100" i="396"/>
  <c r="N99" i="396"/>
  <c r="K99" i="396"/>
  <c r="J99" i="396"/>
  <c r="I99" i="396"/>
  <c r="H99" i="396"/>
  <c r="N98" i="396"/>
  <c r="K98" i="396"/>
  <c r="J98" i="396"/>
  <c r="I98" i="396"/>
  <c r="H98" i="396"/>
  <c r="N97" i="396"/>
  <c r="K97" i="396" s="1"/>
  <c r="J97" i="396"/>
  <c r="I97" i="396"/>
  <c r="H97" i="396"/>
  <c r="N96" i="396"/>
  <c r="K96" i="396" s="1"/>
  <c r="J96" i="396"/>
  <c r="I96" i="396"/>
  <c r="H96" i="396"/>
  <c r="N95" i="396"/>
  <c r="K95" i="396" s="1"/>
  <c r="J95" i="396"/>
  <c r="I95" i="396"/>
  <c r="H95" i="396"/>
  <c r="N94" i="396"/>
  <c r="K94" i="396" s="1"/>
  <c r="J94" i="396"/>
  <c r="I94" i="396"/>
  <c r="H94" i="396"/>
  <c r="N93" i="396"/>
  <c r="K93" i="396"/>
  <c r="J93" i="396"/>
  <c r="I93" i="396"/>
  <c r="H93" i="396"/>
  <c r="N92" i="396"/>
  <c r="K92" i="396"/>
  <c r="J92" i="396"/>
  <c r="I92" i="396"/>
  <c r="H92" i="396"/>
  <c r="N91" i="396"/>
  <c r="K91" i="396"/>
  <c r="J91" i="396"/>
  <c r="I91" i="396"/>
  <c r="H91" i="396"/>
  <c r="N90" i="396"/>
  <c r="K90" i="396"/>
  <c r="J90" i="396"/>
  <c r="I90" i="396"/>
  <c r="H90" i="396"/>
  <c r="N89" i="396"/>
  <c r="K89" i="396" s="1"/>
  <c r="J89" i="396"/>
  <c r="I89" i="396"/>
  <c r="H89" i="396"/>
  <c r="N88" i="396"/>
  <c r="K88" i="396"/>
  <c r="J88" i="396"/>
  <c r="I88" i="396"/>
  <c r="H88" i="396"/>
  <c r="N87" i="396"/>
  <c r="K87" i="396"/>
  <c r="J87" i="396"/>
  <c r="I87" i="396"/>
  <c r="H87" i="396"/>
  <c r="N86" i="396"/>
  <c r="K86" i="396" s="1"/>
  <c r="J86" i="396"/>
  <c r="I86" i="396"/>
  <c r="H86" i="396"/>
  <c r="N85" i="396"/>
  <c r="K85" i="396" s="1"/>
  <c r="J85" i="396"/>
  <c r="I85" i="396"/>
  <c r="H85" i="396"/>
  <c r="N84" i="396"/>
  <c r="K84" i="396" s="1"/>
  <c r="J84" i="396"/>
  <c r="I84" i="396"/>
  <c r="H84" i="396"/>
  <c r="N83" i="396"/>
  <c r="K83" i="396" s="1"/>
  <c r="J83" i="396"/>
  <c r="I83" i="396"/>
  <c r="H83" i="396"/>
  <c r="N82" i="396"/>
  <c r="K82" i="396" s="1"/>
  <c r="J82" i="396"/>
  <c r="I82" i="396"/>
  <c r="H82" i="396"/>
  <c r="N81" i="396"/>
  <c r="K81" i="396"/>
  <c r="J81" i="396"/>
  <c r="I81" i="396"/>
  <c r="H81" i="396"/>
  <c r="N80" i="396"/>
  <c r="K80" i="396" s="1"/>
  <c r="J80" i="396"/>
  <c r="I80" i="396"/>
  <c r="H80" i="396"/>
  <c r="N79" i="396"/>
  <c r="K79" i="396"/>
  <c r="J79" i="396"/>
  <c r="I79" i="396"/>
  <c r="H79" i="396"/>
  <c r="N78" i="396"/>
  <c r="K78" i="396"/>
  <c r="J78" i="396"/>
  <c r="I78" i="396"/>
  <c r="H78" i="396"/>
  <c r="N77" i="396"/>
  <c r="K77" i="396" s="1"/>
  <c r="J77" i="396"/>
  <c r="I77" i="396"/>
  <c r="H77" i="396"/>
  <c r="N76" i="396"/>
  <c r="K76" i="396"/>
  <c r="J76" i="396"/>
  <c r="I76" i="396"/>
  <c r="H76" i="396"/>
  <c r="N75" i="396"/>
  <c r="K75" i="396"/>
  <c r="J75" i="396"/>
  <c r="I75" i="396"/>
  <c r="H75" i="396"/>
  <c r="N74" i="396"/>
  <c r="K74" i="396" s="1"/>
  <c r="J74" i="396"/>
  <c r="I74" i="396"/>
  <c r="H74" i="396"/>
  <c r="N73" i="396"/>
  <c r="K73" i="396" s="1"/>
  <c r="J73" i="396"/>
  <c r="I73" i="396"/>
  <c r="H73" i="396"/>
  <c r="N72" i="396"/>
  <c r="K72" i="396" s="1"/>
  <c r="J72" i="396"/>
  <c r="I72" i="396"/>
  <c r="H72" i="396"/>
  <c r="N71" i="396"/>
  <c r="K71" i="396" s="1"/>
  <c r="J71" i="396"/>
  <c r="I71" i="396"/>
  <c r="H71" i="396"/>
  <c r="N70" i="396"/>
  <c r="K70" i="396" s="1"/>
  <c r="J70" i="396"/>
  <c r="I70" i="396"/>
  <c r="H70" i="396"/>
  <c r="N69" i="396"/>
  <c r="K69" i="396"/>
  <c r="J69" i="396"/>
  <c r="I69" i="396"/>
  <c r="H69" i="396"/>
  <c r="N68" i="396"/>
  <c r="K68" i="396" s="1"/>
  <c r="J68" i="396"/>
  <c r="I68" i="396"/>
  <c r="H68" i="396"/>
  <c r="N67" i="396"/>
  <c r="K67" i="396" s="1"/>
  <c r="J67" i="396"/>
  <c r="I67" i="396"/>
  <c r="H67" i="396"/>
  <c r="N66" i="396"/>
  <c r="K66" i="396"/>
  <c r="J66" i="396"/>
  <c r="I66" i="396"/>
  <c r="H66" i="396"/>
  <c r="N65" i="396"/>
  <c r="K65" i="396" s="1"/>
  <c r="J65" i="396"/>
  <c r="I65" i="396"/>
  <c r="H65" i="396"/>
  <c r="N64" i="396"/>
  <c r="K64" i="396"/>
  <c r="J64" i="396"/>
  <c r="I64" i="396"/>
  <c r="H64" i="396"/>
  <c r="N63" i="396"/>
  <c r="K63" i="396"/>
  <c r="J63" i="396"/>
  <c r="I63" i="396"/>
  <c r="H63" i="396"/>
  <c r="N62" i="396"/>
  <c r="K62" i="396"/>
  <c r="J62" i="396"/>
  <c r="I62" i="396"/>
  <c r="H62" i="396"/>
  <c r="N61" i="396"/>
  <c r="K61" i="396" s="1"/>
  <c r="J61" i="396"/>
  <c r="I61" i="396"/>
  <c r="H61" i="396"/>
  <c r="N60" i="396"/>
  <c r="K60" i="396" s="1"/>
  <c r="J60" i="396"/>
  <c r="I60" i="396"/>
  <c r="H60" i="396"/>
  <c r="N59" i="396"/>
  <c r="K59" i="396" s="1"/>
  <c r="J59" i="396"/>
  <c r="I59" i="396"/>
  <c r="H59" i="396"/>
  <c r="N58" i="396"/>
  <c r="K58" i="396" s="1"/>
  <c r="J58" i="396"/>
  <c r="I58" i="396"/>
  <c r="H58" i="396"/>
  <c r="N57" i="396"/>
  <c r="K57" i="396"/>
  <c r="J57" i="396"/>
  <c r="I57" i="396"/>
  <c r="H57" i="396"/>
  <c r="N56" i="396"/>
  <c r="K56" i="396" s="1"/>
  <c r="J56" i="396"/>
  <c r="I56" i="396"/>
  <c r="H56" i="396"/>
  <c r="N55" i="396"/>
  <c r="K55" i="396" s="1"/>
  <c r="J55" i="396"/>
  <c r="I55" i="396"/>
  <c r="H55" i="396"/>
  <c r="N54" i="396"/>
  <c r="K54" i="396"/>
  <c r="J54" i="396"/>
  <c r="I54" i="396"/>
  <c r="H54" i="396"/>
  <c r="N53" i="396"/>
  <c r="K53" i="396" s="1"/>
  <c r="J53" i="396"/>
  <c r="I53" i="396"/>
  <c r="H53" i="396"/>
  <c r="N52" i="396"/>
  <c r="K52" i="396"/>
  <c r="J52" i="396"/>
  <c r="I52" i="396"/>
  <c r="H52" i="396"/>
  <c r="N51" i="396"/>
  <c r="K51" i="396"/>
  <c r="J51" i="396"/>
  <c r="I51" i="396"/>
  <c r="H51" i="396"/>
  <c r="N50" i="396"/>
  <c r="K50" i="396"/>
  <c r="J50" i="396"/>
  <c r="I50" i="396"/>
  <c r="H50" i="396"/>
  <c r="N49" i="396"/>
  <c r="K49" i="396" s="1"/>
  <c r="J49" i="396"/>
  <c r="I49" i="396"/>
  <c r="H49" i="396"/>
  <c r="N48" i="396"/>
  <c r="K48" i="396" s="1"/>
  <c r="J48" i="396"/>
  <c r="I48" i="396"/>
  <c r="H48" i="396"/>
  <c r="N47" i="396"/>
  <c r="K47" i="396"/>
  <c r="J47" i="396"/>
  <c r="I47" i="396"/>
  <c r="H47" i="396"/>
  <c r="N46" i="396"/>
  <c r="K46" i="396" s="1"/>
  <c r="J46" i="396"/>
  <c r="I46" i="396"/>
  <c r="H46" i="396"/>
  <c r="N45" i="396"/>
  <c r="K45" i="396"/>
  <c r="J45" i="396"/>
  <c r="I45" i="396"/>
  <c r="H45" i="396"/>
  <c r="N44" i="396"/>
  <c r="K44" i="396" s="1"/>
  <c r="J44" i="396"/>
  <c r="I44" i="396"/>
  <c r="H44" i="396"/>
  <c r="N43" i="396"/>
  <c r="K43" i="396" s="1"/>
  <c r="J43" i="396"/>
  <c r="I43" i="396"/>
  <c r="H43" i="396"/>
  <c r="N42" i="396"/>
  <c r="K42" i="396"/>
  <c r="J42" i="396"/>
  <c r="I42" i="396"/>
  <c r="H42" i="396"/>
  <c r="N41" i="396"/>
  <c r="K41" i="396"/>
  <c r="J41" i="396"/>
  <c r="I41" i="396"/>
  <c r="H41" i="396"/>
  <c r="N40" i="396"/>
  <c r="K40" i="396"/>
  <c r="J40" i="396"/>
  <c r="I40" i="396"/>
  <c r="H40" i="396"/>
  <c r="N39" i="396"/>
  <c r="K39" i="396"/>
  <c r="J39" i="396"/>
  <c r="I39" i="396"/>
  <c r="H39" i="396"/>
  <c r="N38" i="396"/>
  <c r="K38" i="396"/>
  <c r="J38" i="396"/>
  <c r="I38" i="396"/>
  <c r="H38" i="396"/>
  <c r="N37" i="396"/>
  <c r="K37" i="396" s="1"/>
  <c r="J37" i="396"/>
  <c r="I37" i="396"/>
  <c r="H37" i="396"/>
  <c r="N36" i="396"/>
  <c r="K36" i="396" s="1"/>
  <c r="J36" i="396"/>
  <c r="I36" i="396"/>
  <c r="H36" i="396"/>
  <c r="N35" i="396"/>
  <c r="K35" i="396"/>
  <c r="J35" i="396"/>
  <c r="I35" i="396"/>
  <c r="H35" i="396"/>
  <c r="N34" i="396"/>
  <c r="K34" i="396" s="1"/>
  <c r="J34" i="396"/>
  <c r="I34" i="396"/>
  <c r="H34" i="396"/>
  <c r="N33" i="396"/>
  <c r="K33" i="396"/>
  <c r="J33" i="396"/>
  <c r="I33" i="396"/>
  <c r="H33" i="396"/>
  <c r="N32" i="396"/>
  <c r="N31" i="396"/>
  <c r="N30" i="396"/>
  <c r="D5" i="396"/>
  <c r="AG1" i="397" l="1"/>
  <c r="AH1" i="397"/>
  <c r="AI1" i="397"/>
  <c r="AK1" i="397"/>
  <c r="AH1" i="398"/>
  <c r="AD1" i="400"/>
  <c r="AB1" i="397"/>
  <c r="AB1" i="398"/>
  <c r="AK1" i="400"/>
  <c r="AB1" i="400"/>
  <c r="AC1" i="400"/>
  <c r="AE1" i="400"/>
  <c r="AF1" i="400"/>
  <c r="AG1" i="400"/>
  <c r="AH1" i="400"/>
  <c r="AI1" i="400"/>
  <c r="AG1" i="398"/>
  <c r="AI1" i="398"/>
  <c r="AJ1" i="398"/>
  <c r="AK1" i="398"/>
  <c r="AD1" i="398"/>
  <c r="AE1" i="398"/>
  <c r="AC1" i="398"/>
  <c r="AJ1" i="397"/>
  <c r="AD1" i="397"/>
  <c r="AE1" i="397"/>
  <c r="AC1" i="397"/>
  <c r="K41" i="393"/>
  <c r="J18" i="393"/>
  <c r="H18" i="393"/>
  <c r="F18" i="393"/>
  <c r="D18" i="393"/>
  <c r="I13" i="393"/>
  <c r="D13" i="393"/>
  <c r="C13" i="393"/>
  <c r="I11" i="393"/>
  <c r="D11" i="393"/>
  <c r="C11" i="393"/>
  <c r="I9" i="393"/>
  <c r="D9" i="393"/>
  <c r="C9" i="393"/>
  <c r="Y5" i="393"/>
  <c r="AG1" i="393" s="1"/>
  <c r="Y3" i="393"/>
  <c r="N122" i="392"/>
  <c r="K122" i="392" s="1"/>
  <c r="J122" i="392"/>
  <c r="I122" i="392"/>
  <c r="H122" i="392"/>
  <c r="N121" i="392"/>
  <c r="K121" i="392" s="1"/>
  <c r="J121" i="392"/>
  <c r="I121" i="392"/>
  <c r="H121" i="392"/>
  <c r="N120" i="392"/>
  <c r="K120" i="392" s="1"/>
  <c r="J120" i="392"/>
  <c r="I120" i="392"/>
  <c r="H120" i="392"/>
  <c r="N119" i="392"/>
  <c r="K119" i="392"/>
  <c r="J119" i="392"/>
  <c r="I119" i="392"/>
  <c r="H119" i="392"/>
  <c r="N118" i="392"/>
  <c r="K118" i="392"/>
  <c r="J118" i="392"/>
  <c r="I118" i="392"/>
  <c r="H118" i="392"/>
  <c r="N117" i="392"/>
  <c r="K117" i="392" s="1"/>
  <c r="J117" i="392"/>
  <c r="I117" i="392"/>
  <c r="H117" i="392"/>
  <c r="N116" i="392"/>
  <c r="K116" i="392"/>
  <c r="J116" i="392"/>
  <c r="I116" i="392"/>
  <c r="H116" i="392"/>
  <c r="N115" i="392"/>
  <c r="K115" i="392" s="1"/>
  <c r="J115" i="392"/>
  <c r="I115" i="392"/>
  <c r="H115" i="392"/>
  <c r="N114" i="392"/>
  <c r="K114" i="392" s="1"/>
  <c r="J114" i="392"/>
  <c r="I114" i="392"/>
  <c r="H114" i="392"/>
  <c r="N113" i="392"/>
  <c r="K113" i="392"/>
  <c r="J113" i="392"/>
  <c r="I113" i="392"/>
  <c r="H113" i="392"/>
  <c r="N112" i="392"/>
  <c r="K112" i="392"/>
  <c r="J112" i="392"/>
  <c r="I112" i="392"/>
  <c r="H112" i="392"/>
  <c r="N111" i="392"/>
  <c r="K111" i="392" s="1"/>
  <c r="J111" i="392"/>
  <c r="I111" i="392"/>
  <c r="H111" i="392"/>
  <c r="N110" i="392"/>
  <c r="K110" i="392" s="1"/>
  <c r="J110" i="392"/>
  <c r="I110" i="392"/>
  <c r="H110" i="392"/>
  <c r="N109" i="392"/>
  <c r="K109" i="392" s="1"/>
  <c r="J109" i="392"/>
  <c r="I109" i="392"/>
  <c r="H109" i="392"/>
  <c r="N108" i="392"/>
  <c r="K108" i="392" s="1"/>
  <c r="J108" i="392"/>
  <c r="I108" i="392"/>
  <c r="H108" i="392"/>
  <c r="N107" i="392"/>
  <c r="K107" i="392"/>
  <c r="J107" i="392"/>
  <c r="I107" i="392"/>
  <c r="H107" i="392"/>
  <c r="N106" i="392"/>
  <c r="K106" i="392"/>
  <c r="J106" i="392"/>
  <c r="I106" i="392"/>
  <c r="H106" i="392"/>
  <c r="N105" i="392"/>
  <c r="K105" i="392"/>
  <c r="J105" i="392"/>
  <c r="I105" i="392"/>
  <c r="H105" i="392"/>
  <c r="N104" i="392"/>
  <c r="K104" i="392"/>
  <c r="J104" i="392"/>
  <c r="I104" i="392"/>
  <c r="H104" i="392"/>
  <c r="N103" i="392"/>
  <c r="K103" i="392" s="1"/>
  <c r="J103" i="392"/>
  <c r="I103" i="392"/>
  <c r="H103" i="392"/>
  <c r="N102" i="392"/>
  <c r="K102" i="392" s="1"/>
  <c r="J102" i="392"/>
  <c r="I102" i="392"/>
  <c r="H102" i="392"/>
  <c r="N101" i="392"/>
  <c r="K101" i="392"/>
  <c r="J101" i="392"/>
  <c r="I101" i="392"/>
  <c r="H101" i="392"/>
  <c r="N100" i="392"/>
  <c r="K100" i="392"/>
  <c r="J100" i="392"/>
  <c r="I100" i="392"/>
  <c r="H100" i="392"/>
  <c r="N99" i="392"/>
  <c r="K99" i="392" s="1"/>
  <c r="J99" i="392"/>
  <c r="I99" i="392"/>
  <c r="H99" i="392"/>
  <c r="N98" i="392"/>
  <c r="K98" i="392" s="1"/>
  <c r="J98" i="392"/>
  <c r="I98" i="392"/>
  <c r="H98" i="392"/>
  <c r="N97" i="392"/>
  <c r="K97" i="392" s="1"/>
  <c r="J97" i="392"/>
  <c r="I97" i="392"/>
  <c r="H97" i="392"/>
  <c r="N96" i="392"/>
  <c r="K96" i="392" s="1"/>
  <c r="J96" i="392"/>
  <c r="I96" i="392"/>
  <c r="H96" i="392"/>
  <c r="N95" i="392"/>
  <c r="K95" i="392"/>
  <c r="J95" i="392"/>
  <c r="I95" i="392"/>
  <c r="H95" i="392"/>
  <c r="N94" i="392"/>
  <c r="K94" i="392"/>
  <c r="J94" i="392"/>
  <c r="I94" i="392"/>
  <c r="H94" i="392"/>
  <c r="N93" i="392"/>
  <c r="K93" i="392"/>
  <c r="J93" i="392"/>
  <c r="I93" i="392"/>
  <c r="H93" i="392"/>
  <c r="N92" i="392"/>
  <c r="K92" i="392"/>
  <c r="J92" i="392"/>
  <c r="I92" i="392"/>
  <c r="H92" i="392"/>
  <c r="N91" i="392"/>
  <c r="K91" i="392" s="1"/>
  <c r="J91" i="392"/>
  <c r="I91" i="392"/>
  <c r="H91" i="392"/>
  <c r="N90" i="392"/>
  <c r="K90" i="392" s="1"/>
  <c r="J90" i="392"/>
  <c r="I90" i="392"/>
  <c r="H90" i="392"/>
  <c r="N89" i="392"/>
  <c r="K89" i="392"/>
  <c r="J89" i="392"/>
  <c r="I89" i="392"/>
  <c r="H89" i="392"/>
  <c r="N88" i="392"/>
  <c r="K88" i="392"/>
  <c r="J88" i="392"/>
  <c r="I88" i="392"/>
  <c r="H88" i="392"/>
  <c r="N87" i="392"/>
  <c r="K87" i="392" s="1"/>
  <c r="J87" i="392"/>
  <c r="I87" i="392"/>
  <c r="H87" i="392"/>
  <c r="N86" i="392"/>
  <c r="K86" i="392" s="1"/>
  <c r="J86" i="392"/>
  <c r="I86" i="392"/>
  <c r="H86" i="392"/>
  <c r="N85" i="392"/>
  <c r="K85" i="392" s="1"/>
  <c r="J85" i="392"/>
  <c r="I85" i="392"/>
  <c r="H85" i="392"/>
  <c r="N84" i="392"/>
  <c r="K84" i="392" s="1"/>
  <c r="J84" i="392"/>
  <c r="I84" i="392"/>
  <c r="H84" i="392"/>
  <c r="N83" i="392"/>
  <c r="K83" i="392"/>
  <c r="J83" i="392"/>
  <c r="I83" i="392"/>
  <c r="H83" i="392"/>
  <c r="N82" i="392"/>
  <c r="K82" i="392"/>
  <c r="J82" i="392"/>
  <c r="I82" i="392"/>
  <c r="H82" i="392"/>
  <c r="N81" i="392"/>
  <c r="K81" i="392"/>
  <c r="J81" i="392"/>
  <c r="I81" i="392"/>
  <c r="H81" i="392"/>
  <c r="N80" i="392"/>
  <c r="K80" i="392"/>
  <c r="J80" i="392"/>
  <c r="I80" i="392"/>
  <c r="H80" i="392"/>
  <c r="N79" i="392"/>
  <c r="K79" i="392" s="1"/>
  <c r="J79" i="392"/>
  <c r="I79" i="392"/>
  <c r="H79" i="392"/>
  <c r="N78" i="392"/>
  <c r="K78" i="392" s="1"/>
  <c r="J78" i="392"/>
  <c r="I78" i="392"/>
  <c r="H78" i="392"/>
  <c r="N77" i="392"/>
  <c r="K77" i="392"/>
  <c r="J77" i="392"/>
  <c r="I77" i="392"/>
  <c r="H77" i="392"/>
  <c r="N76" i="392"/>
  <c r="K76" i="392"/>
  <c r="J76" i="392"/>
  <c r="I76" i="392"/>
  <c r="H76" i="392"/>
  <c r="N75" i="392"/>
  <c r="K75" i="392" s="1"/>
  <c r="J75" i="392"/>
  <c r="I75" i="392"/>
  <c r="H75" i="392"/>
  <c r="N74" i="392"/>
  <c r="K74" i="392" s="1"/>
  <c r="J74" i="392"/>
  <c r="I74" i="392"/>
  <c r="H74" i="392"/>
  <c r="N73" i="392"/>
  <c r="K73" i="392" s="1"/>
  <c r="J73" i="392"/>
  <c r="I73" i="392"/>
  <c r="H73" i="392"/>
  <c r="N72" i="392"/>
  <c r="K72" i="392" s="1"/>
  <c r="J72" i="392"/>
  <c r="I72" i="392"/>
  <c r="H72" i="392"/>
  <c r="N71" i="392"/>
  <c r="K71" i="392"/>
  <c r="J71" i="392"/>
  <c r="I71" i="392"/>
  <c r="H71" i="392"/>
  <c r="N70" i="392"/>
  <c r="K70" i="392"/>
  <c r="J70" i="392"/>
  <c r="I70" i="392"/>
  <c r="H70" i="392"/>
  <c r="N69" i="392"/>
  <c r="K69" i="392"/>
  <c r="J69" i="392"/>
  <c r="I69" i="392"/>
  <c r="H69" i="392"/>
  <c r="N68" i="392"/>
  <c r="K68" i="392"/>
  <c r="J68" i="392"/>
  <c r="I68" i="392"/>
  <c r="H68" i="392"/>
  <c r="N67" i="392"/>
  <c r="K67" i="392" s="1"/>
  <c r="J67" i="392"/>
  <c r="I67" i="392"/>
  <c r="H67" i="392"/>
  <c r="N66" i="392"/>
  <c r="K66" i="392" s="1"/>
  <c r="J66" i="392"/>
  <c r="I66" i="392"/>
  <c r="H66" i="392"/>
  <c r="N65" i="392"/>
  <c r="K65" i="392"/>
  <c r="J65" i="392"/>
  <c r="I65" i="392"/>
  <c r="H65" i="392"/>
  <c r="N64" i="392"/>
  <c r="K64" i="392"/>
  <c r="J64" i="392"/>
  <c r="I64" i="392"/>
  <c r="H64" i="392"/>
  <c r="N63" i="392"/>
  <c r="K63" i="392" s="1"/>
  <c r="J63" i="392"/>
  <c r="I63" i="392"/>
  <c r="H63" i="392"/>
  <c r="N62" i="392"/>
  <c r="K62" i="392" s="1"/>
  <c r="J62" i="392"/>
  <c r="I62" i="392"/>
  <c r="H62" i="392"/>
  <c r="N61" i="392"/>
  <c r="K61" i="392" s="1"/>
  <c r="J61" i="392"/>
  <c r="I61" i="392"/>
  <c r="H61" i="392"/>
  <c r="N60" i="392"/>
  <c r="K60" i="392" s="1"/>
  <c r="J60" i="392"/>
  <c r="I60" i="392"/>
  <c r="H60" i="392"/>
  <c r="N59" i="392"/>
  <c r="K59" i="392"/>
  <c r="J59" i="392"/>
  <c r="I59" i="392"/>
  <c r="H59" i="392"/>
  <c r="N58" i="392"/>
  <c r="K58" i="392"/>
  <c r="J58" i="392"/>
  <c r="I58" i="392"/>
  <c r="H58" i="392"/>
  <c r="N57" i="392"/>
  <c r="K57" i="392"/>
  <c r="J57" i="392"/>
  <c r="I57" i="392"/>
  <c r="H57" i="392"/>
  <c r="N56" i="392"/>
  <c r="K56" i="392"/>
  <c r="J56" i="392"/>
  <c r="I56" i="392"/>
  <c r="H56" i="392"/>
  <c r="N55" i="392"/>
  <c r="K55" i="392" s="1"/>
  <c r="J55" i="392"/>
  <c r="I55" i="392"/>
  <c r="H55" i="392"/>
  <c r="N54" i="392"/>
  <c r="K54" i="392" s="1"/>
  <c r="J54" i="392"/>
  <c r="I54" i="392"/>
  <c r="H54" i="392"/>
  <c r="N53" i="392"/>
  <c r="K53" i="392"/>
  <c r="J53" i="392"/>
  <c r="I53" i="392"/>
  <c r="H53" i="392"/>
  <c r="N52" i="392"/>
  <c r="K52" i="392"/>
  <c r="J52" i="392"/>
  <c r="I52" i="392"/>
  <c r="H52" i="392"/>
  <c r="N51" i="392"/>
  <c r="K51" i="392" s="1"/>
  <c r="J51" i="392"/>
  <c r="I51" i="392"/>
  <c r="H51" i="392"/>
  <c r="N50" i="392"/>
  <c r="K50" i="392" s="1"/>
  <c r="J50" i="392"/>
  <c r="I50" i="392"/>
  <c r="H50" i="392"/>
  <c r="N49" i="392"/>
  <c r="K49" i="392" s="1"/>
  <c r="J49" i="392"/>
  <c r="I49" i="392"/>
  <c r="H49" i="392"/>
  <c r="N48" i="392"/>
  <c r="K48" i="392" s="1"/>
  <c r="J48" i="392"/>
  <c r="I48" i="392"/>
  <c r="H48" i="392"/>
  <c r="N47" i="392"/>
  <c r="K47" i="392"/>
  <c r="J47" i="392"/>
  <c r="I47" i="392"/>
  <c r="H47" i="392"/>
  <c r="N46" i="392"/>
  <c r="K46" i="392"/>
  <c r="J46" i="392"/>
  <c r="I46" i="392"/>
  <c r="H46" i="392"/>
  <c r="N45" i="392"/>
  <c r="K45" i="392"/>
  <c r="J45" i="392"/>
  <c r="I45" i="392"/>
  <c r="H45" i="392"/>
  <c r="N44" i="392"/>
  <c r="K44" i="392"/>
  <c r="J44" i="392"/>
  <c r="I44" i="392"/>
  <c r="H44" i="392"/>
  <c r="N43" i="392"/>
  <c r="K43" i="392" s="1"/>
  <c r="J43" i="392"/>
  <c r="I43" i="392"/>
  <c r="H43" i="392"/>
  <c r="N42" i="392"/>
  <c r="K42" i="392" s="1"/>
  <c r="J42" i="392"/>
  <c r="I42" i="392"/>
  <c r="H42" i="392"/>
  <c r="N41" i="392"/>
  <c r="K41" i="392"/>
  <c r="J41" i="392"/>
  <c r="I41" i="392"/>
  <c r="H41" i="392"/>
  <c r="N40" i="392"/>
  <c r="K40" i="392"/>
  <c r="J40" i="392"/>
  <c r="I40" i="392"/>
  <c r="H40" i="392"/>
  <c r="N39" i="392"/>
  <c r="K39" i="392" s="1"/>
  <c r="J39" i="392"/>
  <c r="I39" i="392"/>
  <c r="H39" i="392"/>
  <c r="N38" i="392"/>
  <c r="K38" i="392" s="1"/>
  <c r="J38" i="392"/>
  <c r="I38" i="392"/>
  <c r="H38" i="392"/>
  <c r="N37" i="392"/>
  <c r="K37" i="392" s="1"/>
  <c r="J37" i="392"/>
  <c r="I37" i="392"/>
  <c r="H37" i="392"/>
  <c r="N36" i="392"/>
  <c r="K36" i="392" s="1"/>
  <c r="J36" i="392"/>
  <c r="I36" i="392"/>
  <c r="H36" i="392"/>
  <c r="N35" i="392"/>
  <c r="K35" i="392"/>
  <c r="J35" i="392"/>
  <c r="I35" i="392"/>
  <c r="H35" i="392"/>
  <c r="N34" i="392"/>
  <c r="K34" i="392"/>
  <c r="J34" i="392"/>
  <c r="I34" i="392"/>
  <c r="H34" i="392"/>
  <c r="N33" i="392"/>
  <c r="K33" i="392" s="1"/>
  <c r="J33" i="392"/>
  <c r="I33" i="392"/>
  <c r="H33" i="392"/>
  <c r="N32" i="392"/>
  <c r="N31" i="392"/>
  <c r="N30" i="392"/>
  <c r="D5" i="392"/>
  <c r="N122" i="390"/>
  <c r="K122" i="390"/>
  <c r="J122" i="390"/>
  <c r="I122" i="390"/>
  <c r="H122" i="390"/>
  <c r="N121" i="390"/>
  <c r="K121" i="390"/>
  <c r="J121" i="390"/>
  <c r="I121" i="390"/>
  <c r="H121" i="390"/>
  <c r="N120" i="390"/>
  <c r="K120" i="390" s="1"/>
  <c r="J120" i="390"/>
  <c r="I120" i="390"/>
  <c r="H120" i="390"/>
  <c r="N119" i="390"/>
  <c r="K119" i="390"/>
  <c r="J119" i="390"/>
  <c r="I119" i="390"/>
  <c r="H119" i="390"/>
  <c r="N118" i="390"/>
  <c r="K118" i="390" s="1"/>
  <c r="J118" i="390"/>
  <c r="I118" i="390"/>
  <c r="H118" i="390"/>
  <c r="N117" i="390"/>
  <c r="K117" i="390" s="1"/>
  <c r="J117" i="390"/>
  <c r="I117" i="390"/>
  <c r="H117" i="390"/>
  <c r="N116" i="390"/>
  <c r="K116" i="390" s="1"/>
  <c r="J116" i="390"/>
  <c r="I116" i="390"/>
  <c r="H116" i="390"/>
  <c r="N115" i="390"/>
  <c r="K115" i="390" s="1"/>
  <c r="J115" i="390"/>
  <c r="I115" i="390"/>
  <c r="H115" i="390"/>
  <c r="N114" i="390"/>
  <c r="K114" i="390" s="1"/>
  <c r="J114" i="390"/>
  <c r="I114" i="390"/>
  <c r="H114" i="390"/>
  <c r="N113" i="390"/>
  <c r="K113" i="390"/>
  <c r="J113" i="390"/>
  <c r="I113" i="390"/>
  <c r="H113" i="390"/>
  <c r="N112" i="390"/>
  <c r="K112" i="390"/>
  <c r="J112" i="390"/>
  <c r="I112" i="390"/>
  <c r="H112" i="390"/>
  <c r="N111" i="390"/>
  <c r="K111" i="390"/>
  <c r="J111" i="390"/>
  <c r="I111" i="390"/>
  <c r="H111" i="390"/>
  <c r="N110" i="390"/>
  <c r="K110" i="390"/>
  <c r="J110" i="390"/>
  <c r="I110" i="390"/>
  <c r="H110" i="390"/>
  <c r="N109" i="390"/>
  <c r="K109" i="390"/>
  <c r="J109" i="390"/>
  <c r="I109" i="390"/>
  <c r="H109" i="390"/>
  <c r="N108" i="390"/>
  <c r="K108" i="390" s="1"/>
  <c r="J108" i="390"/>
  <c r="I108" i="390"/>
  <c r="H108" i="390"/>
  <c r="N107" i="390"/>
  <c r="K107" i="390"/>
  <c r="J107" i="390"/>
  <c r="I107" i="390"/>
  <c r="H107" i="390"/>
  <c r="N106" i="390"/>
  <c r="K106" i="390" s="1"/>
  <c r="J106" i="390"/>
  <c r="I106" i="390"/>
  <c r="H106" i="390"/>
  <c r="N105" i="390"/>
  <c r="K105" i="390" s="1"/>
  <c r="J105" i="390"/>
  <c r="I105" i="390"/>
  <c r="H105" i="390"/>
  <c r="N104" i="390"/>
  <c r="K104" i="390" s="1"/>
  <c r="J104" i="390"/>
  <c r="I104" i="390"/>
  <c r="H104" i="390"/>
  <c r="N103" i="390"/>
  <c r="K103" i="390" s="1"/>
  <c r="J103" i="390"/>
  <c r="I103" i="390"/>
  <c r="H103" i="390"/>
  <c r="N102" i="390"/>
  <c r="K102" i="390" s="1"/>
  <c r="J102" i="390"/>
  <c r="I102" i="390"/>
  <c r="H102" i="390"/>
  <c r="N101" i="390"/>
  <c r="K101" i="390"/>
  <c r="J101" i="390"/>
  <c r="I101" i="390"/>
  <c r="H101" i="390"/>
  <c r="N100" i="390"/>
  <c r="K100" i="390"/>
  <c r="J100" i="390"/>
  <c r="I100" i="390"/>
  <c r="H100" i="390"/>
  <c r="N99" i="390"/>
  <c r="K99" i="390"/>
  <c r="J99" i="390"/>
  <c r="I99" i="390"/>
  <c r="H99" i="390"/>
  <c r="N98" i="390"/>
  <c r="K98" i="390"/>
  <c r="J98" i="390"/>
  <c r="I98" i="390"/>
  <c r="H98" i="390"/>
  <c r="N97" i="390"/>
  <c r="K97" i="390"/>
  <c r="J97" i="390"/>
  <c r="I97" i="390"/>
  <c r="H97" i="390"/>
  <c r="N96" i="390"/>
  <c r="K96" i="390" s="1"/>
  <c r="J96" i="390"/>
  <c r="I96" i="390"/>
  <c r="H96" i="390"/>
  <c r="N95" i="390"/>
  <c r="K95" i="390"/>
  <c r="J95" i="390"/>
  <c r="I95" i="390"/>
  <c r="H95" i="390"/>
  <c r="N94" i="390"/>
  <c r="K94" i="390" s="1"/>
  <c r="J94" i="390"/>
  <c r="I94" i="390"/>
  <c r="H94" i="390"/>
  <c r="N93" i="390"/>
  <c r="K93" i="390" s="1"/>
  <c r="J93" i="390"/>
  <c r="I93" i="390"/>
  <c r="H93" i="390"/>
  <c r="N92" i="390"/>
  <c r="K92" i="390" s="1"/>
  <c r="J92" i="390"/>
  <c r="I92" i="390"/>
  <c r="H92" i="390"/>
  <c r="N91" i="390"/>
  <c r="K91" i="390" s="1"/>
  <c r="J91" i="390"/>
  <c r="I91" i="390"/>
  <c r="H91" i="390"/>
  <c r="N90" i="390"/>
  <c r="K90" i="390" s="1"/>
  <c r="J90" i="390"/>
  <c r="I90" i="390"/>
  <c r="H90" i="390"/>
  <c r="N89" i="390"/>
  <c r="K89" i="390"/>
  <c r="J89" i="390"/>
  <c r="I89" i="390"/>
  <c r="H89" i="390"/>
  <c r="N88" i="390"/>
  <c r="K88" i="390"/>
  <c r="J88" i="390"/>
  <c r="I88" i="390"/>
  <c r="H88" i="390"/>
  <c r="N87" i="390"/>
  <c r="K87" i="390"/>
  <c r="J87" i="390"/>
  <c r="I87" i="390"/>
  <c r="H87" i="390"/>
  <c r="N86" i="390"/>
  <c r="K86" i="390"/>
  <c r="J86" i="390"/>
  <c r="I86" i="390"/>
  <c r="H86" i="390"/>
  <c r="N85" i="390"/>
  <c r="K85" i="390"/>
  <c r="J85" i="390"/>
  <c r="I85" i="390"/>
  <c r="H85" i="390"/>
  <c r="N84" i="390"/>
  <c r="K84" i="390" s="1"/>
  <c r="J84" i="390"/>
  <c r="I84" i="390"/>
  <c r="H84" i="390"/>
  <c r="N83" i="390"/>
  <c r="K83" i="390"/>
  <c r="J83" i="390"/>
  <c r="I83" i="390"/>
  <c r="H83" i="390"/>
  <c r="N82" i="390"/>
  <c r="K82" i="390" s="1"/>
  <c r="J82" i="390"/>
  <c r="I82" i="390"/>
  <c r="H82" i="390"/>
  <c r="N81" i="390"/>
  <c r="K81" i="390" s="1"/>
  <c r="J81" i="390"/>
  <c r="I81" i="390"/>
  <c r="H81" i="390"/>
  <c r="N80" i="390"/>
  <c r="K80" i="390" s="1"/>
  <c r="J80" i="390"/>
  <c r="I80" i="390"/>
  <c r="H80" i="390"/>
  <c r="N79" i="390"/>
  <c r="K79" i="390" s="1"/>
  <c r="J79" i="390"/>
  <c r="I79" i="390"/>
  <c r="H79" i="390"/>
  <c r="N78" i="390"/>
  <c r="K78" i="390" s="1"/>
  <c r="J78" i="390"/>
  <c r="I78" i="390"/>
  <c r="H78" i="390"/>
  <c r="N77" i="390"/>
  <c r="K77" i="390"/>
  <c r="J77" i="390"/>
  <c r="I77" i="390"/>
  <c r="H77" i="390"/>
  <c r="N76" i="390"/>
  <c r="K76" i="390"/>
  <c r="J76" i="390"/>
  <c r="I76" i="390"/>
  <c r="H76" i="390"/>
  <c r="N75" i="390"/>
  <c r="K75" i="390"/>
  <c r="J75" i="390"/>
  <c r="I75" i="390"/>
  <c r="H75" i="390"/>
  <c r="N74" i="390"/>
  <c r="K74" i="390"/>
  <c r="J74" i="390"/>
  <c r="I74" i="390"/>
  <c r="H74" i="390"/>
  <c r="N73" i="390"/>
  <c r="K73" i="390"/>
  <c r="J73" i="390"/>
  <c r="I73" i="390"/>
  <c r="H73" i="390"/>
  <c r="N72" i="390"/>
  <c r="K72" i="390" s="1"/>
  <c r="J72" i="390"/>
  <c r="I72" i="390"/>
  <c r="H72" i="390"/>
  <c r="N71" i="390"/>
  <c r="K71" i="390"/>
  <c r="J71" i="390"/>
  <c r="I71" i="390"/>
  <c r="H71" i="390"/>
  <c r="N70" i="390"/>
  <c r="K70" i="390" s="1"/>
  <c r="J70" i="390"/>
  <c r="I70" i="390"/>
  <c r="H70" i="390"/>
  <c r="N69" i="390"/>
  <c r="K69" i="390" s="1"/>
  <c r="J69" i="390"/>
  <c r="I69" i="390"/>
  <c r="H69" i="390"/>
  <c r="N68" i="390"/>
  <c r="K68" i="390" s="1"/>
  <c r="J68" i="390"/>
  <c r="I68" i="390"/>
  <c r="H68" i="390"/>
  <c r="N67" i="390"/>
  <c r="K67" i="390" s="1"/>
  <c r="J67" i="390"/>
  <c r="I67" i="390"/>
  <c r="H67" i="390"/>
  <c r="N66" i="390"/>
  <c r="K66" i="390" s="1"/>
  <c r="J66" i="390"/>
  <c r="I66" i="390"/>
  <c r="H66" i="390"/>
  <c r="N65" i="390"/>
  <c r="K65" i="390"/>
  <c r="J65" i="390"/>
  <c r="I65" i="390"/>
  <c r="H65" i="390"/>
  <c r="N64" i="390"/>
  <c r="K64" i="390" s="1"/>
  <c r="J64" i="390"/>
  <c r="I64" i="390"/>
  <c r="H64" i="390"/>
  <c r="N63" i="390"/>
  <c r="K63" i="390"/>
  <c r="J63" i="390"/>
  <c r="I63" i="390"/>
  <c r="H63" i="390"/>
  <c r="N62" i="390"/>
  <c r="K62" i="390"/>
  <c r="J62" i="390"/>
  <c r="I62" i="390"/>
  <c r="H62" i="390"/>
  <c r="N61" i="390"/>
  <c r="K61" i="390"/>
  <c r="J61" i="390"/>
  <c r="I61" i="390"/>
  <c r="H61" i="390"/>
  <c r="N60" i="390"/>
  <c r="K60" i="390" s="1"/>
  <c r="J60" i="390"/>
  <c r="I60" i="390"/>
  <c r="H60" i="390"/>
  <c r="N59" i="390"/>
  <c r="K59" i="390"/>
  <c r="J59" i="390"/>
  <c r="I59" i="390"/>
  <c r="H59" i="390"/>
  <c r="N58" i="390"/>
  <c r="K58" i="390" s="1"/>
  <c r="J58" i="390"/>
  <c r="I58" i="390"/>
  <c r="H58" i="390"/>
  <c r="N57" i="390"/>
  <c r="K57" i="390" s="1"/>
  <c r="J57" i="390"/>
  <c r="I57" i="390"/>
  <c r="H57" i="390"/>
  <c r="N56" i="390"/>
  <c r="K56" i="390" s="1"/>
  <c r="J56" i="390"/>
  <c r="I56" i="390"/>
  <c r="H56" i="390"/>
  <c r="N55" i="390"/>
  <c r="K55" i="390" s="1"/>
  <c r="J55" i="390"/>
  <c r="I55" i="390"/>
  <c r="H55" i="390"/>
  <c r="N54" i="390"/>
  <c r="K54" i="390" s="1"/>
  <c r="J54" i="390"/>
  <c r="I54" i="390"/>
  <c r="H54" i="390"/>
  <c r="N53" i="390"/>
  <c r="K53" i="390"/>
  <c r="J53" i="390"/>
  <c r="I53" i="390"/>
  <c r="H53" i="390"/>
  <c r="N52" i="390"/>
  <c r="K52" i="390"/>
  <c r="J52" i="390"/>
  <c r="I52" i="390"/>
  <c r="H52" i="390"/>
  <c r="N51" i="390"/>
  <c r="K51" i="390"/>
  <c r="J51" i="390"/>
  <c r="I51" i="390"/>
  <c r="H51" i="390"/>
  <c r="N50" i="390"/>
  <c r="K50" i="390"/>
  <c r="J50" i="390"/>
  <c r="I50" i="390"/>
  <c r="H50" i="390"/>
  <c r="N49" i="390"/>
  <c r="K49" i="390"/>
  <c r="J49" i="390"/>
  <c r="I49" i="390"/>
  <c r="H49" i="390"/>
  <c r="N48" i="390"/>
  <c r="K48" i="390" s="1"/>
  <c r="J48" i="390"/>
  <c r="I48" i="390"/>
  <c r="H48" i="390"/>
  <c r="N47" i="390"/>
  <c r="K47" i="390"/>
  <c r="J47" i="390"/>
  <c r="I47" i="390"/>
  <c r="H47" i="390"/>
  <c r="N46" i="390"/>
  <c r="K46" i="390" s="1"/>
  <c r="J46" i="390"/>
  <c r="I46" i="390"/>
  <c r="H46" i="390"/>
  <c r="N45" i="390"/>
  <c r="K45" i="390" s="1"/>
  <c r="J45" i="390"/>
  <c r="I45" i="390"/>
  <c r="H45" i="390"/>
  <c r="N44" i="390"/>
  <c r="K44" i="390" s="1"/>
  <c r="J44" i="390"/>
  <c r="I44" i="390"/>
  <c r="H44" i="390"/>
  <c r="N43" i="390"/>
  <c r="K43" i="390" s="1"/>
  <c r="J43" i="390"/>
  <c r="I43" i="390"/>
  <c r="H43" i="390"/>
  <c r="N42" i="390"/>
  <c r="K42" i="390" s="1"/>
  <c r="J42" i="390"/>
  <c r="I42" i="390"/>
  <c r="H42" i="390"/>
  <c r="N41" i="390"/>
  <c r="K41" i="390"/>
  <c r="J41" i="390"/>
  <c r="I41" i="390"/>
  <c r="H41" i="390"/>
  <c r="N40" i="390"/>
  <c r="K40" i="390"/>
  <c r="J40" i="390"/>
  <c r="I40" i="390"/>
  <c r="H40" i="390"/>
  <c r="N39" i="390"/>
  <c r="K39" i="390"/>
  <c r="J39" i="390"/>
  <c r="I39" i="390"/>
  <c r="H39" i="390"/>
  <c r="N38" i="390"/>
  <c r="K38" i="390"/>
  <c r="J38" i="390"/>
  <c r="I38" i="390"/>
  <c r="H38" i="390"/>
  <c r="N37" i="390"/>
  <c r="K37" i="390"/>
  <c r="J37" i="390"/>
  <c r="I37" i="390"/>
  <c r="H37" i="390"/>
  <c r="N36" i="390"/>
  <c r="K36" i="390" s="1"/>
  <c r="J36" i="390"/>
  <c r="I36" i="390"/>
  <c r="H36" i="390"/>
  <c r="N35" i="390"/>
  <c r="K35" i="390"/>
  <c r="J35" i="390"/>
  <c r="I35" i="390"/>
  <c r="H35" i="390"/>
  <c r="N34" i="390"/>
  <c r="K34" i="390" s="1"/>
  <c r="J34" i="390"/>
  <c r="I34" i="390"/>
  <c r="H34" i="390"/>
  <c r="N33" i="390"/>
  <c r="K33" i="390" s="1"/>
  <c r="J33" i="390"/>
  <c r="I33" i="390"/>
  <c r="H33" i="390"/>
  <c r="N32" i="390"/>
  <c r="N31" i="390"/>
  <c r="N30" i="390"/>
  <c r="D5" i="390"/>
  <c r="K41" i="389"/>
  <c r="J18" i="389"/>
  <c r="H18" i="389"/>
  <c r="F18" i="389"/>
  <c r="D18" i="389"/>
  <c r="I13" i="389"/>
  <c r="D13" i="389"/>
  <c r="C13" i="389"/>
  <c r="I11" i="389"/>
  <c r="D11" i="389"/>
  <c r="C11" i="389"/>
  <c r="I9" i="389"/>
  <c r="D9" i="389"/>
  <c r="C9" i="389"/>
  <c r="Y5" i="389"/>
  <c r="AG1" i="389" s="1"/>
  <c r="Y3" i="389"/>
  <c r="N122" i="388"/>
  <c r="K122" i="388"/>
  <c r="J122" i="388"/>
  <c r="I122" i="388"/>
  <c r="H122" i="388"/>
  <c r="N121" i="388"/>
  <c r="K121" i="388" s="1"/>
  <c r="J121" i="388"/>
  <c r="I121" i="388"/>
  <c r="H121" i="388"/>
  <c r="N120" i="388"/>
  <c r="K120" i="388" s="1"/>
  <c r="J120" i="388"/>
  <c r="I120" i="388"/>
  <c r="H120" i="388"/>
  <c r="N119" i="388"/>
  <c r="K119" i="388"/>
  <c r="J119" i="388"/>
  <c r="I119" i="388"/>
  <c r="H119" i="388"/>
  <c r="N118" i="388"/>
  <c r="K118" i="388"/>
  <c r="J118" i="388"/>
  <c r="I118" i="388"/>
  <c r="H118" i="388"/>
  <c r="N117" i="388"/>
  <c r="K117" i="388" s="1"/>
  <c r="J117" i="388"/>
  <c r="I117" i="388"/>
  <c r="H117" i="388"/>
  <c r="N116" i="388"/>
  <c r="K116" i="388"/>
  <c r="J116" i="388"/>
  <c r="I116" i="388"/>
  <c r="H116" i="388"/>
  <c r="N115" i="388"/>
  <c r="K115" i="388" s="1"/>
  <c r="J115" i="388"/>
  <c r="I115" i="388"/>
  <c r="H115" i="388"/>
  <c r="N114" i="388"/>
  <c r="K114" i="388" s="1"/>
  <c r="J114" i="388"/>
  <c r="I114" i="388"/>
  <c r="H114" i="388"/>
  <c r="N113" i="388"/>
  <c r="K113" i="388"/>
  <c r="J113" i="388"/>
  <c r="I113" i="388"/>
  <c r="H113" i="388"/>
  <c r="N112" i="388"/>
  <c r="K112" i="388" s="1"/>
  <c r="J112" i="388"/>
  <c r="I112" i="388"/>
  <c r="H112" i="388"/>
  <c r="N111" i="388"/>
  <c r="K111" i="388"/>
  <c r="J111" i="388"/>
  <c r="I111" i="388"/>
  <c r="H111" i="388"/>
  <c r="N110" i="388"/>
  <c r="K110" i="388"/>
  <c r="J110" i="388"/>
  <c r="I110" i="388"/>
  <c r="H110" i="388"/>
  <c r="N109" i="388"/>
  <c r="K109" i="388" s="1"/>
  <c r="J109" i="388"/>
  <c r="I109" i="388"/>
  <c r="H109" i="388"/>
  <c r="N108" i="388"/>
  <c r="K108" i="388" s="1"/>
  <c r="J108" i="388"/>
  <c r="I108" i="388"/>
  <c r="H108" i="388"/>
  <c r="N107" i="388"/>
  <c r="K107" i="388"/>
  <c r="J107" i="388"/>
  <c r="I107" i="388"/>
  <c r="H107" i="388"/>
  <c r="N106" i="388"/>
  <c r="K106" i="388"/>
  <c r="J106" i="388"/>
  <c r="I106" i="388"/>
  <c r="H106" i="388"/>
  <c r="N105" i="388"/>
  <c r="K105" i="388" s="1"/>
  <c r="J105" i="388"/>
  <c r="I105" i="388"/>
  <c r="H105" i="388"/>
  <c r="N104" i="388"/>
  <c r="K104" i="388"/>
  <c r="J104" i="388"/>
  <c r="I104" i="388"/>
  <c r="H104" i="388"/>
  <c r="N103" i="388"/>
  <c r="K103" i="388" s="1"/>
  <c r="J103" i="388"/>
  <c r="I103" i="388"/>
  <c r="H103" i="388"/>
  <c r="N102" i="388"/>
  <c r="K102" i="388" s="1"/>
  <c r="J102" i="388"/>
  <c r="I102" i="388"/>
  <c r="H102" i="388"/>
  <c r="N101" i="388"/>
  <c r="K101" i="388"/>
  <c r="J101" i="388"/>
  <c r="I101" i="388"/>
  <c r="H101" i="388"/>
  <c r="N100" i="388"/>
  <c r="K100" i="388"/>
  <c r="J100" i="388"/>
  <c r="I100" i="388"/>
  <c r="H100" i="388"/>
  <c r="N99" i="388"/>
  <c r="K99" i="388"/>
  <c r="J99" i="388"/>
  <c r="I99" i="388"/>
  <c r="H99" i="388"/>
  <c r="N98" i="388"/>
  <c r="K98" i="388"/>
  <c r="J98" i="388"/>
  <c r="I98" i="388"/>
  <c r="H98" i="388"/>
  <c r="N97" i="388"/>
  <c r="K97" i="388" s="1"/>
  <c r="J97" i="388"/>
  <c r="I97" i="388"/>
  <c r="H97" i="388"/>
  <c r="N96" i="388"/>
  <c r="K96" i="388" s="1"/>
  <c r="J96" i="388"/>
  <c r="I96" i="388"/>
  <c r="H96" i="388"/>
  <c r="N95" i="388"/>
  <c r="K95" i="388"/>
  <c r="J95" i="388"/>
  <c r="I95" i="388"/>
  <c r="H95" i="388"/>
  <c r="N94" i="388"/>
  <c r="K94" i="388"/>
  <c r="J94" i="388"/>
  <c r="I94" i="388"/>
  <c r="H94" i="388"/>
  <c r="N93" i="388"/>
  <c r="K93" i="388" s="1"/>
  <c r="J93" i="388"/>
  <c r="I93" i="388"/>
  <c r="H93" i="388"/>
  <c r="N92" i="388"/>
  <c r="K92" i="388"/>
  <c r="J92" i="388"/>
  <c r="I92" i="388"/>
  <c r="H92" i="388"/>
  <c r="N91" i="388"/>
  <c r="K91" i="388" s="1"/>
  <c r="J91" i="388"/>
  <c r="I91" i="388"/>
  <c r="H91" i="388"/>
  <c r="N90" i="388"/>
  <c r="K90" i="388" s="1"/>
  <c r="J90" i="388"/>
  <c r="I90" i="388"/>
  <c r="H90" i="388"/>
  <c r="N89" i="388"/>
  <c r="K89" i="388"/>
  <c r="J89" i="388"/>
  <c r="I89" i="388"/>
  <c r="H89" i="388"/>
  <c r="N88" i="388"/>
  <c r="K88" i="388"/>
  <c r="J88" i="388"/>
  <c r="I88" i="388"/>
  <c r="H88" i="388"/>
  <c r="N87" i="388"/>
  <c r="K87" i="388"/>
  <c r="J87" i="388"/>
  <c r="I87" i="388"/>
  <c r="H87" i="388"/>
  <c r="N86" i="388"/>
  <c r="K86" i="388"/>
  <c r="J86" i="388"/>
  <c r="I86" i="388"/>
  <c r="H86" i="388"/>
  <c r="N85" i="388"/>
  <c r="K85" i="388" s="1"/>
  <c r="J85" i="388"/>
  <c r="I85" i="388"/>
  <c r="H85" i="388"/>
  <c r="N84" i="388"/>
  <c r="K84" i="388" s="1"/>
  <c r="J84" i="388"/>
  <c r="I84" i="388"/>
  <c r="H84" i="388"/>
  <c r="N83" i="388"/>
  <c r="K83" i="388"/>
  <c r="J83" i="388"/>
  <c r="I83" i="388"/>
  <c r="H83" i="388"/>
  <c r="N82" i="388"/>
  <c r="K82" i="388"/>
  <c r="J82" i="388"/>
  <c r="I82" i="388"/>
  <c r="H82" i="388"/>
  <c r="N81" i="388"/>
  <c r="K81" i="388" s="1"/>
  <c r="J81" i="388"/>
  <c r="I81" i="388"/>
  <c r="H81" i="388"/>
  <c r="N80" i="388"/>
  <c r="K80" i="388"/>
  <c r="J80" i="388"/>
  <c r="I80" i="388"/>
  <c r="H80" i="388"/>
  <c r="N79" i="388"/>
  <c r="K79" i="388" s="1"/>
  <c r="J79" i="388"/>
  <c r="I79" i="388"/>
  <c r="H79" i="388"/>
  <c r="N78" i="388"/>
  <c r="K78" i="388"/>
  <c r="J78" i="388"/>
  <c r="I78" i="388"/>
  <c r="H78" i="388"/>
  <c r="N77" i="388"/>
  <c r="K77" i="388"/>
  <c r="J77" i="388"/>
  <c r="I77" i="388"/>
  <c r="H77" i="388"/>
  <c r="N76" i="388"/>
  <c r="K76" i="388" s="1"/>
  <c r="J76" i="388"/>
  <c r="I76" i="388"/>
  <c r="H76" i="388"/>
  <c r="N75" i="388"/>
  <c r="K75" i="388"/>
  <c r="J75" i="388"/>
  <c r="I75" i="388"/>
  <c r="H75" i="388"/>
  <c r="N74" i="388"/>
  <c r="K74" i="388"/>
  <c r="J74" i="388"/>
  <c r="I74" i="388"/>
  <c r="H74" i="388"/>
  <c r="N73" i="388"/>
  <c r="K73" i="388" s="1"/>
  <c r="J73" i="388"/>
  <c r="I73" i="388"/>
  <c r="H73" i="388"/>
  <c r="N72" i="388"/>
  <c r="K72" i="388" s="1"/>
  <c r="J72" i="388"/>
  <c r="I72" i="388"/>
  <c r="H72" i="388"/>
  <c r="N71" i="388"/>
  <c r="K71" i="388"/>
  <c r="J71" i="388"/>
  <c r="I71" i="388"/>
  <c r="H71" i="388"/>
  <c r="N70" i="388"/>
  <c r="K70" i="388"/>
  <c r="J70" i="388"/>
  <c r="I70" i="388"/>
  <c r="H70" i="388"/>
  <c r="N69" i="388"/>
  <c r="K69" i="388" s="1"/>
  <c r="J69" i="388"/>
  <c r="I69" i="388"/>
  <c r="H69" i="388"/>
  <c r="N68" i="388"/>
  <c r="K68" i="388"/>
  <c r="J68" i="388"/>
  <c r="I68" i="388"/>
  <c r="H68" i="388"/>
  <c r="N67" i="388"/>
  <c r="K67" i="388" s="1"/>
  <c r="J67" i="388"/>
  <c r="I67" i="388"/>
  <c r="H67" i="388"/>
  <c r="N66" i="388"/>
  <c r="K66" i="388"/>
  <c r="J66" i="388"/>
  <c r="I66" i="388"/>
  <c r="H66" i="388"/>
  <c r="N65" i="388"/>
  <c r="K65" i="388"/>
  <c r="J65" i="388"/>
  <c r="I65" i="388"/>
  <c r="H65" i="388"/>
  <c r="N64" i="388"/>
  <c r="K64" i="388" s="1"/>
  <c r="J64" i="388"/>
  <c r="I64" i="388"/>
  <c r="H64" i="388"/>
  <c r="N63" i="388"/>
  <c r="K63" i="388"/>
  <c r="J63" i="388"/>
  <c r="I63" i="388"/>
  <c r="H63" i="388"/>
  <c r="N62" i="388"/>
  <c r="K62" i="388"/>
  <c r="J62" i="388"/>
  <c r="I62" i="388"/>
  <c r="H62" i="388"/>
  <c r="N61" i="388"/>
  <c r="K61" i="388" s="1"/>
  <c r="J61" i="388"/>
  <c r="I61" i="388"/>
  <c r="H61" i="388"/>
  <c r="N60" i="388"/>
  <c r="K60" i="388" s="1"/>
  <c r="J60" i="388"/>
  <c r="I60" i="388"/>
  <c r="H60" i="388"/>
  <c r="N59" i="388"/>
  <c r="K59" i="388"/>
  <c r="J59" i="388"/>
  <c r="I59" i="388"/>
  <c r="H59" i="388"/>
  <c r="N58" i="388"/>
  <c r="K58" i="388"/>
  <c r="J58" i="388"/>
  <c r="I58" i="388"/>
  <c r="H58" i="388"/>
  <c r="N57" i="388"/>
  <c r="K57" i="388" s="1"/>
  <c r="J57" i="388"/>
  <c r="I57" i="388"/>
  <c r="H57" i="388"/>
  <c r="N56" i="388"/>
  <c r="K56" i="388"/>
  <c r="J56" i="388"/>
  <c r="I56" i="388"/>
  <c r="H56" i="388"/>
  <c r="N55" i="388"/>
  <c r="K55" i="388" s="1"/>
  <c r="J55" i="388"/>
  <c r="I55" i="388"/>
  <c r="H55" i="388"/>
  <c r="N54" i="388"/>
  <c r="K54" i="388"/>
  <c r="J54" i="388"/>
  <c r="I54" i="388"/>
  <c r="H54" i="388"/>
  <c r="N53" i="388"/>
  <c r="K53" i="388"/>
  <c r="J53" i="388"/>
  <c r="I53" i="388"/>
  <c r="H53" i="388"/>
  <c r="N52" i="388"/>
  <c r="K52" i="388" s="1"/>
  <c r="J52" i="388"/>
  <c r="I52" i="388"/>
  <c r="H52" i="388"/>
  <c r="N51" i="388"/>
  <c r="K51" i="388"/>
  <c r="J51" i="388"/>
  <c r="I51" i="388"/>
  <c r="H51" i="388"/>
  <c r="N50" i="388"/>
  <c r="K50" i="388"/>
  <c r="J50" i="388"/>
  <c r="I50" i="388"/>
  <c r="H50" i="388"/>
  <c r="N49" i="388"/>
  <c r="K49" i="388" s="1"/>
  <c r="J49" i="388"/>
  <c r="I49" i="388"/>
  <c r="H49" i="388"/>
  <c r="N48" i="388"/>
  <c r="K48" i="388" s="1"/>
  <c r="J48" i="388"/>
  <c r="I48" i="388"/>
  <c r="H48" i="388"/>
  <c r="N47" i="388"/>
  <c r="K47" i="388"/>
  <c r="J47" i="388"/>
  <c r="I47" i="388"/>
  <c r="H47" i="388"/>
  <c r="N46" i="388"/>
  <c r="K46" i="388"/>
  <c r="J46" i="388"/>
  <c r="I46" i="388"/>
  <c r="H46" i="388"/>
  <c r="N45" i="388"/>
  <c r="K45" i="388" s="1"/>
  <c r="J45" i="388"/>
  <c r="I45" i="388"/>
  <c r="H45" i="388"/>
  <c r="N44" i="388"/>
  <c r="K44" i="388"/>
  <c r="J44" i="388"/>
  <c r="I44" i="388"/>
  <c r="H44" i="388"/>
  <c r="N43" i="388"/>
  <c r="K43" i="388" s="1"/>
  <c r="J43" i="388"/>
  <c r="I43" i="388"/>
  <c r="H43" i="388"/>
  <c r="N42" i="388"/>
  <c r="K42" i="388"/>
  <c r="J42" i="388"/>
  <c r="I42" i="388"/>
  <c r="H42" i="388"/>
  <c r="N41" i="388"/>
  <c r="K41" i="388"/>
  <c r="J41" i="388"/>
  <c r="I41" i="388"/>
  <c r="H41" i="388"/>
  <c r="N40" i="388"/>
  <c r="K40" i="388" s="1"/>
  <c r="J40" i="388"/>
  <c r="I40" i="388"/>
  <c r="H40" i="388"/>
  <c r="N39" i="388"/>
  <c r="K39" i="388"/>
  <c r="J39" i="388"/>
  <c r="I39" i="388"/>
  <c r="H39" i="388"/>
  <c r="N38" i="388"/>
  <c r="K38" i="388"/>
  <c r="J38" i="388"/>
  <c r="I38" i="388"/>
  <c r="H38" i="388"/>
  <c r="N37" i="388"/>
  <c r="K37" i="388" s="1"/>
  <c r="J37" i="388"/>
  <c r="I37" i="388"/>
  <c r="H37" i="388"/>
  <c r="N36" i="388"/>
  <c r="K36" i="388" s="1"/>
  <c r="J36" i="388"/>
  <c r="I36" i="388"/>
  <c r="H36" i="388"/>
  <c r="N35" i="388"/>
  <c r="K35" i="388"/>
  <c r="J35" i="388"/>
  <c r="I35" i="388"/>
  <c r="H35" i="388"/>
  <c r="N34" i="388"/>
  <c r="K34" i="388"/>
  <c r="J34" i="388"/>
  <c r="I34" i="388"/>
  <c r="H34" i="388"/>
  <c r="N33" i="388"/>
  <c r="K33" i="388" s="1"/>
  <c r="J33" i="388"/>
  <c r="I33" i="388"/>
  <c r="H33" i="388"/>
  <c r="N32" i="388"/>
  <c r="N31" i="388"/>
  <c r="N30" i="388"/>
  <c r="D5" i="388"/>
  <c r="K41" i="387"/>
  <c r="B20" i="387"/>
  <c r="B19" i="387"/>
  <c r="F18" i="387"/>
  <c r="D18" i="387"/>
  <c r="L11" i="387"/>
  <c r="I11" i="387"/>
  <c r="D11" i="387"/>
  <c r="C11" i="387"/>
  <c r="I9" i="387"/>
  <c r="D9" i="387"/>
  <c r="C9" i="387"/>
  <c r="I7" i="387"/>
  <c r="D7" i="387"/>
  <c r="C7" i="387"/>
  <c r="Y5" i="387"/>
  <c r="AF1" i="387" s="1"/>
  <c r="Y3" i="387"/>
  <c r="N122" i="386"/>
  <c r="K122" i="386" s="1"/>
  <c r="J122" i="386"/>
  <c r="I122" i="386"/>
  <c r="H122" i="386"/>
  <c r="N121" i="386"/>
  <c r="K121" i="386" s="1"/>
  <c r="J121" i="386"/>
  <c r="I121" i="386"/>
  <c r="H121" i="386"/>
  <c r="N120" i="386"/>
  <c r="K120" i="386" s="1"/>
  <c r="J120" i="386"/>
  <c r="I120" i="386"/>
  <c r="H120" i="386"/>
  <c r="N119" i="386"/>
  <c r="K119" i="386" s="1"/>
  <c r="J119" i="386"/>
  <c r="I119" i="386"/>
  <c r="H119" i="386"/>
  <c r="N118" i="386"/>
  <c r="K118" i="386"/>
  <c r="J118" i="386"/>
  <c r="I118" i="386"/>
  <c r="H118" i="386"/>
  <c r="N117" i="386"/>
  <c r="K117" i="386"/>
  <c r="J117" i="386"/>
  <c r="I117" i="386"/>
  <c r="H117" i="386"/>
  <c r="N116" i="386"/>
  <c r="K116" i="386" s="1"/>
  <c r="J116" i="386"/>
  <c r="I116" i="386"/>
  <c r="H116" i="386"/>
  <c r="N115" i="386"/>
  <c r="K115" i="386" s="1"/>
  <c r="J115" i="386"/>
  <c r="I115" i="386"/>
  <c r="H115" i="386"/>
  <c r="N114" i="386"/>
  <c r="K114" i="386"/>
  <c r="J114" i="386"/>
  <c r="I114" i="386"/>
  <c r="H114" i="386"/>
  <c r="N113" i="386"/>
  <c r="K113" i="386"/>
  <c r="J113" i="386"/>
  <c r="I113" i="386"/>
  <c r="H113" i="386"/>
  <c r="N112" i="386"/>
  <c r="K112" i="386"/>
  <c r="J112" i="386"/>
  <c r="I112" i="386"/>
  <c r="H112" i="386"/>
  <c r="N111" i="386"/>
  <c r="K111" i="386"/>
  <c r="J111" i="386"/>
  <c r="I111" i="386"/>
  <c r="H111" i="386"/>
  <c r="N110" i="386"/>
  <c r="K110" i="386" s="1"/>
  <c r="J110" i="386"/>
  <c r="I110" i="386"/>
  <c r="H110" i="386"/>
  <c r="N109" i="386"/>
  <c r="K109" i="386" s="1"/>
  <c r="J109" i="386"/>
  <c r="I109" i="386"/>
  <c r="H109" i="386"/>
  <c r="N108" i="386"/>
  <c r="K108" i="386" s="1"/>
  <c r="J108" i="386"/>
  <c r="I108" i="386"/>
  <c r="H108" i="386"/>
  <c r="N107" i="386"/>
  <c r="K107" i="386" s="1"/>
  <c r="J107" i="386"/>
  <c r="I107" i="386"/>
  <c r="H107" i="386"/>
  <c r="N106" i="386"/>
  <c r="K106" i="386"/>
  <c r="J106" i="386"/>
  <c r="I106" i="386"/>
  <c r="H106" i="386"/>
  <c r="N105" i="386"/>
  <c r="K105" i="386"/>
  <c r="J105" i="386"/>
  <c r="I105" i="386"/>
  <c r="H105" i="386"/>
  <c r="N104" i="386"/>
  <c r="K104" i="386" s="1"/>
  <c r="J104" i="386"/>
  <c r="I104" i="386"/>
  <c r="H104" i="386"/>
  <c r="N103" i="386"/>
  <c r="K103" i="386" s="1"/>
  <c r="J103" i="386"/>
  <c r="I103" i="386"/>
  <c r="H103" i="386"/>
  <c r="N102" i="386"/>
  <c r="K102" i="386"/>
  <c r="J102" i="386"/>
  <c r="I102" i="386"/>
  <c r="H102" i="386"/>
  <c r="N101" i="386"/>
  <c r="K101" i="386"/>
  <c r="J101" i="386"/>
  <c r="I101" i="386"/>
  <c r="H101" i="386"/>
  <c r="N100" i="386"/>
  <c r="K100" i="386"/>
  <c r="J100" i="386"/>
  <c r="I100" i="386"/>
  <c r="H100" i="386"/>
  <c r="N99" i="386"/>
  <c r="K99" i="386"/>
  <c r="J99" i="386"/>
  <c r="I99" i="386"/>
  <c r="H99" i="386"/>
  <c r="N98" i="386"/>
  <c r="K98" i="386" s="1"/>
  <c r="J98" i="386"/>
  <c r="I98" i="386"/>
  <c r="H98" i="386"/>
  <c r="N97" i="386"/>
  <c r="K97" i="386" s="1"/>
  <c r="J97" i="386"/>
  <c r="I97" i="386"/>
  <c r="H97" i="386"/>
  <c r="N96" i="386"/>
  <c r="K96" i="386" s="1"/>
  <c r="J96" i="386"/>
  <c r="I96" i="386"/>
  <c r="H96" i="386"/>
  <c r="N95" i="386"/>
  <c r="K95" i="386" s="1"/>
  <c r="J95" i="386"/>
  <c r="I95" i="386"/>
  <c r="H95" i="386"/>
  <c r="N94" i="386"/>
  <c r="K94" i="386"/>
  <c r="J94" i="386"/>
  <c r="I94" i="386"/>
  <c r="H94" i="386"/>
  <c r="N93" i="386"/>
  <c r="K93" i="386"/>
  <c r="J93" i="386"/>
  <c r="I93" i="386"/>
  <c r="H93" i="386"/>
  <c r="N92" i="386"/>
  <c r="K92" i="386" s="1"/>
  <c r="J92" i="386"/>
  <c r="I92" i="386"/>
  <c r="H92" i="386"/>
  <c r="N91" i="386"/>
  <c r="K91" i="386" s="1"/>
  <c r="J91" i="386"/>
  <c r="I91" i="386"/>
  <c r="H91" i="386"/>
  <c r="N90" i="386"/>
  <c r="K90" i="386"/>
  <c r="J90" i="386"/>
  <c r="I90" i="386"/>
  <c r="H90" i="386"/>
  <c r="N89" i="386"/>
  <c r="K89" i="386"/>
  <c r="J89" i="386"/>
  <c r="I89" i="386"/>
  <c r="H89" i="386"/>
  <c r="N88" i="386"/>
  <c r="K88" i="386"/>
  <c r="J88" i="386"/>
  <c r="I88" i="386"/>
  <c r="H88" i="386"/>
  <c r="N87" i="386"/>
  <c r="K87" i="386"/>
  <c r="J87" i="386"/>
  <c r="I87" i="386"/>
  <c r="H87" i="386"/>
  <c r="N86" i="386"/>
  <c r="K86" i="386" s="1"/>
  <c r="J86" i="386"/>
  <c r="I86" i="386"/>
  <c r="H86" i="386"/>
  <c r="N85" i="386"/>
  <c r="K85" i="386"/>
  <c r="J85" i="386"/>
  <c r="I85" i="386"/>
  <c r="H85" i="386"/>
  <c r="N84" i="386"/>
  <c r="K84" i="386" s="1"/>
  <c r="J84" i="386"/>
  <c r="I84" i="386"/>
  <c r="H84" i="386"/>
  <c r="N83" i="386"/>
  <c r="K83" i="386" s="1"/>
  <c r="J83" i="386"/>
  <c r="I83" i="386"/>
  <c r="H83" i="386"/>
  <c r="N82" i="386"/>
  <c r="K82" i="386"/>
  <c r="J82" i="386"/>
  <c r="I82" i="386"/>
  <c r="H82" i="386"/>
  <c r="N81" i="386"/>
  <c r="K81" i="386" s="1"/>
  <c r="J81" i="386"/>
  <c r="I81" i="386"/>
  <c r="H81" i="386"/>
  <c r="N80" i="386"/>
  <c r="K80" i="386" s="1"/>
  <c r="J80" i="386"/>
  <c r="I80" i="386"/>
  <c r="H80" i="386"/>
  <c r="N79" i="386"/>
  <c r="K79" i="386" s="1"/>
  <c r="J79" i="386"/>
  <c r="I79" i="386"/>
  <c r="H79" i="386"/>
  <c r="N78" i="386"/>
  <c r="K78" i="386"/>
  <c r="J78" i="386"/>
  <c r="I78" i="386"/>
  <c r="H78" i="386"/>
  <c r="N77" i="386"/>
  <c r="K77" i="386"/>
  <c r="J77" i="386"/>
  <c r="I77" i="386"/>
  <c r="H77" i="386"/>
  <c r="N76" i="386"/>
  <c r="K76" i="386"/>
  <c r="J76" i="386"/>
  <c r="I76" i="386"/>
  <c r="H76" i="386"/>
  <c r="N75" i="386"/>
  <c r="K75" i="386"/>
  <c r="J75" i="386"/>
  <c r="I75" i="386"/>
  <c r="H75" i="386"/>
  <c r="N74" i="386"/>
  <c r="K74" i="386" s="1"/>
  <c r="J74" i="386"/>
  <c r="I74" i="386"/>
  <c r="H74" i="386"/>
  <c r="N73" i="386"/>
  <c r="K73" i="386"/>
  <c r="J73" i="386"/>
  <c r="I73" i="386"/>
  <c r="H73" i="386"/>
  <c r="N72" i="386"/>
  <c r="K72" i="386" s="1"/>
  <c r="J72" i="386"/>
  <c r="I72" i="386"/>
  <c r="H72" i="386"/>
  <c r="N71" i="386"/>
  <c r="K71" i="386" s="1"/>
  <c r="J71" i="386"/>
  <c r="I71" i="386"/>
  <c r="H71" i="386"/>
  <c r="N70" i="386"/>
  <c r="K70" i="386" s="1"/>
  <c r="J70" i="386"/>
  <c r="I70" i="386"/>
  <c r="H70" i="386"/>
  <c r="N69" i="386"/>
  <c r="K69" i="386" s="1"/>
  <c r="J69" i="386"/>
  <c r="I69" i="386"/>
  <c r="H69" i="386"/>
  <c r="N68" i="386"/>
  <c r="K68" i="386" s="1"/>
  <c r="J68" i="386"/>
  <c r="I68" i="386"/>
  <c r="H68" i="386"/>
  <c r="N67" i="386"/>
  <c r="K67" i="386" s="1"/>
  <c r="J67" i="386"/>
  <c r="I67" i="386"/>
  <c r="H67" i="386"/>
  <c r="N66" i="386"/>
  <c r="K66" i="386"/>
  <c r="J66" i="386"/>
  <c r="I66" i="386"/>
  <c r="H66" i="386"/>
  <c r="N65" i="386"/>
  <c r="K65" i="386"/>
  <c r="J65" i="386"/>
  <c r="I65" i="386"/>
  <c r="H65" i="386"/>
  <c r="N64" i="386"/>
  <c r="K64" i="386"/>
  <c r="J64" i="386"/>
  <c r="I64" i="386"/>
  <c r="H64" i="386"/>
  <c r="N63" i="386"/>
  <c r="K63" i="386"/>
  <c r="J63" i="386"/>
  <c r="I63" i="386"/>
  <c r="H63" i="386"/>
  <c r="N62" i="386"/>
  <c r="K62" i="386" s="1"/>
  <c r="J62" i="386"/>
  <c r="I62" i="386"/>
  <c r="H62" i="386"/>
  <c r="N61" i="386"/>
  <c r="K61" i="386"/>
  <c r="J61" i="386"/>
  <c r="I61" i="386"/>
  <c r="H61" i="386"/>
  <c r="N60" i="386"/>
  <c r="K60" i="386" s="1"/>
  <c r="J60" i="386"/>
  <c r="I60" i="386"/>
  <c r="H60" i="386"/>
  <c r="N59" i="386"/>
  <c r="K59" i="386" s="1"/>
  <c r="J59" i="386"/>
  <c r="I59" i="386"/>
  <c r="H59" i="386"/>
  <c r="N58" i="386"/>
  <c r="K58" i="386"/>
  <c r="J58" i="386"/>
  <c r="I58" i="386"/>
  <c r="H58" i="386"/>
  <c r="N57" i="386"/>
  <c r="K57" i="386" s="1"/>
  <c r="J57" i="386"/>
  <c r="I57" i="386"/>
  <c r="H57" i="386"/>
  <c r="N56" i="386"/>
  <c r="K56" i="386" s="1"/>
  <c r="J56" i="386"/>
  <c r="I56" i="386"/>
  <c r="H56" i="386"/>
  <c r="N55" i="386"/>
  <c r="K55" i="386" s="1"/>
  <c r="J55" i="386"/>
  <c r="I55" i="386"/>
  <c r="H55" i="386"/>
  <c r="N54" i="386"/>
  <c r="K54" i="386"/>
  <c r="J54" i="386"/>
  <c r="I54" i="386"/>
  <c r="H54" i="386"/>
  <c r="N53" i="386"/>
  <c r="K53" i="386"/>
  <c r="J53" i="386"/>
  <c r="I53" i="386"/>
  <c r="H53" i="386"/>
  <c r="N52" i="386"/>
  <c r="K52" i="386"/>
  <c r="J52" i="386"/>
  <c r="I52" i="386"/>
  <c r="H52" i="386"/>
  <c r="N51" i="386"/>
  <c r="K51" i="386"/>
  <c r="J51" i="386"/>
  <c r="I51" i="386"/>
  <c r="H51" i="386"/>
  <c r="N50" i="386"/>
  <c r="K50" i="386" s="1"/>
  <c r="J50" i="386"/>
  <c r="I50" i="386"/>
  <c r="H50" i="386"/>
  <c r="N49" i="386"/>
  <c r="K49" i="386"/>
  <c r="J49" i="386"/>
  <c r="I49" i="386"/>
  <c r="H49" i="386"/>
  <c r="N48" i="386"/>
  <c r="K48" i="386" s="1"/>
  <c r="J48" i="386"/>
  <c r="I48" i="386"/>
  <c r="H48" i="386"/>
  <c r="N47" i="386"/>
  <c r="K47" i="386" s="1"/>
  <c r="J47" i="386"/>
  <c r="I47" i="386"/>
  <c r="H47" i="386"/>
  <c r="N46" i="386"/>
  <c r="K46" i="386" s="1"/>
  <c r="J46" i="386"/>
  <c r="I46" i="386"/>
  <c r="H46" i="386"/>
  <c r="N45" i="386"/>
  <c r="K45" i="386" s="1"/>
  <c r="J45" i="386"/>
  <c r="I45" i="386"/>
  <c r="H45" i="386"/>
  <c r="N44" i="386"/>
  <c r="K44" i="386" s="1"/>
  <c r="J44" i="386"/>
  <c r="I44" i="386"/>
  <c r="H44" i="386"/>
  <c r="N43" i="386"/>
  <c r="K43" i="386" s="1"/>
  <c r="J43" i="386"/>
  <c r="I43" i="386"/>
  <c r="H43" i="386"/>
  <c r="N42" i="386"/>
  <c r="K42" i="386"/>
  <c r="J42" i="386"/>
  <c r="I42" i="386"/>
  <c r="H42" i="386"/>
  <c r="N41" i="386"/>
  <c r="K41" i="386"/>
  <c r="J41" i="386"/>
  <c r="I41" i="386"/>
  <c r="H41" i="386"/>
  <c r="N40" i="386"/>
  <c r="K40" i="386"/>
  <c r="J40" i="386"/>
  <c r="I40" i="386"/>
  <c r="H40" i="386"/>
  <c r="N39" i="386"/>
  <c r="K39" i="386"/>
  <c r="J39" i="386"/>
  <c r="I39" i="386"/>
  <c r="H39" i="386"/>
  <c r="N38" i="386"/>
  <c r="K38" i="386"/>
  <c r="J38" i="386"/>
  <c r="I38" i="386"/>
  <c r="H38" i="386"/>
  <c r="N37" i="386"/>
  <c r="K37" i="386"/>
  <c r="J37" i="386"/>
  <c r="I37" i="386"/>
  <c r="H37" i="386"/>
  <c r="N36" i="386"/>
  <c r="K36" i="386" s="1"/>
  <c r="J36" i="386"/>
  <c r="I36" i="386"/>
  <c r="H36" i="386"/>
  <c r="N35" i="386"/>
  <c r="K35" i="386" s="1"/>
  <c r="J35" i="386"/>
  <c r="I35" i="386"/>
  <c r="H35" i="386"/>
  <c r="N34" i="386"/>
  <c r="K34" i="386" s="1"/>
  <c r="J34" i="386"/>
  <c r="I34" i="386"/>
  <c r="H34" i="386"/>
  <c r="N33" i="386"/>
  <c r="K33" i="386" s="1"/>
  <c r="J33" i="386"/>
  <c r="I33" i="386"/>
  <c r="H33" i="386"/>
  <c r="N32" i="386"/>
  <c r="N31" i="386"/>
  <c r="N30" i="386"/>
  <c r="D5" i="386"/>
  <c r="N122" i="384"/>
  <c r="K122" i="384"/>
  <c r="J122" i="384"/>
  <c r="I122" i="384"/>
  <c r="H122" i="384"/>
  <c r="N121" i="384"/>
  <c r="K121" i="384" s="1"/>
  <c r="J121" i="384"/>
  <c r="I121" i="384"/>
  <c r="H121" i="384"/>
  <c r="N120" i="384"/>
  <c r="K120" i="384" s="1"/>
  <c r="J120" i="384"/>
  <c r="I120" i="384"/>
  <c r="H120" i="384"/>
  <c r="N119" i="384"/>
  <c r="K119" i="384" s="1"/>
  <c r="J119" i="384"/>
  <c r="I119" i="384"/>
  <c r="H119" i="384"/>
  <c r="N118" i="384"/>
  <c r="K118" i="384"/>
  <c r="J118" i="384"/>
  <c r="I118" i="384"/>
  <c r="H118" i="384"/>
  <c r="N117" i="384"/>
  <c r="K117" i="384" s="1"/>
  <c r="J117" i="384"/>
  <c r="I117" i="384"/>
  <c r="H117" i="384"/>
  <c r="N116" i="384"/>
  <c r="K116" i="384"/>
  <c r="J116" i="384"/>
  <c r="I116" i="384"/>
  <c r="H116" i="384"/>
  <c r="N115" i="384"/>
  <c r="K115" i="384" s="1"/>
  <c r="J115" i="384"/>
  <c r="I115" i="384"/>
  <c r="H115" i="384"/>
  <c r="N114" i="384"/>
  <c r="K114" i="384"/>
  <c r="J114" i="384"/>
  <c r="I114" i="384"/>
  <c r="H114" i="384"/>
  <c r="N113" i="384"/>
  <c r="K113" i="384"/>
  <c r="J113" i="384"/>
  <c r="I113" i="384"/>
  <c r="H113" i="384"/>
  <c r="N112" i="384"/>
  <c r="K112" i="384"/>
  <c r="J112" i="384"/>
  <c r="I112" i="384"/>
  <c r="H112" i="384"/>
  <c r="N111" i="384"/>
  <c r="K111" i="384"/>
  <c r="J111" i="384"/>
  <c r="I111" i="384"/>
  <c r="H111" i="384"/>
  <c r="N110" i="384"/>
  <c r="K110" i="384"/>
  <c r="J110" i="384"/>
  <c r="I110" i="384"/>
  <c r="H110" i="384"/>
  <c r="N109" i="384"/>
  <c r="K109" i="384" s="1"/>
  <c r="J109" i="384"/>
  <c r="I109" i="384"/>
  <c r="H109" i="384"/>
  <c r="N108" i="384"/>
  <c r="K108" i="384" s="1"/>
  <c r="J108" i="384"/>
  <c r="I108" i="384"/>
  <c r="H108" i="384"/>
  <c r="N107" i="384"/>
  <c r="K107" i="384" s="1"/>
  <c r="J107" i="384"/>
  <c r="I107" i="384"/>
  <c r="H107" i="384"/>
  <c r="N106" i="384"/>
  <c r="K106" i="384"/>
  <c r="J106" i="384"/>
  <c r="I106" i="384"/>
  <c r="H106" i="384"/>
  <c r="N105" i="384"/>
  <c r="K105" i="384" s="1"/>
  <c r="J105" i="384"/>
  <c r="I105" i="384"/>
  <c r="H105" i="384"/>
  <c r="N104" i="384"/>
  <c r="K104" i="384"/>
  <c r="J104" i="384"/>
  <c r="I104" i="384"/>
  <c r="H104" i="384"/>
  <c r="N103" i="384"/>
  <c r="K103" i="384"/>
  <c r="J103" i="384"/>
  <c r="I103" i="384"/>
  <c r="H103" i="384"/>
  <c r="N102" i="384"/>
  <c r="K102" i="384"/>
  <c r="J102" i="384"/>
  <c r="I102" i="384"/>
  <c r="H102" i="384"/>
  <c r="N101" i="384"/>
  <c r="K101" i="384"/>
  <c r="J101" i="384"/>
  <c r="I101" i="384"/>
  <c r="H101" i="384"/>
  <c r="N100" i="384"/>
  <c r="K100" i="384"/>
  <c r="J100" i="384"/>
  <c r="I100" i="384"/>
  <c r="H100" i="384"/>
  <c r="N99" i="384"/>
  <c r="K99" i="384"/>
  <c r="J99" i="384"/>
  <c r="I99" i="384"/>
  <c r="H99" i="384"/>
  <c r="N98" i="384"/>
  <c r="K98" i="384"/>
  <c r="J98" i="384"/>
  <c r="I98" i="384"/>
  <c r="H98" i="384"/>
  <c r="N97" i="384"/>
  <c r="K97" i="384" s="1"/>
  <c r="J97" i="384"/>
  <c r="I97" i="384"/>
  <c r="H97" i="384"/>
  <c r="N96" i="384"/>
  <c r="K96" i="384" s="1"/>
  <c r="J96" i="384"/>
  <c r="I96" i="384"/>
  <c r="H96" i="384"/>
  <c r="N95" i="384"/>
  <c r="K95" i="384" s="1"/>
  <c r="J95" i="384"/>
  <c r="I95" i="384"/>
  <c r="H95" i="384"/>
  <c r="N94" i="384"/>
  <c r="K94" i="384"/>
  <c r="J94" i="384"/>
  <c r="I94" i="384"/>
  <c r="H94" i="384"/>
  <c r="N93" i="384"/>
  <c r="K93" i="384" s="1"/>
  <c r="J93" i="384"/>
  <c r="I93" i="384"/>
  <c r="H93" i="384"/>
  <c r="N92" i="384"/>
  <c r="K92" i="384"/>
  <c r="J92" i="384"/>
  <c r="I92" i="384"/>
  <c r="H92" i="384"/>
  <c r="N91" i="384"/>
  <c r="K91" i="384"/>
  <c r="J91" i="384"/>
  <c r="I91" i="384"/>
  <c r="H91" i="384"/>
  <c r="N90" i="384"/>
  <c r="K90" i="384"/>
  <c r="J90" i="384"/>
  <c r="I90" i="384"/>
  <c r="H90" i="384"/>
  <c r="N89" i="384"/>
  <c r="K89" i="384"/>
  <c r="J89" i="384"/>
  <c r="I89" i="384"/>
  <c r="H89" i="384"/>
  <c r="N88" i="384"/>
  <c r="K88" i="384"/>
  <c r="J88" i="384"/>
  <c r="I88" i="384"/>
  <c r="H88" i="384"/>
  <c r="N87" i="384"/>
  <c r="K87" i="384"/>
  <c r="J87" i="384"/>
  <c r="I87" i="384"/>
  <c r="H87" i="384"/>
  <c r="N86" i="384"/>
  <c r="K86" i="384"/>
  <c r="J86" i="384"/>
  <c r="I86" i="384"/>
  <c r="H86" i="384"/>
  <c r="N85" i="384"/>
  <c r="K85" i="384" s="1"/>
  <c r="J85" i="384"/>
  <c r="I85" i="384"/>
  <c r="H85" i="384"/>
  <c r="N84" i="384"/>
  <c r="K84" i="384" s="1"/>
  <c r="J84" i="384"/>
  <c r="I84" i="384"/>
  <c r="H84" i="384"/>
  <c r="N83" i="384"/>
  <c r="K83" i="384" s="1"/>
  <c r="J83" i="384"/>
  <c r="I83" i="384"/>
  <c r="H83" i="384"/>
  <c r="N82" i="384"/>
  <c r="K82" i="384"/>
  <c r="J82" i="384"/>
  <c r="I82" i="384"/>
  <c r="H82" i="384"/>
  <c r="N81" i="384"/>
  <c r="K81" i="384" s="1"/>
  <c r="J81" i="384"/>
  <c r="I81" i="384"/>
  <c r="H81" i="384"/>
  <c r="N80" i="384"/>
  <c r="K80" i="384"/>
  <c r="J80" i="384"/>
  <c r="I80" i="384"/>
  <c r="H80" i="384"/>
  <c r="N79" i="384"/>
  <c r="K79" i="384"/>
  <c r="J79" i="384"/>
  <c r="I79" i="384"/>
  <c r="H79" i="384"/>
  <c r="N78" i="384"/>
  <c r="K78" i="384"/>
  <c r="J78" i="384"/>
  <c r="I78" i="384"/>
  <c r="H78" i="384"/>
  <c r="N77" i="384"/>
  <c r="K77" i="384"/>
  <c r="J77" i="384"/>
  <c r="I77" i="384"/>
  <c r="H77" i="384"/>
  <c r="N76" i="384"/>
  <c r="K76" i="384"/>
  <c r="J76" i="384"/>
  <c r="I76" i="384"/>
  <c r="H76" i="384"/>
  <c r="N75" i="384"/>
  <c r="K75" i="384"/>
  <c r="J75" i="384"/>
  <c r="I75" i="384"/>
  <c r="H75" i="384"/>
  <c r="N74" i="384"/>
  <c r="K74" i="384"/>
  <c r="J74" i="384"/>
  <c r="I74" i="384"/>
  <c r="H74" i="384"/>
  <c r="N73" i="384"/>
  <c r="K73" i="384" s="1"/>
  <c r="J73" i="384"/>
  <c r="I73" i="384"/>
  <c r="H73" i="384"/>
  <c r="N72" i="384"/>
  <c r="K72" i="384" s="1"/>
  <c r="J72" i="384"/>
  <c r="I72" i="384"/>
  <c r="H72" i="384"/>
  <c r="N71" i="384"/>
  <c r="K71" i="384" s="1"/>
  <c r="J71" i="384"/>
  <c r="I71" i="384"/>
  <c r="H71" i="384"/>
  <c r="N70" i="384"/>
  <c r="K70" i="384"/>
  <c r="J70" i="384"/>
  <c r="I70" i="384"/>
  <c r="H70" i="384"/>
  <c r="N69" i="384"/>
  <c r="K69" i="384" s="1"/>
  <c r="J69" i="384"/>
  <c r="I69" i="384"/>
  <c r="H69" i="384"/>
  <c r="N68" i="384"/>
  <c r="K68" i="384"/>
  <c r="J68" i="384"/>
  <c r="I68" i="384"/>
  <c r="H68" i="384"/>
  <c r="N67" i="384"/>
  <c r="K67" i="384"/>
  <c r="J67" i="384"/>
  <c r="I67" i="384"/>
  <c r="H67" i="384"/>
  <c r="N66" i="384"/>
  <c r="K66" i="384"/>
  <c r="J66" i="384"/>
  <c r="I66" i="384"/>
  <c r="H66" i="384"/>
  <c r="N65" i="384"/>
  <c r="K65" i="384"/>
  <c r="J65" i="384"/>
  <c r="I65" i="384"/>
  <c r="H65" i="384"/>
  <c r="N64" i="384"/>
  <c r="K64" i="384"/>
  <c r="J64" i="384"/>
  <c r="I64" i="384"/>
  <c r="H64" i="384"/>
  <c r="N63" i="384"/>
  <c r="K63" i="384"/>
  <c r="J63" i="384"/>
  <c r="I63" i="384"/>
  <c r="H63" i="384"/>
  <c r="N62" i="384"/>
  <c r="K62" i="384"/>
  <c r="J62" i="384"/>
  <c r="I62" i="384"/>
  <c r="H62" i="384"/>
  <c r="N61" i="384"/>
  <c r="K61" i="384" s="1"/>
  <c r="J61" i="384"/>
  <c r="I61" i="384"/>
  <c r="H61" i="384"/>
  <c r="N60" i="384"/>
  <c r="K60" i="384" s="1"/>
  <c r="J60" i="384"/>
  <c r="I60" i="384"/>
  <c r="H60" i="384"/>
  <c r="N59" i="384"/>
  <c r="K59" i="384"/>
  <c r="J59" i="384"/>
  <c r="I59" i="384"/>
  <c r="H59" i="384"/>
  <c r="N58" i="384"/>
  <c r="K58" i="384"/>
  <c r="J58" i="384"/>
  <c r="I58" i="384"/>
  <c r="H58" i="384"/>
  <c r="N57" i="384"/>
  <c r="K57" i="384" s="1"/>
  <c r="J57" i="384"/>
  <c r="I57" i="384"/>
  <c r="H57" i="384"/>
  <c r="N56" i="384"/>
  <c r="K56" i="384" s="1"/>
  <c r="J56" i="384"/>
  <c r="I56" i="384"/>
  <c r="H56" i="384"/>
  <c r="N55" i="384"/>
  <c r="K55" i="384" s="1"/>
  <c r="J55" i="384"/>
  <c r="I55" i="384"/>
  <c r="H55" i="384"/>
  <c r="N54" i="384"/>
  <c r="K54" i="384" s="1"/>
  <c r="J54" i="384"/>
  <c r="I54" i="384"/>
  <c r="H54" i="384"/>
  <c r="N53" i="384"/>
  <c r="K53" i="384"/>
  <c r="J53" i="384"/>
  <c r="I53" i="384"/>
  <c r="H53" i="384"/>
  <c r="N52" i="384"/>
  <c r="K52" i="384"/>
  <c r="J52" i="384"/>
  <c r="I52" i="384"/>
  <c r="H52" i="384"/>
  <c r="N51" i="384"/>
  <c r="K51" i="384"/>
  <c r="J51" i="384"/>
  <c r="I51" i="384"/>
  <c r="H51" i="384"/>
  <c r="N50" i="384"/>
  <c r="K50" i="384"/>
  <c r="J50" i="384"/>
  <c r="I50" i="384"/>
  <c r="H50" i="384"/>
  <c r="N49" i="384"/>
  <c r="K49" i="384" s="1"/>
  <c r="J49" i="384"/>
  <c r="I49" i="384"/>
  <c r="H49" i="384"/>
  <c r="N48" i="384"/>
  <c r="K48" i="384" s="1"/>
  <c r="J48" i="384"/>
  <c r="I48" i="384"/>
  <c r="H48" i="384"/>
  <c r="N47" i="384"/>
  <c r="K47" i="384"/>
  <c r="J47" i="384"/>
  <c r="I47" i="384"/>
  <c r="H47" i="384"/>
  <c r="N46" i="384"/>
  <c r="K46" i="384"/>
  <c r="J46" i="384"/>
  <c r="I46" i="384"/>
  <c r="H46" i="384"/>
  <c r="N45" i="384"/>
  <c r="K45" i="384" s="1"/>
  <c r="J45" i="384"/>
  <c r="I45" i="384"/>
  <c r="H45" i="384"/>
  <c r="N44" i="384"/>
  <c r="K44" i="384"/>
  <c r="J44" i="384"/>
  <c r="I44" i="384"/>
  <c r="H44" i="384"/>
  <c r="N43" i="384"/>
  <c r="K43" i="384" s="1"/>
  <c r="J43" i="384"/>
  <c r="I43" i="384"/>
  <c r="H43" i="384"/>
  <c r="N42" i="384"/>
  <c r="K42" i="384" s="1"/>
  <c r="J42" i="384"/>
  <c r="I42" i="384"/>
  <c r="H42" i="384"/>
  <c r="N41" i="384"/>
  <c r="K41" i="384"/>
  <c r="J41" i="384"/>
  <c r="I41" i="384"/>
  <c r="H41" i="384"/>
  <c r="N40" i="384"/>
  <c r="K40" i="384"/>
  <c r="J40" i="384"/>
  <c r="I40" i="384"/>
  <c r="H40" i="384"/>
  <c r="N39" i="384"/>
  <c r="K39" i="384"/>
  <c r="J39" i="384"/>
  <c r="I39" i="384"/>
  <c r="H39" i="384"/>
  <c r="N38" i="384"/>
  <c r="K38" i="384"/>
  <c r="J38" i="384"/>
  <c r="I38" i="384"/>
  <c r="H38" i="384"/>
  <c r="N37" i="384"/>
  <c r="K37" i="384" s="1"/>
  <c r="J37" i="384"/>
  <c r="I37" i="384"/>
  <c r="H37" i="384"/>
  <c r="N36" i="384"/>
  <c r="K36" i="384" s="1"/>
  <c r="J36" i="384"/>
  <c r="I36" i="384"/>
  <c r="H36" i="384"/>
  <c r="N35" i="384"/>
  <c r="K35" i="384"/>
  <c r="J35" i="384"/>
  <c r="I35" i="384"/>
  <c r="H35" i="384"/>
  <c r="N34" i="384"/>
  <c r="K34" i="384"/>
  <c r="J34" i="384"/>
  <c r="I34" i="384"/>
  <c r="H34" i="384"/>
  <c r="N33" i="384"/>
  <c r="K33" i="384" s="1"/>
  <c r="J33" i="384"/>
  <c r="I33" i="384"/>
  <c r="H33" i="384"/>
  <c r="N32" i="384"/>
  <c r="N31" i="384"/>
  <c r="N30" i="384"/>
  <c r="D5" i="384"/>
  <c r="K41" i="382"/>
  <c r="J18" i="382"/>
  <c r="H18" i="382"/>
  <c r="F18" i="382"/>
  <c r="D18" i="382"/>
  <c r="I13" i="382"/>
  <c r="D13" i="382"/>
  <c r="C13" i="382"/>
  <c r="I11" i="382"/>
  <c r="D11" i="382"/>
  <c r="C11" i="382"/>
  <c r="I9" i="382"/>
  <c r="D9" i="382"/>
  <c r="C9" i="382"/>
  <c r="Y5" i="382"/>
  <c r="AG1" i="382" s="1"/>
  <c r="Y3" i="382"/>
  <c r="N122" i="381"/>
  <c r="K122" i="381"/>
  <c r="J122" i="381"/>
  <c r="I122" i="381"/>
  <c r="H122" i="381"/>
  <c r="N121" i="381"/>
  <c r="K121" i="381"/>
  <c r="J121" i="381"/>
  <c r="I121" i="381"/>
  <c r="H121" i="381"/>
  <c r="N120" i="381"/>
  <c r="K120" i="381"/>
  <c r="J120" i="381"/>
  <c r="I120" i="381"/>
  <c r="H120" i="381"/>
  <c r="N119" i="381"/>
  <c r="K119" i="381" s="1"/>
  <c r="J119" i="381"/>
  <c r="I119" i="381"/>
  <c r="H119" i="381"/>
  <c r="N118" i="381"/>
  <c r="K118" i="381" s="1"/>
  <c r="J118" i="381"/>
  <c r="I118" i="381"/>
  <c r="H118" i="381"/>
  <c r="N117" i="381"/>
  <c r="K117" i="381"/>
  <c r="J117" i="381"/>
  <c r="I117" i="381"/>
  <c r="H117" i="381"/>
  <c r="N116" i="381"/>
  <c r="K116" i="381" s="1"/>
  <c r="J116" i="381"/>
  <c r="I116" i="381"/>
  <c r="H116" i="381"/>
  <c r="N115" i="381"/>
  <c r="K115" i="381" s="1"/>
  <c r="J115" i="381"/>
  <c r="I115" i="381"/>
  <c r="H115" i="381"/>
  <c r="N114" i="381"/>
  <c r="K114" i="381" s="1"/>
  <c r="J114" i="381"/>
  <c r="I114" i="381"/>
  <c r="H114" i="381"/>
  <c r="N113" i="381"/>
  <c r="K113" i="381" s="1"/>
  <c r="J113" i="381"/>
  <c r="I113" i="381"/>
  <c r="H113" i="381"/>
  <c r="N112" i="381"/>
  <c r="K112" i="381" s="1"/>
  <c r="J112" i="381"/>
  <c r="I112" i="381"/>
  <c r="H112" i="381"/>
  <c r="N111" i="381"/>
  <c r="K111" i="381"/>
  <c r="J111" i="381"/>
  <c r="I111" i="381"/>
  <c r="H111" i="381"/>
  <c r="N110" i="381"/>
  <c r="K110" i="381"/>
  <c r="J110" i="381"/>
  <c r="I110" i="381"/>
  <c r="H110" i="381"/>
  <c r="N109" i="381"/>
  <c r="K109" i="381"/>
  <c r="J109" i="381"/>
  <c r="I109" i="381"/>
  <c r="H109" i="381"/>
  <c r="N108" i="381"/>
  <c r="K108" i="381"/>
  <c r="J108" i="381"/>
  <c r="I108" i="381"/>
  <c r="H108" i="381"/>
  <c r="N107" i="381"/>
  <c r="K107" i="381"/>
  <c r="J107" i="381"/>
  <c r="I107" i="381"/>
  <c r="H107" i="381"/>
  <c r="N106" i="381"/>
  <c r="K106" i="381" s="1"/>
  <c r="J106" i="381"/>
  <c r="I106" i="381"/>
  <c r="H106" i="381"/>
  <c r="N105" i="381"/>
  <c r="K105" i="381"/>
  <c r="J105" i="381"/>
  <c r="I105" i="381"/>
  <c r="H105" i="381"/>
  <c r="N104" i="381"/>
  <c r="K104" i="381" s="1"/>
  <c r="J104" i="381"/>
  <c r="I104" i="381"/>
  <c r="H104" i="381"/>
  <c r="N103" i="381"/>
  <c r="K103" i="381" s="1"/>
  <c r="J103" i="381"/>
  <c r="I103" i="381"/>
  <c r="H103" i="381"/>
  <c r="N102" i="381"/>
  <c r="K102" i="381" s="1"/>
  <c r="J102" i="381"/>
  <c r="I102" i="381"/>
  <c r="H102" i="381"/>
  <c r="N101" i="381"/>
  <c r="K101" i="381" s="1"/>
  <c r="J101" i="381"/>
  <c r="I101" i="381"/>
  <c r="H101" i="381"/>
  <c r="N100" i="381"/>
  <c r="K100" i="381" s="1"/>
  <c r="J100" i="381"/>
  <c r="I100" i="381"/>
  <c r="H100" i="381"/>
  <c r="N99" i="381"/>
  <c r="K99" i="381"/>
  <c r="J99" i="381"/>
  <c r="I99" i="381"/>
  <c r="H99" i="381"/>
  <c r="N98" i="381"/>
  <c r="K98" i="381"/>
  <c r="J98" i="381"/>
  <c r="I98" i="381"/>
  <c r="H98" i="381"/>
  <c r="N97" i="381"/>
  <c r="K97" i="381"/>
  <c r="J97" i="381"/>
  <c r="I97" i="381"/>
  <c r="H97" i="381"/>
  <c r="N96" i="381"/>
  <c r="K96" i="381"/>
  <c r="J96" i="381"/>
  <c r="I96" i="381"/>
  <c r="H96" i="381"/>
  <c r="N95" i="381"/>
  <c r="K95" i="381"/>
  <c r="J95" i="381"/>
  <c r="I95" i="381"/>
  <c r="H95" i="381"/>
  <c r="N94" i="381"/>
  <c r="K94" i="381" s="1"/>
  <c r="J94" i="381"/>
  <c r="I94" i="381"/>
  <c r="H94" i="381"/>
  <c r="N93" i="381"/>
  <c r="K93" i="381"/>
  <c r="J93" i="381"/>
  <c r="I93" i="381"/>
  <c r="H93" i="381"/>
  <c r="N92" i="381"/>
  <c r="K92" i="381" s="1"/>
  <c r="J92" i="381"/>
  <c r="I92" i="381"/>
  <c r="H92" i="381"/>
  <c r="N91" i="381"/>
  <c r="K91" i="381" s="1"/>
  <c r="J91" i="381"/>
  <c r="I91" i="381"/>
  <c r="H91" i="381"/>
  <c r="N90" i="381"/>
  <c r="K90" i="381" s="1"/>
  <c r="J90" i="381"/>
  <c r="I90" i="381"/>
  <c r="H90" i="381"/>
  <c r="N89" i="381"/>
  <c r="K89" i="381" s="1"/>
  <c r="J89" i="381"/>
  <c r="I89" i="381"/>
  <c r="H89" i="381"/>
  <c r="N88" i="381"/>
  <c r="K88" i="381" s="1"/>
  <c r="J88" i="381"/>
  <c r="I88" i="381"/>
  <c r="H88" i="381"/>
  <c r="N87" i="381"/>
  <c r="K87" i="381"/>
  <c r="J87" i="381"/>
  <c r="I87" i="381"/>
  <c r="H87" i="381"/>
  <c r="N86" i="381"/>
  <c r="K86" i="381"/>
  <c r="J86" i="381"/>
  <c r="I86" i="381"/>
  <c r="H86" i="381"/>
  <c r="N85" i="381"/>
  <c r="K85" i="381"/>
  <c r="J85" i="381"/>
  <c r="I85" i="381"/>
  <c r="H85" i="381"/>
  <c r="N84" i="381"/>
  <c r="K84" i="381"/>
  <c r="J84" i="381"/>
  <c r="I84" i="381"/>
  <c r="H84" i="381"/>
  <c r="N83" i="381"/>
  <c r="K83" i="381"/>
  <c r="J83" i="381"/>
  <c r="I83" i="381"/>
  <c r="H83" i="381"/>
  <c r="N82" i="381"/>
  <c r="K82" i="381" s="1"/>
  <c r="J82" i="381"/>
  <c r="I82" i="381"/>
  <c r="H82" i="381"/>
  <c r="N81" i="381"/>
  <c r="K81" i="381"/>
  <c r="J81" i="381"/>
  <c r="I81" i="381"/>
  <c r="H81" i="381"/>
  <c r="N80" i="381"/>
  <c r="K80" i="381" s="1"/>
  <c r="J80" i="381"/>
  <c r="I80" i="381"/>
  <c r="H80" i="381"/>
  <c r="N79" i="381"/>
  <c r="K79" i="381" s="1"/>
  <c r="J79" i="381"/>
  <c r="I79" i="381"/>
  <c r="H79" i="381"/>
  <c r="N78" i="381"/>
  <c r="K78" i="381" s="1"/>
  <c r="J78" i="381"/>
  <c r="I78" i="381"/>
  <c r="H78" i="381"/>
  <c r="N77" i="381"/>
  <c r="K77" i="381"/>
  <c r="J77" i="381"/>
  <c r="I77" i="381"/>
  <c r="H77" i="381"/>
  <c r="N76" i="381"/>
  <c r="K76" i="381" s="1"/>
  <c r="J76" i="381"/>
  <c r="I76" i="381"/>
  <c r="H76" i="381"/>
  <c r="N75" i="381"/>
  <c r="K75" i="381"/>
  <c r="J75" i="381"/>
  <c r="I75" i="381"/>
  <c r="H75" i="381"/>
  <c r="N74" i="381"/>
  <c r="K74" i="381"/>
  <c r="J74" i="381"/>
  <c r="I74" i="381"/>
  <c r="H74" i="381"/>
  <c r="N73" i="381"/>
  <c r="K73" i="381"/>
  <c r="J73" i="381"/>
  <c r="I73" i="381"/>
  <c r="H73" i="381"/>
  <c r="N72" i="381"/>
  <c r="K72" i="381"/>
  <c r="J72" i="381"/>
  <c r="I72" i="381"/>
  <c r="H72" i="381"/>
  <c r="N71" i="381"/>
  <c r="K71" i="381"/>
  <c r="J71" i="381"/>
  <c r="I71" i="381"/>
  <c r="H71" i="381"/>
  <c r="N70" i="381"/>
  <c r="K70" i="381" s="1"/>
  <c r="J70" i="381"/>
  <c r="I70" i="381"/>
  <c r="H70" i="381"/>
  <c r="N69" i="381"/>
  <c r="K69" i="381"/>
  <c r="J69" i="381"/>
  <c r="I69" i="381"/>
  <c r="H69" i="381"/>
  <c r="N68" i="381"/>
  <c r="K68" i="381" s="1"/>
  <c r="J68" i="381"/>
  <c r="I68" i="381"/>
  <c r="H68" i="381"/>
  <c r="N67" i="381"/>
  <c r="K67" i="381" s="1"/>
  <c r="J67" i="381"/>
  <c r="I67" i="381"/>
  <c r="H67" i="381"/>
  <c r="N66" i="381"/>
  <c r="K66" i="381" s="1"/>
  <c r="J66" i="381"/>
  <c r="I66" i="381"/>
  <c r="H66" i="381"/>
  <c r="N65" i="381"/>
  <c r="K65" i="381"/>
  <c r="J65" i="381"/>
  <c r="I65" i="381"/>
  <c r="H65" i="381"/>
  <c r="N64" i="381"/>
  <c r="K64" i="381" s="1"/>
  <c r="J64" i="381"/>
  <c r="I64" i="381"/>
  <c r="H64" i="381"/>
  <c r="N63" i="381"/>
  <c r="K63" i="381"/>
  <c r="J63" i="381"/>
  <c r="I63" i="381"/>
  <c r="H63" i="381"/>
  <c r="N62" i="381"/>
  <c r="K62" i="381"/>
  <c r="J62" i="381"/>
  <c r="I62" i="381"/>
  <c r="H62" i="381"/>
  <c r="N61" i="381"/>
  <c r="K61" i="381" s="1"/>
  <c r="J61" i="381"/>
  <c r="I61" i="381"/>
  <c r="H61" i="381"/>
  <c r="N60" i="381"/>
  <c r="K60" i="381"/>
  <c r="J60" i="381"/>
  <c r="I60" i="381"/>
  <c r="H60" i="381"/>
  <c r="N59" i="381"/>
  <c r="K59" i="381"/>
  <c r="J59" i="381"/>
  <c r="I59" i="381"/>
  <c r="H59" i="381"/>
  <c r="N58" i="381"/>
  <c r="K58" i="381" s="1"/>
  <c r="J58" i="381"/>
  <c r="I58" i="381"/>
  <c r="H58" i="381"/>
  <c r="N57" i="381"/>
  <c r="K57" i="381"/>
  <c r="J57" i="381"/>
  <c r="I57" i="381"/>
  <c r="H57" i="381"/>
  <c r="N56" i="381"/>
  <c r="K56" i="381" s="1"/>
  <c r="J56" i="381"/>
  <c r="I56" i="381"/>
  <c r="H56" i="381"/>
  <c r="N55" i="381"/>
  <c r="K55" i="381" s="1"/>
  <c r="J55" i="381"/>
  <c r="I55" i="381"/>
  <c r="H55" i="381"/>
  <c r="N54" i="381"/>
  <c r="K54" i="381"/>
  <c r="J54" i="381"/>
  <c r="I54" i="381"/>
  <c r="H54" i="381"/>
  <c r="N53" i="381"/>
  <c r="K53" i="381" s="1"/>
  <c r="J53" i="381"/>
  <c r="I53" i="381"/>
  <c r="H53" i="381"/>
  <c r="N52" i="381"/>
  <c r="K52" i="381" s="1"/>
  <c r="J52" i="381"/>
  <c r="I52" i="381"/>
  <c r="H52" i="381"/>
  <c r="N51" i="381"/>
  <c r="K51" i="381"/>
  <c r="J51" i="381"/>
  <c r="I51" i="381"/>
  <c r="H51" i="381"/>
  <c r="N50" i="381"/>
  <c r="K50" i="381"/>
  <c r="J50" i="381"/>
  <c r="I50" i="381"/>
  <c r="H50" i="381"/>
  <c r="N49" i="381"/>
  <c r="K49" i="381" s="1"/>
  <c r="J49" i="381"/>
  <c r="I49" i="381"/>
  <c r="H49" i="381"/>
  <c r="N48" i="381"/>
  <c r="K48" i="381"/>
  <c r="J48" i="381"/>
  <c r="I48" i="381"/>
  <c r="H48" i="381"/>
  <c r="N47" i="381"/>
  <c r="K47" i="381"/>
  <c r="J47" i="381"/>
  <c r="I47" i="381"/>
  <c r="H47" i="381"/>
  <c r="N46" i="381"/>
  <c r="K46" i="381" s="1"/>
  <c r="J46" i="381"/>
  <c r="I46" i="381"/>
  <c r="H46" i="381"/>
  <c r="N45" i="381"/>
  <c r="K45" i="381"/>
  <c r="J45" i="381"/>
  <c r="I45" i="381"/>
  <c r="H45" i="381"/>
  <c r="N44" i="381"/>
  <c r="K44" i="381" s="1"/>
  <c r="J44" i="381"/>
  <c r="I44" i="381"/>
  <c r="H44" i="381"/>
  <c r="N43" i="381"/>
  <c r="K43" i="381" s="1"/>
  <c r="J43" i="381"/>
  <c r="I43" i="381"/>
  <c r="H43" i="381"/>
  <c r="N42" i="381"/>
  <c r="K42" i="381"/>
  <c r="J42" i="381"/>
  <c r="I42" i="381"/>
  <c r="H42" i="381"/>
  <c r="N41" i="381"/>
  <c r="K41" i="381" s="1"/>
  <c r="J41" i="381"/>
  <c r="I41" i="381"/>
  <c r="H41" i="381"/>
  <c r="N40" i="381"/>
  <c r="K40" i="381" s="1"/>
  <c r="J40" i="381"/>
  <c r="I40" i="381"/>
  <c r="H40" i="381"/>
  <c r="N39" i="381"/>
  <c r="K39" i="381"/>
  <c r="J39" i="381"/>
  <c r="I39" i="381"/>
  <c r="H39" i="381"/>
  <c r="N38" i="381"/>
  <c r="K38" i="381"/>
  <c r="J38" i="381"/>
  <c r="I38" i="381"/>
  <c r="H38" i="381"/>
  <c r="N37" i="381"/>
  <c r="K37" i="381" s="1"/>
  <c r="J37" i="381"/>
  <c r="I37" i="381"/>
  <c r="H37" i="381"/>
  <c r="N36" i="381"/>
  <c r="K36" i="381"/>
  <c r="J36" i="381"/>
  <c r="I36" i="381"/>
  <c r="H36" i="381"/>
  <c r="N35" i="381"/>
  <c r="K35" i="381"/>
  <c r="J35" i="381"/>
  <c r="I35" i="381"/>
  <c r="H35" i="381"/>
  <c r="N34" i="381"/>
  <c r="K34" i="381" s="1"/>
  <c r="J34" i="381"/>
  <c r="I34" i="381"/>
  <c r="H34" i="381"/>
  <c r="N33" i="381"/>
  <c r="K33" i="381"/>
  <c r="J33" i="381"/>
  <c r="I33" i="381"/>
  <c r="H33" i="381"/>
  <c r="N32" i="381"/>
  <c r="N31" i="381"/>
  <c r="N30" i="381"/>
  <c r="D5" i="381"/>
  <c r="K41" i="380"/>
  <c r="J18" i="380"/>
  <c r="H18" i="380"/>
  <c r="F18" i="380"/>
  <c r="D18" i="380"/>
  <c r="I13" i="380"/>
  <c r="D13" i="380"/>
  <c r="C13" i="380"/>
  <c r="I11" i="380"/>
  <c r="D11" i="380"/>
  <c r="C11" i="380"/>
  <c r="I9" i="380"/>
  <c r="D9" i="380"/>
  <c r="C9" i="380"/>
  <c r="L7" i="380"/>
  <c r="Y5" i="380"/>
  <c r="AG1" i="380" s="1"/>
  <c r="Y3" i="380"/>
  <c r="N122" i="379"/>
  <c r="K122" i="379" s="1"/>
  <c r="J122" i="379"/>
  <c r="I122" i="379"/>
  <c r="H122" i="379"/>
  <c r="N121" i="379"/>
  <c r="K121" i="379" s="1"/>
  <c r="J121" i="379"/>
  <c r="I121" i="379"/>
  <c r="H121" i="379"/>
  <c r="N120" i="379"/>
  <c r="K120" i="379" s="1"/>
  <c r="J120" i="379"/>
  <c r="I120" i="379"/>
  <c r="H120" i="379"/>
  <c r="N119" i="379"/>
  <c r="K119" i="379"/>
  <c r="J119" i="379"/>
  <c r="I119" i="379"/>
  <c r="H119" i="379"/>
  <c r="N118" i="379"/>
  <c r="K118" i="379"/>
  <c r="J118" i="379"/>
  <c r="I118" i="379"/>
  <c r="H118" i="379"/>
  <c r="N117" i="379"/>
  <c r="K117" i="379"/>
  <c r="J117" i="379"/>
  <c r="I117" i="379"/>
  <c r="H117" i="379"/>
  <c r="N116" i="379"/>
  <c r="K116" i="379" s="1"/>
  <c r="J116" i="379"/>
  <c r="I116" i="379"/>
  <c r="H116" i="379"/>
  <c r="N115" i="379"/>
  <c r="K115" i="379" s="1"/>
  <c r="J115" i="379"/>
  <c r="I115" i="379"/>
  <c r="H115" i="379"/>
  <c r="N114" i="379"/>
  <c r="K114" i="379" s="1"/>
  <c r="J114" i="379"/>
  <c r="I114" i="379"/>
  <c r="H114" i="379"/>
  <c r="N113" i="379"/>
  <c r="K113" i="379"/>
  <c r="J113" i="379"/>
  <c r="I113" i="379"/>
  <c r="H113" i="379"/>
  <c r="N112" i="379"/>
  <c r="K112" i="379" s="1"/>
  <c r="J112" i="379"/>
  <c r="I112" i="379"/>
  <c r="H112" i="379"/>
  <c r="N111" i="379"/>
  <c r="K111" i="379"/>
  <c r="J111" i="379"/>
  <c r="I111" i="379"/>
  <c r="H111" i="379"/>
  <c r="N110" i="379"/>
  <c r="K110" i="379" s="1"/>
  <c r="J110" i="379"/>
  <c r="I110" i="379"/>
  <c r="H110" i="379"/>
  <c r="N109" i="379"/>
  <c r="K109" i="379"/>
  <c r="J109" i="379"/>
  <c r="I109" i="379"/>
  <c r="H109" i="379"/>
  <c r="N108" i="379"/>
  <c r="K108" i="379" s="1"/>
  <c r="J108" i="379"/>
  <c r="I108" i="379"/>
  <c r="H108" i="379"/>
  <c r="N107" i="379"/>
  <c r="K107" i="379"/>
  <c r="J107" i="379"/>
  <c r="I107" i="379"/>
  <c r="H107" i="379"/>
  <c r="N106" i="379"/>
  <c r="K106" i="379"/>
  <c r="J106" i="379"/>
  <c r="I106" i="379"/>
  <c r="H106" i="379"/>
  <c r="N105" i="379"/>
  <c r="K105" i="379"/>
  <c r="J105" i="379"/>
  <c r="I105" i="379"/>
  <c r="H105" i="379"/>
  <c r="N104" i="379"/>
  <c r="K104" i="379" s="1"/>
  <c r="J104" i="379"/>
  <c r="I104" i="379"/>
  <c r="H104" i="379"/>
  <c r="N103" i="379"/>
  <c r="K103" i="379" s="1"/>
  <c r="J103" i="379"/>
  <c r="I103" i="379"/>
  <c r="H103" i="379"/>
  <c r="N102" i="379"/>
  <c r="K102" i="379" s="1"/>
  <c r="J102" i="379"/>
  <c r="I102" i="379"/>
  <c r="H102" i="379"/>
  <c r="N101" i="379"/>
  <c r="K101" i="379"/>
  <c r="J101" i="379"/>
  <c r="I101" i="379"/>
  <c r="H101" i="379"/>
  <c r="N100" i="379"/>
  <c r="K100" i="379" s="1"/>
  <c r="J100" i="379"/>
  <c r="I100" i="379"/>
  <c r="H100" i="379"/>
  <c r="N99" i="379"/>
  <c r="K99" i="379"/>
  <c r="J99" i="379"/>
  <c r="I99" i="379"/>
  <c r="H99" i="379"/>
  <c r="N98" i="379"/>
  <c r="K98" i="379" s="1"/>
  <c r="J98" i="379"/>
  <c r="I98" i="379"/>
  <c r="H98" i="379"/>
  <c r="N97" i="379"/>
  <c r="K97" i="379"/>
  <c r="J97" i="379"/>
  <c r="I97" i="379"/>
  <c r="H97" i="379"/>
  <c r="N96" i="379"/>
  <c r="K96" i="379" s="1"/>
  <c r="J96" i="379"/>
  <c r="I96" i="379"/>
  <c r="H96" i="379"/>
  <c r="N95" i="379"/>
  <c r="K95" i="379"/>
  <c r="J95" i="379"/>
  <c r="I95" i="379"/>
  <c r="H95" i="379"/>
  <c r="N94" i="379"/>
  <c r="K94" i="379"/>
  <c r="J94" i="379"/>
  <c r="I94" i="379"/>
  <c r="H94" i="379"/>
  <c r="N93" i="379"/>
  <c r="K93" i="379"/>
  <c r="J93" i="379"/>
  <c r="I93" i="379"/>
  <c r="H93" i="379"/>
  <c r="N92" i="379"/>
  <c r="K92" i="379" s="1"/>
  <c r="J92" i="379"/>
  <c r="I92" i="379"/>
  <c r="H92" i="379"/>
  <c r="N91" i="379"/>
  <c r="K91" i="379" s="1"/>
  <c r="J91" i="379"/>
  <c r="I91" i="379"/>
  <c r="H91" i="379"/>
  <c r="N90" i="379"/>
  <c r="K90" i="379" s="1"/>
  <c r="J90" i="379"/>
  <c r="I90" i="379"/>
  <c r="H90" i="379"/>
  <c r="N89" i="379"/>
  <c r="K89" i="379"/>
  <c r="J89" i="379"/>
  <c r="I89" i="379"/>
  <c r="H89" i="379"/>
  <c r="N88" i="379"/>
  <c r="K88" i="379" s="1"/>
  <c r="J88" i="379"/>
  <c r="I88" i="379"/>
  <c r="H88" i="379"/>
  <c r="N87" i="379"/>
  <c r="K87" i="379"/>
  <c r="J87" i="379"/>
  <c r="I87" i="379"/>
  <c r="H87" i="379"/>
  <c r="N86" i="379"/>
  <c r="K86" i="379" s="1"/>
  <c r="J86" i="379"/>
  <c r="I86" i="379"/>
  <c r="H86" i="379"/>
  <c r="N85" i="379"/>
  <c r="K85" i="379"/>
  <c r="J85" i="379"/>
  <c r="I85" i="379"/>
  <c r="H85" i="379"/>
  <c r="N84" i="379"/>
  <c r="K84" i="379" s="1"/>
  <c r="J84" i="379"/>
  <c r="I84" i="379"/>
  <c r="H84" i="379"/>
  <c r="N83" i="379"/>
  <c r="K83" i="379"/>
  <c r="J83" i="379"/>
  <c r="I83" i="379"/>
  <c r="H83" i="379"/>
  <c r="N82" i="379"/>
  <c r="K82" i="379"/>
  <c r="J82" i="379"/>
  <c r="I82" i="379"/>
  <c r="H82" i="379"/>
  <c r="N81" i="379"/>
  <c r="K81" i="379"/>
  <c r="J81" i="379"/>
  <c r="I81" i="379"/>
  <c r="H81" i="379"/>
  <c r="N80" i="379"/>
  <c r="K80" i="379" s="1"/>
  <c r="J80" i="379"/>
  <c r="I80" i="379"/>
  <c r="H80" i="379"/>
  <c r="N79" i="379"/>
  <c r="K79" i="379" s="1"/>
  <c r="J79" i="379"/>
  <c r="I79" i="379"/>
  <c r="H79" i="379"/>
  <c r="N78" i="379"/>
  <c r="K78" i="379" s="1"/>
  <c r="J78" i="379"/>
  <c r="I78" i="379"/>
  <c r="H78" i="379"/>
  <c r="N77" i="379"/>
  <c r="K77" i="379"/>
  <c r="J77" i="379"/>
  <c r="I77" i="379"/>
  <c r="H77" i="379"/>
  <c r="N76" i="379"/>
  <c r="K76" i="379" s="1"/>
  <c r="J76" i="379"/>
  <c r="I76" i="379"/>
  <c r="H76" i="379"/>
  <c r="N75" i="379"/>
  <c r="K75" i="379"/>
  <c r="J75" i="379"/>
  <c r="I75" i="379"/>
  <c r="H75" i="379"/>
  <c r="N74" i="379"/>
  <c r="K74" i="379" s="1"/>
  <c r="J74" i="379"/>
  <c r="I74" i="379"/>
  <c r="H74" i="379"/>
  <c r="N73" i="379"/>
  <c r="K73" i="379"/>
  <c r="J73" i="379"/>
  <c r="I73" i="379"/>
  <c r="H73" i="379"/>
  <c r="N72" i="379"/>
  <c r="K72" i="379" s="1"/>
  <c r="J72" i="379"/>
  <c r="I72" i="379"/>
  <c r="H72" i="379"/>
  <c r="N71" i="379"/>
  <c r="K71" i="379"/>
  <c r="J71" i="379"/>
  <c r="I71" i="379"/>
  <c r="H71" i="379"/>
  <c r="N70" i="379"/>
  <c r="K70" i="379"/>
  <c r="J70" i="379"/>
  <c r="I70" i="379"/>
  <c r="H70" i="379"/>
  <c r="N69" i="379"/>
  <c r="K69" i="379"/>
  <c r="J69" i="379"/>
  <c r="I69" i="379"/>
  <c r="H69" i="379"/>
  <c r="N68" i="379"/>
  <c r="K68" i="379" s="1"/>
  <c r="J68" i="379"/>
  <c r="I68" i="379"/>
  <c r="H68" i="379"/>
  <c r="N67" i="379"/>
  <c r="K67" i="379" s="1"/>
  <c r="J67" i="379"/>
  <c r="I67" i="379"/>
  <c r="H67" i="379"/>
  <c r="N66" i="379"/>
  <c r="K66" i="379" s="1"/>
  <c r="J66" i="379"/>
  <c r="I66" i="379"/>
  <c r="H66" i="379"/>
  <c r="N65" i="379"/>
  <c r="K65" i="379"/>
  <c r="J65" i="379"/>
  <c r="I65" i="379"/>
  <c r="H65" i="379"/>
  <c r="N64" i="379"/>
  <c r="K64" i="379" s="1"/>
  <c r="J64" i="379"/>
  <c r="I64" i="379"/>
  <c r="H64" i="379"/>
  <c r="N63" i="379"/>
  <c r="K63" i="379"/>
  <c r="J63" i="379"/>
  <c r="I63" i="379"/>
  <c r="H63" i="379"/>
  <c r="N62" i="379"/>
  <c r="K62" i="379" s="1"/>
  <c r="J62" i="379"/>
  <c r="I62" i="379"/>
  <c r="H62" i="379"/>
  <c r="N61" i="379"/>
  <c r="K61" i="379"/>
  <c r="J61" i="379"/>
  <c r="I61" i="379"/>
  <c r="H61" i="379"/>
  <c r="N60" i="379"/>
  <c r="K60" i="379" s="1"/>
  <c r="J60" i="379"/>
  <c r="I60" i="379"/>
  <c r="H60" i="379"/>
  <c r="N59" i="379"/>
  <c r="K59" i="379"/>
  <c r="J59" i="379"/>
  <c r="I59" i="379"/>
  <c r="H59" i="379"/>
  <c r="N58" i="379"/>
  <c r="K58" i="379"/>
  <c r="J58" i="379"/>
  <c r="I58" i="379"/>
  <c r="H58" i="379"/>
  <c r="N57" i="379"/>
  <c r="K57" i="379"/>
  <c r="J57" i="379"/>
  <c r="I57" i="379"/>
  <c r="H57" i="379"/>
  <c r="N56" i="379"/>
  <c r="K56" i="379" s="1"/>
  <c r="J56" i="379"/>
  <c r="I56" i="379"/>
  <c r="H56" i="379"/>
  <c r="N55" i="379"/>
  <c r="K55" i="379" s="1"/>
  <c r="J55" i="379"/>
  <c r="I55" i="379"/>
  <c r="H55" i="379"/>
  <c r="N54" i="379"/>
  <c r="K54" i="379" s="1"/>
  <c r="J54" i="379"/>
  <c r="I54" i="379"/>
  <c r="H54" i="379"/>
  <c r="N53" i="379"/>
  <c r="K53" i="379"/>
  <c r="J53" i="379"/>
  <c r="I53" i="379"/>
  <c r="H53" i="379"/>
  <c r="N52" i="379"/>
  <c r="K52" i="379" s="1"/>
  <c r="J52" i="379"/>
  <c r="I52" i="379"/>
  <c r="H52" i="379"/>
  <c r="N51" i="379"/>
  <c r="K51" i="379"/>
  <c r="J51" i="379"/>
  <c r="I51" i="379"/>
  <c r="H51" i="379"/>
  <c r="N50" i="379"/>
  <c r="K50" i="379" s="1"/>
  <c r="J50" i="379"/>
  <c r="I50" i="379"/>
  <c r="H50" i="379"/>
  <c r="N49" i="379"/>
  <c r="K49" i="379"/>
  <c r="J49" i="379"/>
  <c r="I49" i="379"/>
  <c r="H49" i="379"/>
  <c r="N48" i="379"/>
  <c r="K48" i="379" s="1"/>
  <c r="J48" i="379"/>
  <c r="I48" i="379"/>
  <c r="H48" i="379"/>
  <c r="N47" i="379"/>
  <c r="K47" i="379"/>
  <c r="J47" i="379"/>
  <c r="I47" i="379"/>
  <c r="H47" i="379"/>
  <c r="N46" i="379"/>
  <c r="K46" i="379"/>
  <c r="J46" i="379"/>
  <c r="I46" i="379"/>
  <c r="H46" i="379"/>
  <c r="N45" i="379"/>
  <c r="K45" i="379"/>
  <c r="J45" i="379"/>
  <c r="I45" i="379"/>
  <c r="H45" i="379"/>
  <c r="N44" i="379"/>
  <c r="K44" i="379" s="1"/>
  <c r="J44" i="379"/>
  <c r="I44" i="379"/>
  <c r="H44" i="379"/>
  <c r="N43" i="379"/>
  <c r="K43" i="379" s="1"/>
  <c r="J43" i="379"/>
  <c r="I43" i="379"/>
  <c r="H43" i="379"/>
  <c r="N42" i="379"/>
  <c r="K42" i="379" s="1"/>
  <c r="J42" i="379"/>
  <c r="I42" i="379"/>
  <c r="H42" i="379"/>
  <c r="N41" i="379"/>
  <c r="K41" i="379"/>
  <c r="J41" i="379"/>
  <c r="I41" i="379"/>
  <c r="H41" i="379"/>
  <c r="N40" i="379"/>
  <c r="K40" i="379" s="1"/>
  <c r="J40" i="379"/>
  <c r="I40" i="379"/>
  <c r="H40" i="379"/>
  <c r="N39" i="379"/>
  <c r="K39" i="379"/>
  <c r="J39" i="379"/>
  <c r="I39" i="379"/>
  <c r="H39" i="379"/>
  <c r="N38" i="379"/>
  <c r="K38" i="379" s="1"/>
  <c r="J38" i="379"/>
  <c r="I38" i="379"/>
  <c r="H38" i="379"/>
  <c r="N37" i="379"/>
  <c r="K37" i="379"/>
  <c r="J37" i="379"/>
  <c r="I37" i="379"/>
  <c r="H37" i="379"/>
  <c r="N36" i="379"/>
  <c r="K36" i="379" s="1"/>
  <c r="J36" i="379"/>
  <c r="I36" i="379"/>
  <c r="H36" i="379"/>
  <c r="N35" i="379"/>
  <c r="K35" i="379"/>
  <c r="J35" i="379"/>
  <c r="I35" i="379"/>
  <c r="H35" i="379"/>
  <c r="N34" i="379"/>
  <c r="K34" i="379"/>
  <c r="J34" i="379"/>
  <c r="I34" i="379"/>
  <c r="H34" i="379"/>
  <c r="N33" i="379"/>
  <c r="K33" i="379"/>
  <c r="J33" i="379"/>
  <c r="I33" i="379"/>
  <c r="H33" i="379"/>
  <c r="N32" i="379"/>
  <c r="N31" i="379"/>
  <c r="N30" i="379"/>
  <c r="D5" i="379"/>
  <c r="K41" i="378"/>
  <c r="B20" i="378"/>
  <c r="B19" i="378"/>
  <c r="F18" i="378"/>
  <c r="D18" i="378"/>
  <c r="L11" i="378"/>
  <c r="I11" i="378"/>
  <c r="D11" i="378"/>
  <c r="C11" i="378"/>
  <c r="I9" i="378"/>
  <c r="D9" i="378"/>
  <c r="C9" i="378"/>
  <c r="I7" i="378"/>
  <c r="D7" i="378"/>
  <c r="C7" i="378"/>
  <c r="Y5" i="378"/>
  <c r="AF1" i="378" s="1"/>
  <c r="Y3" i="378"/>
  <c r="N122" i="377"/>
  <c r="K122" i="377" s="1"/>
  <c r="J122" i="377"/>
  <c r="I122" i="377"/>
  <c r="H122" i="377"/>
  <c r="N121" i="377"/>
  <c r="K121" i="377" s="1"/>
  <c r="J121" i="377"/>
  <c r="I121" i="377"/>
  <c r="H121" i="377"/>
  <c r="N120" i="377"/>
  <c r="K120" i="377" s="1"/>
  <c r="J120" i="377"/>
  <c r="I120" i="377"/>
  <c r="H120" i="377"/>
  <c r="N119" i="377"/>
  <c r="K119" i="377"/>
  <c r="J119" i="377"/>
  <c r="I119" i="377"/>
  <c r="H119" i="377"/>
  <c r="N118" i="377"/>
  <c r="K118" i="377"/>
  <c r="J118" i="377"/>
  <c r="I118" i="377"/>
  <c r="H118" i="377"/>
  <c r="N117" i="377"/>
  <c r="K117" i="377"/>
  <c r="J117" i="377"/>
  <c r="I117" i="377"/>
  <c r="H117" i="377"/>
  <c r="N116" i="377"/>
  <c r="K116" i="377"/>
  <c r="J116" i="377"/>
  <c r="I116" i="377"/>
  <c r="H116" i="377"/>
  <c r="N115" i="377"/>
  <c r="K115" i="377" s="1"/>
  <c r="J115" i="377"/>
  <c r="I115" i="377"/>
  <c r="H115" i="377"/>
  <c r="N114" i="377"/>
  <c r="K114" i="377" s="1"/>
  <c r="J114" i="377"/>
  <c r="I114" i="377"/>
  <c r="H114" i="377"/>
  <c r="N113" i="377"/>
  <c r="K113" i="377"/>
  <c r="J113" i="377"/>
  <c r="I113" i="377"/>
  <c r="H113" i="377"/>
  <c r="N112" i="377"/>
  <c r="K112" i="377"/>
  <c r="J112" i="377"/>
  <c r="I112" i="377"/>
  <c r="H112" i="377"/>
  <c r="N111" i="377"/>
  <c r="K111" i="377"/>
  <c r="J111" i="377"/>
  <c r="I111" i="377"/>
  <c r="H111" i="377"/>
  <c r="N110" i="377"/>
  <c r="K110" i="377" s="1"/>
  <c r="J110" i="377"/>
  <c r="I110" i="377"/>
  <c r="H110" i="377"/>
  <c r="N109" i="377"/>
  <c r="K109" i="377" s="1"/>
  <c r="J109" i="377"/>
  <c r="I109" i="377"/>
  <c r="H109" i="377"/>
  <c r="N108" i="377"/>
  <c r="K108" i="377" s="1"/>
  <c r="J108" i="377"/>
  <c r="I108" i="377"/>
  <c r="H108" i="377"/>
  <c r="N107" i="377"/>
  <c r="K107" i="377"/>
  <c r="J107" i="377"/>
  <c r="I107" i="377"/>
  <c r="H107" i="377"/>
  <c r="N106" i="377"/>
  <c r="K106" i="377"/>
  <c r="J106" i="377"/>
  <c r="I106" i="377"/>
  <c r="H106" i="377"/>
  <c r="N105" i="377"/>
  <c r="K105" i="377"/>
  <c r="J105" i="377"/>
  <c r="I105" i="377"/>
  <c r="H105" i="377"/>
  <c r="N104" i="377"/>
  <c r="K104" i="377"/>
  <c r="J104" i="377"/>
  <c r="I104" i="377"/>
  <c r="H104" i="377"/>
  <c r="N103" i="377"/>
  <c r="K103" i="377" s="1"/>
  <c r="J103" i="377"/>
  <c r="I103" i="377"/>
  <c r="H103" i="377"/>
  <c r="N102" i="377"/>
  <c r="K102" i="377" s="1"/>
  <c r="J102" i="377"/>
  <c r="I102" i="377"/>
  <c r="H102" i="377"/>
  <c r="N101" i="377"/>
  <c r="K101" i="377"/>
  <c r="J101" i="377"/>
  <c r="I101" i="377"/>
  <c r="H101" i="377"/>
  <c r="N100" i="377"/>
  <c r="K100" i="377"/>
  <c r="J100" i="377"/>
  <c r="I100" i="377"/>
  <c r="H100" i="377"/>
  <c r="N99" i="377"/>
  <c r="K99" i="377"/>
  <c r="J99" i="377"/>
  <c r="I99" i="377"/>
  <c r="H99" i="377"/>
  <c r="N98" i="377"/>
  <c r="K98" i="377" s="1"/>
  <c r="J98" i="377"/>
  <c r="I98" i="377"/>
  <c r="H98" i="377"/>
  <c r="N97" i="377"/>
  <c r="K97" i="377" s="1"/>
  <c r="J97" i="377"/>
  <c r="I97" i="377"/>
  <c r="H97" i="377"/>
  <c r="N96" i="377"/>
  <c r="K96" i="377" s="1"/>
  <c r="J96" i="377"/>
  <c r="I96" i="377"/>
  <c r="H96" i="377"/>
  <c r="N95" i="377"/>
  <c r="K95" i="377"/>
  <c r="J95" i="377"/>
  <c r="I95" i="377"/>
  <c r="H95" i="377"/>
  <c r="N94" i="377"/>
  <c r="K94" i="377"/>
  <c r="J94" i="377"/>
  <c r="I94" i="377"/>
  <c r="H94" i="377"/>
  <c r="N93" i="377"/>
  <c r="K93" i="377"/>
  <c r="J93" i="377"/>
  <c r="I93" i="377"/>
  <c r="H93" i="377"/>
  <c r="N92" i="377"/>
  <c r="K92" i="377"/>
  <c r="J92" i="377"/>
  <c r="I92" i="377"/>
  <c r="H92" i="377"/>
  <c r="N91" i="377"/>
  <c r="K91" i="377" s="1"/>
  <c r="J91" i="377"/>
  <c r="I91" i="377"/>
  <c r="H91" i="377"/>
  <c r="N90" i="377"/>
  <c r="K90" i="377" s="1"/>
  <c r="J90" i="377"/>
  <c r="I90" i="377"/>
  <c r="H90" i="377"/>
  <c r="N89" i="377"/>
  <c r="K89" i="377"/>
  <c r="J89" i="377"/>
  <c r="I89" i="377"/>
  <c r="H89" i="377"/>
  <c r="N88" i="377"/>
  <c r="K88" i="377"/>
  <c r="J88" i="377"/>
  <c r="I88" i="377"/>
  <c r="H88" i="377"/>
  <c r="N87" i="377"/>
  <c r="K87" i="377"/>
  <c r="J87" i="377"/>
  <c r="I87" i="377"/>
  <c r="H87" i="377"/>
  <c r="N86" i="377"/>
  <c r="K86" i="377" s="1"/>
  <c r="J86" i="377"/>
  <c r="I86" i="377"/>
  <c r="H86" i="377"/>
  <c r="N85" i="377"/>
  <c r="K85" i="377" s="1"/>
  <c r="J85" i="377"/>
  <c r="I85" i="377"/>
  <c r="H85" i="377"/>
  <c r="N84" i="377"/>
  <c r="K84" i="377" s="1"/>
  <c r="J84" i="377"/>
  <c r="I84" i="377"/>
  <c r="H84" i="377"/>
  <c r="N83" i="377"/>
  <c r="K83" i="377"/>
  <c r="J83" i="377"/>
  <c r="I83" i="377"/>
  <c r="H83" i="377"/>
  <c r="N82" i="377"/>
  <c r="K82" i="377"/>
  <c r="J82" i="377"/>
  <c r="I82" i="377"/>
  <c r="H82" i="377"/>
  <c r="N81" i="377"/>
  <c r="K81" i="377"/>
  <c r="J81" i="377"/>
  <c r="I81" i="377"/>
  <c r="H81" i="377"/>
  <c r="N80" i="377"/>
  <c r="K80" i="377"/>
  <c r="J80" i="377"/>
  <c r="I80" i="377"/>
  <c r="H80" i="377"/>
  <c r="N79" i="377"/>
  <c r="K79" i="377" s="1"/>
  <c r="J79" i="377"/>
  <c r="I79" i="377"/>
  <c r="H79" i="377"/>
  <c r="N78" i="377"/>
  <c r="K78" i="377" s="1"/>
  <c r="J78" i="377"/>
  <c r="I78" i="377"/>
  <c r="H78" i="377"/>
  <c r="N77" i="377"/>
  <c r="K77" i="377"/>
  <c r="J77" i="377"/>
  <c r="I77" i="377"/>
  <c r="H77" i="377"/>
  <c r="N76" i="377"/>
  <c r="K76" i="377"/>
  <c r="J76" i="377"/>
  <c r="I76" i="377"/>
  <c r="H76" i="377"/>
  <c r="N75" i="377"/>
  <c r="K75" i="377"/>
  <c r="J75" i="377"/>
  <c r="I75" i="377"/>
  <c r="H75" i="377"/>
  <c r="N74" i="377"/>
  <c r="K74" i="377" s="1"/>
  <c r="J74" i="377"/>
  <c r="I74" i="377"/>
  <c r="H74" i="377"/>
  <c r="N73" i="377"/>
  <c r="K73" i="377" s="1"/>
  <c r="J73" i="377"/>
  <c r="I73" i="377"/>
  <c r="H73" i="377"/>
  <c r="N72" i="377"/>
  <c r="K72" i="377" s="1"/>
  <c r="J72" i="377"/>
  <c r="I72" i="377"/>
  <c r="H72" i="377"/>
  <c r="N71" i="377"/>
  <c r="K71" i="377"/>
  <c r="J71" i="377"/>
  <c r="I71" i="377"/>
  <c r="H71" i="377"/>
  <c r="N70" i="377"/>
  <c r="K70" i="377"/>
  <c r="J70" i="377"/>
  <c r="I70" i="377"/>
  <c r="H70" i="377"/>
  <c r="N69" i="377"/>
  <c r="K69" i="377"/>
  <c r="J69" i="377"/>
  <c r="I69" i="377"/>
  <c r="H69" i="377"/>
  <c r="N68" i="377"/>
  <c r="K68" i="377"/>
  <c r="J68" i="377"/>
  <c r="I68" i="377"/>
  <c r="H68" i="377"/>
  <c r="N67" i="377"/>
  <c r="K67" i="377" s="1"/>
  <c r="J67" i="377"/>
  <c r="I67" i="377"/>
  <c r="H67" i="377"/>
  <c r="N66" i="377"/>
  <c r="K66" i="377" s="1"/>
  <c r="J66" i="377"/>
  <c r="I66" i="377"/>
  <c r="H66" i="377"/>
  <c r="N65" i="377"/>
  <c r="K65" i="377"/>
  <c r="J65" i="377"/>
  <c r="I65" i="377"/>
  <c r="H65" i="377"/>
  <c r="N64" i="377"/>
  <c r="K64" i="377"/>
  <c r="J64" i="377"/>
  <c r="I64" i="377"/>
  <c r="H64" i="377"/>
  <c r="N63" i="377"/>
  <c r="K63" i="377"/>
  <c r="J63" i="377"/>
  <c r="I63" i="377"/>
  <c r="H63" i="377"/>
  <c r="N62" i="377"/>
  <c r="K62" i="377"/>
  <c r="J62" i="377"/>
  <c r="I62" i="377"/>
  <c r="H62" i="377"/>
  <c r="N61" i="377"/>
  <c r="K61" i="377" s="1"/>
  <c r="J61" i="377"/>
  <c r="I61" i="377"/>
  <c r="H61" i="377"/>
  <c r="N60" i="377"/>
  <c r="K60" i="377" s="1"/>
  <c r="J60" i="377"/>
  <c r="I60" i="377"/>
  <c r="H60" i="377"/>
  <c r="N59" i="377"/>
  <c r="K59" i="377"/>
  <c r="J59" i="377"/>
  <c r="I59" i="377"/>
  <c r="H59" i="377"/>
  <c r="N58" i="377"/>
  <c r="K58" i="377"/>
  <c r="J58" i="377"/>
  <c r="I58" i="377"/>
  <c r="H58" i="377"/>
  <c r="N57" i="377"/>
  <c r="K57" i="377"/>
  <c r="J57" i="377"/>
  <c r="I57" i="377"/>
  <c r="H57" i="377"/>
  <c r="N56" i="377"/>
  <c r="K56" i="377"/>
  <c r="J56" i="377"/>
  <c r="I56" i="377"/>
  <c r="H56" i="377"/>
  <c r="N55" i="377"/>
  <c r="K55" i="377" s="1"/>
  <c r="J55" i="377"/>
  <c r="I55" i="377"/>
  <c r="H55" i="377"/>
  <c r="N54" i="377"/>
  <c r="K54" i="377" s="1"/>
  <c r="J54" i="377"/>
  <c r="I54" i="377"/>
  <c r="H54" i="377"/>
  <c r="N53" i="377"/>
  <c r="K53" i="377"/>
  <c r="J53" i="377"/>
  <c r="I53" i="377"/>
  <c r="H53" i="377"/>
  <c r="N52" i="377"/>
  <c r="K52" i="377"/>
  <c r="J52" i="377"/>
  <c r="I52" i="377"/>
  <c r="H52" i="377"/>
  <c r="N51" i="377"/>
  <c r="K51" i="377"/>
  <c r="J51" i="377"/>
  <c r="I51" i="377"/>
  <c r="H51" i="377"/>
  <c r="N50" i="377"/>
  <c r="K50" i="377"/>
  <c r="J50" i="377"/>
  <c r="I50" i="377"/>
  <c r="H50" i="377"/>
  <c r="N49" i="377"/>
  <c r="K49" i="377" s="1"/>
  <c r="J49" i="377"/>
  <c r="I49" i="377"/>
  <c r="H49" i="377"/>
  <c r="N48" i="377"/>
  <c r="K48" i="377" s="1"/>
  <c r="J48" i="377"/>
  <c r="I48" i="377"/>
  <c r="H48" i="377"/>
  <c r="N47" i="377"/>
  <c r="K47" i="377"/>
  <c r="J47" i="377"/>
  <c r="I47" i="377"/>
  <c r="H47" i="377"/>
  <c r="N46" i="377"/>
  <c r="K46" i="377"/>
  <c r="J46" i="377"/>
  <c r="I46" i="377"/>
  <c r="H46" i="377"/>
  <c r="N45" i="377"/>
  <c r="K45" i="377"/>
  <c r="J45" i="377"/>
  <c r="I45" i="377"/>
  <c r="H45" i="377"/>
  <c r="N44" i="377"/>
  <c r="K44" i="377"/>
  <c r="J44" i="377"/>
  <c r="I44" i="377"/>
  <c r="H44" i="377"/>
  <c r="N43" i="377"/>
  <c r="K43" i="377" s="1"/>
  <c r="J43" i="377"/>
  <c r="I43" i="377"/>
  <c r="H43" i="377"/>
  <c r="N42" i="377"/>
  <c r="K42" i="377" s="1"/>
  <c r="J42" i="377"/>
  <c r="I42" i="377"/>
  <c r="H42" i="377"/>
  <c r="N41" i="377"/>
  <c r="K41" i="377"/>
  <c r="J41" i="377"/>
  <c r="I41" i="377"/>
  <c r="H41" i="377"/>
  <c r="N40" i="377"/>
  <c r="K40" i="377"/>
  <c r="J40" i="377"/>
  <c r="I40" i="377"/>
  <c r="H40" i="377"/>
  <c r="N39" i="377"/>
  <c r="K39" i="377"/>
  <c r="J39" i="377"/>
  <c r="I39" i="377"/>
  <c r="H39" i="377"/>
  <c r="N38" i="377"/>
  <c r="K38" i="377"/>
  <c r="J38" i="377"/>
  <c r="I38" i="377"/>
  <c r="H38" i="377"/>
  <c r="N37" i="377"/>
  <c r="K37" i="377" s="1"/>
  <c r="J37" i="377"/>
  <c r="I37" i="377"/>
  <c r="H37" i="377"/>
  <c r="N36" i="377"/>
  <c r="K36" i="377" s="1"/>
  <c r="J36" i="377"/>
  <c r="I36" i="377"/>
  <c r="H36" i="377"/>
  <c r="N35" i="377"/>
  <c r="K35" i="377"/>
  <c r="J35" i="377"/>
  <c r="I35" i="377"/>
  <c r="H35" i="377"/>
  <c r="N34" i="377"/>
  <c r="K34" i="377"/>
  <c r="J34" i="377"/>
  <c r="I34" i="377"/>
  <c r="H34" i="377"/>
  <c r="N33" i="377"/>
  <c r="K33" i="377"/>
  <c r="J33" i="377"/>
  <c r="I33" i="377"/>
  <c r="H33" i="377"/>
  <c r="N32" i="377"/>
  <c r="N31" i="377"/>
  <c r="N30" i="377"/>
  <c r="D5" i="377"/>
  <c r="K41" i="376"/>
  <c r="B20" i="376"/>
  <c r="B19" i="376"/>
  <c r="F18" i="376"/>
  <c r="D18" i="376"/>
  <c r="I11" i="376"/>
  <c r="D11" i="376"/>
  <c r="C11" i="376"/>
  <c r="L9" i="376"/>
  <c r="I9" i="376"/>
  <c r="D9" i="376"/>
  <c r="C9" i="376"/>
  <c r="L7" i="376"/>
  <c r="I7" i="376"/>
  <c r="D7" i="376"/>
  <c r="C7" i="376"/>
  <c r="Y5" i="376"/>
  <c r="AF1" i="376" s="1"/>
  <c r="Y3" i="376"/>
  <c r="N122" i="375"/>
  <c r="K122" i="375" s="1"/>
  <c r="J122" i="375"/>
  <c r="I122" i="375"/>
  <c r="H122" i="375"/>
  <c r="N121" i="375"/>
  <c r="K121" i="375" s="1"/>
  <c r="J121" i="375"/>
  <c r="I121" i="375"/>
  <c r="H121" i="375"/>
  <c r="N120" i="375"/>
  <c r="K120" i="375" s="1"/>
  <c r="J120" i="375"/>
  <c r="I120" i="375"/>
  <c r="H120" i="375"/>
  <c r="N119" i="375"/>
  <c r="K119" i="375" s="1"/>
  <c r="J119" i="375"/>
  <c r="I119" i="375"/>
  <c r="H119" i="375"/>
  <c r="N118" i="375"/>
  <c r="K118" i="375"/>
  <c r="J118" i="375"/>
  <c r="I118" i="375"/>
  <c r="H118" i="375"/>
  <c r="N117" i="375"/>
  <c r="K117" i="375"/>
  <c r="J117" i="375"/>
  <c r="I117" i="375"/>
  <c r="H117" i="375"/>
  <c r="N116" i="375"/>
  <c r="K116" i="375"/>
  <c r="J116" i="375"/>
  <c r="I116" i="375"/>
  <c r="H116" i="375"/>
  <c r="N115" i="375"/>
  <c r="K115" i="375" s="1"/>
  <c r="J115" i="375"/>
  <c r="I115" i="375"/>
  <c r="H115" i="375"/>
  <c r="N114" i="375"/>
  <c r="K114" i="375"/>
  <c r="J114" i="375"/>
  <c r="I114" i="375"/>
  <c r="H114" i="375"/>
  <c r="N113" i="375"/>
  <c r="K113" i="375"/>
  <c r="J113" i="375"/>
  <c r="I113" i="375"/>
  <c r="H113" i="375"/>
  <c r="N112" i="375"/>
  <c r="K112" i="375"/>
  <c r="J112" i="375"/>
  <c r="I112" i="375"/>
  <c r="H112" i="375"/>
  <c r="N111" i="375"/>
  <c r="K111" i="375" s="1"/>
  <c r="J111" i="375"/>
  <c r="I111" i="375"/>
  <c r="H111" i="375"/>
  <c r="N110" i="375"/>
  <c r="K110" i="375" s="1"/>
  <c r="J110" i="375"/>
  <c r="I110" i="375"/>
  <c r="H110" i="375"/>
  <c r="N109" i="375"/>
  <c r="K109" i="375" s="1"/>
  <c r="J109" i="375"/>
  <c r="I109" i="375"/>
  <c r="H109" i="375"/>
  <c r="N108" i="375"/>
  <c r="K108" i="375" s="1"/>
  <c r="J108" i="375"/>
  <c r="I108" i="375"/>
  <c r="H108" i="375"/>
  <c r="N107" i="375"/>
  <c r="K107" i="375" s="1"/>
  <c r="J107" i="375"/>
  <c r="I107" i="375"/>
  <c r="H107" i="375"/>
  <c r="N106" i="375"/>
  <c r="K106" i="375"/>
  <c r="J106" i="375"/>
  <c r="I106" i="375"/>
  <c r="H106" i="375"/>
  <c r="N105" i="375"/>
  <c r="K105" i="375" s="1"/>
  <c r="J105" i="375"/>
  <c r="I105" i="375"/>
  <c r="H105" i="375"/>
  <c r="N104" i="375"/>
  <c r="K104" i="375"/>
  <c r="J104" i="375"/>
  <c r="I104" i="375"/>
  <c r="H104" i="375"/>
  <c r="N103" i="375"/>
  <c r="K103" i="375" s="1"/>
  <c r="J103" i="375"/>
  <c r="I103" i="375"/>
  <c r="H103" i="375"/>
  <c r="N102" i="375"/>
  <c r="K102" i="375"/>
  <c r="J102" i="375"/>
  <c r="I102" i="375"/>
  <c r="H102" i="375"/>
  <c r="N101" i="375"/>
  <c r="K101" i="375"/>
  <c r="J101" i="375"/>
  <c r="I101" i="375"/>
  <c r="H101" i="375"/>
  <c r="N100" i="375"/>
  <c r="K100" i="375"/>
  <c r="J100" i="375"/>
  <c r="I100" i="375"/>
  <c r="H100" i="375"/>
  <c r="N99" i="375"/>
  <c r="K99" i="375" s="1"/>
  <c r="J99" i="375"/>
  <c r="I99" i="375"/>
  <c r="H99" i="375"/>
  <c r="N98" i="375"/>
  <c r="K98" i="375"/>
  <c r="J98" i="375"/>
  <c r="I98" i="375"/>
  <c r="H98" i="375"/>
  <c r="N97" i="375"/>
  <c r="K97" i="375" s="1"/>
  <c r="J97" i="375"/>
  <c r="I97" i="375"/>
  <c r="H97" i="375"/>
  <c r="N96" i="375"/>
  <c r="K96" i="375" s="1"/>
  <c r="J96" i="375"/>
  <c r="I96" i="375"/>
  <c r="H96" i="375"/>
  <c r="N95" i="375"/>
  <c r="K95" i="375" s="1"/>
  <c r="J95" i="375"/>
  <c r="I95" i="375"/>
  <c r="H95" i="375"/>
  <c r="N94" i="375"/>
  <c r="K94" i="375"/>
  <c r="J94" i="375"/>
  <c r="I94" i="375"/>
  <c r="H94" i="375"/>
  <c r="N93" i="375"/>
  <c r="K93" i="375" s="1"/>
  <c r="J93" i="375"/>
  <c r="I93" i="375"/>
  <c r="H93" i="375"/>
  <c r="N92" i="375"/>
  <c r="K92" i="375"/>
  <c r="J92" i="375"/>
  <c r="I92" i="375"/>
  <c r="H92" i="375"/>
  <c r="N91" i="375"/>
  <c r="K91" i="375" s="1"/>
  <c r="J91" i="375"/>
  <c r="I91" i="375"/>
  <c r="H91" i="375"/>
  <c r="N90" i="375"/>
  <c r="K90" i="375"/>
  <c r="J90" i="375"/>
  <c r="I90" i="375"/>
  <c r="H90" i="375"/>
  <c r="N89" i="375"/>
  <c r="K89" i="375"/>
  <c r="J89" i="375"/>
  <c r="I89" i="375"/>
  <c r="H89" i="375"/>
  <c r="N88" i="375"/>
  <c r="K88" i="375"/>
  <c r="J88" i="375"/>
  <c r="I88" i="375"/>
  <c r="H88" i="375"/>
  <c r="N87" i="375"/>
  <c r="K87" i="375" s="1"/>
  <c r="J87" i="375"/>
  <c r="I87" i="375"/>
  <c r="H87" i="375"/>
  <c r="N86" i="375"/>
  <c r="K86" i="375"/>
  <c r="J86" i="375"/>
  <c r="I86" i="375"/>
  <c r="H86" i="375"/>
  <c r="N85" i="375"/>
  <c r="K85" i="375" s="1"/>
  <c r="J85" i="375"/>
  <c r="I85" i="375"/>
  <c r="H85" i="375"/>
  <c r="N84" i="375"/>
  <c r="K84" i="375" s="1"/>
  <c r="J84" i="375"/>
  <c r="I84" i="375"/>
  <c r="H84" i="375"/>
  <c r="N83" i="375"/>
  <c r="K83" i="375" s="1"/>
  <c r="J83" i="375"/>
  <c r="I83" i="375"/>
  <c r="H83" i="375"/>
  <c r="N82" i="375"/>
  <c r="K82" i="375"/>
  <c r="J82" i="375"/>
  <c r="I82" i="375"/>
  <c r="H82" i="375"/>
  <c r="N81" i="375"/>
  <c r="K81" i="375" s="1"/>
  <c r="J81" i="375"/>
  <c r="I81" i="375"/>
  <c r="H81" i="375"/>
  <c r="N80" i="375"/>
  <c r="K80" i="375"/>
  <c r="J80" i="375"/>
  <c r="I80" i="375"/>
  <c r="H80" i="375"/>
  <c r="N79" i="375"/>
  <c r="K79" i="375" s="1"/>
  <c r="J79" i="375"/>
  <c r="I79" i="375"/>
  <c r="H79" i="375"/>
  <c r="N78" i="375"/>
  <c r="K78" i="375"/>
  <c r="J78" i="375"/>
  <c r="I78" i="375"/>
  <c r="H78" i="375"/>
  <c r="N77" i="375"/>
  <c r="K77" i="375"/>
  <c r="J77" i="375"/>
  <c r="I77" i="375"/>
  <c r="H77" i="375"/>
  <c r="N76" i="375"/>
  <c r="K76" i="375"/>
  <c r="J76" i="375"/>
  <c r="I76" i="375"/>
  <c r="H76" i="375"/>
  <c r="N75" i="375"/>
  <c r="K75" i="375" s="1"/>
  <c r="J75" i="375"/>
  <c r="I75" i="375"/>
  <c r="H75" i="375"/>
  <c r="N74" i="375"/>
  <c r="K74" i="375"/>
  <c r="J74" i="375"/>
  <c r="I74" i="375"/>
  <c r="H74" i="375"/>
  <c r="N73" i="375"/>
  <c r="K73" i="375" s="1"/>
  <c r="J73" i="375"/>
  <c r="I73" i="375"/>
  <c r="H73" i="375"/>
  <c r="N72" i="375"/>
  <c r="K72" i="375" s="1"/>
  <c r="J72" i="375"/>
  <c r="I72" i="375"/>
  <c r="H72" i="375"/>
  <c r="N71" i="375"/>
  <c r="K71" i="375" s="1"/>
  <c r="J71" i="375"/>
  <c r="I71" i="375"/>
  <c r="H71" i="375"/>
  <c r="N70" i="375"/>
  <c r="K70" i="375"/>
  <c r="J70" i="375"/>
  <c r="I70" i="375"/>
  <c r="H70" i="375"/>
  <c r="N69" i="375"/>
  <c r="K69" i="375" s="1"/>
  <c r="J69" i="375"/>
  <c r="I69" i="375"/>
  <c r="H69" i="375"/>
  <c r="N68" i="375"/>
  <c r="K68" i="375"/>
  <c r="J68" i="375"/>
  <c r="I68" i="375"/>
  <c r="H68" i="375"/>
  <c r="N67" i="375"/>
  <c r="K67" i="375" s="1"/>
  <c r="J67" i="375"/>
  <c r="I67" i="375"/>
  <c r="H67" i="375"/>
  <c r="N66" i="375"/>
  <c r="K66" i="375"/>
  <c r="J66" i="375"/>
  <c r="I66" i="375"/>
  <c r="H66" i="375"/>
  <c r="N65" i="375"/>
  <c r="K65" i="375"/>
  <c r="J65" i="375"/>
  <c r="I65" i="375"/>
  <c r="H65" i="375"/>
  <c r="N64" i="375"/>
  <c r="K64" i="375"/>
  <c r="J64" i="375"/>
  <c r="I64" i="375"/>
  <c r="H64" i="375"/>
  <c r="N63" i="375"/>
  <c r="K63" i="375" s="1"/>
  <c r="J63" i="375"/>
  <c r="I63" i="375"/>
  <c r="H63" i="375"/>
  <c r="N62" i="375"/>
  <c r="K62" i="375"/>
  <c r="J62" i="375"/>
  <c r="I62" i="375"/>
  <c r="H62" i="375"/>
  <c r="N61" i="375"/>
  <c r="K61" i="375" s="1"/>
  <c r="J61" i="375"/>
  <c r="I61" i="375"/>
  <c r="H61" i="375"/>
  <c r="N60" i="375"/>
  <c r="K60" i="375" s="1"/>
  <c r="J60" i="375"/>
  <c r="I60" i="375"/>
  <c r="H60" i="375"/>
  <c r="N59" i="375"/>
  <c r="K59" i="375" s="1"/>
  <c r="J59" i="375"/>
  <c r="I59" i="375"/>
  <c r="H59" i="375"/>
  <c r="N58" i="375"/>
  <c r="K58" i="375"/>
  <c r="J58" i="375"/>
  <c r="I58" i="375"/>
  <c r="H58" i="375"/>
  <c r="N57" i="375"/>
  <c r="K57" i="375" s="1"/>
  <c r="J57" i="375"/>
  <c r="I57" i="375"/>
  <c r="H57" i="375"/>
  <c r="N56" i="375"/>
  <c r="K56" i="375"/>
  <c r="J56" i="375"/>
  <c r="I56" i="375"/>
  <c r="H56" i="375"/>
  <c r="N55" i="375"/>
  <c r="K55" i="375" s="1"/>
  <c r="J55" i="375"/>
  <c r="I55" i="375"/>
  <c r="H55" i="375"/>
  <c r="N54" i="375"/>
  <c r="K54" i="375"/>
  <c r="J54" i="375"/>
  <c r="I54" i="375"/>
  <c r="H54" i="375"/>
  <c r="N53" i="375"/>
  <c r="K53" i="375"/>
  <c r="J53" i="375"/>
  <c r="I53" i="375"/>
  <c r="H53" i="375"/>
  <c r="N52" i="375"/>
  <c r="K52" i="375"/>
  <c r="J52" i="375"/>
  <c r="I52" i="375"/>
  <c r="H52" i="375"/>
  <c r="N51" i="375"/>
  <c r="K51" i="375" s="1"/>
  <c r="J51" i="375"/>
  <c r="I51" i="375"/>
  <c r="H51" i="375"/>
  <c r="N50" i="375"/>
  <c r="K50" i="375"/>
  <c r="J50" i="375"/>
  <c r="I50" i="375"/>
  <c r="H50" i="375"/>
  <c r="N49" i="375"/>
  <c r="K49" i="375" s="1"/>
  <c r="J49" i="375"/>
  <c r="I49" i="375"/>
  <c r="H49" i="375"/>
  <c r="N48" i="375"/>
  <c r="K48" i="375" s="1"/>
  <c r="J48" i="375"/>
  <c r="I48" i="375"/>
  <c r="H48" i="375"/>
  <c r="N47" i="375"/>
  <c r="K47" i="375" s="1"/>
  <c r="J47" i="375"/>
  <c r="I47" i="375"/>
  <c r="H47" i="375"/>
  <c r="N46" i="375"/>
  <c r="K46" i="375"/>
  <c r="J46" i="375"/>
  <c r="I46" i="375"/>
  <c r="H46" i="375"/>
  <c r="N45" i="375"/>
  <c r="K45" i="375" s="1"/>
  <c r="J45" i="375"/>
  <c r="I45" i="375"/>
  <c r="H45" i="375"/>
  <c r="N44" i="375"/>
  <c r="K44" i="375"/>
  <c r="J44" i="375"/>
  <c r="I44" i="375"/>
  <c r="H44" i="375"/>
  <c r="N43" i="375"/>
  <c r="K43" i="375" s="1"/>
  <c r="J43" i="375"/>
  <c r="I43" i="375"/>
  <c r="H43" i="375"/>
  <c r="N42" i="375"/>
  <c r="K42" i="375"/>
  <c r="J42" i="375"/>
  <c r="I42" i="375"/>
  <c r="H42" i="375"/>
  <c r="N41" i="375"/>
  <c r="K41" i="375"/>
  <c r="J41" i="375"/>
  <c r="I41" i="375"/>
  <c r="H41" i="375"/>
  <c r="N40" i="375"/>
  <c r="K40" i="375"/>
  <c r="J40" i="375"/>
  <c r="I40" i="375"/>
  <c r="H40" i="375"/>
  <c r="N39" i="375"/>
  <c r="K39" i="375" s="1"/>
  <c r="J39" i="375"/>
  <c r="I39" i="375"/>
  <c r="H39" i="375"/>
  <c r="N38" i="375"/>
  <c r="K38" i="375"/>
  <c r="J38" i="375"/>
  <c r="I38" i="375"/>
  <c r="H38" i="375"/>
  <c r="N37" i="375"/>
  <c r="K37" i="375" s="1"/>
  <c r="J37" i="375"/>
  <c r="I37" i="375"/>
  <c r="H37" i="375"/>
  <c r="N36" i="375"/>
  <c r="K36" i="375" s="1"/>
  <c r="J36" i="375"/>
  <c r="I36" i="375"/>
  <c r="H36" i="375"/>
  <c r="N35" i="375"/>
  <c r="K35" i="375" s="1"/>
  <c r="J35" i="375"/>
  <c r="I35" i="375"/>
  <c r="H35" i="375"/>
  <c r="N34" i="375"/>
  <c r="K34" i="375"/>
  <c r="J34" i="375"/>
  <c r="I34" i="375"/>
  <c r="H34" i="375"/>
  <c r="N33" i="375"/>
  <c r="K33" i="375" s="1"/>
  <c r="J33" i="375"/>
  <c r="I33" i="375"/>
  <c r="H33" i="375"/>
  <c r="N32" i="375"/>
  <c r="N31" i="375"/>
  <c r="N30" i="375"/>
  <c r="D5" i="375"/>
  <c r="K41" i="373"/>
  <c r="B20" i="373"/>
  <c r="B19" i="373"/>
  <c r="F18" i="373"/>
  <c r="D18" i="373"/>
  <c r="L11" i="373"/>
  <c r="I11" i="373"/>
  <c r="D11" i="373"/>
  <c r="C11" i="373"/>
  <c r="I9" i="373"/>
  <c r="D9" i="373"/>
  <c r="C9" i="373"/>
  <c r="I7" i="373"/>
  <c r="D7" i="373"/>
  <c r="C7" i="373"/>
  <c r="Y5" i="373"/>
  <c r="AF1" i="373" s="1"/>
  <c r="Y3" i="373"/>
  <c r="N122" i="372"/>
  <c r="K122" i="372" s="1"/>
  <c r="J122" i="372"/>
  <c r="I122" i="372"/>
  <c r="H122" i="372"/>
  <c r="N121" i="372"/>
  <c r="K121" i="372" s="1"/>
  <c r="J121" i="372"/>
  <c r="I121" i="372"/>
  <c r="H121" i="372"/>
  <c r="N120" i="372"/>
  <c r="K120" i="372" s="1"/>
  <c r="J120" i="372"/>
  <c r="I120" i="372"/>
  <c r="H120" i="372"/>
  <c r="N119" i="372"/>
  <c r="K119" i="372"/>
  <c r="J119" i="372"/>
  <c r="I119" i="372"/>
  <c r="H119" i="372"/>
  <c r="N118" i="372"/>
  <c r="K118" i="372"/>
  <c r="J118" i="372"/>
  <c r="I118" i="372"/>
  <c r="H118" i="372"/>
  <c r="N117" i="372"/>
  <c r="K117" i="372"/>
  <c r="J117" i="372"/>
  <c r="I117" i="372"/>
  <c r="H117" i="372"/>
  <c r="N116" i="372"/>
  <c r="K116" i="372" s="1"/>
  <c r="J116" i="372"/>
  <c r="I116" i="372"/>
  <c r="H116" i="372"/>
  <c r="N115" i="372"/>
  <c r="K115" i="372" s="1"/>
  <c r="J115" i="372"/>
  <c r="I115" i="372"/>
  <c r="H115" i="372"/>
  <c r="N114" i="372"/>
  <c r="K114" i="372"/>
  <c r="J114" i="372"/>
  <c r="I114" i="372"/>
  <c r="H114" i="372"/>
  <c r="N113" i="372"/>
  <c r="K113" i="372"/>
  <c r="J113" i="372"/>
  <c r="I113" i="372"/>
  <c r="H113" i="372"/>
  <c r="N112" i="372"/>
  <c r="K112" i="372" s="1"/>
  <c r="J112" i="372"/>
  <c r="I112" i="372"/>
  <c r="H112" i="372"/>
  <c r="N111" i="372"/>
  <c r="K111" i="372"/>
  <c r="J111" i="372"/>
  <c r="I111" i="372"/>
  <c r="H111" i="372"/>
  <c r="N110" i="372"/>
  <c r="K110" i="372" s="1"/>
  <c r="J110" i="372"/>
  <c r="I110" i="372"/>
  <c r="H110" i="372"/>
  <c r="N109" i="372"/>
  <c r="K109" i="372"/>
  <c r="J109" i="372"/>
  <c r="I109" i="372"/>
  <c r="H109" i="372"/>
  <c r="N108" i="372"/>
  <c r="K108" i="372" s="1"/>
  <c r="J108" i="372"/>
  <c r="I108" i="372"/>
  <c r="H108" i="372"/>
  <c r="N107" i="372"/>
  <c r="K107" i="372"/>
  <c r="J107" i="372"/>
  <c r="I107" i="372"/>
  <c r="H107" i="372"/>
  <c r="N106" i="372"/>
  <c r="K106" i="372"/>
  <c r="J106" i="372"/>
  <c r="I106" i="372"/>
  <c r="H106" i="372"/>
  <c r="N105" i="372"/>
  <c r="K105" i="372"/>
  <c r="J105" i="372"/>
  <c r="I105" i="372"/>
  <c r="H105" i="372"/>
  <c r="N104" i="372"/>
  <c r="K104" i="372" s="1"/>
  <c r="J104" i="372"/>
  <c r="I104" i="372"/>
  <c r="H104" i="372"/>
  <c r="N103" i="372"/>
  <c r="K103" i="372" s="1"/>
  <c r="J103" i="372"/>
  <c r="I103" i="372"/>
  <c r="H103" i="372"/>
  <c r="N102" i="372"/>
  <c r="K102" i="372"/>
  <c r="J102" i="372"/>
  <c r="I102" i="372"/>
  <c r="H102" i="372"/>
  <c r="N101" i="372"/>
  <c r="K101" i="372"/>
  <c r="J101" i="372"/>
  <c r="I101" i="372"/>
  <c r="H101" i="372"/>
  <c r="N100" i="372"/>
  <c r="K100" i="372" s="1"/>
  <c r="J100" i="372"/>
  <c r="I100" i="372"/>
  <c r="H100" i="372"/>
  <c r="N99" i="372"/>
  <c r="K99" i="372"/>
  <c r="J99" i="372"/>
  <c r="I99" i="372"/>
  <c r="H99" i="372"/>
  <c r="N98" i="372"/>
  <c r="K98" i="372" s="1"/>
  <c r="J98" i="372"/>
  <c r="I98" i="372"/>
  <c r="H98" i="372"/>
  <c r="N97" i="372"/>
  <c r="K97" i="372"/>
  <c r="J97" i="372"/>
  <c r="I97" i="372"/>
  <c r="H97" i="372"/>
  <c r="N96" i="372"/>
  <c r="K96" i="372" s="1"/>
  <c r="J96" i="372"/>
  <c r="I96" i="372"/>
  <c r="H96" i="372"/>
  <c r="N95" i="372"/>
  <c r="K95" i="372"/>
  <c r="J95" i="372"/>
  <c r="I95" i="372"/>
  <c r="H95" i="372"/>
  <c r="N94" i="372"/>
  <c r="K94" i="372"/>
  <c r="J94" i="372"/>
  <c r="I94" i="372"/>
  <c r="H94" i="372"/>
  <c r="N93" i="372"/>
  <c r="K93" i="372" s="1"/>
  <c r="J93" i="372"/>
  <c r="I93" i="372"/>
  <c r="H93" i="372"/>
  <c r="N92" i="372"/>
  <c r="K92" i="372" s="1"/>
  <c r="J92" i="372"/>
  <c r="I92" i="372"/>
  <c r="H92" i="372"/>
  <c r="N91" i="372"/>
  <c r="K91" i="372" s="1"/>
  <c r="J91" i="372"/>
  <c r="I91" i="372"/>
  <c r="H91" i="372"/>
  <c r="N90" i="372"/>
  <c r="K90" i="372"/>
  <c r="J90" i="372"/>
  <c r="I90" i="372"/>
  <c r="H90" i="372"/>
  <c r="N89" i="372"/>
  <c r="K89" i="372"/>
  <c r="J89" i="372"/>
  <c r="I89" i="372"/>
  <c r="H89" i="372"/>
  <c r="N88" i="372"/>
  <c r="K88" i="372" s="1"/>
  <c r="J88" i="372"/>
  <c r="I88" i="372"/>
  <c r="H88" i="372"/>
  <c r="N87" i="372"/>
  <c r="K87" i="372"/>
  <c r="J87" i="372"/>
  <c r="I87" i="372"/>
  <c r="H87" i="372"/>
  <c r="N86" i="372"/>
  <c r="K86" i="372" s="1"/>
  <c r="J86" i="372"/>
  <c r="I86" i="372"/>
  <c r="H86" i="372"/>
  <c r="N85" i="372"/>
  <c r="K85" i="372"/>
  <c r="J85" i="372"/>
  <c r="I85" i="372"/>
  <c r="H85" i="372"/>
  <c r="N84" i="372"/>
  <c r="K84" i="372" s="1"/>
  <c r="J84" i="372"/>
  <c r="I84" i="372"/>
  <c r="H84" i="372"/>
  <c r="N83" i="372"/>
  <c r="K83" i="372"/>
  <c r="J83" i="372"/>
  <c r="I83" i="372"/>
  <c r="H83" i="372"/>
  <c r="N82" i="372"/>
  <c r="K82" i="372"/>
  <c r="J82" i="372"/>
  <c r="I82" i="372"/>
  <c r="H82" i="372"/>
  <c r="N81" i="372"/>
  <c r="K81" i="372"/>
  <c r="J81" i="372"/>
  <c r="I81" i="372"/>
  <c r="H81" i="372"/>
  <c r="N80" i="372"/>
  <c r="K80" i="372" s="1"/>
  <c r="J80" i="372"/>
  <c r="I80" i="372"/>
  <c r="H80" i="372"/>
  <c r="N79" i="372"/>
  <c r="K79" i="372" s="1"/>
  <c r="J79" i="372"/>
  <c r="I79" i="372"/>
  <c r="H79" i="372"/>
  <c r="N78" i="372"/>
  <c r="K78" i="372"/>
  <c r="J78" i="372"/>
  <c r="I78" i="372"/>
  <c r="H78" i="372"/>
  <c r="N77" i="372"/>
  <c r="K77" i="372"/>
  <c r="J77" i="372"/>
  <c r="I77" i="372"/>
  <c r="H77" i="372"/>
  <c r="N76" i="372"/>
  <c r="K76" i="372" s="1"/>
  <c r="J76" i="372"/>
  <c r="I76" i="372"/>
  <c r="H76" i="372"/>
  <c r="N75" i="372"/>
  <c r="K75" i="372"/>
  <c r="J75" i="372"/>
  <c r="I75" i="372"/>
  <c r="H75" i="372"/>
  <c r="N74" i="372"/>
  <c r="K74" i="372" s="1"/>
  <c r="J74" i="372"/>
  <c r="I74" i="372"/>
  <c r="H74" i="372"/>
  <c r="N73" i="372"/>
  <c r="K73" i="372"/>
  <c r="J73" i="372"/>
  <c r="I73" i="372"/>
  <c r="H73" i="372"/>
  <c r="N72" i="372"/>
  <c r="K72" i="372" s="1"/>
  <c r="J72" i="372"/>
  <c r="I72" i="372"/>
  <c r="H72" i="372"/>
  <c r="N71" i="372"/>
  <c r="K71" i="372"/>
  <c r="J71" i="372"/>
  <c r="I71" i="372"/>
  <c r="H71" i="372"/>
  <c r="N70" i="372"/>
  <c r="K70" i="372"/>
  <c r="J70" i="372"/>
  <c r="I70" i="372"/>
  <c r="H70" i="372"/>
  <c r="N69" i="372"/>
  <c r="K69" i="372"/>
  <c r="J69" i="372"/>
  <c r="I69" i="372"/>
  <c r="H69" i="372"/>
  <c r="N68" i="372"/>
  <c r="K68" i="372" s="1"/>
  <c r="J68" i="372"/>
  <c r="I68" i="372"/>
  <c r="H68" i="372"/>
  <c r="N67" i="372"/>
  <c r="K67" i="372" s="1"/>
  <c r="J67" i="372"/>
  <c r="I67" i="372"/>
  <c r="H67" i="372"/>
  <c r="N66" i="372"/>
  <c r="K66" i="372"/>
  <c r="J66" i="372"/>
  <c r="I66" i="372"/>
  <c r="H66" i="372"/>
  <c r="N65" i="372"/>
  <c r="K65" i="372"/>
  <c r="J65" i="372"/>
  <c r="I65" i="372"/>
  <c r="H65" i="372"/>
  <c r="N64" i="372"/>
  <c r="K64" i="372" s="1"/>
  <c r="J64" i="372"/>
  <c r="I64" i="372"/>
  <c r="H64" i="372"/>
  <c r="N63" i="372"/>
  <c r="K63" i="372"/>
  <c r="J63" i="372"/>
  <c r="I63" i="372"/>
  <c r="H63" i="372"/>
  <c r="N62" i="372"/>
  <c r="K62" i="372" s="1"/>
  <c r="J62" i="372"/>
  <c r="I62" i="372"/>
  <c r="H62" i="372"/>
  <c r="N61" i="372"/>
  <c r="K61" i="372"/>
  <c r="J61" i="372"/>
  <c r="I61" i="372"/>
  <c r="H61" i="372"/>
  <c r="N60" i="372"/>
  <c r="K60" i="372" s="1"/>
  <c r="J60" i="372"/>
  <c r="I60" i="372"/>
  <c r="H60" i="372"/>
  <c r="N59" i="372"/>
  <c r="K59" i="372"/>
  <c r="J59" i="372"/>
  <c r="I59" i="372"/>
  <c r="H59" i="372"/>
  <c r="N58" i="372"/>
  <c r="K58" i="372"/>
  <c r="J58" i="372"/>
  <c r="I58" i="372"/>
  <c r="H58" i="372"/>
  <c r="N57" i="372"/>
  <c r="K57" i="372" s="1"/>
  <c r="J57" i="372"/>
  <c r="I57" i="372"/>
  <c r="H57" i="372"/>
  <c r="N56" i="372"/>
  <c r="K56" i="372" s="1"/>
  <c r="J56" i="372"/>
  <c r="I56" i="372"/>
  <c r="H56" i="372"/>
  <c r="N55" i="372"/>
  <c r="K55" i="372" s="1"/>
  <c r="J55" i="372"/>
  <c r="I55" i="372"/>
  <c r="H55" i="372"/>
  <c r="N54" i="372"/>
  <c r="K54" i="372"/>
  <c r="J54" i="372"/>
  <c r="I54" i="372"/>
  <c r="H54" i="372"/>
  <c r="N53" i="372"/>
  <c r="K53" i="372"/>
  <c r="J53" i="372"/>
  <c r="I53" i="372"/>
  <c r="H53" i="372"/>
  <c r="N52" i="372"/>
  <c r="K52" i="372" s="1"/>
  <c r="J52" i="372"/>
  <c r="I52" i="372"/>
  <c r="H52" i="372"/>
  <c r="N51" i="372"/>
  <c r="K51" i="372"/>
  <c r="J51" i="372"/>
  <c r="I51" i="372"/>
  <c r="H51" i="372"/>
  <c r="N50" i="372"/>
  <c r="K50" i="372"/>
  <c r="J50" i="372"/>
  <c r="I50" i="372"/>
  <c r="H50" i="372"/>
  <c r="N49" i="372"/>
  <c r="K49" i="372"/>
  <c r="J49" i="372"/>
  <c r="I49" i="372"/>
  <c r="H49" i="372"/>
  <c r="N48" i="372"/>
  <c r="K48" i="372" s="1"/>
  <c r="J48" i="372"/>
  <c r="I48" i="372"/>
  <c r="H48" i="372"/>
  <c r="N47" i="372"/>
  <c r="K47" i="372"/>
  <c r="J47" i="372"/>
  <c r="I47" i="372"/>
  <c r="H47" i="372"/>
  <c r="N46" i="372"/>
  <c r="K46" i="372"/>
  <c r="J46" i="372"/>
  <c r="I46" i="372"/>
  <c r="H46" i="372"/>
  <c r="N45" i="372"/>
  <c r="K45" i="372" s="1"/>
  <c r="J45" i="372"/>
  <c r="I45" i="372"/>
  <c r="H45" i="372"/>
  <c r="N44" i="372"/>
  <c r="K44" i="372" s="1"/>
  <c r="J44" i="372"/>
  <c r="I44" i="372"/>
  <c r="H44" i="372"/>
  <c r="N43" i="372"/>
  <c r="K43" i="372" s="1"/>
  <c r="J43" i="372"/>
  <c r="I43" i="372"/>
  <c r="H43" i="372"/>
  <c r="N42" i="372"/>
  <c r="K42" i="372" s="1"/>
  <c r="J42" i="372"/>
  <c r="I42" i="372"/>
  <c r="H42" i="372"/>
  <c r="N41" i="372"/>
  <c r="K41" i="372"/>
  <c r="J41" i="372"/>
  <c r="I41" i="372"/>
  <c r="H41" i="372"/>
  <c r="N40" i="372"/>
  <c r="K40" i="372" s="1"/>
  <c r="J40" i="372"/>
  <c r="I40" i="372"/>
  <c r="H40" i="372"/>
  <c r="N39" i="372"/>
  <c r="K39" i="372"/>
  <c r="J39" i="372"/>
  <c r="I39" i="372"/>
  <c r="H39" i="372"/>
  <c r="N38" i="372"/>
  <c r="K38" i="372"/>
  <c r="J38" i="372"/>
  <c r="I38" i="372"/>
  <c r="H38" i="372"/>
  <c r="N37" i="372"/>
  <c r="K37" i="372"/>
  <c r="J37" i="372"/>
  <c r="I37" i="372"/>
  <c r="H37" i="372"/>
  <c r="N36" i="372"/>
  <c r="K36" i="372" s="1"/>
  <c r="J36" i="372"/>
  <c r="I36" i="372"/>
  <c r="H36" i="372"/>
  <c r="N35" i="372"/>
  <c r="K35" i="372"/>
  <c r="J35" i="372"/>
  <c r="I35" i="372"/>
  <c r="H35" i="372"/>
  <c r="N34" i="372"/>
  <c r="K34" i="372"/>
  <c r="J34" i="372"/>
  <c r="I34" i="372"/>
  <c r="H34" i="372"/>
  <c r="N33" i="372"/>
  <c r="K33" i="372" s="1"/>
  <c r="J33" i="372"/>
  <c r="I33" i="372"/>
  <c r="H33" i="372"/>
  <c r="N32" i="372"/>
  <c r="N31" i="372"/>
  <c r="N30" i="372"/>
  <c r="D5" i="372"/>
  <c r="K41" i="371"/>
  <c r="J18" i="371"/>
  <c r="H18" i="371"/>
  <c r="F18" i="371"/>
  <c r="D18" i="371"/>
  <c r="L13" i="371"/>
  <c r="I13" i="371"/>
  <c r="D13" i="371"/>
  <c r="C13" i="371"/>
  <c r="I11" i="371"/>
  <c r="D11" i="371"/>
  <c r="C11" i="371"/>
  <c r="I9" i="371"/>
  <c r="D9" i="371"/>
  <c r="C9" i="371"/>
  <c r="Y5" i="371"/>
  <c r="AG1" i="371" s="1"/>
  <c r="Y3" i="371"/>
  <c r="N122" i="370"/>
  <c r="K122" i="370"/>
  <c r="J122" i="370"/>
  <c r="I122" i="370"/>
  <c r="H122" i="370"/>
  <c r="N121" i="370"/>
  <c r="K121" i="370" s="1"/>
  <c r="J121" i="370"/>
  <c r="I121" i="370"/>
  <c r="H121" i="370"/>
  <c r="N120" i="370"/>
  <c r="K120" i="370" s="1"/>
  <c r="J120" i="370"/>
  <c r="I120" i="370"/>
  <c r="H120" i="370"/>
  <c r="N119" i="370"/>
  <c r="K119" i="370"/>
  <c r="J119" i="370"/>
  <c r="I119" i="370"/>
  <c r="H119" i="370"/>
  <c r="N118" i="370"/>
  <c r="K118" i="370"/>
  <c r="J118" i="370"/>
  <c r="I118" i="370"/>
  <c r="H118" i="370"/>
  <c r="N117" i="370"/>
  <c r="K117" i="370" s="1"/>
  <c r="J117" i="370"/>
  <c r="I117" i="370"/>
  <c r="H117" i="370"/>
  <c r="N116" i="370"/>
  <c r="K116" i="370" s="1"/>
  <c r="J116" i="370"/>
  <c r="I116" i="370"/>
  <c r="H116" i="370"/>
  <c r="N115" i="370"/>
  <c r="K115" i="370" s="1"/>
  <c r="J115" i="370"/>
  <c r="I115" i="370"/>
  <c r="H115" i="370"/>
  <c r="N114" i="370"/>
  <c r="K114" i="370" s="1"/>
  <c r="J114" i="370"/>
  <c r="I114" i="370"/>
  <c r="H114" i="370"/>
  <c r="N113" i="370"/>
  <c r="K113" i="370"/>
  <c r="J113" i="370"/>
  <c r="I113" i="370"/>
  <c r="H113" i="370"/>
  <c r="N112" i="370"/>
  <c r="K112" i="370" s="1"/>
  <c r="J112" i="370"/>
  <c r="I112" i="370"/>
  <c r="H112" i="370"/>
  <c r="N111" i="370"/>
  <c r="K111" i="370"/>
  <c r="J111" i="370"/>
  <c r="I111" i="370"/>
  <c r="H111" i="370"/>
  <c r="N110" i="370"/>
  <c r="K110" i="370"/>
  <c r="J110" i="370"/>
  <c r="I110" i="370"/>
  <c r="H110" i="370"/>
  <c r="N109" i="370"/>
  <c r="K109" i="370"/>
  <c r="J109" i="370"/>
  <c r="I109" i="370"/>
  <c r="H109" i="370"/>
  <c r="N108" i="370"/>
  <c r="K108" i="370" s="1"/>
  <c r="J108" i="370"/>
  <c r="I108" i="370"/>
  <c r="H108" i="370"/>
  <c r="N107" i="370"/>
  <c r="K107" i="370"/>
  <c r="J107" i="370"/>
  <c r="I107" i="370"/>
  <c r="H107" i="370"/>
  <c r="N106" i="370"/>
  <c r="K106" i="370"/>
  <c r="J106" i="370"/>
  <c r="I106" i="370"/>
  <c r="H106" i="370"/>
  <c r="N105" i="370"/>
  <c r="K105" i="370" s="1"/>
  <c r="J105" i="370"/>
  <c r="I105" i="370"/>
  <c r="H105" i="370"/>
  <c r="N104" i="370"/>
  <c r="K104" i="370" s="1"/>
  <c r="J104" i="370"/>
  <c r="I104" i="370"/>
  <c r="H104" i="370"/>
  <c r="N103" i="370"/>
  <c r="K103" i="370" s="1"/>
  <c r="J103" i="370"/>
  <c r="I103" i="370"/>
  <c r="H103" i="370"/>
  <c r="N102" i="370"/>
  <c r="K102" i="370" s="1"/>
  <c r="J102" i="370"/>
  <c r="I102" i="370"/>
  <c r="H102" i="370"/>
  <c r="N101" i="370"/>
  <c r="K101" i="370"/>
  <c r="J101" i="370"/>
  <c r="I101" i="370"/>
  <c r="H101" i="370"/>
  <c r="N100" i="370"/>
  <c r="K100" i="370" s="1"/>
  <c r="J100" i="370"/>
  <c r="I100" i="370"/>
  <c r="H100" i="370"/>
  <c r="N99" i="370"/>
  <c r="K99" i="370"/>
  <c r="J99" i="370"/>
  <c r="I99" i="370"/>
  <c r="H99" i="370"/>
  <c r="N98" i="370"/>
  <c r="K98" i="370"/>
  <c r="J98" i="370"/>
  <c r="I98" i="370"/>
  <c r="H98" i="370"/>
  <c r="N97" i="370"/>
  <c r="K97" i="370"/>
  <c r="J97" i="370"/>
  <c r="I97" i="370"/>
  <c r="H97" i="370"/>
  <c r="N96" i="370"/>
  <c r="K96" i="370" s="1"/>
  <c r="J96" i="370"/>
  <c r="I96" i="370"/>
  <c r="H96" i="370"/>
  <c r="N95" i="370"/>
  <c r="K95" i="370"/>
  <c r="J95" i="370"/>
  <c r="I95" i="370"/>
  <c r="H95" i="370"/>
  <c r="N94" i="370"/>
  <c r="K94" i="370"/>
  <c r="J94" i="370"/>
  <c r="I94" i="370"/>
  <c r="H94" i="370"/>
  <c r="N93" i="370"/>
  <c r="K93" i="370" s="1"/>
  <c r="J93" i="370"/>
  <c r="I93" i="370"/>
  <c r="H93" i="370"/>
  <c r="N92" i="370"/>
  <c r="K92" i="370" s="1"/>
  <c r="J92" i="370"/>
  <c r="I92" i="370"/>
  <c r="H92" i="370"/>
  <c r="N91" i="370"/>
  <c r="K91" i="370"/>
  <c r="J91" i="370"/>
  <c r="I91" i="370"/>
  <c r="H91" i="370"/>
  <c r="N90" i="370"/>
  <c r="K90" i="370" s="1"/>
  <c r="J90" i="370"/>
  <c r="I90" i="370"/>
  <c r="H90" i="370"/>
  <c r="N89" i="370"/>
  <c r="K89" i="370"/>
  <c r="J89" i="370"/>
  <c r="I89" i="370"/>
  <c r="H89" i="370"/>
  <c r="N88" i="370"/>
  <c r="K88" i="370" s="1"/>
  <c r="J88" i="370"/>
  <c r="I88" i="370"/>
  <c r="H88" i="370"/>
  <c r="N87" i="370"/>
  <c r="K87" i="370"/>
  <c r="J87" i="370"/>
  <c r="I87" i="370"/>
  <c r="H87" i="370"/>
  <c r="N86" i="370"/>
  <c r="K86" i="370"/>
  <c r="J86" i="370"/>
  <c r="I86" i="370"/>
  <c r="H86" i="370"/>
  <c r="N85" i="370"/>
  <c r="K85" i="370"/>
  <c r="J85" i="370"/>
  <c r="I85" i="370"/>
  <c r="H85" i="370"/>
  <c r="N84" i="370"/>
  <c r="K84" i="370" s="1"/>
  <c r="J84" i="370"/>
  <c r="I84" i="370"/>
  <c r="H84" i="370"/>
  <c r="N83" i="370"/>
  <c r="K83" i="370"/>
  <c r="J83" i="370"/>
  <c r="I83" i="370"/>
  <c r="H83" i="370"/>
  <c r="N82" i="370"/>
  <c r="K82" i="370"/>
  <c r="J82" i="370"/>
  <c r="I82" i="370"/>
  <c r="H82" i="370"/>
  <c r="N81" i="370"/>
  <c r="K81" i="370" s="1"/>
  <c r="J81" i="370"/>
  <c r="I81" i="370"/>
  <c r="H81" i="370"/>
  <c r="N80" i="370"/>
  <c r="K80" i="370" s="1"/>
  <c r="J80" i="370"/>
  <c r="I80" i="370"/>
  <c r="H80" i="370"/>
  <c r="N79" i="370"/>
  <c r="K79" i="370"/>
  <c r="J79" i="370"/>
  <c r="I79" i="370"/>
  <c r="H79" i="370"/>
  <c r="N78" i="370"/>
  <c r="K78" i="370" s="1"/>
  <c r="J78" i="370"/>
  <c r="I78" i="370"/>
  <c r="H78" i="370"/>
  <c r="N77" i="370"/>
  <c r="K77" i="370"/>
  <c r="J77" i="370"/>
  <c r="I77" i="370"/>
  <c r="H77" i="370"/>
  <c r="N76" i="370"/>
  <c r="K76" i="370" s="1"/>
  <c r="J76" i="370"/>
  <c r="I76" i="370"/>
  <c r="H76" i="370"/>
  <c r="N75" i="370"/>
  <c r="K75" i="370"/>
  <c r="J75" i="370"/>
  <c r="I75" i="370"/>
  <c r="H75" i="370"/>
  <c r="N74" i="370"/>
  <c r="K74" i="370"/>
  <c r="J74" i="370"/>
  <c r="I74" i="370"/>
  <c r="H74" i="370"/>
  <c r="N73" i="370"/>
  <c r="K73" i="370"/>
  <c r="J73" i="370"/>
  <c r="I73" i="370"/>
  <c r="H73" i="370"/>
  <c r="N72" i="370"/>
  <c r="K72" i="370" s="1"/>
  <c r="J72" i="370"/>
  <c r="I72" i="370"/>
  <c r="H72" i="370"/>
  <c r="N71" i="370"/>
  <c r="K71" i="370"/>
  <c r="J71" i="370"/>
  <c r="I71" i="370"/>
  <c r="H71" i="370"/>
  <c r="N70" i="370"/>
  <c r="K70" i="370"/>
  <c r="J70" i="370"/>
  <c r="I70" i="370"/>
  <c r="H70" i="370"/>
  <c r="N69" i="370"/>
  <c r="K69" i="370" s="1"/>
  <c r="J69" i="370"/>
  <c r="I69" i="370"/>
  <c r="H69" i="370"/>
  <c r="N68" i="370"/>
  <c r="K68" i="370" s="1"/>
  <c r="J68" i="370"/>
  <c r="I68" i="370"/>
  <c r="H68" i="370"/>
  <c r="N67" i="370"/>
  <c r="K67" i="370"/>
  <c r="J67" i="370"/>
  <c r="I67" i="370"/>
  <c r="H67" i="370"/>
  <c r="N66" i="370"/>
  <c r="K66" i="370" s="1"/>
  <c r="J66" i="370"/>
  <c r="I66" i="370"/>
  <c r="H66" i="370"/>
  <c r="N65" i="370"/>
  <c r="K65" i="370"/>
  <c r="J65" i="370"/>
  <c r="I65" i="370"/>
  <c r="H65" i="370"/>
  <c r="N64" i="370"/>
  <c r="K64" i="370" s="1"/>
  <c r="J64" i="370"/>
  <c r="I64" i="370"/>
  <c r="H64" i="370"/>
  <c r="N63" i="370"/>
  <c r="K63" i="370"/>
  <c r="J63" i="370"/>
  <c r="I63" i="370"/>
  <c r="H63" i="370"/>
  <c r="N62" i="370"/>
  <c r="K62" i="370"/>
  <c r="J62" i="370"/>
  <c r="I62" i="370"/>
  <c r="H62" i="370"/>
  <c r="N61" i="370"/>
  <c r="K61" i="370"/>
  <c r="J61" i="370"/>
  <c r="I61" i="370"/>
  <c r="H61" i="370"/>
  <c r="N60" i="370"/>
  <c r="K60" i="370" s="1"/>
  <c r="J60" i="370"/>
  <c r="I60" i="370"/>
  <c r="H60" i="370"/>
  <c r="N59" i="370"/>
  <c r="K59" i="370"/>
  <c r="J59" i="370"/>
  <c r="I59" i="370"/>
  <c r="H59" i="370"/>
  <c r="N58" i="370"/>
  <c r="K58" i="370"/>
  <c r="J58" i="370"/>
  <c r="I58" i="370"/>
  <c r="H58" i="370"/>
  <c r="N57" i="370"/>
  <c r="K57" i="370" s="1"/>
  <c r="J57" i="370"/>
  <c r="I57" i="370"/>
  <c r="H57" i="370"/>
  <c r="N56" i="370"/>
  <c r="K56" i="370" s="1"/>
  <c r="J56" i="370"/>
  <c r="I56" i="370"/>
  <c r="H56" i="370"/>
  <c r="N55" i="370"/>
  <c r="K55" i="370"/>
  <c r="J55" i="370"/>
  <c r="I55" i="370"/>
  <c r="H55" i="370"/>
  <c r="N54" i="370"/>
  <c r="K54" i="370" s="1"/>
  <c r="J54" i="370"/>
  <c r="I54" i="370"/>
  <c r="H54" i="370"/>
  <c r="N53" i="370"/>
  <c r="K53" i="370"/>
  <c r="J53" i="370"/>
  <c r="I53" i="370"/>
  <c r="H53" i="370"/>
  <c r="N52" i="370"/>
  <c r="K52" i="370" s="1"/>
  <c r="J52" i="370"/>
  <c r="I52" i="370"/>
  <c r="H52" i="370"/>
  <c r="N51" i="370"/>
  <c r="K51" i="370"/>
  <c r="J51" i="370"/>
  <c r="I51" i="370"/>
  <c r="H51" i="370"/>
  <c r="N50" i="370"/>
  <c r="K50" i="370"/>
  <c r="J50" i="370"/>
  <c r="I50" i="370"/>
  <c r="H50" i="370"/>
  <c r="N49" i="370"/>
  <c r="K49" i="370"/>
  <c r="J49" i="370"/>
  <c r="I49" i="370"/>
  <c r="H49" i="370"/>
  <c r="N48" i="370"/>
  <c r="K48" i="370" s="1"/>
  <c r="J48" i="370"/>
  <c r="I48" i="370"/>
  <c r="H48" i="370"/>
  <c r="N47" i="370"/>
  <c r="K47" i="370"/>
  <c r="J47" i="370"/>
  <c r="I47" i="370"/>
  <c r="H47" i="370"/>
  <c r="N46" i="370"/>
  <c r="K46" i="370"/>
  <c r="J46" i="370"/>
  <c r="I46" i="370"/>
  <c r="H46" i="370"/>
  <c r="N45" i="370"/>
  <c r="K45" i="370" s="1"/>
  <c r="J45" i="370"/>
  <c r="I45" i="370"/>
  <c r="H45" i="370"/>
  <c r="N44" i="370"/>
  <c r="K44" i="370" s="1"/>
  <c r="J44" i="370"/>
  <c r="I44" i="370"/>
  <c r="H44" i="370"/>
  <c r="N43" i="370"/>
  <c r="K43" i="370"/>
  <c r="J43" i="370"/>
  <c r="I43" i="370"/>
  <c r="H43" i="370"/>
  <c r="N42" i="370"/>
  <c r="K42" i="370" s="1"/>
  <c r="J42" i="370"/>
  <c r="I42" i="370"/>
  <c r="H42" i="370"/>
  <c r="N41" i="370"/>
  <c r="K41" i="370"/>
  <c r="J41" i="370"/>
  <c r="I41" i="370"/>
  <c r="H41" i="370"/>
  <c r="N40" i="370"/>
  <c r="K40" i="370" s="1"/>
  <c r="J40" i="370"/>
  <c r="I40" i="370"/>
  <c r="H40" i="370"/>
  <c r="N39" i="370"/>
  <c r="K39" i="370"/>
  <c r="J39" i="370"/>
  <c r="I39" i="370"/>
  <c r="H39" i="370"/>
  <c r="N38" i="370"/>
  <c r="K38" i="370"/>
  <c r="J38" i="370"/>
  <c r="I38" i="370"/>
  <c r="H38" i="370"/>
  <c r="N37" i="370"/>
  <c r="K37" i="370"/>
  <c r="J37" i="370"/>
  <c r="I37" i="370"/>
  <c r="H37" i="370"/>
  <c r="N36" i="370"/>
  <c r="K36" i="370" s="1"/>
  <c r="J36" i="370"/>
  <c r="I36" i="370"/>
  <c r="H36" i="370"/>
  <c r="N35" i="370"/>
  <c r="K35" i="370"/>
  <c r="J35" i="370"/>
  <c r="I35" i="370"/>
  <c r="H35" i="370"/>
  <c r="N34" i="370"/>
  <c r="K34" i="370"/>
  <c r="J34" i="370"/>
  <c r="I34" i="370"/>
  <c r="H34" i="370"/>
  <c r="N33" i="370"/>
  <c r="K33" i="370" s="1"/>
  <c r="J33" i="370"/>
  <c r="I33" i="370"/>
  <c r="H33" i="370"/>
  <c r="N32" i="370"/>
  <c r="N31" i="370"/>
  <c r="N30" i="370"/>
  <c r="D5" i="370"/>
  <c r="K41" i="369"/>
  <c r="B20" i="369"/>
  <c r="B19" i="369"/>
  <c r="F18" i="369"/>
  <c r="D18" i="369"/>
  <c r="L11" i="369"/>
  <c r="I11" i="369"/>
  <c r="D11" i="369"/>
  <c r="C11" i="369"/>
  <c r="I9" i="369"/>
  <c r="D9" i="369"/>
  <c r="C9" i="369"/>
  <c r="I7" i="369"/>
  <c r="D7" i="369"/>
  <c r="C7" i="369"/>
  <c r="Y5" i="369"/>
  <c r="AH1" i="369" s="1"/>
  <c r="Y3" i="369"/>
  <c r="N122" i="368"/>
  <c r="K122" i="368" s="1"/>
  <c r="J122" i="368"/>
  <c r="I122" i="368"/>
  <c r="H122" i="368"/>
  <c r="N121" i="368"/>
  <c r="K121" i="368"/>
  <c r="J121" i="368"/>
  <c r="I121" i="368"/>
  <c r="H121" i="368"/>
  <c r="N120" i="368"/>
  <c r="K120" i="368" s="1"/>
  <c r="J120" i="368"/>
  <c r="I120" i="368"/>
  <c r="H120" i="368"/>
  <c r="N119" i="368"/>
  <c r="K119" i="368" s="1"/>
  <c r="J119" i="368"/>
  <c r="I119" i="368"/>
  <c r="H119" i="368"/>
  <c r="N118" i="368"/>
  <c r="K118" i="368" s="1"/>
  <c r="J118" i="368"/>
  <c r="I118" i="368"/>
  <c r="H118" i="368"/>
  <c r="N117" i="368"/>
  <c r="K117" i="368" s="1"/>
  <c r="J117" i="368"/>
  <c r="I117" i="368"/>
  <c r="H117" i="368"/>
  <c r="N116" i="368"/>
  <c r="K116" i="368" s="1"/>
  <c r="J116" i="368"/>
  <c r="I116" i="368"/>
  <c r="H116" i="368"/>
  <c r="N115" i="368"/>
  <c r="K115" i="368" s="1"/>
  <c r="J115" i="368"/>
  <c r="I115" i="368"/>
  <c r="H115" i="368"/>
  <c r="N114" i="368"/>
  <c r="K114" i="368" s="1"/>
  <c r="J114" i="368"/>
  <c r="I114" i="368"/>
  <c r="H114" i="368"/>
  <c r="N113" i="368"/>
  <c r="K113" i="368"/>
  <c r="J113" i="368"/>
  <c r="I113" i="368"/>
  <c r="H113" i="368"/>
  <c r="N112" i="368"/>
  <c r="K112" i="368"/>
  <c r="J112" i="368"/>
  <c r="I112" i="368"/>
  <c r="H112" i="368"/>
  <c r="N111" i="368"/>
  <c r="K111" i="368"/>
  <c r="J111" i="368"/>
  <c r="I111" i="368"/>
  <c r="H111" i="368"/>
  <c r="N110" i="368"/>
  <c r="K110" i="368" s="1"/>
  <c r="J110" i="368"/>
  <c r="I110" i="368"/>
  <c r="H110" i="368"/>
  <c r="N109" i="368"/>
  <c r="K109" i="368"/>
  <c r="J109" i="368"/>
  <c r="I109" i="368"/>
  <c r="H109" i="368"/>
  <c r="N108" i="368"/>
  <c r="K108" i="368" s="1"/>
  <c r="J108" i="368"/>
  <c r="I108" i="368"/>
  <c r="H108" i="368"/>
  <c r="N107" i="368"/>
  <c r="K107" i="368"/>
  <c r="J107" i="368"/>
  <c r="I107" i="368"/>
  <c r="H107" i="368"/>
  <c r="N106" i="368"/>
  <c r="K106" i="368" s="1"/>
  <c r="J106" i="368"/>
  <c r="I106" i="368"/>
  <c r="H106" i="368"/>
  <c r="N105" i="368"/>
  <c r="K105" i="368" s="1"/>
  <c r="J105" i="368"/>
  <c r="I105" i="368"/>
  <c r="H105" i="368"/>
  <c r="N104" i="368"/>
  <c r="K104" i="368" s="1"/>
  <c r="J104" i="368"/>
  <c r="I104" i="368"/>
  <c r="H104" i="368"/>
  <c r="N103" i="368"/>
  <c r="K103" i="368" s="1"/>
  <c r="J103" i="368"/>
  <c r="I103" i="368"/>
  <c r="H103" i="368"/>
  <c r="N102" i="368"/>
  <c r="K102" i="368" s="1"/>
  <c r="J102" i="368"/>
  <c r="I102" i="368"/>
  <c r="H102" i="368"/>
  <c r="N101" i="368"/>
  <c r="K101" i="368"/>
  <c r="J101" i="368"/>
  <c r="I101" i="368"/>
  <c r="H101" i="368"/>
  <c r="N100" i="368"/>
  <c r="K100" i="368"/>
  <c r="J100" i="368"/>
  <c r="I100" i="368"/>
  <c r="H100" i="368"/>
  <c r="N99" i="368"/>
  <c r="K99" i="368"/>
  <c r="J99" i="368"/>
  <c r="I99" i="368"/>
  <c r="H99" i="368"/>
  <c r="N98" i="368"/>
  <c r="K98" i="368" s="1"/>
  <c r="J98" i="368"/>
  <c r="I98" i="368"/>
  <c r="H98" i="368"/>
  <c r="N97" i="368"/>
  <c r="K97" i="368"/>
  <c r="J97" i="368"/>
  <c r="I97" i="368"/>
  <c r="H97" i="368"/>
  <c r="N96" i="368"/>
  <c r="K96" i="368" s="1"/>
  <c r="J96" i="368"/>
  <c r="I96" i="368"/>
  <c r="H96" i="368"/>
  <c r="N95" i="368"/>
  <c r="K95" i="368"/>
  <c r="J95" i="368"/>
  <c r="I95" i="368"/>
  <c r="H95" i="368"/>
  <c r="N94" i="368"/>
  <c r="K94" i="368" s="1"/>
  <c r="J94" i="368"/>
  <c r="I94" i="368"/>
  <c r="H94" i="368"/>
  <c r="N93" i="368"/>
  <c r="K93" i="368" s="1"/>
  <c r="J93" i="368"/>
  <c r="I93" i="368"/>
  <c r="H93" i="368"/>
  <c r="N92" i="368"/>
  <c r="K92" i="368" s="1"/>
  <c r="J92" i="368"/>
  <c r="I92" i="368"/>
  <c r="H92" i="368"/>
  <c r="N91" i="368"/>
  <c r="K91" i="368" s="1"/>
  <c r="J91" i="368"/>
  <c r="I91" i="368"/>
  <c r="H91" i="368"/>
  <c r="N90" i="368"/>
  <c r="K90" i="368" s="1"/>
  <c r="J90" i="368"/>
  <c r="I90" i="368"/>
  <c r="H90" i="368"/>
  <c r="N89" i="368"/>
  <c r="K89" i="368"/>
  <c r="J89" i="368"/>
  <c r="I89" i="368"/>
  <c r="H89" i="368"/>
  <c r="N88" i="368"/>
  <c r="K88" i="368"/>
  <c r="J88" i="368"/>
  <c r="I88" i="368"/>
  <c r="H88" i="368"/>
  <c r="N87" i="368"/>
  <c r="K87" i="368"/>
  <c r="J87" i="368"/>
  <c r="I87" i="368"/>
  <c r="H87" i="368"/>
  <c r="N86" i="368"/>
  <c r="K86" i="368" s="1"/>
  <c r="J86" i="368"/>
  <c r="I86" i="368"/>
  <c r="H86" i="368"/>
  <c r="N85" i="368"/>
  <c r="K85" i="368"/>
  <c r="J85" i="368"/>
  <c r="I85" i="368"/>
  <c r="H85" i="368"/>
  <c r="N84" i="368"/>
  <c r="K84" i="368" s="1"/>
  <c r="J84" i="368"/>
  <c r="I84" i="368"/>
  <c r="H84" i="368"/>
  <c r="N83" i="368"/>
  <c r="K83" i="368"/>
  <c r="J83" i="368"/>
  <c r="I83" i="368"/>
  <c r="H83" i="368"/>
  <c r="N82" i="368"/>
  <c r="K82" i="368" s="1"/>
  <c r="J82" i="368"/>
  <c r="I82" i="368"/>
  <c r="H82" i="368"/>
  <c r="N81" i="368"/>
  <c r="K81" i="368" s="1"/>
  <c r="J81" i="368"/>
  <c r="I81" i="368"/>
  <c r="H81" i="368"/>
  <c r="N80" i="368"/>
  <c r="K80" i="368" s="1"/>
  <c r="J80" i="368"/>
  <c r="I80" i="368"/>
  <c r="H80" i="368"/>
  <c r="N79" i="368"/>
  <c r="K79" i="368" s="1"/>
  <c r="J79" i="368"/>
  <c r="I79" i="368"/>
  <c r="H79" i="368"/>
  <c r="N78" i="368"/>
  <c r="K78" i="368" s="1"/>
  <c r="J78" i="368"/>
  <c r="I78" i="368"/>
  <c r="H78" i="368"/>
  <c r="N77" i="368"/>
  <c r="K77" i="368"/>
  <c r="J77" i="368"/>
  <c r="I77" i="368"/>
  <c r="H77" i="368"/>
  <c r="N76" i="368"/>
  <c r="K76" i="368"/>
  <c r="J76" i="368"/>
  <c r="I76" i="368"/>
  <c r="H76" i="368"/>
  <c r="N75" i="368"/>
  <c r="K75" i="368"/>
  <c r="J75" i="368"/>
  <c r="I75" i="368"/>
  <c r="H75" i="368"/>
  <c r="N74" i="368"/>
  <c r="K74" i="368" s="1"/>
  <c r="J74" i="368"/>
  <c r="I74" i="368"/>
  <c r="H74" i="368"/>
  <c r="N73" i="368"/>
  <c r="K73" i="368"/>
  <c r="J73" i="368"/>
  <c r="I73" i="368"/>
  <c r="H73" i="368"/>
  <c r="N72" i="368"/>
  <c r="K72" i="368" s="1"/>
  <c r="J72" i="368"/>
  <c r="I72" i="368"/>
  <c r="H72" i="368"/>
  <c r="N71" i="368"/>
  <c r="K71" i="368"/>
  <c r="J71" i="368"/>
  <c r="I71" i="368"/>
  <c r="H71" i="368"/>
  <c r="N70" i="368"/>
  <c r="K70" i="368" s="1"/>
  <c r="J70" i="368"/>
  <c r="I70" i="368"/>
  <c r="H70" i="368"/>
  <c r="N69" i="368"/>
  <c r="K69" i="368" s="1"/>
  <c r="J69" i="368"/>
  <c r="I69" i="368"/>
  <c r="H69" i="368"/>
  <c r="N68" i="368"/>
  <c r="K68" i="368" s="1"/>
  <c r="J68" i="368"/>
  <c r="I68" i="368"/>
  <c r="H68" i="368"/>
  <c r="N67" i="368"/>
  <c r="K67" i="368" s="1"/>
  <c r="J67" i="368"/>
  <c r="I67" i="368"/>
  <c r="H67" i="368"/>
  <c r="N66" i="368"/>
  <c r="K66" i="368" s="1"/>
  <c r="J66" i="368"/>
  <c r="I66" i="368"/>
  <c r="H66" i="368"/>
  <c r="N65" i="368"/>
  <c r="K65" i="368"/>
  <c r="J65" i="368"/>
  <c r="I65" i="368"/>
  <c r="H65" i="368"/>
  <c r="N64" i="368"/>
  <c r="K64" i="368"/>
  <c r="J64" i="368"/>
  <c r="I64" i="368"/>
  <c r="H64" i="368"/>
  <c r="N63" i="368"/>
  <c r="K63" i="368"/>
  <c r="J63" i="368"/>
  <c r="I63" i="368"/>
  <c r="H63" i="368"/>
  <c r="N62" i="368"/>
  <c r="K62" i="368" s="1"/>
  <c r="J62" i="368"/>
  <c r="I62" i="368"/>
  <c r="H62" i="368"/>
  <c r="N61" i="368"/>
  <c r="K61" i="368"/>
  <c r="J61" i="368"/>
  <c r="I61" i="368"/>
  <c r="H61" i="368"/>
  <c r="N60" i="368"/>
  <c r="K60" i="368" s="1"/>
  <c r="J60" i="368"/>
  <c r="I60" i="368"/>
  <c r="H60" i="368"/>
  <c r="N59" i="368"/>
  <c r="K59" i="368"/>
  <c r="J59" i="368"/>
  <c r="I59" i="368"/>
  <c r="H59" i="368"/>
  <c r="N58" i="368"/>
  <c r="K58" i="368" s="1"/>
  <c r="J58" i="368"/>
  <c r="I58" i="368"/>
  <c r="H58" i="368"/>
  <c r="N57" i="368"/>
  <c r="K57" i="368" s="1"/>
  <c r="J57" i="368"/>
  <c r="I57" i="368"/>
  <c r="H57" i="368"/>
  <c r="N56" i="368"/>
  <c r="K56" i="368" s="1"/>
  <c r="J56" i="368"/>
  <c r="I56" i="368"/>
  <c r="H56" i="368"/>
  <c r="N55" i="368"/>
  <c r="K55" i="368" s="1"/>
  <c r="J55" i="368"/>
  <c r="I55" i="368"/>
  <c r="H55" i="368"/>
  <c r="N54" i="368"/>
  <c r="K54" i="368" s="1"/>
  <c r="J54" i="368"/>
  <c r="I54" i="368"/>
  <c r="H54" i="368"/>
  <c r="N53" i="368"/>
  <c r="K53" i="368"/>
  <c r="J53" i="368"/>
  <c r="I53" i="368"/>
  <c r="H53" i="368"/>
  <c r="N52" i="368"/>
  <c r="K52" i="368"/>
  <c r="J52" i="368"/>
  <c r="I52" i="368"/>
  <c r="H52" i="368"/>
  <c r="N51" i="368"/>
  <c r="K51" i="368"/>
  <c r="J51" i="368"/>
  <c r="I51" i="368"/>
  <c r="H51" i="368"/>
  <c r="N50" i="368"/>
  <c r="K50" i="368" s="1"/>
  <c r="J50" i="368"/>
  <c r="I50" i="368"/>
  <c r="H50" i="368"/>
  <c r="N49" i="368"/>
  <c r="K49" i="368"/>
  <c r="J49" i="368"/>
  <c r="I49" i="368"/>
  <c r="H49" i="368"/>
  <c r="N48" i="368"/>
  <c r="K48" i="368" s="1"/>
  <c r="J48" i="368"/>
  <c r="I48" i="368"/>
  <c r="H48" i="368"/>
  <c r="N47" i="368"/>
  <c r="K47" i="368" s="1"/>
  <c r="J47" i="368"/>
  <c r="I47" i="368"/>
  <c r="H47" i="368"/>
  <c r="N46" i="368"/>
  <c r="K46" i="368" s="1"/>
  <c r="J46" i="368"/>
  <c r="I46" i="368"/>
  <c r="H46" i="368"/>
  <c r="N45" i="368"/>
  <c r="K45" i="368" s="1"/>
  <c r="J45" i="368"/>
  <c r="I45" i="368"/>
  <c r="H45" i="368"/>
  <c r="N44" i="368"/>
  <c r="K44" i="368" s="1"/>
  <c r="J44" i="368"/>
  <c r="I44" i="368"/>
  <c r="H44" i="368"/>
  <c r="N43" i="368"/>
  <c r="K43" i="368" s="1"/>
  <c r="J43" i="368"/>
  <c r="I43" i="368"/>
  <c r="H43" i="368"/>
  <c r="N42" i="368"/>
  <c r="K42" i="368" s="1"/>
  <c r="J42" i="368"/>
  <c r="I42" i="368"/>
  <c r="H42" i="368"/>
  <c r="N41" i="368"/>
  <c r="K41" i="368"/>
  <c r="J41" i="368"/>
  <c r="I41" i="368"/>
  <c r="H41" i="368"/>
  <c r="N40" i="368"/>
  <c r="K40" i="368"/>
  <c r="J40" i="368"/>
  <c r="I40" i="368"/>
  <c r="H40" i="368"/>
  <c r="N39" i="368"/>
  <c r="K39" i="368"/>
  <c r="J39" i="368"/>
  <c r="I39" i="368"/>
  <c r="H39" i="368"/>
  <c r="N38" i="368"/>
  <c r="K38" i="368" s="1"/>
  <c r="J38" i="368"/>
  <c r="I38" i="368"/>
  <c r="H38" i="368"/>
  <c r="N37" i="368"/>
  <c r="K37" i="368"/>
  <c r="J37" i="368"/>
  <c r="I37" i="368"/>
  <c r="H37" i="368"/>
  <c r="N36" i="368"/>
  <c r="K36" i="368" s="1"/>
  <c r="J36" i="368"/>
  <c r="I36" i="368"/>
  <c r="H36" i="368"/>
  <c r="N35" i="368"/>
  <c r="K35" i="368" s="1"/>
  <c r="J35" i="368"/>
  <c r="I35" i="368"/>
  <c r="H35" i="368"/>
  <c r="N34" i="368"/>
  <c r="K34" i="368" s="1"/>
  <c r="J34" i="368"/>
  <c r="I34" i="368"/>
  <c r="H34" i="368"/>
  <c r="N33" i="368"/>
  <c r="K33" i="368" s="1"/>
  <c r="J33" i="368"/>
  <c r="I33" i="368"/>
  <c r="H33" i="368"/>
  <c r="N32" i="368"/>
  <c r="N31" i="368"/>
  <c r="N30" i="368"/>
  <c r="D5" i="368"/>
  <c r="K41" i="366"/>
  <c r="J18" i="366"/>
  <c r="H18" i="366"/>
  <c r="F18" i="366"/>
  <c r="D18" i="366"/>
  <c r="I13" i="366"/>
  <c r="D13" i="366"/>
  <c r="C13" i="366"/>
  <c r="L11" i="366"/>
  <c r="I11" i="366"/>
  <c r="D11" i="366"/>
  <c r="C11" i="366"/>
  <c r="I9" i="366"/>
  <c r="D9" i="366"/>
  <c r="C9" i="366"/>
  <c r="Y5" i="366"/>
  <c r="AK1" i="366" s="1"/>
  <c r="Y3" i="366"/>
  <c r="N122" i="365"/>
  <c r="K122" i="365" s="1"/>
  <c r="J122" i="365"/>
  <c r="I122" i="365"/>
  <c r="H122" i="365"/>
  <c r="N121" i="365"/>
  <c r="K121" i="365" s="1"/>
  <c r="J121" i="365"/>
  <c r="I121" i="365"/>
  <c r="H121" i="365"/>
  <c r="N120" i="365"/>
  <c r="K120" i="365" s="1"/>
  <c r="J120" i="365"/>
  <c r="I120" i="365"/>
  <c r="H120" i="365"/>
  <c r="N119" i="365"/>
  <c r="K119" i="365" s="1"/>
  <c r="J119" i="365"/>
  <c r="I119" i="365"/>
  <c r="H119" i="365"/>
  <c r="N118" i="365"/>
  <c r="K118" i="365" s="1"/>
  <c r="J118" i="365"/>
  <c r="I118" i="365"/>
  <c r="H118" i="365"/>
  <c r="N117" i="365"/>
  <c r="K117" i="365"/>
  <c r="J117" i="365"/>
  <c r="I117" i="365"/>
  <c r="H117" i="365"/>
  <c r="N116" i="365"/>
  <c r="K116" i="365"/>
  <c r="J116" i="365"/>
  <c r="I116" i="365"/>
  <c r="H116" i="365"/>
  <c r="N115" i="365"/>
  <c r="K115" i="365" s="1"/>
  <c r="J115" i="365"/>
  <c r="I115" i="365"/>
  <c r="H115" i="365"/>
  <c r="N114" i="365"/>
  <c r="K114" i="365" s="1"/>
  <c r="J114" i="365"/>
  <c r="I114" i="365"/>
  <c r="H114" i="365"/>
  <c r="N113" i="365"/>
  <c r="K113" i="365"/>
  <c r="J113" i="365"/>
  <c r="I113" i="365"/>
  <c r="H113" i="365"/>
  <c r="N112" i="365"/>
  <c r="K112" i="365"/>
  <c r="J112" i="365"/>
  <c r="I112" i="365"/>
  <c r="H112" i="365"/>
  <c r="N111" i="365"/>
  <c r="K111" i="365"/>
  <c r="J111" i="365"/>
  <c r="I111" i="365"/>
  <c r="H111" i="365"/>
  <c r="N110" i="365"/>
  <c r="K110" i="365" s="1"/>
  <c r="J110" i="365"/>
  <c r="I110" i="365"/>
  <c r="H110" i="365"/>
  <c r="N109" i="365"/>
  <c r="K109" i="365" s="1"/>
  <c r="J109" i="365"/>
  <c r="I109" i="365"/>
  <c r="H109" i="365"/>
  <c r="N108" i="365"/>
  <c r="K108" i="365" s="1"/>
  <c r="J108" i="365"/>
  <c r="I108" i="365"/>
  <c r="H108" i="365"/>
  <c r="N107" i="365"/>
  <c r="K107" i="365"/>
  <c r="J107" i="365"/>
  <c r="I107" i="365"/>
  <c r="H107" i="365"/>
  <c r="N106" i="365"/>
  <c r="K106" i="365" s="1"/>
  <c r="J106" i="365"/>
  <c r="I106" i="365"/>
  <c r="H106" i="365"/>
  <c r="N105" i="365"/>
  <c r="K105" i="365"/>
  <c r="J105" i="365"/>
  <c r="I105" i="365"/>
  <c r="H105" i="365"/>
  <c r="N104" i="365"/>
  <c r="K104" i="365"/>
  <c r="J104" i="365"/>
  <c r="I104" i="365"/>
  <c r="H104" i="365"/>
  <c r="N103" i="365"/>
  <c r="K103" i="365" s="1"/>
  <c r="J103" i="365"/>
  <c r="I103" i="365"/>
  <c r="H103" i="365"/>
  <c r="N102" i="365"/>
  <c r="K102" i="365" s="1"/>
  <c r="J102" i="365"/>
  <c r="I102" i="365"/>
  <c r="H102" i="365"/>
  <c r="N101" i="365"/>
  <c r="K101" i="365"/>
  <c r="J101" i="365"/>
  <c r="I101" i="365"/>
  <c r="H101" i="365"/>
  <c r="N100" i="365"/>
  <c r="K100" i="365"/>
  <c r="J100" i="365"/>
  <c r="I100" i="365"/>
  <c r="H100" i="365"/>
  <c r="N99" i="365"/>
  <c r="K99" i="365"/>
  <c r="J99" i="365"/>
  <c r="I99" i="365"/>
  <c r="H99" i="365"/>
  <c r="N98" i="365"/>
  <c r="K98" i="365" s="1"/>
  <c r="J98" i="365"/>
  <c r="I98" i="365"/>
  <c r="H98" i="365"/>
  <c r="N97" i="365"/>
  <c r="K97" i="365" s="1"/>
  <c r="J97" i="365"/>
  <c r="I97" i="365"/>
  <c r="H97" i="365"/>
  <c r="N96" i="365"/>
  <c r="K96" i="365" s="1"/>
  <c r="J96" i="365"/>
  <c r="I96" i="365"/>
  <c r="H96" i="365"/>
  <c r="N95" i="365"/>
  <c r="K95" i="365"/>
  <c r="J95" i="365"/>
  <c r="I95" i="365"/>
  <c r="H95" i="365"/>
  <c r="N94" i="365"/>
  <c r="K94" i="365" s="1"/>
  <c r="J94" i="365"/>
  <c r="I94" i="365"/>
  <c r="H94" i="365"/>
  <c r="N93" i="365"/>
  <c r="K93" i="365"/>
  <c r="J93" i="365"/>
  <c r="I93" i="365"/>
  <c r="H93" i="365"/>
  <c r="N92" i="365"/>
  <c r="K92" i="365"/>
  <c r="J92" i="365"/>
  <c r="I92" i="365"/>
  <c r="H92" i="365"/>
  <c r="N91" i="365"/>
  <c r="K91" i="365" s="1"/>
  <c r="J91" i="365"/>
  <c r="I91" i="365"/>
  <c r="H91" i="365"/>
  <c r="N90" i="365"/>
  <c r="K90" i="365" s="1"/>
  <c r="J90" i="365"/>
  <c r="I90" i="365"/>
  <c r="H90" i="365"/>
  <c r="N89" i="365"/>
  <c r="K89" i="365"/>
  <c r="J89" i="365"/>
  <c r="I89" i="365"/>
  <c r="H89" i="365"/>
  <c r="N88" i="365"/>
  <c r="K88" i="365"/>
  <c r="J88" i="365"/>
  <c r="I88" i="365"/>
  <c r="H88" i="365"/>
  <c r="N87" i="365"/>
  <c r="K87" i="365"/>
  <c r="J87" i="365"/>
  <c r="I87" i="365"/>
  <c r="H87" i="365"/>
  <c r="N86" i="365"/>
  <c r="K86" i="365" s="1"/>
  <c r="J86" i="365"/>
  <c r="I86" i="365"/>
  <c r="H86" i="365"/>
  <c r="N85" i="365"/>
  <c r="K85" i="365" s="1"/>
  <c r="J85" i="365"/>
  <c r="I85" i="365"/>
  <c r="H85" i="365"/>
  <c r="N84" i="365"/>
  <c r="K84" i="365" s="1"/>
  <c r="J84" i="365"/>
  <c r="I84" i="365"/>
  <c r="H84" i="365"/>
  <c r="N83" i="365"/>
  <c r="K83" i="365" s="1"/>
  <c r="J83" i="365"/>
  <c r="I83" i="365"/>
  <c r="H83" i="365"/>
  <c r="N82" i="365"/>
  <c r="K82" i="365" s="1"/>
  <c r="J82" i="365"/>
  <c r="I82" i="365"/>
  <c r="H82" i="365"/>
  <c r="N81" i="365"/>
  <c r="K81" i="365"/>
  <c r="J81" i="365"/>
  <c r="I81" i="365"/>
  <c r="H81" i="365"/>
  <c r="N80" i="365"/>
  <c r="K80" i="365"/>
  <c r="J80" i="365"/>
  <c r="I80" i="365"/>
  <c r="H80" i="365"/>
  <c r="N79" i="365"/>
  <c r="K79" i="365" s="1"/>
  <c r="J79" i="365"/>
  <c r="I79" i="365"/>
  <c r="H79" i="365"/>
  <c r="N78" i="365"/>
  <c r="K78" i="365" s="1"/>
  <c r="J78" i="365"/>
  <c r="I78" i="365"/>
  <c r="H78" i="365"/>
  <c r="N77" i="365"/>
  <c r="K77" i="365"/>
  <c r="J77" i="365"/>
  <c r="I77" i="365"/>
  <c r="H77" i="365"/>
  <c r="N76" i="365"/>
  <c r="K76" i="365"/>
  <c r="J76" i="365"/>
  <c r="I76" i="365"/>
  <c r="H76" i="365"/>
  <c r="N75" i="365"/>
  <c r="K75" i="365"/>
  <c r="J75" i="365"/>
  <c r="I75" i="365"/>
  <c r="H75" i="365"/>
  <c r="N74" i="365"/>
  <c r="K74" i="365" s="1"/>
  <c r="J74" i="365"/>
  <c r="I74" i="365"/>
  <c r="H74" i="365"/>
  <c r="N73" i="365"/>
  <c r="K73" i="365" s="1"/>
  <c r="J73" i="365"/>
  <c r="I73" i="365"/>
  <c r="H73" i="365"/>
  <c r="N72" i="365"/>
  <c r="K72" i="365" s="1"/>
  <c r="J72" i="365"/>
  <c r="I72" i="365"/>
  <c r="H72" i="365"/>
  <c r="N71" i="365"/>
  <c r="K71" i="365"/>
  <c r="J71" i="365"/>
  <c r="I71" i="365"/>
  <c r="H71" i="365"/>
  <c r="N70" i="365"/>
  <c r="K70" i="365" s="1"/>
  <c r="J70" i="365"/>
  <c r="I70" i="365"/>
  <c r="H70" i="365"/>
  <c r="N69" i="365"/>
  <c r="K69" i="365"/>
  <c r="J69" i="365"/>
  <c r="I69" i="365"/>
  <c r="H69" i="365"/>
  <c r="N68" i="365"/>
  <c r="K68" i="365"/>
  <c r="J68" i="365"/>
  <c r="I68" i="365"/>
  <c r="H68" i="365"/>
  <c r="N67" i="365"/>
  <c r="K67" i="365" s="1"/>
  <c r="J67" i="365"/>
  <c r="I67" i="365"/>
  <c r="H67" i="365"/>
  <c r="N66" i="365"/>
  <c r="K66" i="365" s="1"/>
  <c r="J66" i="365"/>
  <c r="I66" i="365"/>
  <c r="H66" i="365"/>
  <c r="N65" i="365"/>
  <c r="K65" i="365"/>
  <c r="J65" i="365"/>
  <c r="I65" i="365"/>
  <c r="H65" i="365"/>
  <c r="N64" i="365"/>
  <c r="K64" i="365"/>
  <c r="J64" i="365"/>
  <c r="I64" i="365"/>
  <c r="H64" i="365"/>
  <c r="N63" i="365"/>
  <c r="K63" i="365"/>
  <c r="J63" i="365"/>
  <c r="I63" i="365"/>
  <c r="H63" i="365"/>
  <c r="N62" i="365"/>
  <c r="K62" i="365" s="1"/>
  <c r="J62" i="365"/>
  <c r="I62" i="365"/>
  <c r="H62" i="365"/>
  <c r="N61" i="365"/>
  <c r="K61" i="365" s="1"/>
  <c r="J61" i="365"/>
  <c r="I61" i="365"/>
  <c r="H61" i="365"/>
  <c r="N60" i="365"/>
  <c r="K60" i="365" s="1"/>
  <c r="J60" i="365"/>
  <c r="I60" i="365"/>
  <c r="H60" i="365"/>
  <c r="N59" i="365"/>
  <c r="K59" i="365"/>
  <c r="J59" i="365"/>
  <c r="I59" i="365"/>
  <c r="H59" i="365"/>
  <c r="N58" i="365"/>
  <c r="K58" i="365" s="1"/>
  <c r="J58" i="365"/>
  <c r="I58" i="365"/>
  <c r="H58" i="365"/>
  <c r="N57" i="365"/>
  <c r="K57" i="365"/>
  <c r="J57" i="365"/>
  <c r="I57" i="365"/>
  <c r="H57" i="365"/>
  <c r="N56" i="365"/>
  <c r="K56" i="365"/>
  <c r="J56" i="365"/>
  <c r="I56" i="365"/>
  <c r="H56" i="365"/>
  <c r="N55" i="365"/>
  <c r="K55" i="365" s="1"/>
  <c r="J55" i="365"/>
  <c r="I55" i="365"/>
  <c r="H55" i="365"/>
  <c r="N54" i="365"/>
  <c r="K54" i="365" s="1"/>
  <c r="J54" i="365"/>
  <c r="I54" i="365"/>
  <c r="H54" i="365"/>
  <c r="N53" i="365"/>
  <c r="K53" i="365"/>
  <c r="J53" i="365"/>
  <c r="I53" i="365"/>
  <c r="H53" i="365"/>
  <c r="N52" i="365"/>
  <c r="K52" i="365"/>
  <c r="J52" i="365"/>
  <c r="I52" i="365"/>
  <c r="H52" i="365"/>
  <c r="N51" i="365"/>
  <c r="K51" i="365"/>
  <c r="J51" i="365"/>
  <c r="I51" i="365"/>
  <c r="H51" i="365"/>
  <c r="N50" i="365"/>
  <c r="K50" i="365" s="1"/>
  <c r="J50" i="365"/>
  <c r="I50" i="365"/>
  <c r="H50" i="365"/>
  <c r="N49" i="365"/>
  <c r="K49" i="365" s="1"/>
  <c r="J49" i="365"/>
  <c r="I49" i="365"/>
  <c r="H49" i="365"/>
  <c r="N48" i="365"/>
  <c r="K48" i="365" s="1"/>
  <c r="J48" i="365"/>
  <c r="I48" i="365"/>
  <c r="H48" i="365"/>
  <c r="N47" i="365"/>
  <c r="K47" i="365"/>
  <c r="J47" i="365"/>
  <c r="I47" i="365"/>
  <c r="H47" i="365"/>
  <c r="N46" i="365"/>
  <c r="K46" i="365" s="1"/>
  <c r="J46" i="365"/>
  <c r="I46" i="365"/>
  <c r="H46" i="365"/>
  <c r="N45" i="365"/>
  <c r="K45" i="365"/>
  <c r="J45" i="365"/>
  <c r="I45" i="365"/>
  <c r="H45" i="365"/>
  <c r="N44" i="365"/>
  <c r="K44" i="365"/>
  <c r="J44" i="365"/>
  <c r="I44" i="365"/>
  <c r="H44" i="365"/>
  <c r="N43" i="365"/>
  <c r="K43" i="365" s="1"/>
  <c r="J43" i="365"/>
  <c r="I43" i="365"/>
  <c r="H43" i="365"/>
  <c r="N42" i="365"/>
  <c r="K42" i="365" s="1"/>
  <c r="J42" i="365"/>
  <c r="I42" i="365"/>
  <c r="H42" i="365"/>
  <c r="N41" i="365"/>
  <c r="K41" i="365"/>
  <c r="J41" i="365"/>
  <c r="I41" i="365"/>
  <c r="H41" i="365"/>
  <c r="N40" i="365"/>
  <c r="K40" i="365"/>
  <c r="J40" i="365"/>
  <c r="I40" i="365"/>
  <c r="H40" i="365"/>
  <c r="N39" i="365"/>
  <c r="K39" i="365"/>
  <c r="J39" i="365"/>
  <c r="I39" i="365"/>
  <c r="H39" i="365"/>
  <c r="N38" i="365"/>
  <c r="K38" i="365" s="1"/>
  <c r="J38" i="365"/>
  <c r="I38" i="365"/>
  <c r="H38" i="365"/>
  <c r="N37" i="365"/>
  <c r="K37" i="365" s="1"/>
  <c r="J37" i="365"/>
  <c r="I37" i="365"/>
  <c r="H37" i="365"/>
  <c r="N36" i="365"/>
  <c r="K36" i="365" s="1"/>
  <c r="J36" i="365"/>
  <c r="I36" i="365"/>
  <c r="H36" i="365"/>
  <c r="N35" i="365"/>
  <c r="K35" i="365"/>
  <c r="J35" i="365"/>
  <c r="I35" i="365"/>
  <c r="H35" i="365"/>
  <c r="N34" i="365"/>
  <c r="K34" i="365" s="1"/>
  <c r="J34" i="365"/>
  <c r="I34" i="365"/>
  <c r="H34" i="365"/>
  <c r="N33" i="365"/>
  <c r="K33" i="365"/>
  <c r="J33" i="365"/>
  <c r="I33" i="365"/>
  <c r="H33" i="365"/>
  <c r="N32" i="365"/>
  <c r="N31" i="365"/>
  <c r="N30" i="365"/>
  <c r="D5" i="365"/>
  <c r="N122" i="362"/>
  <c r="K122" i="362"/>
  <c r="J122" i="362"/>
  <c r="I122" i="362"/>
  <c r="H122" i="362"/>
  <c r="N121" i="362"/>
  <c r="K121" i="362"/>
  <c r="J121" i="362"/>
  <c r="I121" i="362"/>
  <c r="H121" i="362"/>
  <c r="N120" i="362"/>
  <c r="K120" i="362"/>
  <c r="J120" i="362"/>
  <c r="I120" i="362"/>
  <c r="H120" i="362"/>
  <c r="N119" i="362"/>
  <c r="K119" i="362"/>
  <c r="J119" i="362"/>
  <c r="I119" i="362"/>
  <c r="H119" i="362"/>
  <c r="N118" i="362"/>
  <c r="K118" i="362"/>
  <c r="J118" i="362"/>
  <c r="I118" i="362"/>
  <c r="H118" i="362"/>
  <c r="N117" i="362"/>
  <c r="K117" i="362"/>
  <c r="J117" i="362"/>
  <c r="I117" i="362"/>
  <c r="H117" i="362"/>
  <c r="N116" i="362"/>
  <c r="K116" i="362"/>
  <c r="J116" i="362"/>
  <c r="I116" i="362"/>
  <c r="H116" i="362"/>
  <c r="N115" i="362"/>
  <c r="K115" i="362"/>
  <c r="J115" i="362"/>
  <c r="I115" i="362"/>
  <c r="H115" i="362"/>
  <c r="N114" i="362"/>
  <c r="K114" i="362"/>
  <c r="J114" i="362"/>
  <c r="I114" i="362"/>
  <c r="H114" i="362"/>
  <c r="N113" i="362"/>
  <c r="K113" i="362"/>
  <c r="J113" i="362"/>
  <c r="I113" i="362"/>
  <c r="H113" i="362"/>
  <c r="N112" i="362"/>
  <c r="K112" i="362"/>
  <c r="J112" i="362"/>
  <c r="I112" i="362"/>
  <c r="H112" i="362"/>
  <c r="N111" i="362"/>
  <c r="K111" i="362"/>
  <c r="J111" i="362"/>
  <c r="I111" i="362"/>
  <c r="H111" i="362"/>
  <c r="N110" i="362"/>
  <c r="K110" i="362"/>
  <c r="J110" i="362"/>
  <c r="I110" i="362"/>
  <c r="H110" i="362"/>
  <c r="N109" i="362"/>
  <c r="K109" i="362"/>
  <c r="J109" i="362"/>
  <c r="I109" i="362"/>
  <c r="H109" i="362"/>
  <c r="N108" i="362"/>
  <c r="K108" i="362"/>
  <c r="J108" i="362"/>
  <c r="I108" i="362"/>
  <c r="H108" i="362"/>
  <c r="N107" i="362"/>
  <c r="K107" i="362"/>
  <c r="J107" i="362"/>
  <c r="I107" i="362"/>
  <c r="H107" i="362"/>
  <c r="N106" i="362"/>
  <c r="K106" i="362"/>
  <c r="J106" i="362"/>
  <c r="I106" i="362"/>
  <c r="H106" i="362"/>
  <c r="N105" i="362"/>
  <c r="K105" i="362"/>
  <c r="J105" i="362"/>
  <c r="I105" i="362"/>
  <c r="H105" i="362"/>
  <c r="N104" i="362"/>
  <c r="K104" i="362"/>
  <c r="J104" i="362"/>
  <c r="I104" i="362"/>
  <c r="H104" i="362"/>
  <c r="N103" i="362"/>
  <c r="K103" i="362"/>
  <c r="J103" i="362"/>
  <c r="I103" i="362"/>
  <c r="H103" i="362"/>
  <c r="N102" i="362"/>
  <c r="K102" i="362"/>
  <c r="J102" i="362"/>
  <c r="I102" i="362"/>
  <c r="H102" i="362"/>
  <c r="N101" i="362"/>
  <c r="K101" i="362"/>
  <c r="J101" i="362"/>
  <c r="I101" i="362"/>
  <c r="H101" i="362"/>
  <c r="N100" i="362"/>
  <c r="K100" i="362"/>
  <c r="J100" i="362"/>
  <c r="I100" i="362"/>
  <c r="H100" i="362"/>
  <c r="N99" i="362"/>
  <c r="K99" i="362"/>
  <c r="J99" i="362"/>
  <c r="I99" i="362"/>
  <c r="H99" i="362"/>
  <c r="N98" i="362"/>
  <c r="K98" i="362"/>
  <c r="J98" i="362"/>
  <c r="I98" i="362"/>
  <c r="H98" i="362"/>
  <c r="N97" i="362"/>
  <c r="K97" i="362"/>
  <c r="J97" i="362"/>
  <c r="I97" i="362"/>
  <c r="H97" i="362"/>
  <c r="N96" i="362"/>
  <c r="K96" i="362"/>
  <c r="J96" i="362"/>
  <c r="I96" i="362"/>
  <c r="H96" i="362"/>
  <c r="N95" i="362"/>
  <c r="K95" i="362"/>
  <c r="J95" i="362"/>
  <c r="I95" i="362"/>
  <c r="H95" i="362"/>
  <c r="N94" i="362"/>
  <c r="K94" i="362"/>
  <c r="J94" i="362"/>
  <c r="I94" i="362"/>
  <c r="H94" i="362"/>
  <c r="N93" i="362"/>
  <c r="K93" i="362"/>
  <c r="J93" i="362"/>
  <c r="I93" i="362"/>
  <c r="H93" i="362"/>
  <c r="N92" i="362"/>
  <c r="K92" i="362"/>
  <c r="J92" i="362"/>
  <c r="I92" i="362"/>
  <c r="H92" i="362"/>
  <c r="N91" i="362"/>
  <c r="K91" i="362"/>
  <c r="J91" i="362"/>
  <c r="I91" i="362"/>
  <c r="H91" i="362"/>
  <c r="N90" i="362"/>
  <c r="K90" i="362"/>
  <c r="J90" i="362"/>
  <c r="I90" i="362"/>
  <c r="H90" i="362"/>
  <c r="N89" i="362"/>
  <c r="K89" i="362"/>
  <c r="J89" i="362"/>
  <c r="I89" i="362"/>
  <c r="H89" i="362"/>
  <c r="N88" i="362"/>
  <c r="K88" i="362"/>
  <c r="J88" i="362"/>
  <c r="I88" i="362"/>
  <c r="H88" i="362"/>
  <c r="N87" i="362"/>
  <c r="K87" i="362"/>
  <c r="J87" i="362"/>
  <c r="I87" i="362"/>
  <c r="H87" i="362"/>
  <c r="N86" i="362"/>
  <c r="K86" i="362"/>
  <c r="J86" i="362"/>
  <c r="I86" i="362"/>
  <c r="H86" i="362"/>
  <c r="N85" i="362"/>
  <c r="K85" i="362"/>
  <c r="J85" i="362"/>
  <c r="I85" i="362"/>
  <c r="H85" i="362"/>
  <c r="N84" i="362"/>
  <c r="K84" i="362"/>
  <c r="J84" i="362"/>
  <c r="I84" i="362"/>
  <c r="H84" i="362"/>
  <c r="N83" i="362"/>
  <c r="K83" i="362"/>
  <c r="J83" i="362"/>
  <c r="I83" i="362"/>
  <c r="H83" i="362"/>
  <c r="N82" i="362"/>
  <c r="K82" i="362"/>
  <c r="J82" i="362"/>
  <c r="I82" i="362"/>
  <c r="H82" i="362"/>
  <c r="N81" i="362"/>
  <c r="K81" i="362"/>
  <c r="J81" i="362"/>
  <c r="I81" i="362"/>
  <c r="H81" i="362"/>
  <c r="N80" i="362"/>
  <c r="K80" i="362"/>
  <c r="J80" i="362"/>
  <c r="I80" i="362"/>
  <c r="H80" i="362"/>
  <c r="N79" i="362"/>
  <c r="K79" i="362"/>
  <c r="J79" i="362"/>
  <c r="I79" i="362"/>
  <c r="H79" i="362"/>
  <c r="N78" i="362"/>
  <c r="K78" i="362"/>
  <c r="J78" i="362"/>
  <c r="I78" i="362"/>
  <c r="H78" i="362"/>
  <c r="N77" i="362"/>
  <c r="K77" i="362"/>
  <c r="J77" i="362"/>
  <c r="I77" i="362"/>
  <c r="H77" i="362"/>
  <c r="N76" i="362"/>
  <c r="K76" i="362"/>
  <c r="J76" i="362"/>
  <c r="I76" i="362"/>
  <c r="H76" i="362"/>
  <c r="N75" i="362"/>
  <c r="K75" i="362"/>
  <c r="J75" i="362"/>
  <c r="I75" i="362"/>
  <c r="H75" i="362"/>
  <c r="N74" i="362"/>
  <c r="K74" i="362"/>
  <c r="J74" i="362"/>
  <c r="I74" i="362"/>
  <c r="H74" i="362"/>
  <c r="N73" i="362"/>
  <c r="K73" i="362"/>
  <c r="J73" i="362"/>
  <c r="I73" i="362"/>
  <c r="H73" i="362"/>
  <c r="N72" i="362"/>
  <c r="K72" i="362"/>
  <c r="J72" i="362"/>
  <c r="I72" i="362"/>
  <c r="H72" i="362"/>
  <c r="N71" i="362"/>
  <c r="K71" i="362"/>
  <c r="J71" i="362"/>
  <c r="I71" i="362"/>
  <c r="H71" i="362"/>
  <c r="N70" i="362"/>
  <c r="K70" i="362"/>
  <c r="J70" i="362"/>
  <c r="I70" i="362"/>
  <c r="H70" i="362"/>
  <c r="N69" i="362"/>
  <c r="K69" i="362"/>
  <c r="J69" i="362"/>
  <c r="I69" i="362"/>
  <c r="H69" i="362"/>
  <c r="N68" i="362"/>
  <c r="K68" i="362"/>
  <c r="J68" i="362"/>
  <c r="I68" i="362"/>
  <c r="H68" i="362"/>
  <c r="N67" i="362"/>
  <c r="K67" i="362"/>
  <c r="J67" i="362"/>
  <c r="I67" i="362"/>
  <c r="H67" i="362"/>
  <c r="N66" i="362"/>
  <c r="K66" i="362"/>
  <c r="J66" i="362"/>
  <c r="I66" i="362"/>
  <c r="H66" i="362"/>
  <c r="N65" i="362"/>
  <c r="K65" i="362"/>
  <c r="J65" i="362"/>
  <c r="I65" i="362"/>
  <c r="H65" i="362"/>
  <c r="N64" i="362"/>
  <c r="K64" i="362"/>
  <c r="J64" i="362"/>
  <c r="I64" i="362"/>
  <c r="H64" i="362"/>
  <c r="N63" i="362"/>
  <c r="K63" i="362"/>
  <c r="J63" i="362"/>
  <c r="I63" i="362"/>
  <c r="H63" i="362"/>
  <c r="N62" i="362"/>
  <c r="K62" i="362"/>
  <c r="J62" i="362"/>
  <c r="I62" i="362"/>
  <c r="H62" i="362"/>
  <c r="N61" i="362"/>
  <c r="K61" i="362"/>
  <c r="J61" i="362"/>
  <c r="I61" i="362"/>
  <c r="H61" i="362"/>
  <c r="N60" i="362"/>
  <c r="K60" i="362"/>
  <c r="J60" i="362"/>
  <c r="I60" i="362"/>
  <c r="H60" i="362"/>
  <c r="N59" i="362"/>
  <c r="K59" i="362"/>
  <c r="J59" i="362"/>
  <c r="I59" i="362"/>
  <c r="H59" i="362"/>
  <c r="N58" i="362"/>
  <c r="K58" i="362"/>
  <c r="J58" i="362"/>
  <c r="I58" i="362"/>
  <c r="H58" i="362"/>
  <c r="N57" i="362"/>
  <c r="K57" i="362"/>
  <c r="J57" i="362"/>
  <c r="I57" i="362"/>
  <c r="H57" i="362"/>
  <c r="N56" i="362"/>
  <c r="K56" i="362"/>
  <c r="J56" i="362"/>
  <c r="I56" i="362"/>
  <c r="H56" i="362"/>
  <c r="N55" i="362"/>
  <c r="K55" i="362"/>
  <c r="J55" i="362"/>
  <c r="I55" i="362"/>
  <c r="H55" i="362"/>
  <c r="N54" i="362"/>
  <c r="K54" i="362"/>
  <c r="J54" i="362"/>
  <c r="I54" i="362"/>
  <c r="H54" i="362"/>
  <c r="N53" i="362"/>
  <c r="K53" i="362"/>
  <c r="J53" i="362"/>
  <c r="I53" i="362"/>
  <c r="H53" i="362"/>
  <c r="N52" i="362"/>
  <c r="K52" i="362"/>
  <c r="J52" i="362"/>
  <c r="I52" i="362"/>
  <c r="H52" i="362"/>
  <c r="N51" i="362"/>
  <c r="K51" i="362"/>
  <c r="J51" i="362"/>
  <c r="I51" i="362"/>
  <c r="H51" i="362"/>
  <c r="N50" i="362"/>
  <c r="K50" i="362"/>
  <c r="J50" i="362"/>
  <c r="I50" i="362"/>
  <c r="H50" i="362"/>
  <c r="N49" i="362"/>
  <c r="K49" i="362"/>
  <c r="J49" i="362"/>
  <c r="I49" i="362"/>
  <c r="H49" i="362"/>
  <c r="N48" i="362"/>
  <c r="K48" i="362"/>
  <c r="J48" i="362"/>
  <c r="I48" i="362"/>
  <c r="H48" i="362"/>
  <c r="N47" i="362"/>
  <c r="K47" i="362"/>
  <c r="J47" i="362"/>
  <c r="I47" i="362"/>
  <c r="H47" i="362"/>
  <c r="N46" i="362"/>
  <c r="K46" i="362"/>
  <c r="J46" i="362"/>
  <c r="I46" i="362"/>
  <c r="H46" i="362"/>
  <c r="N45" i="362"/>
  <c r="K45" i="362"/>
  <c r="J45" i="362"/>
  <c r="I45" i="362"/>
  <c r="H45" i="362"/>
  <c r="N44" i="362"/>
  <c r="K44" i="362"/>
  <c r="J44" i="362"/>
  <c r="I44" i="362"/>
  <c r="H44" i="362"/>
  <c r="N43" i="362"/>
  <c r="K43" i="362"/>
  <c r="J43" i="362"/>
  <c r="I43" i="362"/>
  <c r="H43" i="362"/>
  <c r="N42" i="362"/>
  <c r="K42" i="362"/>
  <c r="J42" i="362"/>
  <c r="I42" i="362"/>
  <c r="H42" i="362"/>
  <c r="N41" i="362"/>
  <c r="K41" i="362"/>
  <c r="J41" i="362"/>
  <c r="I41" i="362"/>
  <c r="H41" i="362"/>
  <c r="N40" i="362"/>
  <c r="K40" i="362"/>
  <c r="J40" i="362"/>
  <c r="I40" i="362"/>
  <c r="H40" i="362"/>
  <c r="N39" i="362"/>
  <c r="K39" i="362"/>
  <c r="J39" i="362"/>
  <c r="I39" i="362"/>
  <c r="H39" i="362"/>
  <c r="N38" i="362"/>
  <c r="K38" i="362"/>
  <c r="J38" i="362"/>
  <c r="I38" i="362"/>
  <c r="H38" i="362"/>
  <c r="N37" i="362"/>
  <c r="K37" i="362"/>
  <c r="J37" i="362"/>
  <c r="I37" i="362"/>
  <c r="H37" i="362"/>
  <c r="N36" i="362"/>
  <c r="K36" i="362"/>
  <c r="J36" i="362"/>
  <c r="I36" i="362"/>
  <c r="H36" i="362"/>
  <c r="N35" i="362"/>
  <c r="K35" i="362"/>
  <c r="J35" i="362"/>
  <c r="I35" i="362"/>
  <c r="H35" i="362"/>
  <c r="N34" i="362"/>
  <c r="K34" i="362"/>
  <c r="J34" i="362"/>
  <c r="I34" i="362"/>
  <c r="H34" i="362"/>
  <c r="N33" i="362"/>
  <c r="K33" i="362"/>
  <c r="J33" i="362"/>
  <c r="I33" i="362"/>
  <c r="H33" i="362"/>
  <c r="N32" i="362"/>
  <c r="N31" i="362"/>
  <c r="N30" i="362"/>
  <c r="D5" i="362"/>
  <c r="AK1" i="371" l="1"/>
  <c r="AI1" i="393"/>
  <c r="AD1" i="387"/>
  <c r="AB1" i="373"/>
  <c r="AI1" i="380"/>
  <c r="AH1" i="378"/>
  <c r="AI1" i="378"/>
  <c r="AB1" i="380"/>
  <c r="AC1" i="380"/>
  <c r="AB1" i="376"/>
  <c r="AE1" i="380"/>
  <c r="AD1" i="393"/>
  <c r="AB1" i="369"/>
  <c r="AD1" i="376"/>
  <c r="AE1" i="369"/>
  <c r="AC1" i="373"/>
  <c r="AH1" i="376"/>
  <c r="AJ1" i="380"/>
  <c r="AH1" i="387"/>
  <c r="AJ1" i="393"/>
  <c r="AJ1" i="369"/>
  <c r="AE1" i="373"/>
  <c r="AI1" i="376"/>
  <c r="AK1" i="380"/>
  <c r="AK1" i="387"/>
  <c r="AK1" i="369"/>
  <c r="AJ1" i="373"/>
  <c r="AK1" i="376"/>
  <c r="AE1" i="371"/>
  <c r="AC1" i="389"/>
  <c r="AI1" i="371"/>
  <c r="AJ1" i="389"/>
  <c r="AJ1" i="371"/>
  <c r="AH1" i="393"/>
  <c r="AK1" i="393"/>
  <c r="AB1" i="393"/>
  <c r="AC1" i="393"/>
  <c r="AE1" i="393"/>
  <c r="AF1" i="393"/>
  <c r="AH1" i="389"/>
  <c r="AI1" i="389"/>
  <c r="AK1" i="389"/>
  <c r="AB1" i="389"/>
  <c r="AD1" i="389"/>
  <c r="AE1" i="389"/>
  <c r="AF1" i="389"/>
  <c r="AG1" i="387"/>
  <c r="AI1" i="387"/>
  <c r="AJ1" i="387"/>
  <c r="AB1" i="387"/>
  <c r="AC1" i="387"/>
  <c r="AE1" i="387"/>
  <c r="AH1" i="382"/>
  <c r="AI1" i="382"/>
  <c r="AJ1" i="382"/>
  <c r="AK1" i="382"/>
  <c r="AB1" i="382"/>
  <c r="AC1" i="382"/>
  <c r="AD1" i="382"/>
  <c r="AE1" i="382"/>
  <c r="AF1" i="382"/>
  <c r="AH1" i="380"/>
  <c r="AD1" i="380"/>
  <c r="AF1" i="380"/>
  <c r="AG1" i="378"/>
  <c r="AJ1" i="378"/>
  <c r="AK1" i="378"/>
  <c r="AB1" i="378"/>
  <c r="AC1" i="378"/>
  <c r="AD1" i="378"/>
  <c r="AE1" i="378"/>
  <c r="AG1" i="376"/>
  <c r="AJ1" i="376"/>
  <c r="AC1" i="376"/>
  <c r="AE1" i="376"/>
  <c r="AG1" i="373"/>
  <c r="AH1" i="373"/>
  <c r="AI1" i="373"/>
  <c r="AK1" i="373"/>
  <c r="AD1" i="373"/>
  <c r="AH1" i="371"/>
  <c r="AB1" i="371"/>
  <c r="AC1" i="371"/>
  <c r="AD1" i="371"/>
  <c r="AF1" i="371"/>
  <c r="AI1" i="369"/>
  <c r="AC1" i="369"/>
  <c r="AD1" i="369"/>
  <c r="AF1" i="369"/>
  <c r="AG1" i="369"/>
  <c r="AE1" i="366"/>
  <c r="AF1" i="366"/>
  <c r="AG1" i="366"/>
  <c r="AC1" i="366"/>
  <c r="AH1" i="366"/>
  <c r="AI1" i="366"/>
  <c r="AB1" i="366"/>
  <c r="AD1" i="366"/>
  <c r="AJ1" i="366"/>
  <c r="N122" i="349" l="1"/>
  <c r="K122" i="349"/>
  <c r="J122" i="349"/>
  <c r="I122" i="349"/>
  <c r="H122" i="349"/>
  <c r="N121" i="349"/>
  <c r="K121" i="349"/>
  <c r="J121" i="349"/>
  <c r="I121" i="349"/>
  <c r="H121" i="349"/>
  <c r="N120" i="349"/>
  <c r="K120" i="349"/>
  <c r="J120" i="349"/>
  <c r="I120" i="349"/>
  <c r="H120" i="349"/>
  <c r="N119" i="349"/>
  <c r="K119" i="349"/>
  <c r="J119" i="349"/>
  <c r="I119" i="349"/>
  <c r="H119" i="349"/>
  <c r="N118" i="349"/>
  <c r="K118" i="349"/>
  <c r="J118" i="349"/>
  <c r="I118" i="349"/>
  <c r="H118" i="349"/>
  <c r="N117" i="349"/>
  <c r="K117" i="349"/>
  <c r="J117" i="349"/>
  <c r="I117" i="349"/>
  <c r="H117" i="349"/>
  <c r="N116" i="349"/>
  <c r="K116" i="349"/>
  <c r="J116" i="349"/>
  <c r="I116" i="349"/>
  <c r="H116" i="349"/>
  <c r="N115" i="349"/>
  <c r="K115" i="349"/>
  <c r="J115" i="349"/>
  <c r="I115" i="349"/>
  <c r="H115" i="349"/>
  <c r="N114" i="349"/>
  <c r="K114" i="349"/>
  <c r="J114" i="349"/>
  <c r="I114" i="349"/>
  <c r="H114" i="349"/>
  <c r="N113" i="349"/>
  <c r="K113" i="349"/>
  <c r="J113" i="349"/>
  <c r="I113" i="349"/>
  <c r="H113" i="349"/>
  <c r="N112" i="349"/>
  <c r="K112" i="349"/>
  <c r="J112" i="349"/>
  <c r="I112" i="349"/>
  <c r="H112" i="349"/>
  <c r="N111" i="349"/>
  <c r="K111" i="349"/>
  <c r="J111" i="349"/>
  <c r="I111" i="349"/>
  <c r="H111" i="349"/>
  <c r="N110" i="349"/>
  <c r="K110" i="349"/>
  <c r="J110" i="349"/>
  <c r="I110" i="349"/>
  <c r="H110" i="349"/>
  <c r="N109" i="349"/>
  <c r="K109" i="349"/>
  <c r="J109" i="349"/>
  <c r="I109" i="349"/>
  <c r="H109" i="349"/>
  <c r="N108" i="349"/>
  <c r="K108" i="349"/>
  <c r="J108" i="349"/>
  <c r="I108" i="349"/>
  <c r="H108" i="349"/>
  <c r="N107" i="349"/>
  <c r="K107" i="349"/>
  <c r="J107" i="349"/>
  <c r="I107" i="349"/>
  <c r="H107" i="349"/>
  <c r="N106" i="349"/>
  <c r="K106" i="349"/>
  <c r="J106" i="349"/>
  <c r="I106" i="349"/>
  <c r="H106" i="349"/>
  <c r="N105" i="349"/>
  <c r="K105" i="349"/>
  <c r="J105" i="349"/>
  <c r="I105" i="349"/>
  <c r="H105" i="349"/>
  <c r="N104" i="349"/>
  <c r="K104" i="349"/>
  <c r="J104" i="349"/>
  <c r="I104" i="349"/>
  <c r="H104" i="349"/>
  <c r="N103" i="349"/>
  <c r="K103" i="349"/>
  <c r="J103" i="349"/>
  <c r="I103" i="349"/>
  <c r="H103" i="349"/>
  <c r="N102" i="349"/>
  <c r="K102" i="349"/>
  <c r="J102" i="349"/>
  <c r="I102" i="349"/>
  <c r="H102" i="349"/>
  <c r="N101" i="349"/>
  <c r="K101" i="349"/>
  <c r="J101" i="349"/>
  <c r="I101" i="349"/>
  <c r="H101" i="349"/>
  <c r="N100" i="349"/>
  <c r="K100" i="349"/>
  <c r="J100" i="349"/>
  <c r="I100" i="349"/>
  <c r="H100" i="349"/>
  <c r="N99" i="349"/>
  <c r="K99" i="349"/>
  <c r="J99" i="349"/>
  <c r="I99" i="349"/>
  <c r="H99" i="349"/>
  <c r="N98" i="349"/>
  <c r="K98" i="349"/>
  <c r="J98" i="349"/>
  <c r="I98" i="349"/>
  <c r="H98" i="349"/>
  <c r="N97" i="349"/>
  <c r="K97" i="349"/>
  <c r="J97" i="349"/>
  <c r="I97" i="349"/>
  <c r="H97" i="349"/>
  <c r="N96" i="349"/>
  <c r="K96" i="349"/>
  <c r="J96" i="349"/>
  <c r="I96" i="349"/>
  <c r="H96" i="349"/>
  <c r="N95" i="349"/>
  <c r="K95" i="349"/>
  <c r="J95" i="349"/>
  <c r="I95" i="349"/>
  <c r="H95" i="349"/>
  <c r="N94" i="349"/>
  <c r="K94" i="349"/>
  <c r="J94" i="349"/>
  <c r="I94" i="349"/>
  <c r="H94" i="349"/>
  <c r="N93" i="349"/>
  <c r="K93" i="349"/>
  <c r="J93" i="349"/>
  <c r="I93" i="349"/>
  <c r="H93" i="349"/>
  <c r="N92" i="349"/>
  <c r="K92" i="349"/>
  <c r="J92" i="349"/>
  <c r="I92" i="349"/>
  <c r="H92" i="349"/>
  <c r="N91" i="349"/>
  <c r="K91" i="349"/>
  <c r="J91" i="349"/>
  <c r="I91" i="349"/>
  <c r="H91" i="349"/>
  <c r="N90" i="349"/>
  <c r="K90" i="349"/>
  <c r="J90" i="349"/>
  <c r="I90" i="349"/>
  <c r="H90" i="349"/>
  <c r="N89" i="349"/>
  <c r="K89" i="349"/>
  <c r="J89" i="349"/>
  <c r="I89" i="349"/>
  <c r="H89" i="349"/>
  <c r="N88" i="349"/>
  <c r="K88" i="349"/>
  <c r="J88" i="349"/>
  <c r="I88" i="349"/>
  <c r="H88" i="349"/>
  <c r="N87" i="349"/>
  <c r="K87" i="349"/>
  <c r="J87" i="349"/>
  <c r="I87" i="349"/>
  <c r="H87" i="349"/>
  <c r="N86" i="349"/>
  <c r="K86" i="349"/>
  <c r="J86" i="349"/>
  <c r="I86" i="349"/>
  <c r="H86" i="349"/>
  <c r="N85" i="349"/>
  <c r="K85" i="349"/>
  <c r="J85" i="349"/>
  <c r="I85" i="349"/>
  <c r="H85" i="349"/>
  <c r="N84" i="349"/>
  <c r="K84" i="349"/>
  <c r="J84" i="349"/>
  <c r="I84" i="349"/>
  <c r="H84" i="349"/>
  <c r="N83" i="349"/>
  <c r="K83" i="349"/>
  <c r="J83" i="349"/>
  <c r="I83" i="349"/>
  <c r="H83" i="349"/>
  <c r="N82" i="349"/>
  <c r="K82" i="349"/>
  <c r="J82" i="349"/>
  <c r="I82" i="349"/>
  <c r="H82" i="349"/>
  <c r="N81" i="349"/>
  <c r="K81" i="349"/>
  <c r="J81" i="349"/>
  <c r="I81" i="349"/>
  <c r="H81" i="349"/>
  <c r="N80" i="349"/>
  <c r="K80" i="349"/>
  <c r="J80" i="349"/>
  <c r="I80" i="349"/>
  <c r="H80" i="349"/>
  <c r="N79" i="349"/>
  <c r="K79" i="349"/>
  <c r="J79" i="349"/>
  <c r="I79" i="349"/>
  <c r="H79" i="349"/>
  <c r="N78" i="349"/>
  <c r="K78" i="349"/>
  <c r="J78" i="349"/>
  <c r="I78" i="349"/>
  <c r="H78" i="349"/>
  <c r="N77" i="349"/>
  <c r="K77" i="349"/>
  <c r="J77" i="349"/>
  <c r="I77" i="349"/>
  <c r="H77" i="349"/>
  <c r="N76" i="349"/>
  <c r="K76" i="349"/>
  <c r="J76" i="349"/>
  <c r="I76" i="349"/>
  <c r="H76" i="349"/>
  <c r="N75" i="349"/>
  <c r="K75" i="349"/>
  <c r="J75" i="349"/>
  <c r="I75" i="349"/>
  <c r="H75" i="349"/>
  <c r="N74" i="349"/>
  <c r="K74" i="349"/>
  <c r="J74" i="349"/>
  <c r="I74" i="349"/>
  <c r="H74" i="349"/>
  <c r="N73" i="349"/>
  <c r="K73" i="349"/>
  <c r="J73" i="349"/>
  <c r="I73" i="349"/>
  <c r="H73" i="349"/>
  <c r="N72" i="349"/>
  <c r="K72" i="349"/>
  <c r="J72" i="349"/>
  <c r="I72" i="349"/>
  <c r="H72" i="349"/>
  <c r="N71" i="349"/>
  <c r="K71" i="349"/>
  <c r="J71" i="349"/>
  <c r="I71" i="349"/>
  <c r="H71" i="349"/>
  <c r="N70" i="349"/>
  <c r="K70" i="349"/>
  <c r="J70" i="349"/>
  <c r="I70" i="349"/>
  <c r="H70" i="349"/>
  <c r="N69" i="349"/>
  <c r="K69" i="349"/>
  <c r="J69" i="349"/>
  <c r="I69" i="349"/>
  <c r="H69" i="349"/>
  <c r="N68" i="349"/>
  <c r="K68" i="349"/>
  <c r="J68" i="349"/>
  <c r="I68" i="349"/>
  <c r="H68" i="349"/>
  <c r="N67" i="349"/>
  <c r="K67" i="349"/>
  <c r="J67" i="349"/>
  <c r="I67" i="349"/>
  <c r="H67" i="349"/>
  <c r="N66" i="349"/>
  <c r="K66" i="349"/>
  <c r="J66" i="349"/>
  <c r="I66" i="349"/>
  <c r="H66" i="349"/>
  <c r="N65" i="349"/>
  <c r="K65" i="349"/>
  <c r="J65" i="349"/>
  <c r="I65" i="349"/>
  <c r="H65" i="349"/>
  <c r="N64" i="349"/>
  <c r="K64" i="349"/>
  <c r="J64" i="349"/>
  <c r="I64" i="349"/>
  <c r="H64" i="349"/>
  <c r="N63" i="349"/>
  <c r="K63" i="349"/>
  <c r="J63" i="349"/>
  <c r="I63" i="349"/>
  <c r="H63" i="349"/>
  <c r="N62" i="349"/>
  <c r="K62" i="349"/>
  <c r="J62" i="349"/>
  <c r="I62" i="349"/>
  <c r="H62" i="349"/>
  <c r="N61" i="349"/>
  <c r="K61" i="349"/>
  <c r="J61" i="349"/>
  <c r="I61" i="349"/>
  <c r="H61" i="349"/>
  <c r="N60" i="349"/>
  <c r="K60" i="349"/>
  <c r="J60" i="349"/>
  <c r="I60" i="349"/>
  <c r="H60" i="349"/>
  <c r="N59" i="349"/>
  <c r="K59" i="349"/>
  <c r="J59" i="349"/>
  <c r="I59" i="349"/>
  <c r="H59" i="349"/>
  <c r="N58" i="349"/>
  <c r="K58" i="349"/>
  <c r="J58" i="349"/>
  <c r="I58" i="349"/>
  <c r="H58" i="349"/>
  <c r="N57" i="349"/>
  <c r="K57" i="349"/>
  <c r="J57" i="349"/>
  <c r="I57" i="349"/>
  <c r="H57" i="349"/>
  <c r="N56" i="349"/>
  <c r="K56" i="349"/>
  <c r="J56" i="349"/>
  <c r="I56" i="349"/>
  <c r="H56" i="349"/>
  <c r="N55" i="349"/>
  <c r="K55" i="349"/>
  <c r="J55" i="349"/>
  <c r="I55" i="349"/>
  <c r="H55" i="349"/>
  <c r="N54" i="349"/>
  <c r="K54" i="349"/>
  <c r="J54" i="349"/>
  <c r="I54" i="349"/>
  <c r="H54" i="349"/>
  <c r="N53" i="349"/>
  <c r="K53" i="349"/>
  <c r="J53" i="349"/>
  <c r="I53" i="349"/>
  <c r="H53" i="349"/>
  <c r="N52" i="349"/>
  <c r="K52" i="349"/>
  <c r="J52" i="349"/>
  <c r="I52" i="349"/>
  <c r="H52" i="349"/>
  <c r="N51" i="349"/>
  <c r="K51" i="349"/>
  <c r="J51" i="349"/>
  <c r="I51" i="349"/>
  <c r="H51" i="349"/>
  <c r="N50" i="349"/>
  <c r="K50" i="349"/>
  <c r="J50" i="349"/>
  <c r="I50" i="349"/>
  <c r="H50" i="349"/>
  <c r="N49" i="349"/>
  <c r="K49" i="349"/>
  <c r="J49" i="349"/>
  <c r="I49" i="349"/>
  <c r="H49" i="349"/>
  <c r="N48" i="349"/>
  <c r="K48" i="349"/>
  <c r="J48" i="349"/>
  <c r="I48" i="349"/>
  <c r="H48" i="349"/>
  <c r="N47" i="349"/>
  <c r="K47" i="349"/>
  <c r="J47" i="349"/>
  <c r="I47" i="349"/>
  <c r="H47" i="349"/>
  <c r="N46" i="349"/>
  <c r="K46" i="349"/>
  <c r="J46" i="349"/>
  <c r="I46" i="349"/>
  <c r="H46" i="349"/>
  <c r="N45" i="349"/>
  <c r="K45" i="349"/>
  <c r="J45" i="349"/>
  <c r="I45" i="349"/>
  <c r="H45" i="349"/>
  <c r="N44" i="349"/>
  <c r="K44" i="349"/>
  <c r="J44" i="349"/>
  <c r="I44" i="349"/>
  <c r="H44" i="349"/>
  <c r="N43" i="349"/>
  <c r="K43" i="349"/>
  <c r="J43" i="349"/>
  <c r="I43" i="349"/>
  <c r="H43" i="349"/>
  <c r="N42" i="349"/>
  <c r="K42" i="349"/>
  <c r="J42" i="349"/>
  <c r="I42" i="349"/>
  <c r="H42" i="349"/>
  <c r="N41" i="349"/>
  <c r="K41" i="349"/>
  <c r="J41" i="349"/>
  <c r="I41" i="349"/>
  <c r="H41" i="349"/>
  <c r="N40" i="349"/>
  <c r="K40" i="349"/>
  <c r="J40" i="349"/>
  <c r="I40" i="349"/>
  <c r="H40" i="349"/>
  <c r="N39" i="349"/>
  <c r="K39" i="349"/>
  <c r="J39" i="349"/>
  <c r="I39" i="349"/>
  <c r="H39" i="349"/>
  <c r="N38" i="349"/>
  <c r="K38" i="349"/>
  <c r="J38" i="349"/>
  <c r="I38" i="349"/>
  <c r="H38" i="349"/>
  <c r="N37" i="349"/>
  <c r="K37" i="349"/>
  <c r="J37" i="349"/>
  <c r="I37" i="349"/>
  <c r="H37" i="349"/>
  <c r="N36" i="349"/>
  <c r="K36" i="349"/>
  <c r="J36" i="349"/>
  <c r="I36" i="349"/>
  <c r="H36" i="349"/>
  <c r="N35" i="349"/>
  <c r="K35" i="349"/>
  <c r="J35" i="349"/>
  <c r="I35" i="349"/>
  <c r="H35" i="349"/>
  <c r="N34" i="349"/>
  <c r="K34" i="349"/>
  <c r="J34" i="349"/>
  <c r="I34" i="349"/>
  <c r="H34" i="349"/>
  <c r="N33" i="349"/>
  <c r="K33" i="349"/>
  <c r="J33" i="349"/>
  <c r="I33" i="349"/>
  <c r="H33" i="349"/>
  <c r="N32" i="349"/>
  <c r="N31" i="349"/>
  <c r="N30" i="349"/>
  <c r="D5" i="349"/>
  <c r="I11" i="232"/>
  <c r="B21" i="232"/>
  <c r="D11" i="232"/>
  <c r="C11" i="232"/>
  <c r="I9" i="232"/>
  <c r="B20" i="232"/>
  <c r="D9" i="232"/>
  <c r="C9" i="232"/>
  <c r="I7" i="232"/>
  <c r="B19" i="232"/>
  <c r="D7" i="232"/>
  <c r="C7" i="232"/>
  <c r="Y5" i="232"/>
  <c r="AJ1" i="232" s="1"/>
  <c r="K41" i="232"/>
  <c r="Y3" i="232"/>
  <c r="P22" i="2"/>
  <c r="P23" i="2"/>
  <c r="P24" i="2"/>
  <c r="P25" i="2"/>
  <c r="P26" i="2"/>
  <c r="P27" i="2"/>
  <c r="P28" i="2"/>
  <c r="P29" i="2"/>
  <c r="Y5" i="88"/>
  <c r="AK1" i="88" s="1"/>
  <c r="Y3" i="88"/>
  <c r="I13" i="88"/>
  <c r="D13" i="88"/>
  <c r="C13" i="88"/>
  <c r="K41" i="88"/>
  <c r="B21" i="88"/>
  <c r="B20" i="88"/>
  <c r="B19" i="88"/>
  <c r="H18" i="88"/>
  <c r="D18" i="88"/>
  <c r="I11" i="88"/>
  <c r="D11" i="88"/>
  <c r="C11" i="88"/>
  <c r="I9" i="88"/>
  <c r="D9" i="88"/>
  <c r="C9" i="88"/>
  <c r="B5" i="2"/>
  <c r="A5" i="2"/>
  <c r="A1" i="2"/>
  <c r="D18" i="232"/>
  <c r="F18" i="232"/>
  <c r="H18" i="232"/>
  <c r="AD1" i="88"/>
  <c r="B22" i="88"/>
  <c r="J18" i="88"/>
  <c r="AF1" i="232"/>
  <c r="F18" i="88"/>
  <c r="AK1" i="232" l="1"/>
  <c r="AC1" i="232"/>
  <c r="AI1" i="232"/>
  <c r="AD1" i="232"/>
  <c r="AH1" i="232"/>
  <c r="AE1" i="232"/>
  <c r="AB1" i="232"/>
  <c r="AH1" i="88"/>
  <c r="AE1" i="88"/>
  <c r="AI1" i="88"/>
  <c r="AF1" i="88"/>
  <c r="AC1" i="88"/>
  <c r="AJ1" i="88"/>
  <c r="AG1" i="88"/>
  <c r="AB1" i="88"/>
  <c r="AG1" i="2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4C6A161C-2FE8-42AA-AFB6-63E521A6F61B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C8C6F7FD-1AE7-48FF-91D7-07FBDB0EEA2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965D7A82-F7ED-480D-A957-666A68D6B702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97BBA800-47CC-497C-A39F-DF0166042E7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254DFCBD-772E-4174-8D23-1CC54D61DBEC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5DDCCF84-1FD0-43C4-BA58-5213599B9A3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A230273-79C5-4225-8BD7-D21D8AF7421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4F9CEDBB-0B76-4626-B8B7-CE7AD44E71B4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7D8B7B88-D1BE-4D83-90A8-A99AD97F30A7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39EC9FEE-95F0-4086-A2CB-6D96A18DA93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A2C05CA0-0CAC-4FAE-AF85-9CD1263601B7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9FDE6E6E-35C4-4A5F-B38F-782FE0B693B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88204B39-971D-4529-9DF5-BA39E426FA14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09B988F1-4F94-41F5-8659-0FD947A8704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C8F46A95-36F8-44E7-866A-B25E25E021C8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E547F631-5B93-4773-B892-4F22EB9A3C9E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30A542E9-0598-42D4-8049-75225A75364A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86878F13-E736-45AA-A1E1-E6EE82D914AD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B0D286C3-6B94-4659-8372-8EF569998E23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AFA6213A-8FA3-4606-AA24-4271120340E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6FFB668A-1327-4A70-B00E-6635172F02BE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8946166B-F549-4A79-AA41-DFCCB74D12BB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62F60EF0-79BD-4E86-A1C8-D58A5A6AF709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147E72CC-D33A-40E0-8C3A-B941F764349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2484A45E-C100-41D4-82ED-36FBC39BFA6F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7B84D561-61F0-469F-81FE-3773F85BAC6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9CEA2128-489D-4EE9-B47D-413D9470B7C2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E3475F13-9F74-46BA-B8E0-D26B82DDC6DC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71C011D6-9120-40D8-844A-8AFC5A54542D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A69CDC5D-F5FD-4B1E-AFC2-08E0BAC7508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A297BFE1-6FAA-4E39-8648-1B66AF83714F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B13B0338-D991-4E49-A664-80AC7176F18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351A86C3-9B98-4A87-AC27-A9FFC298A916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DF02E9C3-D57C-4BF3-B838-A7017F61254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8711F8C7-D0D6-435A-B7C7-E49AF256EB3C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D32C3D4B-863B-4593-9393-689C66F97845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B05FA431-5BFC-4A04-ACB4-F18DFA1F9021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9D5E9878-604E-4326-8C0E-02995C4DD3F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9D9D7CDE-6077-412D-A885-7B878F498CDF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4B2CCEA3-EA8D-49D9-ACE5-DC1D16F42BCD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C2CD64A9-685E-40DA-9EDC-AE327F2FFBEE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4CFF7459-2ABF-42F5-960A-3786255974A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98917DAA-8707-41AB-80CF-52AC8FC25AEA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C3326DCC-9BBE-49C8-9990-783C0D8E8D8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6287CF34-F460-4A42-9193-9C3A5FEFA03D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BA317532-53F8-4E81-984A-03D0898CC502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DE3E3BE9-66FD-466E-86A0-377D762F4A62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ECCDB526-EFBC-4D34-B280-B2FF736A5B7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E268DA15-0C31-4335-810E-180F07D21CAC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5653058A-C923-4BD6-89BD-5401B9789371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<sst xmlns="http://schemas.openxmlformats.org/spreadsheetml/2006/main" count="3555" uniqueCount="458">
  <si>
    <t>Umpire</t>
  </si>
  <si>
    <t>Seed Sort</t>
  </si>
  <si>
    <t>AccSort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</si>
  <si>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</si>
  <si>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</si>
  <si>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</si>
  <si>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</si>
  <si>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</si>
  <si>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</si>
  <si>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</si>
  <si>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</si>
  <si>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</si>
  <si>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</si>
  <si>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</si>
  <si>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</si>
  <si>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</si>
  <si>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</si>
  <si>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</si>
  <si>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</si>
  <si>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</si>
  <si>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</si>
  <si>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</si>
  <si>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</si>
  <si>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</si>
  <si>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</si>
  <si>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</si>
  <si>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</si>
  <si>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</si>
  <si>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</si>
  <si>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</si>
  <si>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</si>
  <si>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</si>
  <si>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</si>
  <si>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</si>
  <si>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</si>
  <si>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Egyéni selejtezőtábla</t>
  </si>
  <si>
    <t>ELŐKÉSZÍTŐ LISTA</t>
  </si>
  <si>
    <t>Sor</t>
  </si>
  <si>
    <t>Nevezési rangsor</t>
  </si>
  <si>
    <t>Elfogadási státusz QA/WC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</si>
  <si>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</si>
  <si>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</si>
  <si>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</si>
  <si>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</si>
  <si>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</si>
  <si>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</si>
  <si>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</si>
  <si>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</si>
  <si>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</si>
  <si>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</si>
  <si>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</si>
  <si>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</si>
  <si>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</si>
  <si>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</si>
  <si>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</si>
  <si>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</si>
  <si>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</si>
  <si>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</si>
  <si>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</si>
  <si>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</si>
  <si>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</si>
  <si>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</si>
  <si>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</si>
  <si>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</si>
  <si>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</si>
  <si>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</si>
  <si>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</si>
  <si>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</si>
  <si>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</si>
  <si>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</si>
  <si>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</si>
  <si>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</si>
  <si>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</si>
  <si>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</si>
  <si>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</si>
  <si>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</si>
  <si>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</si>
  <si>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</si>
  <si>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</si>
  <si>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</si>
  <si>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</si>
  <si>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</si>
  <si>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</si>
  <si>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</si>
  <si>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</si>
  <si>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</si>
  <si>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</si>
  <si>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</si>
  <si>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</si>
  <si>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</si>
  <si>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</si>
  <si>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</si>
  <si>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</si>
  <si>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</si>
  <si>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</si>
  <si>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</si>
  <si>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</si>
  <si>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</si>
  <si>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</si>
  <si>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</si>
  <si>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</si>
  <si>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</si>
  <si>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</si>
  <si>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</si>
  <si>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</si>
  <si>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</si>
  <si>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</si>
  <si>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</si>
  <si>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</si>
  <si>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E - F</t>
  </si>
  <si>
    <t>F - D</t>
  </si>
  <si>
    <t>D - G</t>
  </si>
  <si>
    <t>G - E</t>
  </si>
  <si>
    <t>F - E</t>
  </si>
  <si>
    <t>Pest Várnegye Diákolimpia</t>
  </si>
  <si>
    <t>Zoé</t>
  </si>
  <si>
    <t>Jancsó</t>
  </si>
  <si>
    <t>Szanda</t>
  </si>
  <si>
    <t>Alexa</t>
  </si>
  <si>
    <t>Farkas</t>
  </si>
  <si>
    <t>III Kcs U 11 L B</t>
  </si>
  <si>
    <t>Tóth</t>
  </si>
  <si>
    <t>Laura</t>
  </si>
  <si>
    <t>Nóra</t>
  </si>
  <si>
    <t>Brandhuber</t>
  </si>
  <si>
    <t>Anna</t>
  </si>
  <si>
    <t>IV Kcs U 12 F A</t>
  </si>
  <si>
    <t>Áron</t>
  </si>
  <si>
    <t>Csendes</t>
  </si>
  <si>
    <t>Boldizsár</t>
  </si>
  <si>
    <t>Jenei</t>
  </si>
  <si>
    <t>Levente</t>
  </si>
  <si>
    <t>Százhalombatta</t>
  </si>
  <si>
    <t>Dénes Tibor</t>
  </si>
  <si>
    <t>Kovács</t>
  </si>
  <si>
    <t>IV Kcs U 12 F B</t>
  </si>
  <si>
    <t>Alex</t>
  </si>
  <si>
    <t>Dávid</t>
  </si>
  <si>
    <t>Gajdos</t>
  </si>
  <si>
    <t>Havas</t>
  </si>
  <si>
    <t>Kristóf</t>
  </si>
  <si>
    <t>Hanna</t>
  </si>
  <si>
    <t>Kurucz</t>
  </si>
  <si>
    <t>Polli</t>
  </si>
  <si>
    <t>Fedor</t>
  </si>
  <si>
    <t>Panka</t>
  </si>
  <si>
    <t>Oláh</t>
  </si>
  <si>
    <t>IV Kcs U 12 L B</t>
  </si>
  <si>
    <t>Somfai</t>
  </si>
  <si>
    <t>Bara</t>
  </si>
  <si>
    <t>Berényi</t>
  </si>
  <si>
    <t>Szmrek</t>
  </si>
  <si>
    <t>Dániel</t>
  </si>
  <si>
    <t>András</t>
  </si>
  <si>
    <t>Czöndör</t>
  </si>
  <si>
    <t>Molnár</t>
  </si>
  <si>
    <t>Göbölyös</t>
  </si>
  <si>
    <t>Panna</t>
  </si>
  <si>
    <t>Dorottya</t>
  </si>
  <si>
    <t>Jánosovits</t>
  </si>
  <si>
    <t>Luca</t>
  </si>
  <si>
    <t>Balog</t>
  </si>
  <si>
    <t>Marosvölgyi</t>
  </si>
  <si>
    <t>Seres</t>
  </si>
  <si>
    <t>Gáncs</t>
  </si>
  <si>
    <t>Zsombok</t>
  </si>
  <si>
    <t>Vencel</t>
  </si>
  <si>
    <t>Kőszegi</t>
  </si>
  <si>
    <t>Rendek</t>
  </si>
  <si>
    <t>Vince</t>
  </si>
  <si>
    <t>Bodó</t>
  </si>
  <si>
    <t>Bálint</t>
  </si>
  <si>
    <t>Miklós</t>
  </si>
  <si>
    <t>Kacsándi</t>
  </si>
  <si>
    <t>Pethő</t>
  </si>
  <si>
    <t>Marcell</t>
  </si>
  <si>
    <t>Sárkány</t>
  </si>
  <si>
    <t>Ákos</t>
  </si>
  <si>
    <t>Milán</t>
  </si>
  <si>
    <t>Szonja</t>
  </si>
  <si>
    <t>Zsófi</t>
  </si>
  <si>
    <t>Mária</t>
  </si>
  <si>
    <t>Pacsirta</t>
  </si>
  <si>
    <t>Egri</t>
  </si>
  <si>
    <t>Dorina</t>
  </si>
  <si>
    <t>Fritz</t>
  </si>
  <si>
    <t>VII Kcs U 18 F A</t>
  </si>
  <si>
    <t>Varga</t>
  </si>
  <si>
    <t>Keszei</t>
  </si>
  <si>
    <t>Ágoston</t>
  </si>
  <si>
    <t>Bátonyi</t>
  </si>
  <si>
    <t>Szilárd</t>
  </si>
  <si>
    <t>Radnai</t>
  </si>
  <si>
    <t>Márkus</t>
  </si>
  <si>
    <t>4/0,4/0</t>
  </si>
  <si>
    <t>2025.05.08-09.</t>
  </si>
  <si>
    <t xml:space="preserve"> II Kcs U 9 F B</t>
  </si>
  <si>
    <t>Szőcs</t>
  </si>
  <si>
    <t>Richárd</t>
  </si>
  <si>
    <t>Kornél</t>
  </si>
  <si>
    <t>Akili</t>
  </si>
  <si>
    <t>Zalán Géza</t>
  </si>
  <si>
    <t xml:space="preserve"> III Kcs U 11 F B</t>
  </si>
  <si>
    <t>Somogyi</t>
  </si>
  <si>
    <t>Ármin Zsolt</t>
  </si>
  <si>
    <t>Ádám Domonkos</t>
  </si>
  <si>
    <t>Petrás</t>
  </si>
  <si>
    <t>Zoé Emese</t>
  </si>
  <si>
    <t>Simonyi</t>
  </si>
  <si>
    <t>Panna Dóra</t>
  </si>
  <si>
    <t xml:space="preserve">Bohus </t>
  </si>
  <si>
    <t>Szófia</t>
  </si>
  <si>
    <t xml:space="preserve"> III Kcs U 11 F A</t>
  </si>
  <si>
    <t>Hamsik</t>
  </si>
  <si>
    <t>Csősz</t>
  </si>
  <si>
    <t>Róbert</t>
  </si>
  <si>
    <t>III Kcs U 11 L A</t>
  </si>
  <si>
    <t>III Kcs U 11 F A</t>
  </si>
  <si>
    <t>Náray</t>
  </si>
  <si>
    <t>Júlia</t>
  </si>
  <si>
    <t>Olivia</t>
  </si>
  <si>
    <t>Lola</t>
  </si>
  <si>
    <t>Darmos</t>
  </si>
  <si>
    <t>Dominika</t>
  </si>
  <si>
    <t>Zsinkó</t>
  </si>
  <si>
    <t>Márk</t>
  </si>
  <si>
    <t xml:space="preserve">Koncsik </t>
  </si>
  <si>
    <t>Gergely</t>
  </si>
  <si>
    <t>Koncsik</t>
  </si>
  <si>
    <t xml:space="preserve">Simonyi </t>
  </si>
  <si>
    <t>Hanna Flóra</t>
  </si>
  <si>
    <t>Hajdu</t>
  </si>
  <si>
    <t>Karolina</t>
  </si>
  <si>
    <t xml:space="preserve"> IV Kcs U 12 F A</t>
  </si>
  <si>
    <t>Himmelreich</t>
  </si>
  <si>
    <t xml:space="preserve">Szőcs </t>
  </si>
  <si>
    <t>Ádám</t>
  </si>
  <si>
    <t xml:space="preserve"> IV Kcs U 12 L A</t>
  </si>
  <si>
    <t>Mátyás</t>
  </si>
  <si>
    <t>Villő</t>
  </si>
  <si>
    <t>Szmolenszky</t>
  </si>
  <si>
    <t>Tamara</t>
  </si>
  <si>
    <t>Pósfai</t>
  </si>
  <si>
    <t>Kinga</t>
  </si>
  <si>
    <t>Kuti</t>
  </si>
  <si>
    <t>Franciska</t>
  </si>
  <si>
    <t xml:space="preserve"> V Kcs U 14 F B </t>
  </si>
  <si>
    <t>Ambrus István</t>
  </si>
  <si>
    <t>Benedek Ferenc</t>
  </si>
  <si>
    <t>Beneddek Ferrenc</t>
  </si>
  <si>
    <t>Ziva Natasa</t>
  </si>
  <si>
    <t>Hanna Ajsa</t>
  </si>
  <si>
    <t>Liza Emília</t>
  </si>
  <si>
    <t xml:space="preserve">Csizner </t>
  </si>
  <si>
    <t>Léna Rozália</t>
  </si>
  <si>
    <t xml:space="preserve">Liza </t>
  </si>
  <si>
    <t>Laura Liza</t>
  </si>
  <si>
    <t xml:space="preserve">Göbölyös </t>
  </si>
  <si>
    <t xml:space="preserve">Csendes </t>
  </si>
  <si>
    <t xml:space="preserve">Jenei </t>
  </si>
  <si>
    <t>V Kcs U 14 L A</t>
  </si>
  <si>
    <t xml:space="preserve">Jászfai </t>
  </si>
  <si>
    <t>Fanni Léna</t>
  </si>
  <si>
    <t>Értékes</t>
  </si>
  <si>
    <t>Boglárka</t>
  </si>
  <si>
    <t>Anna Katalin</t>
  </si>
  <si>
    <t xml:space="preserve">Egyed </t>
  </si>
  <si>
    <t>Anna Zsófia</t>
  </si>
  <si>
    <t>Jászfai</t>
  </si>
  <si>
    <t>Egyed</t>
  </si>
  <si>
    <t>VI Kcs U 16 F B</t>
  </si>
  <si>
    <t xml:space="preserve">Németh </t>
  </si>
  <si>
    <t>Marcell Zsolt</t>
  </si>
  <si>
    <t>Kolos Bálint</t>
  </si>
  <si>
    <t>Eőry</t>
  </si>
  <si>
    <t>Dobos</t>
  </si>
  <si>
    <t>Gergő</t>
  </si>
  <si>
    <t>Füleki</t>
  </si>
  <si>
    <t>Barnabás</t>
  </si>
  <si>
    <t xml:space="preserve"> VI Kcs U 16 L B</t>
  </si>
  <si>
    <t>Jázmin Letti</t>
  </si>
  <si>
    <t>Sápi</t>
  </si>
  <si>
    <t>Jázmim Letti</t>
  </si>
  <si>
    <t>VI Kcs U 16 L A</t>
  </si>
  <si>
    <t>VI Kcs U 16 F A</t>
  </si>
  <si>
    <t>Ruzics</t>
  </si>
  <si>
    <t>Hunor</t>
  </si>
  <si>
    <t>Zente Péter</t>
  </si>
  <si>
    <t>Zaránd</t>
  </si>
  <si>
    <t>Botond Szabolcs</t>
  </si>
  <si>
    <t>VI Kcs U 16 F A2</t>
  </si>
  <si>
    <t>VI Kcs U 16 F A1</t>
  </si>
  <si>
    <t>Kővári</t>
  </si>
  <si>
    <t>Olivia Sophie</t>
  </si>
  <si>
    <t>Kálmán</t>
  </si>
  <si>
    <t>Sándor</t>
  </si>
  <si>
    <t>Árgyelán</t>
  </si>
  <si>
    <t>Olivía Sophia</t>
  </si>
  <si>
    <t>Zsófia</t>
  </si>
  <si>
    <t xml:space="preserve">VII Kcs U 18 F B </t>
  </si>
  <si>
    <t>Bácsalmási</t>
  </si>
  <si>
    <t>Péter</t>
  </si>
  <si>
    <t>Hertelendy</t>
  </si>
  <si>
    <t>Szendrényi</t>
  </si>
  <si>
    <t xml:space="preserve">Marcell </t>
  </si>
  <si>
    <t>Marcell Mihály</t>
  </si>
  <si>
    <t>Napalko</t>
  </si>
  <si>
    <t>Krasznai-Násfay</t>
  </si>
  <si>
    <t>Daróczi</t>
  </si>
  <si>
    <t>Gál</t>
  </si>
  <si>
    <t>Csaba Ellák</t>
  </si>
  <si>
    <t>Venczel</t>
  </si>
  <si>
    <t>Napalkov</t>
  </si>
  <si>
    <t xml:space="preserve">VII Kcs U 18 L B </t>
  </si>
  <si>
    <t>Ravasz</t>
  </si>
  <si>
    <t>Gréta Boglárka</t>
  </si>
  <si>
    <t>Czirbus</t>
  </si>
  <si>
    <t>Lili</t>
  </si>
  <si>
    <t>Tardos</t>
  </si>
  <si>
    <t>Czibrus</t>
  </si>
  <si>
    <t>Zsombor Attila</t>
  </si>
  <si>
    <t>Ajtai</t>
  </si>
  <si>
    <t>Ágoston Huba</t>
  </si>
  <si>
    <t xml:space="preserve">Marosvölgyi </t>
  </si>
  <si>
    <t>Csepe</t>
  </si>
  <si>
    <t>Zétény Márk</t>
  </si>
  <si>
    <t>Csepa</t>
  </si>
  <si>
    <t xml:space="preserve">VII Kcs U 18 L A </t>
  </si>
  <si>
    <t>Lukácsy</t>
  </si>
  <si>
    <t>Hanga</t>
  </si>
  <si>
    <t>Horváth</t>
  </si>
  <si>
    <t>Valicsek</t>
  </si>
  <si>
    <t>Ordina</t>
  </si>
  <si>
    <t>Bártonyi</t>
  </si>
  <si>
    <t>Pákozdi</t>
  </si>
  <si>
    <t>Kristof</t>
  </si>
  <si>
    <t>III Kcs U 11 F B</t>
  </si>
  <si>
    <t>VII Kcs U 18 L B</t>
  </si>
  <si>
    <t>VIII Kcs U 18+ F B</t>
  </si>
  <si>
    <t>Csapó Zsuzsanna</t>
  </si>
  <si>
    <t>Százhalombattai VUK SE</t>
  </si>
  <si>
    <t xml:space="preserve"> III Kcs U 11 L B</t>
  </si>
  <si>
    <t xml:space="preserve"> III Kcs U 11 L A</t>
  </si>
  <si>
    <t xml:space="preserve">  IV Kcs U 12 F B</t>
  </si>
  <si>
    <t xml:space="preserve"> IV Kcs U 12 L B </t>
  </si>
  <si>
    <t xml:space="preserve">V Kcs U 14 L B  </t>
  </si>
  <si>
    <t xml:space="preserve"> V Kcs U 14 F A </t>
  </si>
  <si>
    <t>V Kcs U 14 F A</t>
  </si>
  <si>
    <t xml:space="preserve"> V Kcs U 14 L A</t>
  </si>
  <si>
    <t>'1/4</t>
  </si>
  <si>
    <t>4/1</t>
  </si>
  <si>
    <t>I.</t>
  </si>
  <si>
    <t>II.</t>
  </si>
  <si>
    <t>+j.n.</t>
  </si>
  <si>
    <t>-j.n.</t>
  </si>
  <si>
    <t>4/0, 4/0</t>
  </si>
  <si>
    <t>0/4, 0/4</t>
  </si>
  <si>
    <t>II,</t>
  </si>
  <si>
    <t>5/3, 4/1</t>
  </si>
  <si>
    <t>3/5, 1/4</t>
  </si>
  <si>
    <t>4/5(2), 4/2, 10/7</t>
  </si>
  <si>
    <t>5/4(2), 2/4, 7/10</t>
  </si>
  <si>
    <t>III.</t>
  </si>
  <si>
    <t>4/1, 4/0</t>
  </si>
  <si>
    <t>1/4, 0/4</t>
  </si>
  <si>
    <t>4/1, 4/2</t>
  </si>
  <si>
    <t>1/4, 2/4</t>
  </si>
  <si>
    <t>HELYOSZTÓ</t>
  </si>
  <si>
    <t>Kőszegi Zente Péter</t>
  </si>
  <si>
    <t>-</t>
  </si>
  <si>
    <t>Bodó Bálint</t>
  </si>
  <si>
    <t>Ajtai Márk</t>
  </si>
  <si>
    <t>Zaránd Botond Szabolcs</t>
  </si>
  <si>
    <t>1/4, 4/0, 10/4</t>
  </si>
  <si>
    <t>Rendek Vince</t>
  </si>
  <si>
    <t>Ruzics Hunor</t>
  </si>
  <si>
    <t>j.n.</t>
  </si>
  <si>
    <t>IV.</t>
  </si>
  <si>
    <t>V.</t>
  </si>
  <si>
    <t>4/0, 5/3</t>
  </si>
  <si>
    <t>0/4, 3/5</t>
  </si>
  <si>
    <t>4/2, 4/2</t>
  </si>
  <si>
    <t>2/4, 2/4</t>
  </si>
  <si>
    <t>+jn</t>
  </si>
  <si>
    <t>4/2, 4/0</t>
  </si>
  <si>
    <t>2/4, 4/1, 10/6</t>
  </si>
  <si>
    <t>4/1, 4/1</t>
  </si>
  <si>
    <t>4/0, 4/2</t>
  </si>
  <si>
    <t>4/2, 2/4, 10/8</t>
  </si>
  <si>
    <t>1/4, 4/2, 7/10</t>
  </si>
  <si>
    <t>4/1, 2/4, 10/7</t>
  </si>
  <si>
    <t>2/4, 0!4</t>
  </si>
  <si>
    <t>0/4,0/4</t>
  </si>
  <si>
    <t>-jn.</t>
  </si>
  <si>
    <t>+jn.</t>
  </si>
  <si>
    <t>1/4, 1/4</t>
  </si>
  <si>
    <t>2/4, 1/4</t>
  </si>
  <si>
    <t>4/2, 4/1</t>
  </si>
  <si>
    <t>0/4, 2/4</t>
  </si>
  <si>
    <t>0/4, 4/2, 10/7</t>
  </si>
  <si>
    <t>4/0, 2/4, 7/10</t>
  </si>
  <si>
    <t>jn.</t>
  </si>
  <si>
    <t>9/7, 6/3</t>
  </si>
  <si>
    <t>7/9, 3/6</t>
  </si>
  <si>
    <t>2/7, 5/7</t>
  </si>
  <si>
    <t>7/2, 7/5</t>
  </si>
  <si>
    <t>5/7, 4/7</t>
  </si>
  <si>
    <t>7/5, 7/4</t>
  </si>
  <si>
    <t>0/4</t>
  </si>
  <si>
    <t>4/0</t>
  </si>
  <si>
    <t>2/4</t>
  </si>
  <si>
    <t>4/2</t>
  </si>
  <si>
    <t>1/4</t>
  </si>
  <si>
    <t>0/40, j.n.</t>
  </si>
  <si>
    <t>40/0, j.n.</t>
  </si>
  <si>
    <t>Göbölyös Panna</t>
  </si>
  <si>
    <t>Molnár Liza</t>
  </si>
  <si>
    <t>Fedor Panka</t>
  </si>
  <si>
    <t>Balog Ziva Natasa</t>
  </si>
  <si>
    <t>Kurucz Polli</t>
  </si>
  <si>
    <t>Csizner Léna Rozália</t>
  </si>
  <si>
    <t>Somfai Laura Liza</t>
  </si>
  <si>
    <t>Czöndör Liza Emília</t>
  </si>
  <si>
    <t>Bara Hanna Ajsa</t>
  </si>
  <si>
    <t>a</t>
  </si>
  <si>
    <t>b</t>
  </si>
  <si>
    <t>2/4, 4/2, 10/5</t>
  </si>
  <si>
    <t>V. kcs. U14 LBV</t>
  </si>
  <si>
    <t>Bara Anna Ajsa</t>
  </si>
  <si>
    <t>Czizner Léna Rozália</t>
  </si>
  <si>
    <t>Somfai Liza Laura</t>
  </si>
  <si>
    <t>24, 42, 102</t>
  </si>
  <si>
    <t>4/0, 4/1</t>
  </si>
  <si>
    <t>1/4, 4/0, 7/10</t>
  </si>
  <si>
    <t>4/1, 0/4, 10/7</t>
  </si>
  <si>
    <t>PETHŐ</t>
  </si>
  <si>
    <t>Németh</t>
  </si>
  <si>
    <t>4/1, 5/3</t>
  </si>
  <si>
    <t>1/4, 4/2, 10/7</t>
  </si>
  <si>
    <t>4/2, 5/3</t>
  </si>
  <si>
    <t>III. helyért</t>
  </si>
  <si>
    <t>5/4(5), 2/3 -jn.</t>
  </si>
  <si>
    <t>4/5(5), 3/2, +jn.</t>
  </si>
  <si>
    <t>2/4, 5/3, 9/11</t>
  </si>
  <si>
    <t>4/2, 3/5, 11/9</t>
  </si>
  <si>
    <t>Hertelendi</t>
  </si>
  <si>
    <t>4/0, 461</t>
  </si>
  <si>
    <t>3/5, 4/1, 11/9</t>
  </si>
  <si>
    <t>4/1, 5/4(3)</t>
  </si>
  <si>
    <t>Zsombok Venczel</t>
  </si>
  <si>
    <t>Napalkov Áron</t>
  </si>
  <si>
    <t>2/4, 4/2, 10/7</t>
  </si>
  <si>
    <t>4/2, 2/4, 7/10</t>
  </si>
  <si>
    <t>narancs</t>
  </si>
  <si>
    <t>zöld</t>
  </si>
  <si>
    <t>VII. kcs. U 18 FB</t>
  </si>
  <si>
    <t>VI. kcs. U 16 FB V</t>
  </si>
  <si>
    <t>V. kcs. U14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</si>
</sst>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94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22"/>
      <name val="Arial"/>
      <family val="2"/>
      <charset val="238"/>
    </font>
    <font>
      <u/>
      <sz val="8.5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5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vertical="center"/>
    </xf>
    <xf numFmtId="165" fontId="0" fillId="0" borderId="0" xfId="0" applyNumberFormat="1" applyAlignment="1">
      <alignment horizontal="center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0" fontId="37" fillId="2" borderId="15" xfId="0" applyFont="1" applyFill="1" applyBorder="1" applyAlignment="1">
      <alignment horizontal="center" wrapText="1"/>
    </xf>
    <xf numFmtId="49" fontId="38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37" fillId="5" borderId="15" xfId="0" applyFont="1" applyFill="1" applyBorder="1" applyAlignment="1">
      <alignment horizontal="center" wrapText="1"/>
    </xf>
    <xf numFmtId="0" fontId="20" fillId="5" borderId="12" xfId="0" applyFont="1" applyFill="1" applyBorder="1" applyAlignment="1">
      <alignment horizontal="center" vertical="center"/>
    </xf>
    <xf numFmtId="0" fontId="42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2" fillId="0" borderId="0" xfId="0" applyNumberFormat="1" applyFont="1" applyAlignment="1">
      <alignment vertical="top"/>
    </xf>
    <xf numFmtId="49" fontId="33" fillId="0" borderId="0" xfId="0" applyNumberFormat="1" applyFont="1"/>
    <xf numFmtId="49" fontId="16" fillId="0" borderId="0" xfId="0" applyNumberFormat="1" applyFont="1"/>
    <xf numFmtId="49" fontId="36" fillId="2" borderId="0" xfId="0" applyNumberFormat="1" applyFont="1" applyFill="1" applyAlignment="1">
      <alignment vertical="center"/>
    </xf>
    <xf numFmtId="49" fontId="18" fillId="0" borderId="6" xfId="0" applyNumberFormat="1" applyFont="1" applyBorder="1" applyAlignment="1">
      <alignment vertical="center"/>
    </xf>
    <xf numFmtId="49" fontId="43" fillId="0" borderId="6" xfId="0" applyNumberFormat="1" applyFont="1" applyBorder="1" applyAlignment="1">
      <alignment vertical="center"/>
    </xf>
    <xf numFmtId="49" fontId="18" fillId="0" borderId="6" xfId="2" applyNumberFormat="1" applyFont="1" applyBorder="1" applyAlignment="1" applyProtection="1">
      <alignment vertical="center"/>
      <protection locked="0"/>
    </xf>
    <xf numFmtId="0" fontId="19" fillId="0" borderId="6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44" fillId="2" borderId="0" xfId="0" applyNumberFormat="1" applyFont="1" applyFill="1" applyAlignment="1">
      <alignment horizontal="center" vertical="center"/>
    </xf>
    <xf numFmtId="0" fontId="46" fillId="7" borderId="7" xfId="0" applyFont="1" applyFill="1" applyBorder="1" applyAlignment="1">
      <alignment horizontal="center" vertical="center"/>
    </xf>
    <xf numFmtId="0" fontId="44" fillId="0" borderId="7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7" fillId="0" borderId="7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8" fillId="6" borderId="0" xfId="0" applyFont="1" applyFill="1" applyAlignment="1">
      <alignment vertical="center"/>
    </xf>
    <xf numFmtId="0" fontId="49" fillId="6" borderId="0" xfId="0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0" fillId="0" borderId="10" xfId="0" applyFont="1" applyBorder="1" applyAlignment="1">
      <alignment vertical="center"/>
    </xf>
    <xf numFmtId="49" fontId="48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52" fillId="8" borderId="23" xfId="0" applyFont="1" applyFill="1" applyBorder="1" applyAlignment="1">
      <alignment horizontal="right" vertical="center"/>
    </xf>
    <xf numFmtId="0" fontId="47" fillId="0" borderId="7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48" fillId="0" borderId="7" xfId="0" applyFont="1" applyBorder="1" applyAlignment="1">
      <alignment vertical="center"/>
    </xf>
    <xf numFmtId="0" fontId="47" fillId="0" borderId="18" xfId="0" applyFont="1" applyBorder="1" applyAlignment="1">
      <alignment horizontal="center" vertical="center"/>
    </xf>
    <xf numFmtId="0" fontId="47" fillId="0" borderId="17" xfId="0" applyFont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2" fillId="8" borderId="17" xfId="0" applyFont="1" applyFill="1" applyBorder="1" applyAlignment="1">
      <alignment horizontal="right" vertical="center"/>
    </xf>
    <xf numFmtId="49" fontId="47" fillId="0" borderId="7" xfId="0" applyNumberFormat="1" applyFont="1" applyBorder="1" applyAlignment="1">
      <alignment vertical="center"/>
    </xf>
    <xf numFmtId="49" fontId="47" fillId="0" borderId="0" xfId="0" applyNumberFormat="1" applyFont="1" applyAlignment="1">
      <alignment vertical="center"/>
    </xf>
    <xf numFmtId="0" fontId="47" fillId="0" borderId="17" xfId="0" applyFont="1" applyBorder="1" applyAlignment="1">
      <alignment vertical="center"/>
    </xf>
    <xf numFmtId="49" fontId="47" fillId="0" borderId="17" xfId="0" applyNumberFormat="1" applyFont="1" applyBorder="1" applyAlignment="1">
      <alignment vertical="center"/>
    </xf>
    <xf numFmtId="0" fontId="47" fillId="0" borderId="18" xfId="0" applyFont="1" applyBorder="1" applyAlignment="1">
      <alignment vertical="center"/>
    </xf>
    <xf numFmtId="0" fontId="53" fillId="0" borderId="18" xfId="0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3" fillId="0" borderId="7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49" fontId="47" fillId="0" borderId="18" xfId="0" applyNumberFormat="1" applyFont="1" applyBorder="1" applyAlignment="1">
      <alignment vertical="center"/>
    </xf>
    <xf numFmtId="0" fontId="55" fillId="0" borderId="0" xfId="0" applyFont="1" applyAlignment="1">
      <alignment vertical="center"/>
    </xf>
    <xf numFmtId="49" fontId="56" fillId="2" borderId="0" xfId="0" applyNumberFormat="1" applyFont="1" applyFill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49" fontId="48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48" fillId="0" borderId="0" xfId="0" applyFont="1" applyAlignment="1">
      <alignment horizontal="left" vertical="center"/>
    </xf>
    <xf numFmtId="49" fontId="20" fillId="6" borderId="0" xfId="0" applyNumberFormat="1" applyFont="1" applyFill="1" applyAlignment="1">
      <alignment vertical="center"/>
    </xf>
    <xf numFmtId="49" fontId="35" fillId="6" borderId="0" xfId="0" applyNumberFormat="1" applyFont="1" applyFill="1" applyAlignment="1">
      <alignment horizontal="center" vertical="center"/>
    </xf>
    <xf numFmtId="49" fontId="57" fillId="0" borderId="0" xfId="0" applyNumberFormat="1" applyFont="1" applyAlignment="1">
      <alignment vertical="center"/>
    </xf>
    <xf numFmtId="49" fontId="58" fillId="0" borderId="0" xfId="0" applyNumberFormat="1" applyFont="1" applyAlignment="1">
      <alignment horizontal="center" vertical="center"/>
    </xf>
    <xf numFmtId="49" fontId="57" fillId="6" borderId="0" xfId="0" applyNumberFormat="1" applyFont="1" applyFill="1" applyAlignment="1">
      <alignment vertical="center"/>
    </xf>
    <xf numFmtId="49" fontId="58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Continuous" vertical="center"/>
    </xf>
    <xf numFmtId="49" fontId="59" fillId="2" borderId="26" xfId="0" applyNumberFormat="1" applyFont="1" applyFill="1" applyBorder="1" applyAlignment="1">
      <alignment horizontal="centerContinuous" vertical="center"/>
    </xf>
    <xf numFmtId="49" fontId="60" fillId="2" borderId="25" xfId="0" applyNumberFormat="1" applyFont="1" applyFill="1" applyBorder="1" applyAlignment="1">
      <alignment vertical="center"/>
    </xf>
    <xf numFmtId="49" fontId="60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60" fillId="6" borderId="26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49" fontId="42" fillId="0" borderId="17" xfId="0" applyNumberFormat="1" applyFont="1" applyBorder="1" applyAlignment="1">
      <alignment vertical="center"/>
    </xf>
    <xf numFmtId="49" fontId="30" fillId="2" borderId="28" xfId="0" applyNumberFormat="1" applyFont="1" applyFill="1" applyBorder="1" applyAlignment="1">
      <alignment vertical="center"/>
    </xf>
    <xf numFmtId="49" fontId="30" fillId="2" borderId="29" xfId="0" applyNumberFormat="1" applyFont="1" applyFill="1" applyBorder="1" applyAlignment="1">
      <alignment vertical="center"/>
    </xf>
    <xf numFmtId="49" fontId="42" fillId="2" borderId="17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42" fillId="0" borderId="7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42" fillId="0" borderId="18" xfId="0" applyNumberFormat="1" applyFont="1" applyBorder="1" applyAlignment="1">
      <alignment vertical="center"/>
    </xf>
    <xf numFmtId="49" fontId="9" fillId="0" borderId="30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right" vertical="center"/>
    </xf>
    <xf numFmtId="0" fontId="9" fillId="2" borderId="27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49" fontId="37" fillId="0" borderId="7" xfId="0" applyNumberFormat="1" applyFont="1" applyBorder="1" applyAlignment="1">
      <alignment horizontal="center" vertical="center"/>
    </xf>
    <xf numFmtId="0" fontId="52" fillId="8" borderId="18" xfId="0" applyFont="1" applyFill="1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45" fillId="0" borderId="0" xfId="0" applyFont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9" fontId="48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30" fillId="2" borderId="29" xfId="0" applyNumberFormat="1" applyFont="1" applyFill="1" applyBorder="1" applyAlignment="1">
      <alignment horizontal="left" vertical="center"/>
    </xf>
    <xf numFmtId="49" fontId="60" fillId="2" borderId="29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7" xfId="0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0" fontId="6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2" xfId="0" applyFont="1" applyFill="1" applyBorder="1" applyAlignment="1">
      <alignment horizontal="left" vertical="center"/>
    </xf>
    <xf numFmtId="0" fontId="28" fillId="2" borderId="33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vertical="top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63" fillId="0" borderId="0" xfId="0" applyNumberFormat="1" applyFont="1" applyAlignment="1">
      <alignment horizontal="center"/>
    </xf>
    <xf numFmtId="49" fontId="9" fillId="2" borderId="34" xfId="0" applyNumberFormat="1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49" fontId="9" fillId="2" borderId="36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6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7" xfId="0" applyNumberFormat="1" applyFont="1" applyFill="1" applyBorder="1" applyAlignment="1">
      <alignment horizontal="center" wrapText="1"/>
    </xf>
    <xf numFmtId="1" fontId="31" fillId="5" borderId="38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4" fillId="2" borderId="4" xfId="0" applyNumberFormat="1" applyFont="1" applyFill="1" applyBorder="1" applyAlignment="1">
      <alignment vertical="center"/>
    </xf>
    <xf numFmtId="49" fontId="64" fillId="2" borderId="0" xfId="0" applyNumberFormat="1" applyFont="1" applyFill="1" applyAlignment="1">
      <alignment vertical="center"/>
    </xf>
    <xf numFmtId="49" fontId="65" fillId="2" borderId="0" xfId="0" applyNumberFormat="1" applyFont="1" applyFill="1" applyAlignment="1">
      <alignment horizontal="left" vertical="center"/>
    </xf>
    <xf numFmtId="49" fontId="38" fillId="0" borderId="0" xfId="0" applyNumberFormat="1" applyFont="1" applyAlignment="1">
      <alignment horizontal="center"/>
    </xf>
    <xf numFmtId="0" fontId="0" fillId="2" borderId="31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/>
    </xf>
    <xf numFmtId="0" fontId="45" fillId="0" borderId="7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right" vertical="center"/>
    </xf>
    <xf numFmtId="49" fontId="9" fillId="2" borderId="29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0" borderId="28" xfId="0" applyNumberFormat="1" applyFont="1" applyBorder="1" applyAlignment="1">
      <alignment vertical="center"/>
    </xf>
    <xf numFmtId="49" fontId="9" fillId="0" borderId="29" xfId="0" applyNumberFormat="1" applyFont="1" applyBorder="1" applyAlignment="1">
      <alignment vertical="center"/>
    </xf>
    <xf numFmtId="49" fontId="9" fillId="0" borderId="29" xfId="0" applyNumberFormat="1" applyFont="1" applyBorder="1" applyAlignment="1">
      <alignment horizontal="right" vertical="center"/>
    </xf>
    <xf numFmtId="49" fontId="9" fillId="0" borderId="23" xfId="0" applyNumberFormat="1" applyFont="1" applyBorder="1" applyAlignment="1">
      <alignment horizontal="right" vertical="center"/>
    </xf>
    <xf numFmtId="0" fontId="45" fillId="0" borderId="0" xfId="0" applyFont="1" applyAlignment="1">
      <alignment horizontal="center" vertical="center" shrinkToFit="1"/>
    </xf>
    <xf numFmtId="0" fontId="20" fillId="0" borderId="39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64" fillId="2" borderId="0" xfId="0" applyFont="1" applyFill="1"/>
    <xf numFmtId="0" fontId="14" fillId="0" borderId="0" xfId="0" applyFont="1" applyAlignment="1">
      <alignment horizontal="left" vertical="center"/>
    </xf>
    <xf numFmtId="0" fontId="67" fillId="0" borderId="0" xfId="0" applyFont="1"/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8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3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8" fillId="6" borderId="0" xfId="0" applyNumberFormat="1" applyFont="1" applyFill="1" applyAlignment="1">
      <alignment horizontal="center"/>
    </xf>
    <xf numFmtId="49" fontId="38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7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3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 shrinkToFit="1"/>
    </xf>
    <xf numFmtId="0" fontId="46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0" xfId="0" applyFont="1" applyFill="1" applyAlignment="1">
      <alignment vertical="center"/>
    </xf>
    <xf numFmtId="0" fontId="45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 shrinkToFit="1"/>
    </xf>
    <xf numFmtId="0" fontId="50" fillId="6" borderId="0" xfId="0" applyFont="1" applyFill="1" applyAlignment="1">
      <alignment vertical="center"/>
    </xf>
    <xf numFmtId="0" fontId="51" fillId="6" borderId="0" xfId="0" applyFont="1" applyFill="1" applyAlignment="1">
      <alignment vertical="center"/>
    </xf>
    <xf numFmtId="0" fontId="47" fillId="6" borderId="7" xfId="0" applyFont="1" applyFill="1" applyBorder="1" applyAlignment="1">
      <alignment vertical="center"/>
    </xf>
    <xf numFmtId="0" fontId="0" fillId="6" borderId="7" xfId="0" applyFill="1" applyBorder="1"/>
    <xf numFmtId="0" fontId="47" fillId="6" borderId="18" xfId="0" applyFont="1" applyFill="1" applyBorder="1" applyAlignment="1">
      <alignment horizontal="center" vertical="center"/>
    </xf>
    <xf numFmtId="0" fontId="47" fillId="6" borderId="17" xfId="0" applyFont="1" applyFill="1" applyBorder="1" applyAlignment="1">
      <alignment horizontal="left" vertical="center"/>
    </xf>
    <xf numFmtId="0" fontId="47" fillId="6" borderId="0" xfId="0" applyFont="1" applyFill="1" applyAlignment="1">
      <alignment horizontal="center" vertical="center"/>
    </xf>
    <xf numFmtId="49" fontId="47" fillId="6" borderId="7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vertical="center"/>
    </xf>
    <xf numFmtId="0" fontId="47" fillId="6" borderId="17" xfId="0" applyFont="1" applyFill="1" applyBorder="1" applyAlignment="1">
      <alignment vertical="center"/>
    </xf>
    <xf numFmtId="49" fontId="47" fillId="6" borderId="17" xfId="0" applyNumberFormat="1" applyFont="1" applyFill="1" applyBorder="1" applyAlignment="1">
      <alignment vertical="center"/>
    </xf>
    <xf numFmtId="0" fontId="47" fillId="6" borderId="18" xfId="0" applyFont="1" applyFill="1" applyBorder="1" applyAlignment="1">
      <alignment vertical="center"/>
    </xf>
    <xf numFmtId="0" fontId="53" fillId="6" borderId="18" xfId="0" applyFont="1" applyFill="1" applyBorder="1" applyAlignment="1">
      <alignment horizontal="center" vertical="center"/>
    </xf>
    <xf numFmtId="0" fontId="54" fillId="6" borderId="0" xfId="0" applyFont="1" applyFill="1" applyAlignment="1">
      <alignment vertical="center"/>
    </xf>
    <xf numFmtId="0" fontId="53" fillId="6" borderId="7" xfId="0" applyFont="1" applyFill="1" applyBorder="1" applyAlignment="1">
      <alignment horizontal="center" vertical="center"/>
    </xf>
    <xf numFmtId="49" fontId="47" fillId="6" borderId="18" xfId="0" applyNumberFormat="1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4" fillId="6" borderId="0" xfId="0" applyNumberFormat="1" applyFont="1" applyFill="1" applyAlignment="1">
      <alignment horizontal="center" vertical="center"/>
    </xf>
    <xf numFmtId="49" fontId="37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30" fillId="6" borderId="29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7" fillId="6" borderId="7" xfId="0" applyNumberFormat="1" applyFont="1" applyFill="1" applyBorder="1" applyAlignment="1">
      <alignment horizontal="center"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29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70" fillId="2" borderId="0" xfId="0" applyNumberFormat="1" applyFont="1" applyFill="1" applyAlignment="1">
      <alignment horizontal="center" vertical="center"/>
    </xf>
    <xf numFmtId="0" fontId="70" fillId="6" borderId="7" xfId="0" applyFont="1" applyFill="1" applyBorder="1" applyAlignment="1">
      <alignment vertical="center"/>
    </xf>
    <xf numFmtId="0" fontId="75" fillId="6" borderId="7" xfId="0" applyFont="1" applyFill="1" applyBorder="1" applyAlignment="1">
      <alignment vertical="center"/>
    </xf>
    <xf numFmtId="49" fontId="75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69" fillId="6" borderId="7" xfId="0" applyFont="1" applyFill="1" applyBorder="1"/>
    <xf numFmtId="0" fontId="70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/>
    <xf numFmtId="49" fontId="24" fillId="0" borderId="0" xfId="0" applyNumberFormat="1" applyFont="1" applyAlignment="1">
      <alignment vertical="center"/>
    </xf>
    <xf numFmtId="49" fontId="36" fillId="0" borderId="0" xfId="0" applyNumberFormat="1" applyFont="1" applyAlignment="1">
      <alignment vertical="center"/>
    </xf>
    <xf numFmtId="49" fontId="43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73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60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52" fillId="0" borderId="0" xfId="0" applyFont="1" applyAlignment="1">
      <alignment horizontal="right" vertical="center"/>
    </xf>
    <xf numFmtId="49" fontId="59" fillId="2" borderId="29" xfId="0" applyNumberFormat="1" applyFont="1" applyFill="1" applyBorder="1" applyAlignment="1">
      <alignment horizontal="center" vertical="center"/>
    </xf>
    <xf numFmtId="49" fontId="59" fillId="2" borderId="29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center" vertical="center"/>
    </xf>
    <xf numFmtId="49" fontId="42" fillId="6" borderId="29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9" fillId="6" borderId="30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7" fillId="6" borderId="28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7" fillId="6" borderId="27" xfId="0" applyNumberFormat="1" applyFont="1" applyFill="1" applyBorder="1" applyAlignment="1">
      <alignment horizontal="center" vertical="center"/>
    </xf>
    <xf numFmtId="49" fontId="37" fillId="6" borderId="30" xfId="0" applyNumberFormat="1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9" xfId="0" applyFill="1" applyBorder="1"/>
    <xf numFmtId="0" fontId="1" fillId="6" borderId="0" xfId="0" applyFont="1" applyFill="1"/>
    <xf numFmtId="0" fontId="76" fillId="2" borderId="0" xfId="0" applyFont="1" applyFill="1" applyAlignment="1">
      <alignment horizontal="center" shrinkToFit="1"/>
    </xf>
    <xf numFmtId="0" fontId="77" fillId="9" borderId="0" xfId="0" applyFont="1" applyFill="1"/>
    <xf numFmtId="0" fontId="77" fillId="6" borderId="0" xfId="0" applyFont="1" applyFill="1"/>
    <xf numFmtId="0" fontId="73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 applyAlignment="1">
      <alignment vertical="center" shrinkToFit="1"/>
    </xf>
    <xf numFmtId="0" fontId="73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69" fillId="6" borderId="0" xfId="0" applyFont="1" applyFill="1" applyAlignment="1">
      <alignment horizontal="center"/>
    </xf>
    <xf numFmtId="0" fontId="0" fillId="6" borderId="5" xfId="0" applyFill="1" applyBorder="1"/>
    <xf numFmtId="0" fontId="73" fillId="6" borderId="0" xfId="0" applyFont="1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69" fillId="6" borderId="0" xfId="0" applyFont="1" applyFill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10" borderId="0" xfId="0" applyNumberFormat="1" applyFont="1" applyFill="1"/>
    <xf numFmtId="0" fontId="0" fillId="10" borderId="0" xfId="0" applyFill="1" applyAlignment="1">
      <alignment horizontal="center"/>
    </xf>
    <xf numFmtId="0" fontId="69" fillId="9" borderId="0" xfId="0" applyFont="1" applyFill="1" applyAlignment="1">
      <alignment horizontal="center"/>
    </xf>
    <xf numFmtId="0" fontId="78" fillId="6" borderId="0" xfId="0" applyFont="1" applyFill="1" applyAlignment="1">
      <alignment horizontal="center"/>
    </xf>
    <xf numFmtId="0" fontId="78" fillId="9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1" borderId="38" xfId="0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12" borderId="0" xfId="0" applyFill="1"/>
    <xf numFmtId="0" fontId="79" fillId="13" borderId="0" xfId="0" applyFont="1" applyFill="1" applyAlignment="1">
      <alignment horizontal="center" vertical="center"/>
    </xf>
    <xf numFmtId="0" fontId="80" fillId="6" borderId="7" xfId="0" applyFont="1" applyFill="1" applyBorder="1" applyAlignment="1">
      <alignment horizontal="center"/>
    </xf>
    <xf numFmtId="0" fontId="80" fillId="6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81" fillId="6" borderId="0" xfId="0" applyFont="1" applyFill="1" applyAlignment="1">
      <alignment vertical="center"/>
    </xf>
    <xf numFmtId="0" fontId="82" fillId="6" borderId="0" xfId="0" applyFont="1" applyFill="1"/>
    <xf numFmtId="49" fontId="69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0" fontId="64" fillId="0" borderId="2" xfId="0" applyFont="1" applyBorder="1" applyAlignment="1">
      <alignment vertical="center" shrinkToFit="1"/>
    </xf>
    <xf numFmtId="0" fontId="20" fillId="0" borderId="40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wrapText="1"/>
    </xf>
    <xf numFmtId="49" fontId="20" fillId="0" borderId="6" xfId="0" applyNumberFormat="1" applyFont="1" applyBorder="1" applyAlignment="1">
      <alignment horizontal="left"/>
    </xf>
    <xf numFmtId="0" fontId="20" fillId="0" borderId="4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86" fillId="0" borderId="0" xfId="0" applyFont="1" applyAlignment="1">
      <alignment horizontal="right" vertical="center"/>
    </xf>
    <xf numFmtId="0" fontId="74" fillId="6" borderId="7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vertical="center"/>
    </xf>
    <xf numFmtId="0" fontId="72" fillId="6" borderId="0" xfId="0" applyFont="1" applyFill="1" applyAlignment="1">
      <alignment vertical="center"/>
    </xf>
    <xf numFmtId="49" fontId="64" fillId="0" borderId="2" xfId="0" applyNumberFormat="1" applyFont="1" applyBorder="1" applyAlignment="1">
      <alignment vertical="center" shrinkToFit="1"/>
    </xf>
    <xf numFmtId="49" fontId="0" fillId="0" borderId="0" xfId="0" applyNumberFormat="1" applyAlignment="1">
      <alignment horizontal="center"/>
    </xf>
    <xf numFmtId="1" fontId="15" fillId="0" borderId="0" xfId="0" applyNumberFormat="1" applyFont="1" applyAlignment="1">
      <alignment horizontal="left"/>
    </xf>
    <xf numFmtId="1" fontId="20" fillId="0" borderId="6" xfId="0" applyNumberFormat="1" applyFont="1" applyBorder="1" applyAlignment="1">
      <alignment horizontal="left"/>
    </xf>
    <xf numFmtId="1" fontId="64" fillId="0" borderId="2" xfId="0" applyNumberFormat="1" applyFont="1" applyBorder="1" applyAlignment="1">
      <alignment vertical="center" shrinkToFit="1"/>
    </xf>
    <xf numFmtId="1" fontId="83" fillId="2" borderId="20" xfId="0" applyNumberFormat="1" applyFont="1" applyFill="1" applyBorder="1" applyAlignment="1">
      <alignment horizontal="right" vertical="center"/>
    </xf>
    <xf numFmtId="1" fontId="19" fillId="0" borderId="6" xfId="0" applyNumberFormat="1" applyFont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center" wrapText="1"/>
    </xf>
    <xf numFmtId="1" fontId="20" fillId="0" borderId="4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86" fillId="6" borderId="0" xfId="0" applyFont="1" applyFill="1" applyAlignment="1">
      <alignment horizontal="right" vertical="center"/>
    </xf>
    <xf numFmtId="0" fontId="20" fillId="0" borderId="42" xfId="0" applyFont="1" applyBorder="1" applyAlignment="1">
      <alignment horizontal="center" vertical="center"/>
    </xf>
    <xf numFmtId="49" fontId="66" fillId="15" borderId="1" xfId="0" applyNumberFormat="1" applyFont="1" applyFill="1" applyBorder="1" applyAlignment="1">
      <alignment vertical="center" shrinkToFit="1"/>
    </xf>
    <xf numFmtId="0" fontId="0" fillId="16" borderId="20" xfId="0" applyFill="1" applyBorder="1" applyAlignment="1">
      <alignment vertical="center"/>
    </xf>
    <xf numFmtId="0" fontId="40" fillId="15" borderId="15" xfId="0" applyFont="1" applyFill="1" applyBorder="1" applyAlignment="1">
      <alignment horizontal="right" vertical="center"/>
    </xf>
    <xf numFmtId="0" fontId="0" fillId="0" borderId="27" xfId="0" applyBorder="1"/>
    <xf numFmtId="0" fontId="0" fillId="2" borderId="26" xfId="0" applyFill="1" applyBorder="1"/>
    <xf numFmtId="0" fontId="73" fillId="3" borderId="0" xfId="0" applyFont="1" applyFill="1" applyAlignment="1">
      <alignment horizontal="center"/>
    </xf>
    <xf numFmtId="0" fontId="73" fillId="4" borderId="0" xfId="0" applyFont="1" applyFill="1" applyAlignment="1">
      <alignment horizontal="center"/>
    </xf>
    <xf numFmtId="0" fontId="73" fillId="10" borderId="0" xfId="0" applyFont="1" applyFill="1" applyAlignment="1">
      <alignment horizontal="center"/>
    </xf>
    <xf numFmtId="0" fontId="48" fillId="15" borderId="0" xfId="0" applyFont="1" applyFill="1" applyAlignment="1">
      <alignment vertical="center"/>
    </xf>
    <xf numFmtId="49" fontId="57" fillId="15" borderId="0" xfId="0" applyNumberFormat="1" applyFont="1" applyFill="1" applyAlignment="1">
      <alignment vertical="center"/>
    </xf>
    <xf numFmtId="49" fontId="24" fillId="16" borderId="0" xfId="0" applyNumberFormat="1" applyFont="1" applyFill="1" applyAlignment="1">
      <alignment horizontal="right" vertical="center"/>
    </xf>
    <xf numFmtId="1" fontId="20" fillId="0" borderId="18" xfId="0" applyNumberFormat="1" applyFont="1" applyBorder="1" applyAlignment="1">
      <alignment horizontal="center" vertical="center"/>
    </xf>
    <xf numFmtId="0" fontId="14" fillId="6" borderId="0" xfId="0" applyFont="1" applyFill="1" applyAlignment="1">
      <alignment horizontal="left"/>
    </xf>
    <xf numFmtId="49" fontId="11" fillId="4" borderId="24" xfId="0" applyNumberFormat="1" applyFont="1" applyFill="1" applyBorder="1" applyAlignment="1">
      <alignment vertical="center"/>
    </xf>
    <xf numFmtId="49" fontId="84" fillId="2" borderId="0" xfId="0" applyNumberFormat="1" applyFont="1" applyFill="1" applyAlignment="1">
      <alignment horizontal="right" vertical="center"/>
    </xf>
    <xf numFmtId="0" fontId="84" fillId="0" borderId="0" xfId="0" applyFont="1" applyAlignment="1">
      <alignment vertical="center"/>
    </xf>
    <xf numFmtId="0" fontId="84" fillId="2" borderId="0" xfId="0" applyFont="1" applyFill="1" applyAlignment="1">
      <alignment horizontal="right" vertical="center"/>
    </xf>
    <xf numFmtId="0" fontId="84" fillId="2" borderId="0" xfId="0" applyFont="1" applyFill="1" applyAlignment="1">
      <alignment horizontal="center" vertical="center"/>
    </xf>
    <xf numFmtId="0" fontId="84" fillId="2" borderId="0" xfId="0" applyFont="1" applyFill="1" applyAlignment="1">
      <alignment horizontal="left" vertical="center"/>
    </xf>
    <xf numFmtId="0" fontId="84" fillId="2" borderId="0" xfId="0" applyFont="1" applyFill="1" applyAlignment="1">
      <alignment vertical="center"/>
    </xf>
    <xf numFmtId="0" fontId="85" fillId="2" borderId="0" xfId="0" applyFont="1" applyFill="1" applyAlignment="1">
      <alignment horizontal="center" vertical="center"/>
    </xf>
    <xf numFmtId="0" fontId="85" fillId="2" borderId="0" xfId="0" applyFont="1" applyFill="1" applyAlignment="1">
      <alignment vertical="center"/>
    </xf>
    <xf numFmtId="0" fontId="84" fillId="6" borderId="0" xfId="0" applyFont="1" applyFill="1" applyAlignment="1">
      <alignment vertical="center"/>
    </xf>
    <xf numFmtId="0" fontId="84" fillId="3" borderId="0" xfId="0" applyFont="1" applyFill="1"/>
    <xf numFmtId="0" fontId="84" fillId="3" borderId="0" xfId="0" applyFont="1" applyFill="1" applyAlignment="1">
      <alignment horizontal="center"/>
    </xf>
    <xf numFmtId="0" fontId="84" fillId="6" borderId="0" xfId="0" applyFont="1" applyFill="1"/>
    <xf numFmtId="0" fontId="84" fillId="0" borderId="0" xfId="0" applyFont="1"/>
    <xf numFmtId="0" fontId="61" fillId="0" borderId="2" xfId="0" applyFont="1" applyBorder="1" applyAlignment="1">
      <alignment vertical="center" shrinkToFit="1"/>
    </xf>
    <xf numFmtId="0" fontId="56" fillId="6" borderId="7" xfId="0" applyFont="1" applyFill="1" applyBorder="1" applyAlignment="1">
      <alignment vertical="center"/>
    </xf>
    <xf numFmtId="0" fontId="45" fillId="6" borderId="7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9" borderId="7" xfId="0" applyFont="1" applyFill="1" applyBorder="1" applyAlignment="1">
      <alignment horizontal="center"/>
    </xf>
    <xf numFmtId="0" fontId="34" fillId="9" borderId="5" xfId="0" applyFont="1" applyFill="1" applyBorder="1" applyAlignment="1">
      <alignment horizontal="center" vertical="center"/>
    </xf>
    <xf numFmtId="0" fontId="2" fillId="6" borderId="7" xfId="0" applyFont="1" applyFill="1" applyBorder="1"/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91" fillId="0" borderId="2" xfId="0" applyFont="1" applyBorder="1" applyAlignment="1">
      <alignment vertical="center" shrinkToFit="1"/>
    </xf>
    <xf numFmtId="49" fontId="92" fillId="0" borderId="0" xfId="0" applyNumberFormat="1" applyFont="1" applyAlignment="1">
      <alignment vertical="top"/>
    </xf>
    <xf numFmtId="0" fontId="0" fillId="0" borderId="7" xfId="0" applyBorder="1"/>
    <xf numFmtId="0" fontId="2" fillId="6" borderId="0" xfId="0" applyFont="1" applyFill="1"/>
    <xf numFmtId="0" fontId="2" fillId="6" borderId="0" xfId="0" quotePrefix="1" applyFont="1" applyFill="1"/>
    <xf numFmtId="0" fontId="90" fillId="6" borderId="0" xfId="0" applyFont="1" applyFill="1"/>
    <xf numFmtId="0" fontId="2" fillId="11" borderId="38" xfId="0" quotePrefix="1" applyFont="1" applyFill="1" applyBorder="1" applyAlignment="1">
      <alignment horizontal="center"/>
    </xf>
    <xf numFmtId="0" fontId="48" fillId="0" borderId="0" xfId="0" quotePrefix="1" applyFont="1" applyAlignment="1">
      <alignment vertical="center"/>
    </xf>
    <xf numFmtId="0" fontId="93" fillId="0" borderId="0" xfId="0" applyFont="1" applyAlignment="1">
      <alignment vertical="center"/>
    </xf>
    <xf numFmtId="14" fontId="26" fillId="2" borderId="29" xfId="0" applyNumberFormat="1" applyFont="1" applyFill="1" applyBorder="1" applyAlignment="1">
      <alignment horizontal="left" vertical="center" wrapText="1"/>
    </xf>
    <xf numFmtId="0" fontId="9" fillId="6" borderId="29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0" fontId="2" fillId="0" borderId="5" xfId="0" quotePrefix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2" fillId="0" borderId="5" xfId="0" quotePrefix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16" fontId="2" fillId="0" borderId="5" xfId="0" quotePrefix="1" applyNumberFormat="1" applyFont="1" applyBorder="1" applyAlignment="1">
      <alignment horizontal="center" vertical="center"/>
    </xf>
    <xf numFmtId="0" fontId="2" fillId="6" borderId="7" xfId="0" applyFont="1" applyFill="1" applyBorder="1" applyAlignment="1">
      <alignment vertical="center" shrinkToFit="1"/>
    </xf>
    <xf numFmtId="0" fontId="73" fillId="6" borderId="7" xfId="0" applyFont="1" applyFill="1" applyBorder="1" applyAlignment="1">
      <alignment vertical="center" shrinkToFit="1"/>
    </xf>
    <xf numFmtId="49" fontId="2" fillId="0" borderId="5" xfId="0" applyNumberFormat="1" applyFont="1" applyBorder="1" applyAlignment="1">
      <alignment horizontal="right" vertical="center" shrinkToFit="1"/>
    </xf>
    <xf numFmtId="14" fontId="18" fillId="0" borderId="6" xfId="0" applyNumberFormat="1" applyFont="1" applyBorder="1" applyAlignment="1">
      <alignment horizontal="left" vertical="center"/>
    </xf>
    <xf numFmtId="0" fontId="2" fillId="6" borderId="7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90" fillId="6" borderId="7" xfId="0" applyFont="1" applyFill="1" applyBorder="1" applyAlignment="1">
      <alignment horizontal="center"/>
    </xf>
    <xf numFmtId="0" fontId="2" fillId="0" borderId="24" xfId="0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3">
    <cellStyle name="Hivatkozás" xfId="1" builtinId="8"/>
    <cellStyle name="Normál" xfId="0" builtinId="0"/>
    <cellStyle name="Pénznem" xfId="2" builtinId="4"/>
  </cellStyles>
  <dxfs count="354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989185" name="Button 1" hidden="1">
              <a:extLst>
                <a:ext uri="{63B3BB69-23CF-44E3-9099-C40C66FF867C}">
                  <a14:compatExt spid="_x0000_s989185"/>
                </a:ext>
                <a:ext uri="{FF2B5EF4-FFF2-40B4-BE49-F238E27FC236}">
                  <a16:creationId xmlns:a16="http://schemas.microsoft.com/office/drawing/2014/main" id="{00000000-0008-0000-0A00-00000118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991233" name="Button 1" hidden="1">
              <a:extLst>
                <a:ext uri="{63B3BB69-23CF-44E3-9099-C40C66FF867C}">
                  <a14:compatExt spid="_x0000_s991233"/>
                </a:ext>
                <a:ext uri="{FF2B5EF4-FFF2-40B4-BE49-F238E27FC236}">
                  <a16:creationId xmlns:a16="http://schemas.microsoft.com/office/drawing/2014/main" id="{00000000-0008-0000-0C00-00000120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994305" name="Button 1" hidden="1">
              <a:extLst>
                <a:ext uri="{63B3BB69-23CF-44E3-9099-C40C66FF867C}">
                  <a14:compatExt spid="_x0000_s994305"/>
                </a:ext>
                <a:ext uri="{FF2B5EF4-FFF2-40B4-BE49-F238E27FC236}">
                  <a16:creationId xmlns:a16="http://schemas.microsoft.com/office/drawing/2014/main" id="{00000000-0008-0000-0E00-0000012C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996353" name="Button 1" hidden="1">
              <a:extLst>
                <a:ext uri="{63B3BB69-23CF-44E3-9099-C40C66FF867C}">
                  <a14:compatExt spid="_x0000_s996353"/>
                </a:ext>
                <a:ext uri="{FF2B5EF4-FFF2-40B4-BE49-F238E27FC236}">
                  <a16:creationId xmlns:a16="http://schemas.microsoft.com/office/drawing/2014/main" id="{00000000-0008-0000-1000-00000134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998401" name="Button 1" hidden="1">
              <a:extLst>
                <a:ext uri="{63B3BB69-23CF-44E3-9099-C40C66FF867C}">
                  <a14:compatExt spid="_x0000_s998401"/>
                </a:ext>
                <a:ext uri="{FF2B5EF4-FFF2-40B4-BE49-F238E27FC236}">
                  <a16:creationId xmlns:a16="http://schemas.microsoft.com/office/drawing/2014/main" id="{00000000-0008-0000-1200-0000013C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20" name="Picture 23">
          <a:extLst>
            <a:ext uri="{FF2B5EF4-FFF2-40B4-BE49-F238E27FC236}">
              <a16:creationId xmlns:a16="http://schemas.microsoft.com/office/drawing/2014/main" id="{00000000-0008-0000-0100-00006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00449" name="Button 1" hidden="1">
              <a:extLst>
                <a:ext uri="{63B3BB69-23CF-44E3-9099-C40C66FF867C}">
                  <a14:compatExt spid="_x0000_s1000449"/>
                </a:ext>
                <a:ext uri="{FF2B5EF4-FFF2-40B4-BE49-F238E27FC236}">
                  <a16:creationId xmlns:a16="http://schemas.microsoft.com/office/drawing/2014/main" id="{00000000-0008-0000-1400-00000144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03521" name="Button 1" hidden="1">
              <a:extLst>
                <a:ext uri="{63B3BB69-23CF-44E3-9099-C40C66FF867C}">
                  <a14:compatExt spid="_x0000_s1003521"/>
                </a:ext>
                <a:ext uri="{FF2B5EF4-FFF2-40B4-BE49-F238E27FC236}">
                  <a16:creationId xmlns:a16="http://schemas.microsoft.com/office/drawing/2014/main" id="{00000000-0008-0000-1600-00000150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138689" name="Button 1" hidden="1">
              <a:extLst>
                <a:ext uri="{63B3BB69-23CF-44E3-9099-C40C66FF867C}">
                  <a14:compatExt spid="_x0000_s1138689"/>
                </a:ext>
                <a:ext uri="{FF2B5EF4-FFF2-40B4-BE49-F238E27FC236}">
                  <a16:creationId xmlns:a16="http://schemas.microsoft.com/office/drawing/2014/main" id="{00000000-0008-0000-1700-0000016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138690" name="Button 2" hidden="1">
              <a:extLst>
                <a:ext uri="{63B3BB69-23CF-44E3-9099-C40C66FF867C}">
                  <a14:compatExt spid="_x0000_s1138690"/>
                </a:ext>
                <a:ext uri="{FF2B5EF4-FFF2-40B4-BE49-F238E27FC236}">
                  <a16:creationId xmlns:a16="http://schemas.microsoft.com/office/drawing/2014/main" id="{00000000-0008-0000-1700-0000026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251460</xdr:colOff>
      <xdr:row>0</xdr:row>
      <xdr:rowOff>0</xdr:rowOff>
    </xdr:from>
    <xdr:to>
      <xdr:col>17</xdr:col>
      <xdr:colOff>68580</xdr:colOff>
      <xdr:row>2</xdr:row>
      <xdr:rowOff>1270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885" y="0"/>
          <a:ext cx="531495" cy="439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139713" name="Button 1" hidden="1">
              <a:extLst>
                <a:ext uri="{63B3BB69-23CF-44E3-9099-C40C66FF867C}">
                  <a14:compatExt spid="_x0000_s1139713"/>
                </a:ext>
                <a:ext uri="{FF2B5EF4-FFF2-40B4-BE49-F238E27FC236}">
                  <a16:creationId xmlns:a16="http://schemas.microsoft.com/office/drawing/2014/main" id="{00000000-0008-0000-1800-00000164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139714" name="Button 2" hidden="1">
              <a:extLst>
                <a:ext uri="{63B3BB69-23CF-44E3-9099-C40C66FF867C}">
                  <a14:compatExt spid="_x0000_s1139714"/>
                </a:ext>
                <a:ext uri="{FF2B5EF4-FFF2-40B4-BE49-F238E27FC236}">
                  <a16:creationId xmlns:a16="http://schemas.microsoft.com/office/drawing/2014/main" id="{00000000-0008-0000-1800-00000264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60" y="30480"/>
          <a:ext cx="485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05569" name="Button 1" hidden="1">
              <a:extLst>
                <a:ext uri="{63B3BB69-23CF-44E3-9099-C40C66FF867C}">
                  <a14:compatExt spid="_x0000_s1005569"/>
                </a:ext>
                <a:ext uri="{FF2B5EF4-FFF2-40B4-BE49-F238E27FC236}">
                  <a16:creationId xmlns:a16="http://schemas.microsoft.com/office/drawing/2014/main" id="{00000000-0008-0000-1900-00000158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07617" name="Button 1" hidden="1">
              <a:extLst>
                <a:ext uri="{63B3BB69-23CF-44E3-9099-C40C66FF867C}">
                  <a14:compatExt spid="_x0000_s1007617"/>
                </a:ext>
                <a:ext uri="{FF2B5EF4-FFF2-40B4-BE49-F238E27FC236}">
                  <a16:creationId xmlns:a16="http://schemas.microsoft.com/office/drawing/2014/main" id="{00000000-0008-0000-1B00-00000160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79265" name="Button 1" hidden="1">
              <a:extLst>
                <a:ext uri="{63B3BB69-23CF-44E3-9099-C40C66FF867C}">
                  <a14:compatExt spid="_x0000_s779265"/>
                </a:ext>
                <a:ext uri="{FF2B5EF4-FFF2-40B4-BE49-F238E27FC236}">
                  <a16:creationId xmlns:a16="http://schemas.microsoft.com/office/drawing/2014/main" id="{00000000-0008-0000-0200-00000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1</xdr:row>
      <xdr:rowOff>129540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09665" name="Button 1" hidden="1">
              <a:extLst>
                <a:ext uri="{63B3BB69-23CF-44E3-9099-C40C66FF867C}">
                  <a14:compatExt spid="_x0000_s1009665"/>
                </a:ext>
                <a:ext uri="{FF2B5EF4-FFF2-40B4-BE49-F238E27FC236}">
                  <a16:creationId xmlns:a16="http://schemas.microsoft.com/office/drawing/2014/main" id="{00000000-0008-0000-1D00-00000168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137665" name="Button 1" hidden="1">
              <a:extLst>
                <a:ext uri="{63B3BB69-23CF-44E3-9099-C40C66FF867C}">
                  <a14:compatExt spid="_x0000_s1137665"/>
                </a:ext>
                <a:ext uri="{FF2B5EF4-FFF2-40B4-BE49-F238E27FC236}">
                  <a16:creationId xmlns:a16="http://schemas.microsoft.com/office/drawing/2014/main" id="{00000000-0008-0000-1E00-0000015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137666" name="Button 2" hidden="1">
              <a:extLst>
                <a:ext uri="{63B3BB69-23CF-44E3-9099-C40C66FF867C}">
                  <a14:compatExt spid="_x0000_s1137666"/>
                </a:ext>
                <a:ext uri="{FF2B5EF4-FFF2-40B4-BE49-F238E27FC236}">
                  <a16:creationId xmlns:a16="http://schemas.microsoft.com/office/drawing/2014/main" id="{00000000-0008-0000-1E00-0000025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60" y="30480"/>
          <a:ext cx="485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136641" name="Button 1" hidden="1">
              <a:extLst>
                <a:ext uri="{63B3BB69-23CF-44E3-9099-C40C66FF867C}">
                  <a14:compatExt spid="_x0000_s1136641"/>
                </a:ext>
                <a:ext uri="{FF2B5EF4-FFF2-40B4-BE49-F238E27FC236}">
                  <a16:creationId xmlns:a16="http://schemas.microsoft.com/office/drawing/2014/main" id="{00000000-0008-0000-1F00-00000158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136642" name="Button 2" hidden="1">
              <a:extLst>
                <a:ext uri="{63B3BB69-23CF-44E3-9099-C40C66FF867C}">
                  <a14:compatExt spid="_x0000_s1136642"/>
                </a:ext>
                <a:ext uri="{FF2B5EF4-FFF2-40B4-BE49-F238E27FC236}">
                  <a16:creationId xmlns:a16="http://schemas.microsoft.com/office/drawing/2014/main" id="{00000000-0008-0000-1F00-00000258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251460</xdr:colOff>
      <xdr:row>0</xdr:row>
      <xdr:rowOff>0</xdr:rowOff>
    </xdr:from>
    <xdr:to>
      <xdr:col>17</xdr:col>
      <xdr:colOff>68580</xdr:colOff>
      <xdr:row>2</xdr:row>
      <xdr:rowOff>1270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885" y="0"/>
          <a:ext cx="531495" cy="439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11713" name="Button 1" hidden="1">
              <a:extLst>
                <a:ext uri="{63B3BB69-23CF-44E3-9099-C40C66FF867C}">
                  <a14:compatExt spid="_x0000_s1011713"/>
                </a:ext>
                <a:ext uri="{FF2B5EF4-FFF2-40B4-BE49-F238E27FC236}">
                  <a16:creationId xmlns:a16="http://schemas.microsoft.com/office/drawing/2014/main" id="{00000000-0008-0000-2000-00000170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15809" name="Button 1" hidden="1">
              <a:extLst>
                <a:ext uri="{63B3BB69-23CF-44E3-9099-C40C66FF867C}">
                  <a14:compatExt spid="_x0000_s1015809"/>
                </a:ext>
                <a:ext uri="{FF2B5EF4-FFF2-40B4-BE49-F238E27FC236}">
                  <a16:creationId xmlns:a16="http://schemas.microsoft.com/office/drawing/2014/main" id="{00000000-0008-0000-2200-00000180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18881" name="Button 1" hidden="1">
              <a:extLst>
                <a:ext uri="{63B3BB69-23CF-44E3-9099-C40C66FF867C}">
                  <a14:compatExt spid="_x0000_s1018881"/>
                </a:ext>
                <a:ext uri="{FF2B5EF4-FFF2-40B4-BE49-F238E27FC236}">
                  <a16:creationId xmlns:a16="http://schemas.microsoft.com/office/drawing/2014/main" id="{00000000-0008-0000-2500-0000018C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659480" name="Kép 2">
          <a:extLst>
            <a:ext uri="{FF2B5EF4-FFF2-40B4-BE49-F238E27FC236}">
              <a16:creationId xmlns:a16="http://schemas.microsoft.com/office/drawing/2014/main" id="{00000000-0008-0000-0300-0000181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20929" name="Button 1" hidden="1">
              <a:extLst>
                <a:ext uri="{63B3BB69-23CF-44E3-9099-C40C66FF867C}">
                  <a14:compatExt spid="_x0000_s1020929"/>
                </a:ext>
                <a:ext uri="{FF2B5EF4-FFF2-40B4-BE49-F238E27FC236}">
                  <a16:creationId xmlns:a16="http://schemas.microsoft.com/office/drawing/2014/main" id="{00000000-0008-0000-2700-00000194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134593" name="Button 1" hidden="1">
              <a:extLst>
                <a:ext uri="{63B3BB69-23CF-44E3-9099-C40C66FF867C}">
                  <a14:compatExt spid="_x0000_s1134593"/>
                </a:ext>
                <a:ext uri="{FF2B5EF4-FFF2-40B4-BE49-F238E27FC236}">
                  <a16:creationId xmlns:a16="http://schemas.microsoft.com/office/drawing/2014/main" id="{00000000-0008-0000-2800-0000015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134594" name="Button 2" hidden="1">
              <a:extLst>
                <a:ext uri="{63B3BB69-23CF-44E3-9099-C40C66FF867C}">
                  <a14:compatExt spid="_x0000_s1134594"/>
                </a:ext>
                <a:ext uri="{FF2B5EF4-FFF2-40B4-BE49-F238E27FC236}">
                  <a16:creationId xmlns:a16="http://schemas.microsoft.com/office/drawing/2014/main" id="{00000000-0008-0000-2800-0000025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251460</xdr:colOff>
      <xdr:row>0</xdr:row>
      <xdr:rowOff>0</xdr:rowOff>
    </xdr:from>
    <xdr:to>
      <xdr:col>17</xdr:col>
      <xdr:colOff>68580</xdr:colOff>
      <xdr:row>2</xdr:row>
      <xdr:rowOff>1270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885" y="0"/>
          <a:ext cx="53149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135617" name="Button 1" hidden="1">
              <a:extLst>
                <a:ext uri="{63B3BB69-23CF-44E3-9099-C40C66FF867C}">
                  <a14:compatExt spid="_x0000_s1135617"/>
                </a:ext>
                <a:ext uri="{FF2B5EF4-FFF2-40B4-BE49-F238E27FC236}">
                  <a16:creationId xmlns:a16="http://schemas.microsoft.com/office/drawing/2014/main" id="{00000000-0008-0000-2900-00000154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135618" name="Button 2" hidden="1">
              <a:extLst>
                <a:ext uri="{63B3BB69-23CF-44E3-9099-C40C66FF867C}">
                  <a14:compatExt spid="_x0000_s1135618"/>
                </a:ext>
                <a:ext uri="{FF2B5EF4-FFF2-40B4-BE49-F238E27FC236}">
                  <a16:creationId xmlns:a16="http://schemas.microsoft.com/office/drawing/2014/main" id="{00000000-0008-0000-2900-00000254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60" y="30480"/>
          <a:ext cx="485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22977" name="Button 1" hidden="1">
              <a:extLst>
                <a:ext uri="{63B3BB69-23CF-44E3-9099-C40C66FF867C}">
                  <a14:compatExt spid="_x0000_s1022977"/>
                </a:ext>
                <a:ext uri="{FF2B5EF4-FFF2-40B4-BE49-F238E27FC236}">
                  <a16:creationId xmlns:a16="http://schemas.microsoft.com/office/drawing/2014/main" id="{00000000-0008-0000-2A00-0000019C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26049" name="Button 1" hidden="1">
              <a:extLst>
                <a:ext uri="{63B3BB69-23CF-44E3-9099-C40C66FF867C}">
                  <a14:compatExt spid="_x0000_s1026049"/>
                </a:ext>
                <a:ext uri="{FF2B5EF4-FFF2-40B4-BE49-F238E27FC236}">
                  <a16:creationId xmlns:a16="http://schemas.microsoft.com/office/drawing/2014/main" id="{00000000-0008-0000-2C00-000001A8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30145" name="Button 1" hidden="1">
              <a:extLst>
                <a:ext uri="{63B3BB69-23CF-44E3-9099-C40C66FF867C}">
                  <a14:compatExt spid="_x0000_s1030145"/>
                </a:ext>
                <a:ext uri="{FF2B5EF4-FFF2-40B4-BE49-F238E27FC236}">
                  <a16:creationId xmlns:a16="http://schemas.microsoft.com/office/drawing/2014/main" id="{00000000-0008-0000-2E00-000001B8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1032193" name="Button 1" hidden="1">
              <a:extLst>
                <a:ext uri="{63B3BB69-23CF-44E3-9099-C40C66FF867C}">
                  <a14:compatExt spid="_x0000_s1032193"/>
                </a:ext>
                <a:ext uri="{FF2B5EF4-FFF2-40B4-BE49-F238E27FC236}">
                  <a16:creationId xmlns:a16="http://schemas.microsoft.com/office/drawing/2014/main" id="{00000000-0008-0000-3000-000001C0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65953" name="Button 1" hidden="1">
              <a:extLst>
                <a:ext uri="{63B3BB69-23CF-44E3-9099-C40C66FF867C}">
                  <a14:compatExt spid="_x0000_s765953"/>
                </a:ext>
                <a:ext uri="{FF2B5EF4-FFF2-40B4-BE49-F238E27FC236}">
                  <a16:creationId xmlns:a16="http://schemas.microsoft.com/office/drawing/2014/main" id="{00000000-0008-0000-0400-000001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7046" name="Kép 2">
          <a:extLst>
            <a:ext uri="{FF2B5EF4-FFF2-40B4-BE49-F238E27FC236}">
              <a16:creationId xmlns:a16="http://schemas.microsoft.com/office/drawing/2014/main" id="{00000000-0008-0000-0500-0000568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984065" name="Button 1" hidden="1">
              <a:extLst>
                <a:ext uri="{63B3BB69-23CF-44E3-9099-C40C66FF867C}">
                  <a14:compatExt spid="_x0000_s984065"/>
                </a:ext>
                <a:ext uri="{FF2B5EF4-FFF2-40B4-BE49-F238E27FC236}">
                  <a16:creationId xmlns:a16="http://schemas.microsoft.com/office/drawing/2014/main" id="{00000000-0008-0000-0600-00000104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987137" name="Button 1" hidden="1">
              <a:extLst>
                <a:ext uri="{63B3BB69-23CF-44E3-9099-C40C66FF867C}">
                  <a14:compatExt spid="_x0000_s987137"/>
                </a:ext>
                <a:ext uri="{FF2B5EF4-FFF2-40B4-BE49-F238E27FC236}">
                  <a16:creationId xmlns:a16="http://schemas.microsoft.com/office/drawing/2014/main" id="{00000000-0008-0000-0800-00000110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ctrlProp" Target="../ctrlProps/ctrlProp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6.xml"/><Relationship Id="rId4" Type="http://schemas.openxmlformats.org/officeDocument/2006/relationships/ctrlProp" Target="../ctrlProps/ctrlProp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7.xml"/><Relationship Id="rId4" Type="http://schemas.openxmlformats.org/officeDocument/2006/relationships/ctrlProp" Target="../ctrlProps/ctrlProp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comments" Target="../comments8.xml"/><Relationship Id="rId4" Type="http://schemas.openxmlformats.org/officeDocument/2006/relationships/ctrlProp" Target="../ctrlProps/ctrlProp9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9.xml"/><Relationship Id="rId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omments" Target="../comments10.xml"/><Relationship Id="rId4" Type="http://schemas.openxmlformats.org/officeDocument/2006/relationships/ctrlProp" Target="../ctrlProps/ctrlProp1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5" Type="http://schemas.openxmlformats.org/officeDocument/2006/relationships/comments" Target="../comments11.xml"/><Relationship Id="rId4" Type="http://schemas.openxmlformats.org/officeDocument/2006/relationships/ctrlProp" Target="../ctrlProps/ctrlProp1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6" Type="http://schemas.openxmlformats.org/officeDocument/2006/relationships/comments" Target="../comments12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6" Type="http://schemas.openxmlformats.org/officeDocument/2006/relationships/comments" Target="../comments13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5" Type="http://schemas.openxmlformats.org/officeDocument/2006/relationships/comments" Target="../comments14.xml"/><Relationship Id="rId4" Type="http://schemas.openxmlformats.org/officeDocument/2006/relationships/ctrlProp" Target="../ctrlProps/ctrlProp17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15.xml"/><Relationship Id="rId4" Type="http://schemas.openxmlformats.org/officeDocument/2006/relationships/ctrlProp" Target="../ctrlProps/ctrlProp1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5" Type="http://schemas.openxmlformats.org/officeDocument/2006/relationships/comments" Target="../comments16.xml"/><Relationship Id="rId4" Type="http://schemas.openxmlformats.org/officeDocument/2006/relationships/ctrlProp" Target="../ctrlProps/ctrlProp1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6" Type="http://schemas.openxmlformats.org/officeDocument/2006/relationships/comments" Target="../comments17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6" Type="http://schemas.openxmlformats.org/officeDocument/2006/relationships/comments" Target="../comments18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5" Type="http://schemas.openxmlformats.org/officeDocument/2006/relationships/comments" Target="../comments19.xml"/><Relationship Id="rId4" Type="http://schemas.openxmlformats.org/officeDocument/2006/relationships/ctrlProp" Target="../ctrlProps/ctrlProp24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5" Type="http://schemas.openxmlformats.org/officeDocument/2006/relationships/comments" Target="../comments20.xml"/><Relationship Id="rId4" Type="http://schemas.openxmlformats.org/officeDocument/2006/relationships/ctrlProp" Target="../ctrlProps/ctrlProp2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5" Type="http://schemas.openxmlformats.org/officeDocument/2006/relationships/comments" Target="../comments21.xml"/><Relationship Id="rId4" Type="http://schemas.openxmlformats.org/officeDocument/2006/relationships/ctrlProp" Target="../ctrlProps/ctrlProp26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Relationship Id="rId5" Type="http://schemas.openxmlformats.org/officeDocument/2006/relationships/comments" Target="../comments22.xml"/><Relationship Id="rId4" Type="http://schemas.openxmlformats.org/officeDocument/2006/relationships/ctrlProp" Target="../ctrlProps/ctrlProp27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Relationship Id="rId6" Type="http://schemas.openxmlformats.org/officeDocument/2006/relationships/comments" Target="../comments23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Relationship Id="rId6" Type="http://schemas.openxmlformats.org/officeDocument/2006/relationships/comments" Target="../comments24.xml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Relationship Id="rId5" Type="http://schemas.openxmlformats.org/officeDocument/2006/relationships/comments" Target="../comments25.xml"/><Relationship Id="rId4" Type="http://schemas.openxmlformats.org/officeDocument/2006/relationships/ctrlProp" Target="../ctrlProps/ctrlProp32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Relationship Id="rId5" Type="http://schemas.openxmlformats.org/officeDocument/2006/relationships/comments" Target="../comments26.xml"/><Relationship Id="rId4" Type="http://schemas.openxmlformats.org/officeDocument/2006/relationships/ctrlProp" Target="../ctrlProps/ctrlProp33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Relationship Id="rId5" Type="http://schemas.openxmlformats.org/officeDocument/2006/relationships/comments" Target="../comments27.xml"/><Relationship Id="rId4" Type="http://schemas.openxmlformats.org/officeDocument/2006/relationships/ctrlProp" Target="../ctrlProps/ctrlProp34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Relationship Id="rId5" Type="http://schemas.openxmlformats.org/officeDocument/2006/relationships/comments" Target="../comments28.xml"/><Relationship Id="rId4" Type="http://schemas.openxmlformats.org/officeDocument/2006/relationships/ctrlProp" Target="../ctrlProps/ctrlProp3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topLeftCell="A5" zoomScale="160" zoomScaleNormal="160" workbookViewId="0">
      <selection activeCell="A8" sqref="A8:E8"/>
    </sheetView>
  </sheetViews>
  <sheetFormatPr defaultRowHeight="13.2" x14ac:dyDescent="0.25"/>
  <cols>
    <col min="1" max="1" width="19.109375" customWidth="1"/>
    <col min="2" max="2" width="30.33203125" bestFit="1" customWidth="1"/>
    <col min="3" max="3" width="23.33203125" customWidth="1"/>
    <col min="4" max="4" width="19.109375" customWidth="1"/>
    <col min="5" max="5" width="19.109375" style="1" customWidth="1"/>
  </cols>
  <sheetData>
    <row r="1" spans="1:7" s="2" customFormat="1" ht="49.5" customHeight="1" thickBot="1" x14ac:dyDescent="0.3">
      <c r="A1" s="227" t="s">
        <v>102</v>
      </c>
      <c r="B1" s="3"/>
      <c r="C1" s="3"/>
      <c r="D1" s="228"/>
      <c r="E1" s="4"/>
      <c r="F1" s="5"/>
      <c r="G1" s="5"/>
    </row>
    <row r="2" spans="1:7" s="6" customFormat="1" ht="36.75" customHeight="1" thickBot="1" x14ac:dyDescent="0.3">
      <c r="A2" s="7" t="s">
        <v>18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19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255" t="s">
        <v>20</v>
      </c>
      <c r="B5" s="21"/>
      <c r="C5" s="21"/>
      <c r="D5" s="21"/>
      <c r="E5" s="424"/>
      <c r="F5" s="22"/>
      <c r="G5" s="23"/>
    </row>
    <row r="6" spans="1:7" s="2" customFormat="1" ht="24.6" x14ac:dyDescent="0.25">
      <c r="A6" s="464" t="s">
        <v>114</v>
      </c>
      <c r="B6" s="425"/>
      <c r="C6" s="24"/>
      <c r="D6" s="25"/>
      <c r="E6" s="26"/>
      <c r="F6" s="5"/>
      <c r="G6" s="5"/>
    </row>
    <row r="7" spans="1:7" s="18" customFormat="1" ht="15" customHeight="1" x14ac:dyDescent="0.25">
      <c r="A7" s="256" t="s">
        <v>103</v>
      </c>
      <c r="B7" s="256" t="s">
        <v>104</v>
      </c>
      <c r="C7" s="256" t="s">
        <v>105</v>
      </c>
      <c r="D7" s="256" t="s">
        <v>106</v>
      </c>
      <c r="E7" s="256" t="s">
        <v>107</v>
      </c>
      <c r="F7" s="22"/>
      <c r="G7" s="23"/>
    </row>
    <row r="8" spans="1:7" s="2" customFormat="1" ht="16.5" customHeight="1" x14ac:dyDescent="0.25">
      <c r="A8" s="278"/>
      <c r="B8" s="278"/>
      <c r="C8" s="278"/>
      <c r="D8" s="278"/>
      <c r="E8" s="278"/>
      <c r="F8" s="5"/>
      <c r="G8" s="5"/>
    </row>
    <row r="9" spans="1:7" s="2" customFormat="1" ht="15" customHeight="1" x14ac:dyDescent="0.25">
      <c r="A9" s="255" t="s">
        <v>21</v>
      </c>
      <c r="B9" s="21"/>
      <c r="C9" s="256" t="s">
        <v>22</v>
      </c>
      <c r="D9" s="256"/>
      <c r="E9" s="257" t="s">
        <v>23</v>
      </c>
      <c r="F9" s="5"/>
      <c r="G9" s="5"/>
    </row>
    <row r="10" spans="1:7" s="2" customFormat="1" x14ac:dyDescent="0.25">
      <c r="A10" s="29" t="s">
        <v>195</v>
      </c>
      <c r="B10" s="30"/>
      <c r="C10" s="31" t="s">
        <v>132</v>
      </c>
      <c r="D10" s="256" t="s">
        <v>64</v>
      </c>
      <c r="E10" s="413" t="s">
        <v>133</v>
      </c>
      <c r="F10" s="5"/>
      <c r="G10" s="5"/>
    </row>
    <row r="11" spans="1:7" x14ac:dyDescent="0.25">
      <c r="A11" s="20"/>
      <c r="B11" s="21"/>
      <c r="C11" s="275" t="s">
        <v>62</v>
      </c>
      <c r="D11" s="275" t="s">
        <v>99</v>
      </c>
      <c r="E11" s="275" t="s">
        <v>100</v>
      </c>
      <c r="F11" s="33"/>
      <c r="G11" s="33"/>
    </row>
    <row r="12" spans="1:7" s="2" customFormat="1" x14ac:dyDescent="0.25">
      <c r="A12" s="229"/>
      <c r="B12" s="5"/>
      <c r="C12" s="279"/>
      <c r="D12" s="279" t="s">
        <v>340</v>
      </c>
      <c r="E12" s="279" t="s">
        <v>339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408"/>
      <c r="C17" s="230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1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00BC8-B72B-435D-9765-97EFD05A3DD2}">
  <sheetPr>
    <tabColor indexed="11"/>
  </sheetPr>
  <dimension ref="A1:AK41"/>
  <sheetViews>
    <sheetView workbookViewId="0">
      <selection activeCell="D6" sqref="D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1" width="8.5546875" customWidth="1"/>
    <col min="12" max="12" width="10.33203125" bestFit="1" customWidth="1"/>
    <col min="13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463" t="s">
        <v>217</v>
      </c>
      <c r="F2" s="289"/>
      <c r="G2" s="290" t="s">
        <v>454</v>
      </c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/>
      <c r="C7" s="357" t="str">
        <f>IF($B7="","",VLOOKUP($B7,#REF!,5))</f>
        <v/>
      </c>
      <c r="D7" s="357" t="str">
        <f>IF($B7="","",VLOOKUP($B7,#REF!,15))</f>
        <v/>
      </c>
      <c r="E7" s="480" t="s">
        <v>213</v>
      </c>
      <c r="F7" s="358"/>
      <c r="G7" s="480" t="s">
        <v>152</v>
      </c>
      <c r="H7" s="358"/>
      <c r="I7" s="352" t="str">
        <f>IF($B7="","",VLOOKUP($B7,#REF!,4))</f>
        <v/>
      </c>
      <c r="J7" s="333"/>
      <c r="K7" s="482" t="s">
        <v>351</v>
      </c>
      <c r="L7" s="411"/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57" t="str">
        <f>IF($B9="","",VLOOKUP($B9,#REF!,5))</f>
        <v/>
      </c>
      <c r="D9" s="357" t="str">
        <f>IF($B9="","",VLOOKUP($B9,#REF!,15))</f>
        <v/>
      </c>
      <c r="E9" s="480" t="s">
        <v>214</v>
      </c>
      <c r="F9" s="358"/>
      <c r="G9" s="480" t="s">
        <v>215</v>
      </c>
      <c r="H9" s="358"/>
      <c r="I9" s="352" t="str">
        <f>IF($B9="","",VLOOKUP($B9,#REF!,4))</f>
        <v/>
      </c>
      <c r="J9" s="333"/>
      <c r="K9" s="482" t="s">
        <v>352</v>
      </c>
      <c r="L9" s="411"/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57" t="str">
        <f>IF($B11="","",VLOOKUP($B11,#REF!,5))</f>
        <v/>
      </c>
      <c r="D11" s="357" t="str">
        <f>IF($B11="","",VLOOKUP($B11,#REF!,15))</f>
        <v/>
      </c>
      <c r="E11" s="480"/>
      <c r="F11" s="358"/>
      <c r="G11" s="480"/>
      <c r="H11" s="358"/>
      <c r="I11" s="352" t="str">
        <f>IF($B11="","",VLOOKUP($B11,#REF!,4))</f>
        <v/>
      </c>
      <c r="J11" s="333"/>
      <c r="K11" s="482"/>
      <c r="L11" s="411" t="str">
        <f>IF(K11="","",CONCATENATE(VLOOKUP($Y$3,$AB$1:$AK$1,K11)," pont"))</f>
        <v/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33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Hamsik</v>
      </c>
      <c r="E18" s="503"/>
      <c r="F18" s="503" t="str">
        <f>E9</f>
        <v>Csősz</v>
      </c>
      <c r="G18" s="503"/>
      <c r="H18" s="503"/>
      <c r="I18" s="503"/>
      <c r="J18" s="333"/>
      <c r="K18" s="33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Hamsik</v>
      </c>
      <c r="C19" s="499"/>
      <c r="D19" s="502"/>
      <c r="E19" s="502"/>
      <c r="F19" s="510" t="s">
        <v>350</v>
      </c>
      <c r="G19" s="501"/>
      <c r="H19" s="500"/>
      <c r="I19" s="501"/>
      <c r="J19" s="333"/>
      <c r="K19" s="33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Csősz</v>
      </c>
      <c r="C20" s="499"/>
      <c r="D20" s="500" t="s">
        <v>349</v>
      </c>
      <c r="E20" s="501"/>
      <c r="F20" s="502"/>
      <c r="G20" s="502"/>
      <c r="H20" s="500"/>
      <c r="I20" s="501"/>
      <c r="J20" s="333"/>
      <c r="K20" s="333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/>
      <c r="C21" s="499"/>
      <c r="D21" s="500"/>
      <c r="E21" s="501"/>
      <c r="F21" s="500"/>
      <c r="G21" s="501"/>
      <c r="H21" s="502"/>
      <c r="I21" s="502"/>
      <c r="J21" s="333"/>
      <c r="K21" s="333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11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455"/>
      <c r="N33" s="45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5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L4</f>
        <v>Dénes Tibor</v>
      </c>
      <c r="L41" s="311"/>
      <c r="M41" s="377"/>
      <c r="P41" s="196"/>
      <c r="Q41" s="192"/>
      <c r="R41" s="368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07" priority="2" stopIfTrue="1" operator="equal">
      <formula>"Bye"</formula>
    </cfRule>
  </conditionalFormatting>
  <conditionalFormatting sqref="R41">
    <cfRule type="expression" dxfId="30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A03E-0337-46BD-9AE6-AB7E1D44465D}">
  <sheetPr>
    <tabColor indexed="42"/>
  </sheetPr>
  <dimension ref="A1:R134"/>
  <sheetViews>
    <sheetView showGridLines="0" showZeros="0" workbookViewId="0">
      <pane ySplit="6" topLeftCell="A7" activePane="bottomLeft" state="frozen"/>
      <selection activeCell="A5" sqref="A5"/>
      <selection pane="bottomLeft" activeCell="B3" sqref="B3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8" ht="13.8" thickBot="1" x14ac:dyDescent="0.3">
      <c r="B2" s="88" t="s">
        <v>51</v>
      </c>
      <c r="C2" s="276" t="s">
        <v>342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8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8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8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8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8" s="11" customFormat="1" ht="18.899999999999999" customHeight="1" x14ac:dyDescent="0.25">
      <c r="A7" s="251">
        <v>1</v>
      </c>
      <c r="B7" s="93" t="s">
        <v>222</v>
      </c>
      <c r="C7" s="93" t="s">
        <v>223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8" s="11" customFormat="1" ht="18.899999999999999" customHeight="1" x14ac:dyDescent="0.25">
      <c r="A8" s="251">
        <v>2</v>
      </c>
      <c r="B8" s="93" t="s">
        <v>121</v>
      </c>
      <c r="C8" s="93" t="s">
        <v>221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8" s="11" customFormat="1" ht="18.899999999999999" customHeight="1" x14ac:dyDescent="0.25">
      <c r="A9" s="251">
        <v>3</v>
      </c>
      <c r="B9" s="93" t="s">
        <v>218</v>
      </c>
      <c r="C9" s="93" t="s">
        <v>219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8" s="11" customFormat="1" ht="18.899999999999999" customHeight="1" x14ac:dyDescent="0.25">
      <c r="A10" s="251">
        <v>4</v>
      </c>
      <c r="B10" s="93" t="s">
        <v>116</v>
      </c>
      <c r="C10" s="93" t="s">
        <v>220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8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8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  <c r="R12" s="11">
        <v>1</v>
      </c>
    </row>
    <row r="13" spans="1:18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8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8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8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305" priority="7" stopIfTrue="1">
      <formula>$O7&gt;=1</formula>
    </cfRule>
  </conditionalFormatting>
  <conditionalFormatting sqref="B7:D14">
    <cfRule type="expression" dxfId="304" priority="5" stopIfTrue="1">
      <formula>$O7&gt;=1</formula>
    </cfRule>
  </conditionalFormatting>
  <conditionalFormatting sqref="B7:D27">
    <cfRule type="expression" dxfId="303" priority="1" stopIfTrue="1">
      <formula>$Q7&gt;=1</formula>
    </cfRule>
  </conditionalFormatting>
  <conditionalFormatting sqref="E7:E27">
    <cfRule type="expression" dxfId="302" priority="2" stopIfTrue="1">
      <formula>AND(ROUNDDOWN(($A$4-E7)/365.25,0)&lt;=13,G7&lt;&gt;"OK")</formula>
    </cfRule>
    <cfRule type="expression" dxfId="301" priority="3" stopIfTrue="1">
      <formula>AND(ROUNDDOWN(($A$4-E7)/365.25,0)&lt;=14,G7&lt;&gt;"OK")</formula>
    </cfRule>
    <cfRule type="expression" dxfId="300" priority="4" stopIfTrue="1">
      <formula>AND(ROUNDDOWN(($A$4-E7)/365.25,0)&lt;=17,G7&lt;&gt;"OK")</formula>
    </cfRule>
  </conditionalFormatting>
  <conditionalFormatting sqref="E7:E134">
    <cfRule type="expression" dxfId="299" priority="8" stopIfTrue="1">
      <formula>AND(ROUNDDOWN(($A$4-E7)/365.25,0)&lt;=13,#REF!&lt;&gt;"OK")</formula>
    </cfRule>
    <cfRule type="expression" dxfId="298" priority="9" stopIfTrue="1">
      <formula>AND(ROUNDDOWN(($A$4-E7)/365.25,0)&lt;=14,#REF!&lt;&gt;"OK")</formula>
    </cfRule>
    <cfRule type="expression" dxfId="297" priority="10" stopIfTrue="1">
      <formula>AND(ROUNDDOWN(($A$4-E7)/365.25,0)&lt;=17,#REF!&lt;&gt;"OK")</formula>
    </cfRule>
  </conditionalFormatting>
  <conditionalFormatting sqref="H7:H134">
    <cfRule type="cellIs" dxfId="296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89185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FC78-14CF-4627-9583-D87CF46C0496}">
  <sheetPr>
    <tabColor indexed="11"/>
  </sheetPr>
  <dimension ref="A1:AK41"/>
  <sheetViews>
    <sheetView topLeftCell="B1" workbookViewId="0">
      <selection activeCell="F6" sqref="F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289" t="s">
        <v>216</v>
      </c>
      <c r="F2" s="289"/>
      <c r="G2" s="290" t="s">
        <v>454</v>
      </c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/>
      <c r="M3" s="51" t="s">
        <v>31</v>
      </c>
      <c r="N3" s="360"/>
      <c r="O3" s="359"/>
      <c r="P3" s="360"/>
      <c r="Q3" s="399" t="s">
        <v>79</v>
      </c>
      <c r="R3" s="400" t="s">
        <v>85</v>
      </c>
      <c r="S3" s="400" t="s">
        <v>80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412"/>
      <c r="M4" s="299" t="s">
        <v>133</v>
      </c>
      <c r="N4" s="361"/>
      <c r="O4" s="362"/>
      <c r="P4" s="361"/>
      <c r="Q4" s="401" t="s">
        <v>86</v>
      </c>
      <c r="R4" s="402" t="s">
        <v>81</v>
      </c>
      <c r="S4" s="402" t="s">
        <v>82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S5" s="404" t="s">
        <v>84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>
        <v>1</v>
      </c>
      <c r="C7" s="390"/>
      <c r="D7" s="390"/>
      <c r="E7" s="511" t="s">
        <v>218</v>
      </c>
      <c r="F7" s="512"/>
      <c r="G7" s="511" t="s">
        <v>219</v>
      </c>
      <c r="H7" s="512"/>
      <c r="I7" s="391"/>
      <c r="J7" s="333"/>
      <c r="K7" s="482" t="s">
        <v>352</v>
      </c>
      <c r="L7" s="411"/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92"/>
      <c r="D8" s="392"/>
      <c r="E8" s="392"/>
      <c r="F8" s="392"/>
      <c r="G8" s="392"/>
      <c r="H8" s="392"/>
      <c r="I8" s="392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90" t="str">
        <f>IF($B9="","",VLOOKUP($B9,#REF!,5))</f>
        <v/>
      </c>
      <c r="D9" s="390" t="str">
        <f>IF($B9="","",VLOOKUP($B9,#REF!,15))</f>
        <v/>
      </c>
      <c r="E9" s="511" t="s">
        <v>116</v>
      </c>
      <c r="F9" s="512"/>
      <c r="G9" s="511" t="s">
        <v>220</v>
      </c>
      <c r="H9" s="512"/>
      <c r="I9" s="391" t="str">
        <f>IF($B9="","",VLOOKUP($B9,#REF!,4))</f>
        <v/>
      </c>
      <c r="J9" s="333"/>
      <c r="K9" s="482" t="s">
        <v>362</v>
      </c>
      <c r="L9" s="411"/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92"/>
      <c r="D10" s="392"/>
      <c r="E10" s="392"/>
      <c r="F10" s="392"/>
      <c r="G10" s="392"/>
      <c r="H10" s="392"/>
      <c r="I10" s="392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90" t="str">
        <f>IF($B11="","",VLOOKUP($B11,#REF!,5))</f>
        <v/>
      </c>
      <c r="D11" s="390" t="str">
        <f>IF($B11="","",VLOOKUP($B11,#REF!,15))</f>
        <v/>
      </c>
      <c r="E11" s="511" t="s">
        <v>121</v>
      </c>
      <c r="F11" s="512"/>
      <c r="G11" s="511" t="s">
        <v>221</v>
      </c>
      <c r="H11" s="512"/>
      <c r="I11" s="391" t="str">
        <f>IF($B11="","",VLOOKUP($B11,#REF!,4))</f>
        <v/>
      </c>
      <c r="J11" s="333"/>
      <c r="K11" s="482" t="s">
        <v>351</v>
      </c>
      <c r="L11" s="411"/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63"/>
      <c r="B12" s="389"/>
      <c r="C12" s="392"/>
      <c r="D12" s="392"/>
      <c r="E12" s="392"/>
      <c r="F12" s="392"/>
      <c r="G12" s="392"/>
      <c r="H12" s="392"/>
      <c r="I12" s="392"/>
      <c r="J12" s="333"/>
      <c r="K12" s="386"/>
      <c r="L12" s="386"/>
      <c r="M12" s="417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63" t="s">
        <v>72</v>
      </c>
      <c r="B13" s="388"/>
      <c r="C13" s="390" t="str">
        <f>IF($B13="","",VLOOKUP($B13,#REF!,5))</f>
        <v/>
      </c>
      <c r="D13" s="390" t="str">
        <f>IF($B13="","",VLOOKUP($B13,#REF!,15))</f>
        <v/>
      </c>
      <c r="E13" s="511" t="s">
        <v>222</v>
      </c>
      <c r="F13" s="512"/>
      <c r="G13" s="511" t="s">
        <v>223</v>
      </c>
      <c r="H13" s="512"/>
      <c r="I13" s="391" t="str">
        <f>IF($B13="","",VLOOKUP($B13,#REF!,4))</f>
        <v/>
      </c>
      <c r="J13" s="333"/>
      <c r="K13" s="482"/>
      <c r="L13" s="411" t="str">
        <f>IF(K13="","",CONCATENATE(VLOOKUP($Y$3,$AB$1:$AK$1,K13)," pont"))</f>
        <v/>
      </c>
      <c r="M13" s="416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Náray</v>
      </c>
      <c r="E18" s="503"/>
      <c r="F18" s="503" t="str">
        <f>E9</f>
        <v>Jancsó</v>
      </c>
      <c r="G18" s="503"/>
      <c r="H18" s="503" t="str">
        <f>E11</f>
        <v>Tóth</v>
      </c>
      <c r="I18" s="503"/>
      <c r="J18" s="503" t="str">
        <f>E13</f>
        <v>Darmos</v>
      </c>
      <c r="K18" s="50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Náray</v>
      </c>
      <c r="C19" s="499"/>
      <c r="D19" s="502"/>
      <c r="E19" s="502"/>
      <c r="F19" s="500" t="s">
        <v>411</v>
      </c>
      <c r="G19" s="501"/>
      <c r="H19" s="500" t="s">
        <v>408</v>
      </c>
      <c r="I19" s="501"/>
      <c r="J19" s="507" t="s">
        <v>353</v>
      </c>
      <c r="K19" s="50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Jancsó</v>
      </c>
      <c r="C20" s="499"/>
      <c r="D20" s="500" t="s">
        <v>410</v>
      </c>
      <c r="E20" s="501"/>
      <c r="F20" s="502">
        <v>6</v>
      </c>
      <c r="G20" s="502"/>
      <c r="H20" s="500" t="s">
        <v>408</v>
      </c>
      <c r="I20" s="501"/>
      <c r="J20" s="500" t="s">
        <v>353</v>
      </c>
      <c r="K20" s="501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Tóth</v>
      </c>
      <c r="C21" s="499"/>
      <c r="D21" s="500" t="s">
        <v>409</v>
      </c>
      <c r="E21" s="501"/>
      <c r="F21" s="500" t="s">
        <v>409</v>
      </c>
      <c r="G21" s="501"/>
      <c r="H21" s="502"/>
      <c r="I21" s="502"/>
      <c r="J21" s="500" t="s">
        <v>353</v>
      </c>
      <c r="K21" s="501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ht="18.75" customHeight="1" x14ac:dyDescent="0.25">
      <c r="A22" s="393" t="s">
        <v>72</v>
      </c>
      <c r="B22" s="499" t="str">
        <f>E13</f>
        <v>Darmos</v>
      </c>
      <c r="C22" s="499"/>
      <c r="D22" s="500" t="s">
        <v>354</v>
      </c>
      <c r="E22" s="501"/>
      <c r="F22" s="500" t="s">
        <v>354</v>
      </c>
      <c r="G22" s="501"/>
      <c r="H22" s="507" t="s">
        <v>354</v>
      </c>
      <c r="I22" s="503"/>
      <c r="J22" s="502"/>
      <c r="K22" s="502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33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38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3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M4</f>
        <v>Dénes Tibor</v>
      </c>
      <c r="L41" s="311"/>
      <c r="M41" s="377"/>
      <c r="P41" s="196"/>
      <c r="Q41" s="192"/>
      <c r="R41" s="36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95" priority="1" stopIfTrue="1" operator="equal">
      <formula>"Bye"</formula>
    </cfRule>
  </conditionalFormatting>
  <conditionalFormatting sqref="R41">
    <cfRule type="expression" dxfId="29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E015-422F-42D7-9D06-9C9C160354FC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B3" sqref="B3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343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224</v>
      </c>
      <c r="C7" s="93" t="s">
        <v>225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226</v>
      </c>
      <c r="C8" s="93" t="s">
        <v>227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/>
      <c r="C9" s="93"/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/>
      <c r="C10" s="93"/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293" priority="7" stopIfTrue="1">
      <formula>$O7&gt;=1</formula>
    </cfRule>
  </conditionalFormatting>
  <conditionalFormatting sqref="B7:D14">
    <cfRule type="expression" dxfId="292" priority="5" stopIfTrue="1">
      <formula>$O7&gt;=1</formula>
    </cfRule>
  </conditionalFormatting>
  <conditionalFormatting sqref="B7:D27">
    <cfRule type="expression" dxfId="291" priority="1" stopIfTrue="1">
      <formula>$Q7&gt;=1</formula>
    </cfRule>
  </conditionalFormatting>
  <conditionalFormatting sqref="E7:E27">
    <cfRule type="expression" dxfId="290" priority="2" stopIfTrue="1">
      <formula>AND(ROUNDDOWN(($A$4-E7)/365.25,0)&lt;=13,G7&lt;&gt;"OK")</formula>
    </cfRule>
    <cfRule type="expression" dxfId="289" priority="3" stopIfTrue="1">
      <formula>AND(ROUNDDOWN(($A$4-E7)/365.25,0)&lt;=14,G7&lt;&gt;"OK")</formula>
    </cfRule>
    <cfRule type="expression" dxfId="288" priority="4" stopIfTrue="1">
      <formula>AND(ROUNDDOWN(($A$4-E7)/365.25,0)&lt;=17,G7&lt;&gt;"OK")</formula>
    </cfRule>
  </conditionalFormatting>
  <conditionalFormatting sqref="E7:E134">
    <cfRule type="expression" dxfId="287" priority="8" stopIfTrue="1">
      <formula>AND(ROUNDDOWN(($A$4-E7)/365.25,0)&lt;=13,#REF!&lt;&gt;"OK")</formula>
    </cfRule>
    <cfRule type="expression" dxfId="286" priority="9" stopIfTrue="1">
      <formula>AND(ROUNDDOWN(($A$4-E7)/365.25,0)&lt;=14,#REF!&lt;&gt;"OK")</formula>
    </cfRule>
    <cfRule type="expression" dxfId="285" priority="10" stopIfTrue="1">
      <formula>AND(ROUNDDOWN(($A$4-E7)/365.25,0)&lt;=17,#REF!&lt;&gt;"OK")</formula>
    </cfRule>
  </conditionalFormatting>
  <conditionalFormatting sqref="H7:H134">
    <cfRule type="cellIs" dxfId="284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1233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B91E-0DAF-413D-AB87-2724D936F041}">
  <sheetPr>
    <tabColor indexed="11"/>
  </sheetPr>
  <dimension ref="A1:AK41"/>
  <sheetViews>
    <sheetView workbookViewId="0">
      <selection activeCell="L13" sqref="L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1" width="8.5546875" customWidth="1"/>
    <col min="12" max="12" width="10.33203125" bestFit="1" customWidth="1"/>
    <col min="13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463" t="s">
        <v>135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/>
      <c r="C7" s="357" t="str">
        <f>IF($B7="","",VLOOKUP($B7,#REF!,5))</f>
        <v/>
      </c>
      <c r="D7" s="357" t="str">
        <f>IF($B7="","",VLOOKUP($B7,#REF!,15))</f>
        <v/>
      </c>
      <c r="E7" s="480" t="s">
        <v>224</v>
      </c>
      <c r="F7" s="358"/>
      <c r="G7" s="480" t="s">
        <v>225</v>
      </c>
      <c r="H7" s="358"/>
      <c r="I7" s="352" t="str">
        <f>IF($B7="","",VLOOKUP($B7,#REF!,4))</f>
        <v/>
      </c>
      <c r="J7" s="333"/>
      <c r="K7" s="482" t="s">
        <v>352</v>
      </c>
      <c r="L7" s="411"/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57" t="str">
        <f>IF($B9="","",VLOOKUP($B9,#REF!,5))</f>
        <v/>
      </c>
      <c r="D9" s="357" t="str">
        <f>IF($B9="","",VLOOKUP($B9,#REF!,15))</f>
        <v/>
      </c>
      <c r="E9" s="480" t="s">
        <v>228</v>
      </c>
      <c r="F9" s="358"/>
      <c r="G9" s="480" t="s">
        <v>227</v>
      </c>
      <c r="H9" s="358"/>
      <c r="I9" s="352" t="str">
        <f>IF($B9="","",VLOOKUP($B9,#REF!,4))</f>
        <v/>
      </c>
      <c r="J9" s="333"/>
      <c r="K9" s="482" t="s">
        <v>351</v>
      </c>
      <c r="L9" s="411"/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57" t="str">
        <f>IF($B11="","",VLOOKUP($B11,#REF!,5))</f>
        <v/>
      </c>
      <c r="D11" s="357" t="str">
        <f>IF($B11="","",VLOOKUP($B11,#REF!,15))</f>
        <v/>
      </c>
      <c r="E11" s="480"/>
      <c r="F11" s="358"/>
      <c r="G11" s="480"/>
      <c r="H11" s="358"/>
      <c r="I11" s="352" t="str">
        <f>IF($B11="","",VLOOKUP($B11,#REF!,4))</f>
        <v/>
      </c>
      <c r="J11" s="333"/>
      <c r="K11" s="482"/>
      <c r="L11" s="411" t="str">
        <f>IF(K11="","",CONCATENATE(VLOOKUP($Y$3,$AB$1:$AK$1,K11)," pont"))</f>
        <v/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33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Zsinkó</v>
      </c>
      <c r="E18" s="503"/>
      <c r="F18" s="503" t="str">
        <f>E9</f>
        <v>Koncsik</v>
      </c>
      <c r="G18" s="503"/>
      <c r="H18" s="503"/>
      <c r="I18" s="503"/>
      <c r="J18" s="333"/>
      <c r="K18" s="33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Zsinkó</v>
      </c>
      <c r="C19" s="499"/>
      <c r="D19" s="502"/>
      <c r="E19" s="502"/>
      <c r="F19" s="500" t="s">
        <v>354</v>
      </c>
      <c r="G19" s="501"/>
      <c r="H19" s="500"/>
      <c r="I19" s="501"/>
      <c r="J19" s="333"/>
      <c r="K19" s="33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Koncsik</v>
      </c>
      <c r="C20" s="499"/>
      <c r="D20" s="500" t="s">
        <v>353</v>
      </c>
      <c r="E20" s="501"/>
      <c r="F20" s="502"/>
      <c r="G20" s="502"/>
      <c r="H20" s="500"/>
      <c r="I20" s="501"/>
      <c r="J20" s="333"/>
      <c r="K20" s="333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/>
      <c r="C21" s="499"/>
      <c r="D21" s="500"/>
      <c r="E21" s="501"/>
      <c r="F21" s="500"/>
      <c r="G21" s="501"/>
      <c r="H21" s="502"/>
      <c r="I21" s="502"/>
      <c r="J21" s="333"/>
      <c r="K21" s="333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11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455"/>
      <c r="N33" s="45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5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L4</f>
        <v>Dénes Tibor</v>
      </c>
      <c r="L41" s="311"/>
      <c r="M41" s="377"/>
      <c r="P41" s="196"/>
      <c r="Q41" s="192"/>
      <c r="R41" s="368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83" priority="2" stopIfTrue="1" operator="equal">
      <formula>"Bye"</formula>
    </cfRule>
  </conditionalFormatting>
  <conditionalFormatting sqref="R41">
    <cfRule type="expression" dxfId="28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487A-7E69-4F41-A551-3217EB92F52A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B3" sqref="B3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344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124</v>
      </c>
      <c r="C7" s="93" t="s">
        <v>125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229</v>
      </c>
      <c r="C8" s="93" t="s">
        <v>230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 t="s">
        <v>231</v>
      </c>
      <c r="C9" s="93" t="s">
        <v>232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/>
      <c r="C10" s="93"/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281" priority="7" stopIfTrue="1">
      <formula>$O7&gt;=1</formula>
    </cfRule>
  </conditionalFormatting>
  <conditionalFormatting sqref="B7:D14">
    <cfRule type="expression" dxfId="280" priority="5" stopIfTrue="1">
      <formula>$O7&gt;=1</formula>
    </cfRule>
  </conditionalFormatting>
  <conditionalFormatting sqref="B7:D27">
    <cfRule type="expression" dxfId="279" priority="1" stopIfTrue="1">
      <formula>$Q7&gt;=1</formula>
    </cfRule>
  </conditionalFormatting>
  <conditionalFormatting sqref="E7:E27">
    <cfRule type="expression" dxfId="278" priority="2" stopIfTrue="1">
      <formula>AND(ROUNDDOWN(($A$4-E7)/365.25,0)&lt;=13,G7&lt;&gt;"OK")</formula>
    </cfRule>
    <cfRule type="expression" dxfId="277" priority="3" stopIfTrue="1">
      <formula>AND(ROUNDDOWN(($A$4-E7)/365.25,0)&lt;=14,G7&lt;&gt;"OK")</formula>
    </cfRule>
    <cfRule type="expression" dxfId="276" priority="4" stopIfTrue="1">
      <formula>AND(ROUNDDOWN(($A$4-E7)/365.25,0)&lt;=17,G7&lt;&gt;"OK")</formula>
    </cfRule>
  </conditionalFormatting>
  <conditionalFormatting sqref="E7:E134">
    <cfRule type="expression" dxfId="275" priority="8" stopIfTrue="1">
      <formula>AND(ROUNDDOWN(($A$4-E7)/365.25,0)&lt;=13,#REF!&lt;&gt;"OK")</formula>
    </cfRule>
    <cfRule type="expression" dxfId="274" priority="9" stopIfTrue="1">
      <formula>AND(ROUNDDOWN(($A$4-E7)/365.25,0)&lt;=14,#REF!&lt;&gt;"OK")</formula>
    </cfRule>
    <cfRule type="expression" dxfId="273" priority="10" stopIfTrue="1">
      <formula>AND(ROUNDDOWN(($A$4-E7)/365.25,0)&lt;=17,#REF!&lt;&gt;"OK")</formula>
    </cfRule>
  </conditionalFormatting>
  <conditionalFormatting sqref="H7:H134">
    <cfRule type="cellIs" dxfId="272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4305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657F-4DB1-4AF2-A03D-1459322BFC12}">
  <sheetPr>
    <tabColor indexed="11"/>
  </sheetPr>
  <dimension ref="A1:AK41"/>
  <sheetViews>
    <sheetView workbookViewId="0">
      <selection activeCell="L16" sqref="L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1" width="8.5546875" customWidth="1"/>
    <col min="12" max="12" width="10.33203125" bestFit="1" customWidth="1"/>
    <col min="13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463" t="s">
        <v>147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/>
      <c r="C7" s="357" t="str">
        <f>IF($B7="","",VLOOKUP($B7,#REF!,5))</f>
        <v/>
      </c>
      <c r="D7" s="357" t="str">
        <f>IF($B7="","",VLOOKUP($B7,#REF!,15))</f>
        <v/>
      </c>
      <c r="E7" s="480" t="s">
        <v>208</v>
      </c>
      <c r="F7" s="358"/>
      <c r="G7" s="480" t="s">
        <v>230</v>
      </c>
      <c r="H7" s="358"/>
      <c r="I7" s="352" t="str">
        <f>IF($B7="","",VLOOKUP($B7,#REF!,4))</f>
        <v/>
      </c>
      <c r="J7" s="333"/>
      <c r="K7" s="482"/>
      <c r="L7" s="411" t="str">
        <f>IF(K7="","",CONCATENATE(VLOOKUP($Y$3,$AB$1:$AK$1,K7)," pont"))</f>
        <v/>
      </c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57" t="str">
        <f>IF($B9="","",VLOOKUP($B9,#REF!,5))</f>
        <v/>
      </c>
      <c r="D9" s="357" t="str">
        <f>IF($B9="","",VLOOKUP($B9,#REF!,15))</f>
        <v/>
      </c>
      <c r="E9" s="480" t="s">
        <v>124</v>
      </c>
      <c r="F9" s="358"/>
      <c r="G9" s="480" t="s">
        <v>125</v>
      </c>
      <c r="H9" s="358"/>
      <c r="I9" s="352" t="str">
        <f>IF($B9="","",VLOOKUP($B9,#REF!,4))</f>
        <v/>
      </c>
      <c r="J9" s="333"/>
      <c r="K9" s="482"/>
      <c r="L9" s="411" t="str">
        <f>IF(K9="","",CONCATENATE(VLOOKUP($Y$3,$AB$1:$AK$1,K9)," pont"))</f>
        <v/>
      </c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57" t="str">
        <f>IF($B11="","",VLOOKUP($B11,#REF!,5))</f>
        <v/>
      </c>
      <c r="D11" s="357" t="str">
        <f>IF($B11="","",VLOOKUP($B11,#REF!,15))</f>
        <v/>
      </c>
      <c r="E11" s="480" t="s">
        <v>231</v>
      </c>
      <c r="F11" s="358"/>
      <c r="G11" s="480" t="s">
        <v>232</v>
      </c>
      <c r="H11" s="358"/>
      <c r="I11" s="352" t="str">
        <f>IF($B11="","",VLOOKUP($B11,#REF!,4))</f>
        <v/>
      </c>
      <c r="J11" s="333"/>
      <c r="K11" s="482" t="s">
        <v>351</v>
      </c>
      <c r="L11" s="411"/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33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Simonyi</v>
      </c>
      <c r="E18" s="503"/>
      <c r="F18" s="503" t="str">
        <f>E9</f>
        <v>Brandhuber</v>
      </c>
      <c r="G18" s="503"/>
      <c r="H18" s="503" t="str">
        <f>E11</f>
        <v>Hajdu</v>
      </c>
      <c r="I18" s="503"/>
      <c r="J18" s="333"/>
      <c r="K18" s="33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Simonyi</v>
      </c>
      <c r="C19" s="499"/>
      <c r="D19" s="502"/>
      <c r="E19" s="502"/>
      <c r="F19" s="500" t="s">
        <v>97</v>
      </c>
      <c r="G19" s="501"/>
      <c r="H19" s="500" t="s">
        <v>354</v>
      </c>
      <c r="I19" s="501"/>
      <c r="J19" s="333"/>
      <c r="K19" s="33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Brandhuber</v>
      </c>
      <c r="C20" s="499"/>
      <c r="D20" s="500" t="s">
        <v>97</v>
      </c>
      <c r="E20" s="501"/>
      <c r="F20" s="502"/>
      <c r="G20" s="502"/>
      <c r="H20" s="500" t="s">
        <v>354</v>
      </c>
      <c r="I20" s="501"/>
      <c r="J20" s="333"/>
      <c r="K20" s="333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Hajdu</v>
      </c>
      <c r="C21" s="499"/>
      <c r="D21" s="500" t="s">
        <v>353</v>
      </c>
      <c r="E21" s="501"/>
      <c r="F21" s="500" t="s">
        <v>353</v>
      </c>
      <c r="G21" s="501"/>
      <c r="H21" s="502"/>
      <c r="I21" s="502"/>
      <c r="J21" s="333"/>
      <c r="K21" s="333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11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455"/>
      <c r="N33" s="45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5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L4</f>
        <v>Dénes Tibor</v>
      </c>
      <c r="L41" s="311"/>
      <c r="M41" s="377"/>
      <c r="P41" s="196"/>
      <c r="Q41" s="192"/>
      <c r="R41" s="368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71" priority="2" stopIfTrue="1" operator="equal">
      <formula>"Bye"</formula>
    </cfRule>
  </conditionalFormatting>
  <conditionalFormatting sqref="R41">
    <cfRule type="expression" dxfId="27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001F-98B8-4A71-813B-8CAF84097F0D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B3" sqref="B3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126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234</v>
      </c>
      <c r="C7" s="93" t="s">
        <v>189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235</v>
      </c>
      <c r="C8" s="93" t="s">
        <v>236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/>
      <c r="C9" s="93"/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/>
      <c r="C10" s="93"/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269" priority="7" stopIfTrue="1">
      <formula>$O7&gt;=1</formula>
    </cfRule>
  </conditionalFormatting>
  <conditionalFormatting sqref="B7:D14">
    <cfRule type="expression" dxfId="268" priority="5" stopIfTrue="1">
      <formula>$O7&gt;=1</formula>
    </cfRule>
  </conditionalFormatting>
  <conditionalFormatting sqref="B7:D27">
    <cfRule type="expression" dxfId="267" priority="1" stopIfTrue="1">
      <formula>$Q7&gt;=1</formula>
    </cfRule>
  </conditionalFormatting>
  <conditionalFormatting sqref="E7:E27">
    <cfRule type="expression" dxfId="266" priority="2" stopIfTrue="1">
      <formula>AND(ROUNDDOWN(($A$4-E7)/365.25,0)&lt;=13,G7&lt;&gt;"OK")</formula>
    </cfRule>
    <cfRule type="expression" dxfId="265" priority="3" stopIfTrue="1">
      <formula>AND(ROUNDDOWN(($A$4-E7)/365.25,0)&lt;=14,G7&lt;&gt;"OK")</formula>
    </cfRule>
    <cfRule type="expression" dxfId="264" priority="4" stopIfTrue="1">
      <formula>AND(ROUNDDOWN(($A$4-E7)/365.25,0)&lt;=17,G7&lt;&gt;"OK")</formula>
    </cfRule>
  </conditionalFormatting>
  <conditionalFormatting sqref="E7:E134">
    <cfRule type="expression" dxfId="263" priority="8" stopIfTrue="1">
      <formula>AND(ROUNDDOWN(($A$4-E7)/365.25,0)&lt;=13,#REF!&lt;&gt;"OK")</formula>
    </cfRule>
    <cfRule type="expression" dxfId="262" priority="9" stopIfTrue="1">
      <formula>AND(ROUNDDOWN(($A$4-E7)/365.25,0)&lt;=14,#REF!&lt;&gt;"OK")</formula>
    </cfRule>
    <cfRule type="expression" dxfId="261" priority="10" stopIfTrue="1">
      <formula>AND(ROUNDDOWN(($A$4-E7)/365.25,0)&lt;=17,#REF!&lt;&gt;"OK")</formula>
    </cfRule>
  </conditionalFormatting>
  <conditionalFormatting sqref="H7:H134">
    <cfRule type="cellIs" dxfId="260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6353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720A-9F63-4711-B936-53F9C80A8043}">
  <sheetPr>
    <tabColor indexed="11"/>
  </sheetPr>
  <dimension ref="A1:AK41"/>
  <sheetViews>
    <sheetView workbookViewId="0">
      <selection activeCell="L9" sqref="L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1" width="8.5546875" customWidth="1"/>
    <col min="12" max="12" width="10.33203125" bestFit="1" customWidth="1"/>
    <col min="13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463" t="s">
        <v>233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/>
      <c r="C7" s="357" t="str">
        <f>IF($B7="","",VLOOKUP($B7,#REF!,5))</f>
        <v/>
      </c>
      <c r="D7" s="357" t="str">
        <f>IF($B7="","",VLOOKUP($B7,#REF!,15))</f>
        <v/>
      </c>
      <c r="E7" s="480" t="s">
        <v>234</v>
      </c>
      <c r="F7" s="358"/>
      <c r="G7" s="480" t="s">
        <v>189</v>
      </c>
      <c r="H7" s="358"/>
      <c r="I7" s="352" t="str">
        <f>IF($B7="","",VLOOKUP($B7,#REF!,4))</f>
        <v/>
      </c>
      <c r="J7" s="333"/>
      <c r="K7" s="482" t="s">
        <v>352</v>
      </c>
      <c r="L7" s="411"/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57" t="str">
        <f>IF($B9="","",VLOOKUP($B9,#REF!,5))</f>
        <v/>
      </c>
      <c r="D9" s="357" t="str">
        <f>IF($B9="","",VLOOKUP($B9,#REF!,15))</f>
        <v/>
      </c>
      <c r="E9" s="480" t="s">
        <v>197</v>
      </c>
      <c r="F9" s="358"/>
      <c r="G9" s="480" t="s">
        <v>236</v>
      </c>
      <c r="H9" s="358"/>
      <c r="I9" s="352" t="str">
        <f>IF($B9="","",VLOOKUP($B9,#REF!,4))</f>
        <v/>
      </c>
      <c r="J9" s="333"/>
      <c r="K9" s="482" t="s">
        <v>351</v>
      </c>
      <c r="L9" s="411"/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57" t="str">
        <f>IF($B11="","",VLOOKUP($B11,#REF!,5))</f>
        <v/>
      </c>
      <c r="D11" s="357" t="str">
        <f>IF($B11="","",VLOOKUP($B11,#REF!,15))</f>
        <v/>
      </c>
      <c r="E11" s="480"/>
      <c r="F11" s="358"/>
      <c r="G11" s="480"/>
      <c r="H11" s="358"/>
      <c r="I11" s="352" t="str">
        <f>IF($B11="","",VLOOKUP($B11,#REF!,4))</f>
        <v/>
      </c>
      <c r="J11" s="333"/>
      <c r="K11" s="482"/>
      <c r="L11" s="411" t="str">
        <f>IF(K11="","",CONCATENATE(VLOOKUP($Y$3,$AB$1:$AK$1,K11)," pont"))</f>
        <v/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33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Himmelreich</v>
      </c>
      <c r="E18" s="503"/>
      <c r="F18" s="503" t="str">
        <f>E9</f>
        <v>Szőcs</v>
      </c>
      <c r="G18" s="503"/>
      <c r="H18" s="503"/>
      <c r="I18" s="503"/>
      <c r="J18" s="333"/>
      <c r="K18" s="33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Himmelreich</v>
      </c>
      <c r="C19" s="499"/>
      <c r="D19" s="502"/>
      <c r="E19" s="502"/>
      <c r="F19" s="500" t="s">
        <v>359</v>
      </c>
      <c r="G19" s="501"/>
      <c r="H19" s="500"/>
      <c r="I19" s="501"/>
      <c r="J19" s="333"/>
      <c r="K19" s="33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Szőcs</v>
      </c>
      <c r="C20" s="499"/>
      <c r="D20" s="500" t="s">
        <v>358</v>
      </c>
      <c r="E20" s="501"/>
      <c r="F20" s="502"/>
      <c r="G20" s="502"/>
      <c r="H20" s="500"/>
      <c r="I20" s="501"/>
      <c r="J20" s="333"/>
      <c r="K20" s="333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/>
      <c r="C21" s="499"/>
      <c r="D21" s="500"/>
      <c r="E21" s="501"/>
      <c r="F21" s="500"/>
      <c r="G21" s="501"/>
      <c r="H21" s="502"/>
      <c r="I21" s="502"/>
      <c r="J21" s="333"/>
      <c r="K21" s="333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11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455"/>
      <c r="N33" s="45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5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L4</f>
        <v>Dénes Tibor</v>
      </c>
      <c r="L41" s="311"/>
      <c r="M41" s="377"/>
      <c r="P41" s="196"/>
      <c r="Q41" s="192"/>
      <c r="R41" s="368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59" priority="2" stopIfTrue="1" operator="equal">
      <formula>"Bye"</formula>
    </cfRule>
  </conditionalFormatting>
  <conditionalFormatting sqref="R41">
    <cfRule type="expression" dxfId="25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A98B9-4F1E-4C17-B2D4-249809FFE9EB}">
  <sheetPr>
    <tabColor indexed="42"/>
  </sheetPr>
  <dimension ref="A1:R134"/>
  <sheetViews>
    <sheetView showGridLines="0" showZeros="0" workbookViewId="0">
      <pane ySplit="6" topLeftCell="A7" activePane="bottomLeft" state="frozen"/>
      <selection activeCell="A5" sqref="A5"/>
      <selection pane="bottomLeft" activeCell="B3" sqref="B3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8" ht="13.8" thickBot="1" x14ac:dyDescent="0.3">
      <c r="B2" s="88" t="s">
        <v>51</v>
      </c>
      <c r="C2" s="276" t="s">
        <v>237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8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8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8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8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8" s="11" customFormat="1" ht="18.899999999999999" customHeight="1" x14ac:dyDescent="0.25">
      <c r="A7" s="251">
        <v>1</v>
      </c>
      <c r="B7" s="93" t="s">
        <v>238</v>
      </c>
      <c r="C7" s="93" t="s">
        <v>239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8" s="11" customFormat="1" ht="18.899999999999999" customHeight="1" x14ac:dyDescent="0.25">
      <c r="A8" s="251">
        <v>2</v>
      </c>
      <c r="B8" s="93" t="s">
        <v>240</v>
      </c>
      <c r="C8" s="93" t="s">
        <v>241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8" s="11" customFormat="1" ht="18.899999999999999" customHeight="1" x14ac:dyDescent="0.25">
      <c r="A9" s="251">
        <v>3</v>
      </c>
      <c r="B9" s="93" t="s">
        <v>242</v>
      </c>
      <c r="C9" s="93" t="s">
        <v>243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8" s="11" customFormat="1" ht="18.899999999999999" customHeight="1" x14ac:dyDescent="0.25">
      <c r="A10" s="251">
        <v>4</v>
      </c>
      <c r="B10" s="93" t="s">
        <v>244</v>
      </c>
      <c r="C10" s="93" t="s">
        <v>245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8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8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  <c r="R12" s="11">
        <v>1</v>
      </c>
    </row>
    <row r="13" spans="1:18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8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8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8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257" priority="7" stopIfTrue="1">
      <formula>$O7&gt;=1</formula>
    </cfRule>
  </conditionalFormatting>
  <conditionalFormatting sqref="B7:D14">
    <cfRule type="expression" dxfId="256" priority="5" stopIfTrue="1">
      <formula>$O7&gt;=1</formula>
    </cfRule>
  </conditionalFormatting>
  <conditionalFormatting sqref="B7:D27">
    <cfRule type="expression" dxfId="255" priority="1" stopIfTrue="1">
      <formula>$Q7&gt;=1</formula>
    </cfRule>
  </conditionalFormatting>
  <conditionalFormatting sqref="E7:E27">
    <cfRule type="expression" dxfId="254" priority="2" stopIfTrue="1">
      <formula>AND(ROUNDDOWN(($A$4-E7)/365.25,0)&lt;=13,G7&lt;&gt;"OK")</formula>
    </cfRule>
    <cfRule type="expression" dxfId="253" priority="3" stopIfTrue="1">
      <formula>AND(ROUNDDOWN(($A$4-E7)/365.25,0)&lt;=14,G7&lt;&gt;"OK")</formula>
    </cfRule>
    <cfRule type="expression" dxfId="252" priority="4" stopIfTrue="1">
      <formula>AND(ROUNDDOWN(($A$4-E7)/365.25,0)&lt;=17,G7&lt;&gt;"OK")</formula>
    </cfRule>
  </conditionalFormatting>
  <conditionalFormatting sqref="E7:E134">
    <cfRule type="expression" dxfId="251" priority="8" stopIfTrue="1">
      <formula>AND(ROUNDDOWN(($A$4-E7)/365.25,0)&lt;=13,#REF!&lt;&gt;"OK")</formula>
    </cfRule>
    <cfRule type="expression" dxfId="250" priority="9" stopIfTrue="1">
      <formula>AND(ROUNDDOWN(($A$4-E7)/365.25,0)&lt;=14,#REF!&lt;&gt;"OK")</formula>
    </cfRule>
    <cfRule type="expression" dxfId="249" priority="10" stopIfTrue="1">
      <formula>AND(ROUNDDOWN(($A$4-E7)/365.25,0)&lt;=17,#REF!&lt;&gt;"OK")</formula>
    </cfRule>
  </conditionalFormatting>
  <conditionalFormatting sqref="H7:H134">
    <cfRule type="cellIs" dxfId="248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8401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Q29" sqref="Q29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Pest Várnegye Diákolimpia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24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25</v>
      </c>
      <c r="B4" s="48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 t="str">
        <f>Altalanos!$A$10</f>
        <v>2025.05.08-09.</v>
      </c>
      <c r="B5" s="54" t="str">
        <f>Altalanos!$C$10</f>
        <v>Százhalombatta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496" t="s">
        <v>26</v>
      </c>
      <c r="B6" s="496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6"/>
      <c r="C9" s="67"/>
      <c r="D9" s="66"/>
      <c r="E9" s="66"/>
      <c r="F9" s="66"/>
      <c r="G9" s="66"/>
      <c r="H9" s="66"/>
      <c r="I9" s="66"/>
      <c r="J9" s="66"/>
      <c r="K9" s="66"/>
      <c r="L9" s="66"/>
      <c r="M9" s="66"/>
      <c r="N9" s="68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9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6"/>
      <c r="C14" s="67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8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9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70"/>
      <c r="B19" s="7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231" t="s">
        <v>27</v>
      </c>
      <c r="B20" s="232"/>
      <c r="C20" s="67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8"/>
    </row>
    <row r="21" spans="1:16" s="18" customFormat="1" ht="9.6" x14ac:dyDescent="0.25">
      <c r="A21" s="71" t="s">
        <v>28</v>
      </c>
      <c r="B21" s="7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3" t="s">
        <v>60</v>
      </c>
    </row>
    <row r="22" spans="1:16" s="18" customFormat="1" ht="19.5" customHeight="1" x14ac:dyDescent="0.25">
      <c r="A22" s="74"/>
      <c r="B22" s="7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6" t="str">
        <f t="shared" ref="P22:P29" si="0">LEFT(B22,1)&amp;" "&amp;A22</f>
        <v xml:space="preserve"> </v>
      </c>
    </row>
    <row r="23" spans="1:16" s="18" customFormat="1" ht="19.5" customHeight="1" x14ac:dyDescent="0.25">
      <c r="A23" s="74"/>
      <c r="B23" s="7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6" t="str">
        <f t="shared" si="0"/>
        <v xml:space="preserve"> </v>
      </c>
    </row>
    <row r="24" spans="1:16" s="18" customFormat="1" ht="19.5" customHeight="1" x14ac:dyDescent="0.25">
      <c r="A24" s="74"/>
      <c r="B24" s="7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6" t="str">
        <f t="shared" si="0"/>
        <v xml:space="preserve"> </v>
      </c>
    </row>
    <row r="25" spans="1:16" s="2" customFormat="1" ht="19.5" customHeight="1" x14ac:dyDescent="0.25">
      <c r="A25" s="74"/>
      <c r="B25" s="7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6" t="str">
        <f t="shared" si="0"/>
        <v xml:space="preserve"> </v>
      </c>
    </row>
    <row r="26" spans="1:16" s="2" customFormat="1" ht="19.5" customHeight="1" x14ac:dyDescent="0.25">
      <c r="A26" s="74"/>
      <c r="B26" s="7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6" t="str">
        <f t="shared" si="0"/>
        <v xml:space="preserve"> </v>
      </c>
    </row>
    <row r="27" spans="1:16" s="2" customFormat="1" ht="19.5" customHeight="1" x14ac:dyDescent="0.25">
      <c r="A27" s="74"/>
      <c r="B27" s="7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6" t="str">
        <f t="shared" si="0"/>
        <v xml:space="preserve"> </v>
      </c>
    </row>
    <row r="28" spans="1:16" s="2" customFormat="1" ht="19.5" customHeight="1" x14ac:dyDescent="0.25">
      <c r="A28" s="74"/>
      <c r="B28" s="7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6" t="str">
        <f t="shared" si="0"/>
        <v xml:space="preserve"> </v>
      </c>
    </row>
    <row r="29" spans="1:16" s="2" customFormat="1" ht="19.5" customHeight="1" thickBot="1" x14ac:dyDescent="0.3">
      <c r="A29" s="77"/>
      <c r="B29" s="7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6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9"/>
      <c r="P30" s="80" t="s">
        <v>61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9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9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9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9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9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9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9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9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9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9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9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9"/>
    </row>
  </sheetData>
  <mergeCells count="1">
    <mergeCell ref="A6:B6"/>
  </mergeCells>
  <phoneticPr fontId="61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EDAD-256B-47A7-94CF-46CC060DF3CF}">
  <sheetPr>
    <tabColor indexed="11"/>
  </sheetPr>
  <dimension ref="A1:AK41"/>
  <sheetViews>
    <sheetView workbookViewId="0">
      <selection activeCell="L17" sqref="L1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289" t="s">
        <v>237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/>
      <c r="M3" s="51" t="s">
        <v>31</v>
      </c>
      <c r="N3" s="360"/>
      <c r="O3" s="359"/>
      <c r="P3" s="360"/>
      <c r="Q3" s="399" t="s">
        <v>79</v>
      </c>
      <c r="R3" s="400" t="s">
        <v>85</v>
      </c>
      <c r="S3" s="400" t="s">
        <v>80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412"/>
      <c r="M4" s="299" t="s">
        <v>133</v>
      </c>
      <c r="N4" s="361"/>
      <c r="O4" s="362"/>
      <c r="P4" s="361"/>
      <c r="Q4" s="401" t="s">
        <v>86</v>
      </c>
      <c r="R4" s="402" t="s">
        <v>81</v>
      </c>
      <c r="S4" s="402" t="s">
        <v>82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S5" s="404" t="s">
        <v>84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>
        <v>1</v>
      </c>
      <c r="C7" s="390"/>
      <c r="D7" s="390"/>
      <c r="E7" s="511" t="s">
        <v>244</v>
      </c>
      <c r="F7" s="512"/>
      <c r="G7" s="511" t="s">
        <v>245</v>
      </c>
      <c r="H7" s="512"/>
      <c r="I7" s="391"/>
      <c r="J7" s="333"/>
      <c r="K7" s="482"/>
      <c r="L7" s="411" t="str">
        <f>IF(K7="","",CONCATENATE(VLOOKUP($Y$3,$AB$1:$AK$1,K7)," pont"))</f>
        <v/>
      </c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92"/>
      <c r="D8" s="392"/>
      <c r="E8" s="392"/>
      <c r="F8" s="392"/>
      <c r="G8" s="392"/>
      <c r="H8" s="392"/>
      <c r="I8" s="392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90" t="str">
        <f>IF($B9="","",VLOOKUP($B9,#REF!,5))</f>
        <v/>
      </c>
      <c r="D9" s="390" t="str">
        <f>IF($B9="","",VLOOKUP($B9,#REF!,15))</f>
        <v/>
      </c>
      <c r="E9" s="511" t="s">
        <v>242</v>
      </c>
      <c r="F9" s="512"/>
      <c r="G9" s="511" t="s">
        <v>243</v>
      </c>
      <c r="H9" s="512"/>
      <c r="I9" s="391" t="str">
        <f>IF($B9="","",VLOOKUP($B9,#REF!,4))</f>
        <v/>
      </c>
      <c r="J9" s="333"/>
      <c r="K9" s="482" t="s">
        <v>362</v>
      </c>
      <c r="L9" s="411"/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92"/>
      <c r="D10" s="392"/>
      <c r="E10" s="392"/>
      <c r="F10" s="392"/>
      <c r="G10" s="392"/>
      <c r="H10" s="392"/>
      <c r="I10" s="392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90" t="str">
        <f>IF($B11="","",VLOOKUP($B11,#REF!,5))</f>
        <v/>
      </c>
      <c r="D11" s="390" t="str">
        <f>IF($B11="","",VLOOKUP($B11,#REF!,15))</f>
        <v/>
      </c>
      <c r="E11" s="511" t="s">
        <v>240</v>
      </c>
      <c r="F11" s="512"/>
      <c r="G11" s="511" t="s">
        <v>241</v>
      </c>
      <c r="H11" s="512"/>
      <c r="I11" s="391" t="str">
        <f>IF($B11="","",VLOOKUP($B11,#REF!,4))</f>
        <v/>
      </c>
      <c r="J11" s="333"/>
      <c r="K11" s="482" t="s">
        <v>352</v>
      </c>
      <c r="L11" s="411"/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63"/>
      <c r="B12" s="389"/>
      <c r="C12" s="392"/>
      <c r="D12" s="392"/>
      <c r="E12" s="392"/>
      <c r="F12" s="392"/>
      <c r="G12" s="392"/>
      <c r="H12" s="392"/>
      <c r="I12" s="392"/>
      <c r="J12" s="333"/>
      <c r="K12" s="386"/>
      <c r="L12" s="386"/>
      <c r="M12" s="417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63" t="s">
        <v>72</v>
      </c>
      <c r="B13" s="388"/>
      <c r="C13" s="390" t="str">
        <f>IF($B13="","",VLOOKUP($B13,#REF!,5))</f>
        <v/>
      </c>
      <c r="D13" s="390" t="str">
        <f>IF($B13="","",VLOOKUP($B13,#REF!,15))</f>
        <v/>
      </c>
      <c r="E13" s="511" t="s">
        <v>238</v>
      </c>
      <c r="F13" s="512"/>
      <c r="G13" s="511" t="s">
        <v>239</v>
      </c>
      <c r="H13" s="512"/>
      <c r="I13" s="391" t="str">
        <f>IF($B13="","",VLOOKUP($B13,#REF!,4))</f>
        <v/>
      </c>
      <c r="J13" s="333"/>
      <c r="K13" s="482" t="s">
        <v>351</v>
      </c>
      <c r="L13" s="411"/>
      <c r="M13" s="416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Kuti</v>
      </c>
      <c r="E18" s="503"/>
      <c r="F18" s="503" t="str">
        <f>E9</f>
        <v>Pósfai</v>
      </c>
      <c r="G18" s="503"/>
      <c r="H18" s="503" t="str">
        <f>E11</f>
        <v>Szmolenszky</v>
      </c>
      <c r="I18" s="503"/>
      <c r="J18" s="503" t="str">
        <f>E13</f>
        <v>Mátyás</v>
      </c>
      <c r="K18" s="50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">
        <v>244</v>
      </c>
      <c r="C19" s="499"/>
      <c r="D19" s="502"/>
      <c r="E19" s="502"/>
      <c r="F19" s="500" t="s">
        <v>393</v>
      </c>
      <c r="G19" s="501"/>
      <c r="H19" s="500" t="s">
        <v>393</v>
      </c>
      <c r="I19" s="501"/>
      <c r="J19" s="507" t="s">
        <v>393</v>
      </c>
      <c r="K19" s="50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">
        <v>242</v>
      </c>
      <c r="C20" s="499"/>
      <c r="D20" s="500" t="s">
        <v>394</v>
      </c>
      <c r="E20" s="501"/>
      <c r="F20" s="502">
        <v>6</v>
      </c>
      <c r="G20" s="502"/>
      <c r="H20" s="500" t="s">
        <v>382</v>
      </c>
      <c r="I20" s="501"/>
      <c r="J20" s="500" t="s">
        <v>395</v>
      </c>
      <c r="K20" s="501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">
        <v>240</v>
      </c>
      <c r="C21" s="499"/>
      <c r="D21" s="500" t="s">
        <v>394</v>
      </c>
      <c r="E21" s="501"/>
      <c r="F21" s="500" t="s">
        <v>381</v>
      </c>
      <c r="G21" s="501"/>
      <c r="H21" s="502"/>
      <c r="I21" s="502"/>
      <c r="J21" s="500" t="s">
        <v>396</v>
      </c>
      <c r="K21" s="501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ht="18.75" customHeight="1" x14ac:dyDescent="0.25">
      <c r="A22" s="393" t="s">
        <v>72</v>
      </c>
      <c r="B22" s="499" t="s">
        <v>238</v>
      </c>
      <c r="C22" s="499"/>
      <c r="D22" s="500" t="s">
        <v>394</v>
      </c>
      <c r="E22" s="501"/>
      <c r="F22" s="500" t="s">
        <v>386</v>
      </c>
      <c r="G22" s="501"/>
      <c r="H22" s="507" t="s">
        <v>397</v>
      </c>
      <c r="I22" s="503"/>
      <c r="J22" s="502"/>
      <c r="K22" s="502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33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38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3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M4</f>
        <v>Dénes Tibor</v>
      </c>
      <c r="L41" s="311"/>
      <c r="M41" s="377"/>
      <c r="P41" s="196"/>
      <c r="Q41" s="192"/>
      <c r="R41" s="36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47" priority="1" stopIfTrue="1" operator="equal">
      <formula>"Bye"</formula>
    </cfRule>
  </conditionalFormatting>
  <conditionalFormatting sqref="R41">
    <cfRule type="expression" dxfId="24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34D9-D6C5-4251-AA99-173C12AA9BAB}">
  <sheetPr>
    <tabColor indexed="42"/>
  </sheetPr>
  <dimension ref="A1:R134"/>
  <sheetViews>
    <sheetView showGridLines="0" showZeros="0" workbookViewId="0">
      <pane ySplit="6" topLeftCell="A7" activePane="bottomLeft" state="frozen"/>
      <selection activeCell="A5" sqref="A5"/>
      <selection pane="bottomLeft" activeCell="G15" sqref="G15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8" ht="13.8" thickBot="1" x14ac:dyDescent="0.3">
      <c r="B2" s="88" t="s">
        <v>51</v>
      </c>
      <c r="C2" s="276" t="s">
        <v>246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8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8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8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8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8" s="11" customFormat="1" ht="18.899999999999999" customHeight="1" x14ac:dyDescent="0.25">
      <c r="A7" s="251">
        <v>1</v>
      </c>
      <c r="B7" s="93" t="s">
        <v>139</v>
      </c>
      <c r="C7" s="93" t="s">
        <v>140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8" s="11" customFormat="1" ht="18.899999999999999" customHeight="1" x14ac:dyDescent="0.25">
      <c r="A8" s="251">
        <v>2</v>
      </c>
      <c r="B8" s="93" t="s">
        <v>117</v>
      </c>
      <c r="C8" s="93" t="s">
        <v>136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8" s="11" customFormat="1" ht="18.899999999999999" customHeight="1" x14ac:dyDescent="0.25">
      <c r="A9" s="251">
        <v>3</v>
      </c>
      <c r="B9" s="93" t="s">
        <v>138</v>
      </c>
      <c r="C9" s="93" t="s">
        <v>247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8" s="11" customFormat="1" ht="18.899999999999999" customHeight="1" x14ac:dyDescent="0.25">
      <c r="A10" s="251">
        <v>4</v>
      </c>
      <c r="B10" s="93" t="s">
        <v>150</v>
      </c>
      <c r="C10" s="93" t="s">
        <v>248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8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8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  <c r="R12" s="11">
        <v>1</v>
      </c>
    </row>
    <row r="13" spans="1:18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8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8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8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245" priority="7" stopIfTrue="1">
      <formula>$O7&gt;=1</formula>
    </cfRule>
  </conditionalFormatting>
  <conditionalFormatting sqref="B7:D14">
    <cfRule type="expression" dxfId="244" priority="5" stopIfTrue="1">
      <formula>$O7&gt;=1</formula>
    </cfRule>
  </conditionalFormatting>
  <conditionalFormatting sqref="B7:D27">
    <cfRule type="expression" dxfId="243" priority="1" stopIfTrue="1">
      <formula>$Q7&gt;=1</formula>
    </cfRule>
  </conditionalFormatting>
  <conditionalFormatting sqref="E7:E27">
    <cfRule type="expression" dxfId="242" priority="2" stopIfTrue="1">
      <formula>AND(ROUNDDOWN(($A$4-E7)/365.25,0)&lt;=13,G7&lt;&gt;"OK")</formula>
    </cfRule>
    <cfRule type="expression" dxfId="241" priority="3" stopIfTrue="1">
      <formula>AND(ROUNDDOWN(($A$4-E7)/365.25,0)&lt;=14,G7&lt;&gt;"OK")</formula>
    </cfRule>
    <cfRule type="expression" dxfId="240" priority="4" stopIfTrue="1">
      <formula>AND(ROUNDDOWN(($A$4-E7)/365.25,0)&lt;=17,G7&lt;&gt;"OK")</formula>
    </cfRule>
  </conditionalFormatting>
  <conditionalFormatting sqref="E7:E134">
    <cfRule type="expression" dxfId="239" priority="8" stopIfTrue="1">
      <formula>AND(ROUNDDOWN(($A$4-E7)/365.25,0)&lt;=13,#REF!&lt;&gt;"OK")</formula>
    </cfRule>
    <cfRule type="expression" dxfId="238" priority="9" stopIfTrue="1">
      <formula>AND(ROUNDDOWN(($A$4-E7)/365.25,0)&lt;=14,#REF!&lt;&gt;"OK")</formula>
    </cfRule>
    <cfRule type="expression" dxfId="237" priority="10" stopIfTrue="1">
      <formula>AND(ROUNDDOWN(($A$4-E7)/365.25,0)&lt;=17,#REF!&lt;&gt;"OK")</formula>
    </cfRule>
  </conditionalFormatting>
  <conditionalFormatting sqref="H7:H134">
    <cfRule type="cellIs" dxfId="236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0449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B38DC-2D2C-4C56-AD80-076135EB5C70}">
  <sheetPr>
    <tabColor indexed="11"/>
  </sheetPr>
  <dimension ref="A1:AK41"/>
  <sheetViews>
    <sheetView workbookViewId="0">
      <selection activeCell="L14" sqref="L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289" t="s">
        <v>246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/>
      <c r="M3" s="51" t="s">
        <v>31</v>
      </c>
      <c r="N3" s="360"/>
      <c r="O3" s="359"/>
      <c r="P3" s="360"/>
      <c r="Q3" s="399" t="s">
        <v>79</v>
      </c>
      <c r="R3" s="400" t="s">
        <v>85</v>
      </c>
      <c r="S3" s="400" t="s">
        <v>80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412"/>
      <c r="M4" s="299" t="s">
        <v>133</v>
      </c>
      <c r="N4" s="361"/>
      <c r="O4" s="362"/>
      <c r="P4" s="361"/>
      <c r="Q4" s="401" t="s">
        <v>86</v>
      </c>
      <c r="R4" s="402" t="s">
        <v>81</v>
      </c>
      <c r="S4" s="402" t="s">
        <v>82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S5" s="404" t="s">
        <v>84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>
        <v>1</v>
      </c>
      <c r="C7" s="390"/>
      <c r="D7" s="390"/>
      <c r="E7" s="511" t="s">
        <v>117</v>
      </c>
      <c r="F7" s="512"/>
      <c r="G7" s="511" t="s">
        <v>136</v>
      </c>
      <c r="H7" s="512"/>
      <c r="I7" s="391"/>
      <c r="J7" s="333"/>
      <c r="K7" s="482" t="s">
        <v>352</v>
      </c>
      <c r="L7" s="411"/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92"/>
      <c r="D8" s="392"/>
      <c r="E8" s="392"/>
      <c r="F8" s="392"/>
      <c r="G8" s="392"/>
      <c r="H8" s="392"/>
      <c r="I8" s="392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90" t="str">
        <f>IF($B9="","",VLOOKUP($B9,#REF!,5))</f>
        <v/>
      </c>
      <c r="D9" s="390" t="str">
        <f>IF($B9="","",VLOOKUP($B9,#REF!,15))</f>
        <v/>
      </c>
      <c r="E9" s="511" t="s">
        <v>139</v>
      </c>
      <c r="F9" s="512"/>
      <c r="G9" s="511" t="s">
        <v>140</v>
      </c>
      <c r="H9" s="512"/>
      <c r="I9" s="391" t="str">
        <f>IF($B9="","",VLOOKUP($B9,#REF!,4))</f>
        <v/>
      </c>
      <c r="J9" s="333"/>
      <c r="K9" s="482" t="s">
        <v>351</v>
      </c>
      <c r="L9" s="411"/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92"/>
      <c r="D10" s="392"/>
      <c r="E10" s="392"/>
      <c r="F10" s="392"/>
      <c r="G10" s="392"/>
      <c r="H10" s="392"/>
      <c r="I10" s="392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90" t="str">
        <f>IF($B11="","",VLOOKUP($B11,#REF!,5))</f>
        <v/>
      </c>
      <c r="D11" s="390" t="str">
        <f>IF($B11="","",VLOOKUP($B11,#REF!,15))</f>
        <v/>
      </c>
      <c r="E11" s="511" t="s">
        <v>138</v>
      </c>
      <c r="F11" s="512"/>
      <c r="G11" s="511" t="s">
        <v>247</v>
      </c>
      <c r="H11" s="512"/>
      <c r="I11" s="391" t="str">
        <f>IF($B11="","",VLOOKUP($B11,#REF!,4))</f>
        <v/>
      </c>
      <c r="J11" s="333"/>
      <c r="K11" s="482" t="s">
        <v>362</v>
      </c>
      <c r="L11" s="411"/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63"/>
      <c r="B12" s="389"/>
      <c r="C12" s="392"/>
      <c r="D12" s="392"/>
      <c r="E12" s="392"/>
      <c r="F12" s="392"/>
      <c r="G12" s="392"/>
      <c r="H12" s="392"/>
      <c r="I12" s="392"/>
      <c r="J12" s="333"/>
      <c r="K12" s="386"/>
      <c r="L12" s="386"/>
      <c r="M12" s="417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63" t="s">
        <v>72</v>
      </c>
      <c r="B13" s="388"/>
      <c r="C13" s="390" t="str">
        <f>IF($B13="","",VLOOKUP($B13,#REF!,5))</f>
        <v/>
      </c>
      <c r="D13" s="390" t="str">
        <f>IF($B13="","",VLOOKUP($B13,#REF!,15))</f>
        <v/>
      </c>
      <c r="E13" s="511" t="s">
        <v>150</v>
      </c>
      <c r="F13" s="512"/>
      <c r="G13" s="511" t="s">
        <v>249</v>
      </c>
      <c r="H13" s="512"/>
      <c r="I13" s="391" t="str">
        <f>IF($B13="","",VLOOKUP($B13,#REF!,4))</f>
        <v/>
      </c>
      <c r="J13" s="333"/>
      <c r="K13" s="482" t="s">
        <v>377</v>
      </c>
      <c r="L13" s="411"/>
      <c r="M13" s="416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Szanda</v>
      </c>
      <c r="E18" s="503"/>
      <c r="F18" s="503" t="str">
        <f>E9</f>
        <v>Havas</v>
      </c>
      <c r="G18" s="503"/>
      <c r="H18" s="503" t="str">
        <f>E11</f>
        <v>Gajdos</v>
      </c>
      <c r="I18" s="503"/>
      <c r="J18" s="503" t="str">
        <f>E13</f>
        <v>Berényi</v>
      </c>
      <c r="K18" s="50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">
        <v>117</v>
      </c>
      <c r="C19" s="499"/>
      <c r="D19" s="502"/>
      <c r="E19" s="502"/>
      <c r="F19" s="500" t="s">
        <v>382</v>
      </c>
      <c r="G19" s="501"/>
      <c r="H19" s="500" t="s">
        <v>363</v>
      </c>
      <c r="I19" s="501"/>
      <c r="J19" s="507" t="s">
        <v>379</v>
      </c>
      <c r="K19" s="50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">
        <v>139</v>
      </c>
      <c r="C20" s="499"/>
      <c r="D20" s="500" t="s">
        <v>381</v>
      </c>
      <c r="E20" s="501"/>
      <c r="F20" s="502">
        <v>6</v>
      </c>
      <c r="G20" s="502"/>
      <c r="H20" s="500" t="s">
        <v>355</v>
      </c>
      <c r="I20" s="501"/>
      <c r="J20" s="500" t="s">
        <v>355</v>
      </c>
      <c r="K20" s="501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">
        <v>138</v>
      </c>
      <c r="C21" s="499"/>
      <c r="D21" s="500" t="s">
        <v>364</v>
      </c>
      <c r="E21" s="501"/>
      <c r="F21" s="500" t="s">
        <v>356</v>
      </c>
      <c r="G21" s="501"/>
      <c r="H21" s="502"/>
      <c r="I21" s="502"/>
      <c r="J21" s="500" t="s">
        <v>383</v>
      </c>
      <c r="K21" s="501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ht="18.75" customHeight="1" x14ac:dyDescent="0.25">
      <c r="A22" s="393" t="s">
        <v>72</v>
      </c>
      <c r="B22" s="499" t="s">
        <v>150</v>
      </c>
      <c r="C22" s="499"/>
      <c r="D22" s="500" t="s">
        <v>380</v>
      </c>
      <c r="E22" s="501"/>
      <c r="F22" s="500" t="s">
        <v>356</v>
      </c>
      <c r="G22" s="501"/>
      <c r="H22" s="507" t="s">
        <v>354</v>
      </c>
      <c r="I22" s="503"/>
      <c r="J22" s="502"/>
      <c r="K22" s="502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33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38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3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M4</f>
        <v>Dénes Tibor</v>
      </c>
      <c r="L41" s="311"/>
      <c r="M41" s="377"/>
      <c r="P41" s="196"/>
      <c r="Q41" s="192"/>
      <c r="R41" s="36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35" priority="1" stopIfTrue="1" operator="equal">
      <formula>"Bye"</formula>
    </cfRule>
  </conditionalFormatting>
  <conditionalFormatting sqref="R41">
    <cfRule type="expression" dxfId="23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4677-01DA-4726-BEA3-3A78CA0D65D5}">
  <sheetPr>
    <tabColor indexed="42"/>
  </sheetPr>
  <dimension ref="A1:R134"/>
  <sheetViews>
    <sheetView showGridLines="0" showZeros="0" workbookViewId="0">
      <pane ySplit="6" topLeftCell="A7" activePane="bottomLeft" state="frozen"/>
      <selection activeCell="A5" sqref="A5"/>
      <selection pane="bottomLeft" activeCell="S23" sqref="S23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8" ht="13.8" thickBot="1" x14ac:dyDescent="0.3">
      <c r="B2" s="88" t="s">
        <v>51</v>
      </c>
      <c r="C2" s="276" t="s">
        <v>345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8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8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8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8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8" s="11" customFormat="1" ht="18.899999999999999" customHeight="1" x14ac:dyDescent="0.25">
      <c r="A7" s="251">
        <v>1</v>
      </c>
      <c r="B7" s="93" t="s">
        <v>161</v>
      </c>
      <c r="C7" s="93" t="s">
        <v>250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8" s="11" customFormat="1" ht="18.899999999999999" customHeight="1" x14ac:dyDescent="0.25">
      <c r="A8" s="251">
        <v>2</v>
      </c>
      <c r="B8" s="93" t="s">
        <v>149</v>
      </c>
      <c r="C8" s="93" t="s">
        <v>251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8" s="11" customFormat="1" ht="18.899999999999999" customHeight="1" x14ac:dyDescent="0.25">
      <c r="A9" s="251">
        <v>3</v>
      </c>
      <c r="B9" s="93" t="s">
        <v>154</v>
      </c>
      <c r="C9" s="93" t="s">
        <v>252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8" s="11" customFormat="1" ht="18.899999999999999" customHeight="1" x14ac:dyDescent="0.25">
      <c r="A10" s="251">
        <v>4</v>
      </c>
      <c r="B10" s="93" t="s">
        <v>253</v>
      </c>
      <c r="C10" s="93" t="s">
        <v>254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8" s="11" customFormat="1" ht="18.899999999999999" customHeight="1" x14ac:dyDescent="0.25">
      <c r="A11" s="251">
        <v>5</v>
      </c>
      <c r="B11" s="93" t="s">
        <v>155</v>
      </c>
      <c r="C11" s="93" t="s">
        <v>255</v>
      </c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8" s="11" customFormat="1" ht="18.899999999999999" customHeight="1" x14ac:dyDescent="0.25">
      <c r="A12" s="251">
        <v>6</v>
      </c>
      <c r="B12" s="93" t="s">
        <v>142</v>
      </c>
      <c r="C12" s="93" t="s">
        <v>143</v>
      </c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  <c r="R12" s="11">
        <v>1</v>
      </c>
    </row>
    <row r="13" spans="1:18" s="11" customFormat="1" ht="18.899999999999999" customHeight="1" x14ac:dyDescent="0.25">
      <c r="A13" s="251">
        <v>7</v>
      </c>
      <c r="B13" s="93" t="s">
        <v>144</v>
      </c>
      <c r="C13" s="93" t="s">
        <v>145</v>
      </c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8" s="11" customFormat="1" ht="18.899999999999999" customHeight="1" x14ac:dyDescent="0.25">
      <c r="A14" s="251">
        <v>8</v>
      </c>
      <c r="B14" s="93" t="s">
        <v>148</v>
      </c>
      <c r="C14" s="93" t="s">
        <v>256</v>
      </c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8" s="11" customFormat="1" ht="18.899999999999999" customHeight="1" x14ac:dyDescent="0.25">
      <c r="A15" s="251">
        <v>9</v>
      </c>
      <c r="B15" s="93" t="s">
        <v>257</v>
      </c>
      <c r="C15" s="93" t="s">
        <v>157</v>
      </c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8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233" priority="7" stopIfTrue="1">
      <formula>$O7&gt;=1</formula>
    </cfRule>
  </conditionalFormatting>
  <conditionalFormatting sqref="B7:D14">
    <cfRule type="expression" dxfId="232" priority="5" stopIfTrue="1">
      <formula>$O7&gt;=1</formula>
    </cfRule>
  </conditionalFormatting>
  <conditionalFormatting sqref="B7:D27">
    <cfRule type="expression" dxfId="231" priority="1" stopIfTrue="1">
      <formula>$Q7&gt;=1</formula>
    </cfRule>
  </conditionalFormatting>
  <conditionalFormatting sqref="E7:E27">
    <cfRule type="expression" dxfId="230" priority="2" stopIfTrue="1">
      <formula>AND(ROUNDDOWN(($A$4-E7)/365.25,0)&lt;=13,G7&lt;&gt;"OK")</formula>
    </cfRule>
    <cfRule type="expression" dxfId="229" priority="3" stopIfTrue="1">
      <formula>AND(ROUNDDOWN(($A$4-E7)/365.25,0)&lt;=14,G7&lt;&gt;"OK")</formula>
    </cfRule>
    <cfRule type="expression" dxfId="228" priority="4" stopIfTrue="1">
      <formula>AND(ROUNDDOWN(($A$4-E7)/365.25,0)&lt;=17,G7&lt;&gt;"OK")</formula>
    </cfRule>
  </conditionalFormatting>
  <conditionalFormatting sqref="E7:E134">
    <cfRule type="expression" dxfId="227" priority="8" stopIfTrue="1">
      <formula>AND(ROUNDDOWN(($A$4-E7)/365.25,0)&lt;=13,#REF!&lt;&gt;"OK")</formula>
    </cfRule>
    <cfRule type="expression" dxfId="226" priority="9" stopIfTrue="1">
      <formula>AND(ROUNDDOWN(($A$4-E7)/365.25,0)&lt;=14,#REF!&lt;&gt;"OK")</formula>
    </cfRule>
    <cfRule type="expression" dxfId="225" priority="10" stopIfTrue="1">
      <formula>AND(ROUNDDOWN(($A$4-E7)/365.25,0)&lt;=17,#REF!&lt;&gt;"OK")</formula>
    </cfRule>
  </conditionalFormatting>
  <conditionalFormatting sqref="H7:H134">
    <cfRule type="cellIs" dxfId="224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521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0198-DB41-4412-9F64-9A7DF7A0A518}">
  <sheetPr>
    <tabColor indexed="11"/>
    <pageSetUpPr fitToPage="1"/>
  </sheetPr>
  <dimension ref="A1:AK57"/>
  <sheetViews>
    <sheetView showGridLines="0" showZeros="0" zoomScaleNormal="100" workbookViewId="0">
      <selection activeCell="D2" sqref="D2"/>
    </sheetView>
  </sheetViews>
  <sheetFormatPr defaultRowHeight="13.2" x14ac:dyDescent="0.25"/>
  <cols>
    <col min="1" max="2" width="3.33203125" customWidth="1"/>
    <col min="3" max="3" width="4.6640625" customWidth="1"/>
    <col min="4" max="4" width="7.441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4" customWidth="1"/>
    <col min="11" max="11" width="10.6640625" customWidth="1"/>
    <col min="12" max="12" width="1.6640625" style="114" customWidth="1"/>
    <col min="13" max="13" width="10.6640625" customWidth="1"/>
    <col min="14" max="14" width="1.6640625" style="115" customWidth="1"/>
    <col min="15" max="15" width="10.6640625" customWidth="1"/>
    <col min="16" max="16" width="1.6640625" style="114" customWidth="1"/>
    <col min="17" max="17" width="10.6640625" customWidth="1"/>
    <col min="18" max="18" width="1.6640625" style="115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116" customFormat="1" ht="21.75" customHeight="1" x14ac:dyDescent="0.25">
      <c r="A1" s="86" t="str">
        <f>Altalanos!$A$6</f>
        <v>Pest Várnegye Diákolimpia</v>
      </c>
      <c r="B1" s="86"/>
      <c r="C1" s="117"/>
      <c r="D1" s="117"/>
      <c r="E1" s="117"/>
      <c r="F1" s="117"/>
      <c r="G1" s="117"/>
      <c r="H1" s="86"/>
      <c r="I1" s="233"/>
      <c r="J1" s="118"/>
      <c r="K1" s="258" t="s">
        <v>52</v>
      </c>
      <c r="L1" s="105"/>
      <c r="M1" s="87"/>
      <c r="N1" s="118"/>
      <c r="O1" s="118" t="s">
        <v>3</v>
      </c>
      <c r="P1" s="118"/>
      <c r="Q1" s="117"/>
      <c r="R1" s="118"/>
      <c r="Y1" s="334"/>
      <c r="Z1" s="334"/>
      <c r="AA1" s="334"/>
      <c r="AB1" s="415" t="e">
        <f>IF($Y$5=1,CONCATENATE(VLOOKUP($Y$3,$AA$2:$AH$14,2)),CONCATENATE(VLOOKUP($Y$3,$AA$16:$AH$25,2)))</f>
        <v>#N/A</v>
      </c>
      <c r="AC1" s="415" t="e">
        <f>IF($Y$5=1,CONCATENATE(VLOOKUP($Y$3,$AA$2:$AH$14,3)),CONCATENATE(VLOOKUP($Y$3,$AA$16:$AH$25,3)))</f>
        <v>#N/A</v>
      </c>
      <c r="AD1" s="415" t="e">
        <f>IF($Y$5=1,CONCATENATE(VLOOKUP($Y$3,$AA$2:$AH$14,4)),CONCATENATE(VLOOKUP($Y$3,$AA$16:$AH$25,4)))</f>
        <v>#N/A</v>
      </c>
      <c r="AE1" s="415" t="e">
        <f>IF($Y$5=1,CONCATENATE(VLOOKUP($Y$3,$AA$2:$AH$14,5)),CONCATENATE(VLOOKUP($Y$3,$AA$16:$AH$25,5)))</f>
        <v>#N/A</v>
      </c>
      <c r="AF1" s="415" t="e">
        <f>IF($Y$5=1,CONCATENATE(VLOOKUP($Y$3,$AA$2:$AH$14,6)),CONCATENATE(VLOOKUP($Y$3,$AA$16:$AH$25,6)))</f>
        <v>#N/A</v>
      </c>
      <c r="AG1" s="415" t="e">
        <f>IF($Y$5=1,CONCATENATE(VLOOKUP($Y$3,$AA$2:$AH$14,7)),CONCATENATE(VLOOKUP($Y$3,$AA$16:$AH$25,7)))</f>
        <v>#N/A</v>
      </c>
      <c r="AH1" s="415" t="e">
        <f>IF($Y$5=1,CONCATENATE(VLOOKUP($Y$3,$AA$2:$AH$14,8)),CONCATENATE(VLOOKUP($Y$3,$AA$16:$AH$25,8)))</f>
        <v>#N/A</v>
      </c>
    </row>
    <row r="2" spans="1:37" s="96" customFormat="1" x14ac:dyDescent="0.25">
      <c r="A2" s="277" t="s">
        <v>51</v>
      </c>
      <c r="B2" s="88"/>
      <c r="C2" s="88"/>
      <c r="D2" s="88" t="s">
        <v>457</v>
      </c>
      <c r="E2" s="88">
        <f>Altalanos!$A$8</f>
        <v>0</v>
      </c>
      <c r="F2" s="88"/>
      <c r="G2" s="119"/>
      <c r="H2" s="97"/>
      <c r="I2" s="97"/>
      <c r="J2" s="120"/>
      <c r="K2" s="105"/>
      <c r="L2" s="105"/>
      <c r="M2" s="105"/>
      <c r="N2" s="120"/>
      <c r="O2" s="97"/>
      <c r="P2" s="120"/>
      <c r="Q2" s="97"/>
      <c r="R2" s="120"/>
      <c r="Y2" s="410"/>
      <c r="Z2" s="409"/>
      <c r="AA2" s="418" t="s">
        <v>65</v>
      </c>
      <c r="AB2" s="419">
        <v>300</v>
      </c>
      <c r="AC2" s="419">
        <v>250</v>
      </c>
      <c r="AD2" s="419">
        <v>200</v>
      </c>
      <c r="AE2" s="419">
        <v>150</v>
      </c>
      <c r="AF2" s="419">
        <v>120</v>
      </c>
      <c r="AG2" s="419">
        <v>90</v>
      </c>
      <c r="AH2" s="419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1"/>
      <c r="K3" s="50" t="s">
        <v>30</v>
      </c>
      <c r="L3" s="121"/>
      <c r="M3" s="50"/>
      <c r="N3" s="121"/>
      <c r="O3" s="50"/>
      <c r="P3" s="121"/>
      <c r="Q3" s="50"/>
      <c r="R3" s="51" t="s">
        <v>31</v>
      </c>
      <c r="Y3" s="409" t="str">
        <f>IF(K4="OB","A",IF(K4="IX","W",IF(K4="","",K4)))</f>
        <v/>
      </c>
      <c r="Z3" s="409"/>
      <c r="AA3" s="418" t="s">
        <v>66</v>
      </c>
      <c r="AB3" s="419">
        <v>280</v>
      </c>
      <c r="AC3" s="419">
        <v>230</v>
      </c>
      <c r="AD3" s="419">
        <v>180</v>
      </c>
      <c r="AE3" s="419">
        <v>140</v>
      </c>
      <c r="AF3" s="419">
        <v>80</v>
      </c>
      <c r="AG3" s="419">
        <v>0</v>
      </c>
      <c r="AH3" s="419">
        <v>0</v>
      </c>
      <c r="AI3"/>
      <c r="AJ3"/>
      <c r="AK3"/>
    </row>
    <row r="4" spans="1:37" s="28" customFormat="1" ht="11.25" customHeight="1" thickBot="1" x14ac:dyDescent="0.3">
      <c r="A4" s="514" t="str">
        <f>Altalanos!$A$10</f>
        <v>2025.05.08-09.</v>
      </c>
      <c r="B4" s="514"/>
      <c r="C4" s="514"/>
      <c r="D4" s="254"/>
      <c r="E4" s="122"/>
      <c r="F4" s="122"/>
      <c r="G4" s="122" t="str">
        <f>Altalanos!$C$10</f>
        <v>Százhalombatta</v>
      </c>
      <c r="H4" s="91"/>
      <c r="I4" s="122"/>
      <c r="J4" s="123"/>
      <c r="K4" s="124"/>
      <c r="L4" s="123"/>
      <c r="M4" s="125"/>
      <c r="N4" s="123"/>
      <c r="O4" s="122"/>
      <c r="P4" s="123"/>
      <c r="Q4" s="122"/>
      <c r="R4" s="82" t="str">
        <f>Altalanos!$E$10</f>
        <v>Dénes Tibor</v>
      </c>
      <c r="Y4" s="409"/>
      <c r="Z4" s="409"/>
      <c r="AA4" s="418" t="s">
        <v>89</v>
      </c>
      <c r="AB4" s="419">
        <v>250</v>
      </c>
      <c r="AC4" s="419">
        <v>200</v>
      </c>
      <c r="AD4" s="419">
        <v>150</v>
      </c>
      <c r="AE4" s="419">
        <v>120</v>
      </c>
      <c r="AF4" s="419">
        <v>90</v>
      </c>
      <c r="AG4" s="419">
        <v>60</v>
      </c>
      <c r="AH4" s="419">
        <v>25</v>
      </c>
      <c r="AI4"/>
      <c r="AJ4"/>
      <c r="AK4"/>
    </row>
    <row r="5" spans="1:37" s="19" customFormat="1" x14ac:dyDescent="0.25">
      <c r="A5" s="126"/>
      <c r="B5" s="127" t="s">
        <v>4</v>
      </c>
      <c r="C5" s="274" t="s">
        <v>45</v>
      </c>
      <c r="D5" s="127" t="s">
        <v>44</v>
      </c>
      <c r="E5" s="127" t="s">
        <v>42</v>
      </c>
      <c r="F5" s="128" t="s">
        <v>28</v>
      </c>
      <c r="G5" s="128" t="s">
        <v>29</v>
      </c>
      <c r="H5" s="128"/>
      <c r="I5" s="128" t="s">
        <v>32</v>
      </c>
      <c r="J5" s="128"/>
      <c r="K5" s="127" t="s">
        <v>43</v>
      </c>
      <c r="L5" s="129"/>
      <c r="M5" s="127" t="s">
        <v>59</v>
      </c>
      <c r="N5" s="129"/>
      <c r="O5" s="127" t="s">
        <v>58</v>
      </c>
      <c r="P5" s="129"/>
      <c r="Q5" s="127" t="s">
        <v>57</v>
      </c>
      <c r="R5" s="130"/>
      <c r="Y5" s="409">
        <f>IF(OR(Altalanos!$A$8="F1",Altalanos!$A$8="F2",Altalanos!$A$8="N1",Altalanos!$A$8="N2"),1,2)</f>
        <v>2</v>
      </c>
      <c r="Z5" s="409"/>
      <c r="AA5" s="418" t="s">
        <v>90</v>
      </c>
      <c r="AB5" s="419">
        <v>200</v>
      </c>
      <c r="AC5" s="419">
        <v>150</v>
      </c>
      <c r="AD5" s="419">
        <v>120</v>
      </c>
      <c r="AE5" s="419">
        <v>90</v>
      </c>
      <c r="AF5" s="419">
        <v>60</v>
      </c>
      <c r="AG5" s="419">
        <v>40</v>
      </c>
      <c r="AH5" s="419">
        <v>15</v>
      </c>
      <c r="AI5"/>
      <c r="AJ5"/>
      <c r="AK5"/>
    </row>
    <row r="6" spans="1:37" s="466" customFormat="1" ht="11.1" customHeight="1" thickBot="1" x14ac:dyDescent="0.3">
      <c r="A6" s="465"/>
      <c r="B6" s="468"/>
      <c r="C6" s="468"/>
      <c r="D6" s="468"/>
      <c r="E6" s="468"/>
      <c r="F6" s="467" t="str">
        <f>IF(Y3="","",CONCATENATE(AH1," / ",VLOOKUP(Y3,AB1:AH1,5)," pont"))</f>
        <v/>
      </c>
      <c r="G6" s="469"/>
      <c r="H6" s="470"/>
      <c r="I6" s="469"/>
      <c r="J6" s="471"/>
      <c r="K6" s="468" t="str">
        <f>IF(Y3="","",CONCATENATE(VLOOKUP(Y3,AB1:AH1,4)," pont"))</f>
        <v/>
      </c>
      <c r="L6" s="471"/>
      <c r="M6" s="468" t="str">
        <f>IF(Y3="","",CONCATENATE(VLOOKUP(Y3,AB1:AH1,3)," pont"))</f>
        <v/>
      </c>
      <c r="N6" s="471"/>
      <c r="O6" s="468" t="str">
        <f>IF(Y3="","",CONCATENATE(VLOOKUP(Y3,AB1:AH1,2)," pont"))</f>
        <v/>
      </c>
      <c r="P6" s="471"/>
      <c r="Q6" s="468" t="str">
        <f>IF(Y3="","",CONCATENATE(VLOOKUP(Y3,AB1:AH1,1)," pont"))</f>
        <v/>
      </c>
      <c r="R6" s="472"/>
      <c r="Y6" s="474"/>
      <c r="Z6" s="474"/>
      <c r="AA6" s="474" t="s">
        <v>91</v>
      </c>
      <c r="AB6" s="475">
        <v>150</v>
      </c>
      <c r="AC6" s="475">
        <v>120</v>
      </c>
      <c r="AD6" s="475">
        <v>90</v>
      </c>
      <c r="AE6" s="475">
        <v>60</v>
      </c>
      <c r="AF6" s="475">
        <v>40</v>
      </c>
      <c r="AG6" s="475">
        <v>25</v>
      </c>
      <c r="AH6" s="475">
        <v>10</v>
      </c>
      <c r="AI6" s="477"/>
      <c r="AJ6" s="477"/>
      <c r="AK6" s="477"/>
    </row>
    <row r="7" spans="1:37" s="34" customFormat="1" ht="12.9" customHeight="1" x14ac:dyDescent="0.25">
      <c r="A7" s="131">
        <v>1</v>
      </c>
      <c r="B7" s="243" t="str">
        <f>IF($E7="","",VLOOKUP($E7,#REF!,14))</f>
        <v/>
      </c>
      <c r="C7" s="263" t="str">
        <f>IF($E7="","",VLOOKUP($E7,#REF!,15))</f>
        <v/>
      </c>
      <c r="D7" s="263" t="str">
        <f>IF($E7="","",VLOOKUP($E7,#REF!,5))</f>
        <v/>
      </c>
      <c r="E7" s="132"/>
      <c r="F7" s="133" t="s">
        <v>423</v>
      </c>
      <c r="G7" s="133" t="str">
        <f>IF($E7="","",VLOOKUP($E7,#REF!,3))</f>
        <v/>
      </c>
      <c r="H7" s="133"/>
      <c r="I7" s="133" t="str">
        <f>IF($E7="","",VLOOKUP($E7,#REF!,4))</f>
        <v/>
      </c>
      <c r="J7" s="135"/>
      <c r="K7" s="134"/>
      <c r="L7" s="134"/>
      <c r="M7" s="134"/>
      <c r="N7" s="134"/>
      <c r="O7" s="137"/>
      <c r="P7" s="138"/>
      <c r="Q7" s="139"/>
      <c r="R7" s="140"/>
      <c r="S7" s="141"/>
      <c r="U7" s="142" t="str">
        <f>Birók!P21</f>
        <v>Bíró</v>
      </c>
      <c r="Y7" s="409"/>
      <c r="Z7" s="409"/>
      <c r="AA7" s="418" t="s">
        <v>92</v>
      </c>
      <c r="AB7" s="419">
        <v>120</v>
      </c>
      <c r="AC7" s="419">
        <v>90</v>
      </c>
      <c r="AD7" s="419">
        <v>60</v>
      </c>
      <c r="AE7" s="419">
        <v>40</v>
      </c>
      <c r="AF7" s="419">
        <v>25</v>
      </c>
      <c r="AG7" s="419">
        <v>10</v>
      </c>
      <c r="AH7" s="419">
        <v>5</v>
      </c>
      <c r="AI7"/>
      <c r="AJ7"/>
      <c r="AK7"/>
    </row>
    <row r="8" spans="1:37" s="34" customFormat="1" ht="12.9" customHeight="1" x14ac:dyDescent="0.25">
      <c r="A8" s="143"/>
      <c r="B8" s="217"/>
      <c r="C8" s="272"/>
      <c r="D8" s="272"/>
      <c r="E8" s="144"/>
      <c r="F8" s="145"/>
      <c r="G8" s="145"/>
      <c r="H8" s="146"/>
      <c r="I8" s="434" t="s">
        <v>0</v>
      </c>
      <c r="J8" s="148" t="s">
        <v>424</v>
      </c>
      <c r="K8" s="149" t="str">
        <f>UPPER(IF(OR(J8="a",J8="as"),F7,IF(OR(J8="b",J8="bs"),F9,)))</f>
        <v>BARA HANNA AJSA</v>
      </c>
      <c r="L8" s="149"/>
      <c r="M8" s="134"/>
      <c r="N8" s="134"/>
      <c r="O8" s="137"/>
      <c r="P8" s="138"/>
      <c r="Q8" s="139"/>
      <c r="R8" s="140"/>
      <c r="S8" s="141"/>
      <c r="U8" s="150" t="str">
        <f>Birók!P22</f>
        <v xml:space="preserve"> </v>
      </c>
      <c r="Y8" s="409"/>
      <c r="Z8" s="409"/>
      <c r="AA8" s="418" t="s">
        <v>93</v>
      </c>
      <c r="AB8" s="419">
        <v>90</v>
      </c>
      <c r="AC8" s="419">
        <v>60</v>
      </c>
      <c r="AD8" s="419">
        <v>40</v>
      </c>
      <c r="AE8" s="419">
        <v>25</v>
      </c>
      <c r="AF8" s="419">
        <v>10</v>
      </c>
      <c r="AG8" s="419">
        <v>5</v>
      </c>
      <c r="AH8" s="419">
        <v>2</v>
      </c>
      <c r="AI8"/>
      <c r="AJ8"/>
      <c r="AK8"/>
    </row>
    <row r="9" spans="1:37" s="34" customFormat="1" ht="12.9" customHeight="1" x14ac:dyDescent="0.25">
      <c r="A9" s="143">
        <v>2</v>
      </c>
      <c r="B9" s="243" t="str">
        <f>IF($E9="","",VLOOKUP($E9,#REF!,14))</f>
        <v/>
      </c>
      <c r="C9" s="263" t="str">
        <f>IF($E9="","",VLOOKUP($E9,#REF!,15))</f>
        <v/>
      </c>
      <c r="D9" s="263" t="str">
        <f>IF($E9="","",VLOOKUP($E9,#REF!,5))</f>
        <v/>
      </c>
      <c r="E9" s="132"/>
      <c r="F9" s="151" t="s">
        <v>97</v>
      </c>
      <c r="G9" s="151" t="str">
        <f>IF($E9="","",VLOOKUP($E9,#REF!,3))</f>
        <v/>
      </c>
      <c r="H9" s="151"/>
      <c r="I9" s="133" t="str">
        <f>IF($E9="","",VLOOKUP($E9,#REF!,4))</f>
        <v/>
      </c>
      <c r="J9" s="152"/>
      <c r="K9" s="134"/>
      <c r="L9" s="153"/>
      <c r="M9" s="134"/>
      <c r="N9" s="134"/>
      <c r="O9" s="137"/>
      <c r="P9" s="138"/>
      <c r="Q9" s="139"/>
      <c r="R9" s="140"/>
      <c r="S9" s="141"/>
      <c r="U9" s="150" t="str">
        <f>Birók!P23</f>
        <v xml:space="preserve"> </v>
      </c>
      <c r="Y9" s="409"/>
      <c r="Z9" s="409"/>
      <c r="AA9" s="418" t="s">
        <v>94</v>
      </c>
      <c r="AB9" s="419">
        <v>60</v>
      </c>
      <c r="AC9" s="419">
        <v>40</v>
      </c>
      <c r="AD9" s="419">
        <v>25</v>
      </c>
      <c r="AE9" s="419">
        <v>10</v>
      </c>
      <c r="AF9" s="419">
        <v>5</v>
      </c>
      <c r="AG9" s="419">
        <v>2</v>
      </c>
      <c r="AH9" s="419">
        <v>1</v>
      </c>
      <c r="AI9"/>
      <c r="AJ9"/>
      <c r="AK9"/>
    </row>
    <row r="10" spans="1:37" s="34" customFormat="1" ht="12.9" customHeight="1" x14ac:dyDescent="0.25">
      <c r="A10" s="143"/>
      <c r="B10" s="217"/>
      <c r="C10" s="272"/>
      <c r="D10" s="272"/>
      <c r="E10" s="154"/>
      <c r="F10" s="145"/>
      <c r="G10" s="145"/>
      <c r="H10" s="146"/>
      <c r="I10" s="134"/>
      <c r="J10" s="155"/>
      <c r="K10" s="147" t="s">
        <v>0</v>
      </c>
      <c r="L10" s="156" t="s">
        <v>425</v>
      </c>
      <c r="M10" s="149" t="s">
        <v>415</v>
      </c>
      <c r="N10" s="157"/>
      <c r="O10" s="158"/>
      <c r="P10" s="158"/>
      <c r="Q10" s="139"/>
      <c r="R10" s="140"/>
      <c r="S10" s="141"/>
      <c r="U10" s="150" t="str">
        <f>Birók!P24</f>
        <v xml:space="preserve"> </v>
      </c>
      <c r="Y10" s="409"/>
      <c r="Z10" s="409"/>
      <c r="AA10" s="418" t="s">
        <v>95</v>
      </c>
      <c r="AB10" s="419">
        <v>40</v>
      </c>
      <c r="AC10" s="419">
        <v>25</v>
      </c>
      <c r="AD10" s="419">
        <v>15</v>
      </c>
      <c r="AE10" s="419">
        <v>7</v>
      </c>
      <c r="AF10" s="419">
        <v>4</v>
      </c>
      <c r="AG10" s="419">
        <v>1</v>
      </c>
      <c r="AH10" s="419">
        <v>0</v>
      </c>
      <c r="AI10"/>
      <c r="AJ10"/>
      <c r="AK10"/>
    </row>
    <row r="11" spans="1:37" s="34" customFormat="1" ht="12.9" customHeight="1" x14ac:dyDescent="0.25">
      <c r="A11" s="143">
        <v>3</v>
      </c>
      <c r="B11" s="243" t="str">
        <f>IF($E11="","",VLOOKUP($E11,#REF!,14))</f>
        <v/>
      </c>
      <c r="C11" s="263" t="str">
        <f>IF($E11="","",VLOOKUP($E11,#REF!,15))</f>
        <v/>
      </c>
      <c r="D11" s="263" t="str">
        <f>IF($E11="","",VLOOKUP($E11,#REF!,5))</f>
        <v/>
      </c>
      <c r="E11" s="132"/>
      <c r="F11" s="151" t="s">
        <v>415</v>
      </c>
      <c r="G11" s="151" t="str">
        <f>IF($E11="","",VLOOKUP($E11,#REF!,3))</f>
        <v/>
      </c>
      <c r="H11" s="151"/>
      <c r="I11" s="151" t="str">
        <f>IF($E11="","",VLOOKUP($E11,#REF!,4))</f>
        <v/>
      </c>
      <c r="J11" s="135"/>
      <c r="K11" s="134"/>
      <c r="L11" s="159"/>
      <c r="M11" s="134" t="s">
        <v>397</v>
      </c>
      <c r="N11" s="160"/>
      <c r="O11" s="158"/>
      <c r="P11" s="158"/>
      <c r="Q11" s="139"/>
      <c r="R11" s="140"/>
      <c r="S11" s="141"/>
      <c r="U11" s="150" t="str">
        <f>Birók!P25</f>
        <v xml:space="preserve"> </v>
      </c>
      <c r="Y11" s="409"/>
      <c r="Z11" s="409"/>
      <c r="AA11" s="418" t="s">
        <v>96</v>
      </c>
      <c r="AB11" s="419">
        <v>25</v>
      </c>
      <c r="AC11" s="419">
        <v>15</v>
      </c>
      <c r="AD11" s="419">
        <v>10</v>
      </c>
      <c r="AE11" s="419">
        <v>6</v>
      </c>
      <c r="AF11" s="419">
        <v>3</v>
      </c>
      <c r="AG11" s="419">
        <v>1</v>
      </c>
      <c r="AH11" s="419">
        <v>0</v>
      </c>
      <c r="AI11"/>
      <c r="AJ11"/>
      <c r="AK11"/>
    </row>
    <row r="12" spans="1:37" s="34" customFormat="1" ht="12.9" customHeight="1" x14ac:dyDescent="0.25">
      <c r="A12" s="143"/>
      <c r="B12" s="217"/>
      <c r="C12" s="272"/>
      <c r="D12" s="272"/>
      <c r="E12" s="154"/>
      <c r="F12" s="145"/>
      <c r="G12" s="145"/>
      <c r="H12" s="146"/>
      <c r="I12" s="434" t="s">
        <v>0</v>
      </c>
      <c r="J12" s="148" t="s">
        <v>424</v>
      </c>
      <c r="K12" s="149" t="str">
        <f>UPPER(IF(OR(J12="a",J12="as"),F11,IF(OR(J12="b",J12="bs"),F13,)))</f>
        <v>GÖBÖLYÖS PANNA</v>
      </c>
      <c r="L12" s="161"/>
      <c r="M12" s="134"/>
      <c r="N12" s="160"/>
      <c r="O12" s="158"/>
      <c r="P12" s="158"/>
      <c r="Q12" s="139"/>
      <c r="R12" s="140"/>
      <c r="S12" s="141"/>
      <c r="U12" s="150" t="str">
        <f>Birók!P26</f>
        <v xml:space="preserve"> </v>
      </c>
      <c r="Y12" s="409"/>
      <c r="Z12" s="409"/>
      <c r="AA12" s="418" t="s">
        <v>101</v>
      </c>
      <c r="AB12" s="419">
        <v>15</v>
      </c>
      <c r="AC12" s="419">
        <v>10</v>
      </c>
      <c r="AD12" s="419">
        <v>6</v>
      </c>
      <c r="AE12" s="419">
        <v>3</v>
      </c>
      <c r="AF12" s="419">
        <v>1</v>
      </c>
      <c r="AG12" s="419">
        <v>0</v>
      </c>
      <c r="AH12" s="419">
        <v>0</v>
      </c>
      <c r="AI12"/>
      <c r="AJ12"/>
      <c r="AK12"/>
    </row>
    <row r="13" spans="1:37" s="34" customFormat="1" ht="12.9" customHeight="1" x14ac:dyDescent="0.25">
      <c r="A13" s="143">
        <v>4</v>
      </c>
      <c r="B13" s="243" t="str">
        <f>IF($E13="","",VLOOKUP($E13,#REF!,14))</f>
        <v/>
      </c>
      <c r="C13" s="263" t="str">
        <f>IF($E13="","",VLOOKUP($E13,#REF!,15))</f>
        <v/>
      </c>
      <c r="D13" s="263" t="str">
        <f>IF($E13="","",VLOOKUP($E13,#REF!,5))</f>
        <v/>
      </c>
      <c r="E13" s="132"/>
      <c r="F13" s="151" t="s">
        <v>97</v>
      </c>
      <c r="G13" s="151" t="str">
        <f>IF($E13="","",VLOOKUP($E13,#REF!,3))</f>
        <v/>
      </c>
      <c r="H13" s="151"/>
      <c r="I13" s="151" t="str">
        <f>IF($E13="","",VLOOKUP($E13,#REF!,4))</f>
        <v/>
      </c>
      <c r="J13" s="162"/>
      <c r="K13" s="134"/>
      <c r="L13" s="134"/>
      <c r="M13" s="134"/>
      <c r="N13" s="160"/>
      <c r="O13" s="158"/>
      <c r="P13" s="158"/>
      <c r="Q13" s="139"/>
      <c r="R13" s="140"/>
      <c r="S13" s="141"/>
      <c r="U13" s="150" t="str">
        <f>Birók!P27</f>
        <v xml:space="preserve"> </v>
      </c>
      <c r="Y13" s="409"/>
      <c r="Z13" s="409"/>
      <c r="AA13" s="418" t="s">
        <v>97</v>
      </c>
      <c r="AB13" s="419">
        <v>10</v>
      </c>
      <c r="AC13" s="419">
        <v>6</v>
      </c>
      <c r="AD13" s="419">
        <v>3</v>
      </c>
      <c r="AE13" s="419">
        <v>1</v>
      </c>
      <c r="AF13" s="419">
        <v>0</v>
      </c>
      <c r="AG13" s="419">
        <v>0</v>
      </c>
      <c r="AH13" s="419">
        <v>0</v>
      </c>
      <c r="AI13"/>
      <c r="AJ13"/>
      <c r="AK13"/>
    </row>
    <row r="14" spans="1:37" s="34" customFormat="1" ht="12.9" customHeight="1" x14ac:dyDescent="0.25">
      <c r="A14" s="143"/>
      <c r="B14" s="217"/>
      <c r="C14" s="272"/>
      <c r="D14" s="272"/>
      <c r="E14" s="154"/>
      <c r="F14" s="134"/>
      <c r="G14" s="134"/>
      <c r="H14" s="65"/>
      <c r="I14" s="163"/>
      <c r="J14" s="155"/>
      <c r="K14" s="134"/>
      <c r="L14" s="134"/>
      <c r="M14" s="147" t="s">
        <v>0</v>
      </c>
      <c r="N14" s="156" t="s">
        <v>425</v>
      </c>
      <c r="O14" s="149" t="str">
        <f>UPPER(IF(OR(N14="a",N14="as"),M10,IF(OR(N14="b",N14="bs"),M18,)))</f>
        <v>BALOG ZIVA NATASA</v>
      </c>
      <c r="P14" s="157"/>
      <c r="Q14" s="139"/>
      <c r="R14" s="140"/>
      <c r="S14" s="141"/>
      <c r="U14" s="150" t="str">
        <f>Birók!P28</f>
        <v xml:space="preserve"> </v>
      </c>
      <c r="Y14" s="409"/>
      <c r="Z14" s="409"/>
      <c r="AA14" s="418" t="s">
        <v>98</v>
      </c>
      <c r="AB14" s="419">
        <v>3</v>
      </c>
      <c r="AC14" s="419">
        <v>2</v>
      </c>
      <c r="AD14" s="419">
        <v>1</v>
      </c>
      <c r="AE14" s="419">
        <v>0</v>
      </c>
      <c r="AF14" s="419">
        <v>0</v>
      </c>
      <c r="AG14" s="419">
        <v>0</v>
      </c>
      <c r="AH14" s="419">
        <v>0</v>
      </c>
      <c r="AI14"/>
      <c r="AJ14"/>
      <c r="AK14"/>
    </row>
    <row r="15" spans="1:37" s="34" customFormat="1" ht="12.9" customHeight="1" x14ac:dyDescent="0.25">
      <c r="A15" s="131">
        <v>5</v>
      </c>
      <c r="B15" s="243" t="str">
        <f>IF($E15="","",VLOOKUP($E15,#REF!,14))</f>
        <v/>
      </c>
      <c r="C15" s="263" t="str">
        <f>IF($E15="","",VLOOKUP($E15,#REF!,15))</f>
        <v/>
      </c>
      <c r="D15" s="263" t="str">
        <f>IF($E15="","",VLOOKUP($E15,#REF!,5))</f>
        <v/>
      </c>
      <c r="E15" s="132"/>
      <c r="F15" s="133" t="s">
        <v>416</v>
      </c>
      <c r="G15" s="133" t="str">
        <f>IF($E15="","",VLOOKUP($E15,#REF!,3))</f>
        <v/>
      </c>
      <c r="H15" s="133"/>
      <c r="I15" s="133" t="str">
        <f>IF($E15="","",VLOOKUP($E15,#REF!,4))</f>
        <v/>
      </c>
      <c r="J15" s="164"/>
      <c r="K15" s="134"/>
      <c r="L15" s="134"/>
      <c r="M15" s="134"/>
      <c r="N15" s="160"/>
      <c r="O15" s="134" t="s">
        <v>365</v>
      </c>
      <c r="P15" s="160"/>
      <c r="Q15" s="139"/>
      <c r="R15" s="140"/>
      <c r="S15" s="141"/>
      <c r="U15" s="150" t="str">
        <f>Birók!P29</f>
        <v xml:space="preserve"> </v>
      </c>
      <c r="Y15" s="409"/>
      <c r="Z15" s="409"/>
      <c r="AA15" s="418"/>
      <c r="AB15" s="418"/>
      <c r="AC15" s="418"/>
      <c r="AD15" s="418"/>
      <c r="AE15" s="418"/>
      <c r="AF15" s="418"/>
      <c r="AG15" s="418"/>
      <c r="AH15" s="418"/>
      <c r="AI15"/>
      <c r="AJ15"/>
      <c r="AK15"/>
    </row>
    <row r="16" spans="1:37" s="34" customFormat="1" ht="12.9" customHeight="1" thickBot="1" x14ac:dyDescent="0.3">
      <c r="A16" s="143"/>
      <c r="B16" s="217"/>
      <c r="C16" s="272"/>
      <c r="D16" s="272"/>
      <c r="E16" s="154"/>
      <c r="F16" s="145"/>
      <c r="G16" s="145"/>
      <c r="H16" s="146"/>
      <c r="I16" s="434" t="s">
        <v>0</v>
      </c>
      <c r="J16" s="148" t="s">
        <v>424</v>
      </c>
      <c r="K16" s="149" t="str">
        <f>UPPER(IF(OR(J16="a",J16="as"),F15,IF(OR(J16="b",J16="bs"),F17,)))</f>
        <v>MOLNÁR LIZA</v>
      </c>
      <c r="L16" s="149"/>
      <c r="M16" s="134"/>
      <c r="N16" s="160"/>
      <c r="O16" s="158"/>
      <c r="P16" s="160"/>
      <c r="Q16" s="139"/>
      <c r="R16" s="140"/>
      <c r="S16" s="141"/>
      <c r="U16" s="165" t="str">
        <f>Birók!P30</f>
        <v>Egyik sem</v>
      </c>
      <c r="Y16" s="409"/>
      <c r="Z16" s="409"/>
      <c r="AA16" s="418" t="s">
        <v>65</v>
      </c>
      <c r="AB16" s="419">
        <v>150</v>
      </c>
      <c r="AC16" s="419">
        <v>120</v>
      </c>
      <c r="AD16" s="419">
        <v>90</v>
      </c>
      <c r="AE16" s="419">
        <v>60</v>
      </c>
      <c r="AF16" s="419">
        <v>40</v>
      </c>
      <c r="AG16" s="419">
        <v>25</v>
      </c>
      <c r="AH16" s="419">
        <v>15</v>
      </c>
      <c r="AI16"/>
      <c r="AJ16"/>
      <c r="AK16"/>
    </row>
    <row r="17" spans="1:37" s="34" customFormat="1" ht="12.9" customHeight="1" x14ac:dyDescent="0.25">
      <c r="A17" s="143">
        <v>6</v>
      </c>
      <c r="B17" s="243" t="str">
        <f>IF($E17="","",VLOOKUP($E17,#REF!,14))</f>
        <v/>
      </c>
      <c r="C17" s="263" t="str">
        <f>IF($E17="","",VLOOKUP($E17,#REF!,15))</f>
        <v/>
      </c>
      <c r="D17" s="263" t="str">
        <f>IF($E17="","",VLOOKUP($E17,#REF!,5))</f>
        <v/>
      </c>
      <c r="E17" s="132"/>
      <c r="F17" s="151" t="s">
        <v>417</v>
      </c>
      <c r="G17" s="151" t="str">
        <f>IF($E17="","",VLOOKUP($E17,#REF!,3))</f>
        <v/>
      </c>
      <c r="H17" s="151"/>
      <c r="I17" s="151" t="str">
        <f>IF($E17="","",VLOOKUP($E17,#REF!,4))</f>
        <v/>
      </c>
      <c r="J17" s="152"/>
      <c r="K17" s="134" t="s">
        <v>384</v>
      </c>
      <c r="L17" s="153"/>
      <c r="M17" s="134"/>
      <c r="N17" s="160"/>
      <c r="O17" s="158"/>
      <c r="P17" s="160"/>
      <c r="Q17" s="139"/>
      <c r="R17" s="140"/>
      <c r="S17" s="141"/>
      <c r="Y17" s="409"/>
      <c r="Z17" s="409"/>
      <c r="AA17" s="418" t="s">
        <v>89</v>
      </c>
      <c r="AB17" s="419">
        <v>120</v>
      </c>
      <c r="AC17" s="419">
        <v>90</v>
      </c>
      <c r="AD17" s="419">
        <v>60</v>
      </c>
      <c r="AE17" s="419">
        <v>40</v>
      </c>
      <c r="AF17" s="419">
        <v>25</v>
      </c>
      <c r="AG17" s="419">
        <v>15</v>
      </c>
      <c r="AH17" s="419">
        <v>8</v>
      </c>
      <c r="AI17"/>
      <c r="AJ17"/>
      <c r="AK17"/>
    </row>
    <row r="18" spans="1:37" s="34" customFormat="1" ht="12.9" customHeight="1" x14ac:dyDescent="0.25">
      <c r="A18" s="143"/>
      <c r="B18" s="217"/>
      <c r="C18" s="272"/>
      <c r="D18" s="272"/>
      <c r="E18" s="154"/>
      <c r="F18" s="145"/>
      <c r="G18" s="145"/>
      <c r="H18" s="146"/>
      <c r="I18" s="134"/>
      <c r="J18" s="155"/>
      <c r="K18" s="147" t="s">
        <v>0</v>
      </c>
      <c r="L18" s="156" t="s">
        <v>425</v>
      </c>
      <c r="M18" s="149" t="str">
        <f>UPPER(IF(OR(L18="a",L18="as"),K16,IF(OR(L18="b",L18="bs"),K20,)))</f>
        <v>BALOG ZIVA NATASA</v>
      </c>
      <c r="N18" s="166"/>
      <c r="O18" s="158"/>
      <c r="P18" s="160"/>
      <c r="Q18" s="139"/>
      <c r="R18" s="140"/>
      <c r="S18" s="141"/>
      <c r="Y18" s="409"/>
      <c r="Z18" s="409"/>
      <c r="AA18" s="418" t="s">
        <v>90</v>
      </c>
      <c r="AB18" s="419">
        <v>90</v>
      </c>
      <c r="AC18" s="419">
        <v>60</v>
      </c>
      <c r="AD18" s="419">
        <v>40</v>
      </c>
      <c r="AE18" s="419">
        <v>25</v>
      </c>
      <c r="AF18" s="419">
        <v>15</v>
      </c>
      <c r="AG18" s="419">
        <v>8</v>
      </c>
      <c r="AH18" s="419">
        <v>4</v>
      </c>
      <c r="AI18"/>
      <c r="AJ18"/>
      <c r="AK18"/>
    </row>
    <row r="19" spans="1:37" s="34" customFormat="1" ht="12.9" customHeight="1" x14ac:dyDescent="0.25">
      <c r="A19" s="143">
        <v>7</v>
      </c>
      <c r="B19" s="243" t="str">
        <f>IF($E19="","",VLOOKUP($E19,#REF!,14))</f>
        <v/>
      </c>
      <c r="C19" s="263" t="str">
        <f>IF($E19="","",VLOOKUP($E19,#REF!,15))</f>
        <v/>
      </c>
      <c r="D19" s="263" t="str">
        <f>IF($E19="","",VLOOKUP($E19,#REF!,5))</f>
        <v/>
      </c>
      <c r="E19" s="132"/>
      <c r="F19" s="151" t="s">
        <v>418</v>
      </c>
      <c r="G19" s="151" t="str">
        <f>IF($E19="","",VLOOKUP($E19,#REF!,3))</f>
        <v/>
      </c>
      <c r="H19" s="151"/>
      <c r="I19" s="151" t="str">
        <f>IF($E19="","",VLOOKUP($E19,#REF!,4))</f>
        <v/>
      </c>
      <c r="J19" s="135"/>
      <c r="K19" s="134"/>
      <c r="L19" s="159"/>
      <c r="M19" s="134" t="s">
        <v>385</v>
      </c>
      <c r="N19" s="158"/>
      <c r="O19" s="158"/>
      <c r="P19" s="160"/>
      <c r="Q19" s="139"/>
      <c r="R19" s="140"/>
      <c r="S19" s="141"/>
      <c r="Y19" s="409"/>
      <c r="Z19" s="409"/>
      <c r="AA19" s="418" t="s">
        <v>91</v>
      </c>
      <c r="AB19" s="419">
        <v>60</v>
      </c>
      <c r="AC19" s="419">
        <v>40</v>
      </c>
      <c r="AD19" s="419">
        <v>25</v>
      </c>
      <c r="AE19" s="419">
        <v>15</v>
      </c>
      <c r="AF19" s="419">
        <v>8</v>
      </c>
      <c r="AG19" s="419">
        <v>4</v>
      </c>
      <c r="AH19" s="419">
        <v>2</v>
      </c>
      <c r="AI19"/>
      <c r="AJ19"/>
      <c r="AK19"/>
    </row>
    <row r="20" spans="1:37" s="34" customFormat="1" ht="12.9" customHeight="1" x14ac:dyDescent="0.25">
      <c r="A20" s="143"/>
      <c r="B20" s="217"/>
      <c r="C20" s="272"/>
      <c r="D20" s="272"/>
      <c r="E20" s="144"/>
      <c r="F20" s="145"/>
      <c r="G20" s="145"/>
      <c r="H20" s="146"/>
      <c r="I20" s="434" t="s">
        <v>0</v>
      </c>
      <c r="J20" s="148" t="s">
        <v>424</v>
      </c>
      <c r="K20" s="149" t="str">
        <f>UPPER(IF(OR(J20="a",J20="as"),F19,IF(OR(J20="b",J20="bs"),F21,)))</f>
        <v>BALOG ZIVA NATASA</v>
      </c>
      <c r="L20" s="161"/>
      <c r="M20" s="134"/>
      <c r="N20" s="158"/>
      <c r="O20" s="158"/>
      <c r="P20" s="160"/>
      <c r="Q20" s="139"/>
      <c r="R20" s="140"/>
      <c r="S20" s="141"/>
      <c r="Y20" s="409"/>
      <c r="Z20" s="409"/>
      <c r="AA20" s="418" t="s">
        <v>92</v>
      </c>
      <c r="AB20" s="419">
        <v>40</v>
      </c>
      <c r="AC20" s="419">
        <v>25</v>
      </c>
      <c r="AD20" s="419">
        <v>15</v>
      </c>
      <c r="AE20" s="419">
        <v>8</v>
      </c>
      <c r="AF20" s="419">
        <v>4</v>
      </c>
      <c r="AG20" s="419">
        <v>2</v>
      </c>
      <c r="AH20" s="419">
        <v>1</v>
      </c>
      <c r="AI20"/>
      <c r="AJ20"/>
      <c r="AK20"/>
    </row>
    <row r="21" spans="1:37" s="34" customFormat="1" ht="12.9" customHeight="1" x14ac:dyDescent="0.25">
      <c r="A21" s="143">
        <v>8</v>
      </c>
      <c r="B21" s="243" t="str">
        <f>IF($E21="","",VLOOKUP($E21,#REF!,14))</f>
        <v/>
      </c>
      <c r="C21" s="263" t="str">
        <f>IF($E21="","",VLOOKUP($E21,#REF!,15))</f>
        <v/>
      </c>
      <c r="D21" s="263" t="str">
        <f>IF($E21="","",VLOOKUP($E21,#REF!,5))</f>
        <v/>
      </c>
      <c r="E21" s="132"/>
      <c r="F21" s="151" t="s">
        <v>97</v>
      </c>
      <c r="G21" s="151" t="str">
        <f>IF($E21="","",VLOOKUP($E21,#REF!,3))</f>
        <v/>
      </c>
      <c r="H21" s="151"/>
      <c r="I21" s="151" t="str">
        <f>IF($E21="","",VLOOKUP($E21,#REF!,4))</f>
        <v/>
      </c>
      <c r="J21" s="162"/>
      <c r="K21" s="134"/>
      <c r="L21" s="134"/>
      <c r="M21" s="134"/>
      <c r="N21" s="158"/>
      <c r="O21" s="158"/>
      <c r="P21" s="160"/>
      <c r="Q21" s="139"/>
      <c r="R21" s="140"/>
      <c r="S21" s="141"/>
      <c r="Y21" s="409"/>
      <c r="Z21" s="409"/>
      <c r="AA21" s="418" t="s">
        <v>93</v>
      </c>
      <c r="AB21" s="419">
        <v>25</v>
      </c>
      <c r="AC21" s="419">
        <v>15</v>
      </c>
      <c r="AD21" s="419">
        <v>10</v>
      </c>
      <c r="AE21" s="419">
        <v>6</v>
      </c>
      <c r="AF21" s="419">
        <v>3</v>
      </c>
      <c r="AG21" s="419">
        <v>1</v>
      </c>
      <c r="AH21" s="419">
        <v>0</v>
      </c>
      <c r="AI21"/>
      <c r="AJ21"/>
      <c r="AK21"/>
    </row>
    <row r="22" spans="1:37" s="34" customFormat="1" ht="12.9" customHeight="1" x14ac:dyDescent="0.25">
      <c r="A22" s="143"/>
      <c r="B22" s="217"/>
      <c r="C22" s="272"/>
      <c r="D22" s="272"/>
      <c r="E22" s="144"/>
      <c r="F22" s="163"/>
      <c r="G22" s="163"/>
      <c r="H22" s="167"/>
      <c r="I22" s="163"/>
      <c r="J22" s="155"/>
      <c r="K22" s="134"/>
      <c r="L22" s="134"/>
      <c r="M22" s="134"/>
      <c r="N22" s="158"/>
      <c r="O22" s="147" t="s">
        <v>0</v>
      </c>
      <c r="P22" s="156" t="s">
        <v>425</v>
      </c>
      <c r="Q22" s="149" t="str">
        <f>UPPER(IF(OR(P22="a",P22="as"),O14,IF(OR(P22="b",P22="bs"),O30,)))</f>
        <v>KURUCZ POLLI</v>
      </c>
      <c r="R22" s="157"/>
      <c r="S22" s="141"/>
      <c r="Y22" s="409"/>
      <c r="Z22" s="409"/>
      <c r="AA22" s="418" t="s">
        <v>94</v>
      </c>
      <c r="AB22" s="419">
        <v>15</v>
      </c>
      <c r="AC22" s="419">
        <v>10</v>
      </c>
      <c r="AD22" s="419">
        <v>6</v>
      </c>
      <c r="AE22" s="419">
        <v>3</v>
      </c>
      <c r="AF22" s="419">
        <v>1</v>
      </c>
      <c r="AG22" s="419">
        <v>0</v>
      </c>
      <c r="AH22" s="419">
        <v>0</v>
      </c>
      <c r="AI22"/>
      <c r="AJ22"/>
      <c r="AK22"/>
    </row>
    <row r="23" spans="1:37" s="34" customFormat="1" ht="12.9" customHeight="1" x14ac:dyDescent="0.25">
      <c r="A23" s="143">
        <v>9</v>
      </c>
      <c r="B23" s="243" t="str">
        <f>IF($E23="","",VLOOKUP($E23,#REF!,14))</f>
        <v/>
      </c>
      <c r="C23" s="263" t="str">
        <f>IF($E23="","",VLOOKUP($E23,#REF!,15))</f>
        <v/>
      </c>
      <c r="D23" s="263" t="str">
        <f>IF($E23="","",VLOOKUP($E23,#REF!,5))</f>
        <v/>
      </c>
      <c r="E23" s="132"/>
      <c r="F23" s="151" t="s">
        <v>419</v>
      </c>
      <c r="G23" s="151" t="str">
        <f>IF($E23="","",VLOOKUP($E23,#REF!,3))</f>
        <v/>
      </c>
      <c r="H23" s="151"/>
      <c r="I23" s="151" t="str">
        <f>IF($E23="","",VLOOKUP($E23,#REF!,4))</f>
        <v/>
      </c>
      <c r="J23" s="135"/>
      <c r="K23" s="134"/>
      <c r="L23" s="134"/>
      <c r="M23" s="134"/>
      <c r="N23" s="158"/>
      <c r="O23" s="134"/>
      <c r="P23" s="160"/>
      <c r="Q23" s="134" t="s">
        <v>387</v>
      </c>
      <c r="R23" s="158"/>
      <c r="S23" s="141"/>
      <c r="Y23" s="409"/>
      <c r="Z23" s="409"/>
      <c r="AA23" s="418" t="s">
        <v>95</v>
      </c>
      <c r="AB23" s="419">
        <v>10</v>
      </c>
      <c r="AC23" s="419">
        <v>6</v>
      </c>
      <c r="AD23" s="419">
        <v>3</v>
      </c>
      <c r="AE23" s="419">
        <v>1</v>
      </c>
      <c r="AF23" s="419">
        <v>0</v>
      </c>
      <c r="AG23" s="419">
        <v>0</v>
      </c>
      <c r="AH23" s="419">
        <v>0</v>
      </c>
      <c r="AI23"/>
      <c r="AJ23"/>
      <c r="AK23"/>
    </row>
    <row r="24" spans="1:37" s="34" customFormat="1" ht="12.9" customHeight="1" x14ac:dyDescent="0.25">
      <c r="A24" s="143"/>
      <c r="B24" s="217"/>
      <c r="C24" s="272"/>
      <c r="D24" s="272"/>
      <c r="E24" s="144"/>
      <c r="F24" s="145"/>
      <c r="G24" s="145"/>
      <c r="H24" s="146"/>
      <c r="I24" s="434" t="s">
        <v>0</v>
      </c>
      <c r="J24" s="148" t="s">
        <v>424</v>
      </c>
      <c r="K24" s="149" t="str">
        <f>UPPER(IF(OR(J24="a",J24="as"),F23,IF(OR(J24="b",J24="bs"),F25,)))</f>
        <v>KURUCZ POLLI</v>
      </c>
      <c r="L24" s="149"/>
      <c r="M24" s="134"/>
      <c r="N24" s="158"/>
      <c r="O24" s="158"/>
      <c r="P24" s="160"/>
      <c r="Q24" s="139"/>
      <c r="R24" s="140"/>
      <c r="S24" s="141"/>
      <c r="Y24" s="409"/>
      <c r="Z24" s="409"/>
      <c r="AA24" s="418" t="s">
        <v>96</v>
      </c>
      <c r="AB24" s="419">
        <v>6</v>
      </c>
      <c r="AC24" s="419">
        <v>3</v>
      </c>
      <c r="AD24" s="419">
        <v>1</v>
      </c>
      <c r="AE24" s="419">
        <v>0</v>
      </c>
      <c r="AF24" s="419">
        <v>0</v>
      </c>
      <c r="AG24" s="419">
        <v>0</v>
      </c>
      <c r="AH24" s="419">
        <v>0</v>
      </c>
      <c r="AI24"/>
      <c r="AJ24"/>
      <c r="AK24"/>
    </row>
    <row r="25" spans="1:37" s="34" customFormat="1" ht="12.9" customHeight="1" x14ac:dyDescent="0.25">
      <c r="A25" s="143">
        <v>10</v>
      </c>
      <c r="B25" s="243" t="str">
        <f>IF($E25="","",VLOOKUP($E25,#REF!,14))</f>
        <v/>
      </c>
      <c r="C25" s="263" t="str">
        <f>IF($E25="","",VLOOKUP($E25,#REF!,15))</f>
        <v/>
      </c>
      <c r="D25" s="263" t="str">
        <f>IF($E25="","",VLOOKUP($E25,#REF!,5))</f>
        <v/>
      </c>
      <c r="E25" s="132"/>
      <c r="F25" s="151" t="s">
        <v>97</v>
      </c>
      <c r="G25" s="151" t="str">
        <f>IF($E25="","",VLOOKUP($E25,#REF!,3))</f>
        <v/>
      </c>
      <c r="H25" s="151"/>
      <c r="I25" s="151" t="str">
        <f>IF($E25="","",VLOOKUP($E25,#REF!,4))</f>
        <v/>
      </c>
      <c r="J25" s="152"/>
      <c r="K25" s="134"/>
      <c r="L25" s="153"/>
      <c r="M25" s="134"/>
      <c r="N25" s="158"/>
      <c r="O25" s="158"/>
      <c r="P25" s="160"/>
      <c r="Q25" s="139"/>
      <c r="R25" s="140"/>
      <c r="S25" s="141"/>
      <c r="Y25" s="409"/>
      <c r="Z25" s="409"/>
      <c r="AA25" s="418" t="s">
        <v>101</v>
      </c>
      <c r="AB25" s="419">
        <v>3</v>
      </c>
      <c r="AC25" s="419">
        <v>2</v>
      </c>
      <c r="AD25" s="419">
        <v>1</v>
      </c>
      <c r="AE25" s="419">
        <v>0</v>
      </c>
      <c r="AF25" s="419">
        <v>0</v>
      </c>
      <c r="AG25" s="419">
        <v>0</v>
      </c>
      <c r="AH25" s="419">
        <v>0</v>
      </c>
      <c r="AI25"/>
      <c r="AJ25"/>
      <c r="AK25"/>
    </row>
    <row r="26" spans="1:37" s="34" customFormat="1" ht="12.9" customHeight="1" x14ac:dyDescent="0.25">
      <c r="A26" s="143"/>
      <c r="B26" s="217"/>
      <c r="C26" s="272"/>
      <c r="D26" s="272"/>
      <c r="E26" s="154"/>
      <c r="F26" s="145"/>
      <c r="G26" s="145"/>
      <c r="H26" s="146"/>
      <c r="I26" s="134"/>
      <c r="J26" s="155"/>
      <c r="K26" s="147" t="s">
        <v>0</v>
      </c>
      <c r="L26" s="156" t="s">
        <v>424</v>
      </c>
      <c r="M26" s="149" t="str">
        <f>UPPER(IF(OR(L26="a",L26="as"),K24,IF(OR(L26="b",L26="bs"),K28,)))</f>
        <v>KURUCZ POLLI</v>
      </c>
      <c r="N26" s="157"/>
      <c r="O26" s="158"/>
      <c r="P26" s="160"/>
      <c r="Q26" s="139"/>
      <c r="R26" s="140"/>
      <c r="S26" s="141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3">
        <v>11</v>
      </c>
      <c r="B27" s="243" t="str">
        <f>IF($E27="","",VLOOKUP($E27,#REF!,14))</f>
        <v/>
      </c>
      <c r="C27" s="263" t="str">
        <f>IF($E27="","",VLOOKUP($E27,#REF!,15))</f>
        <v/>
      </c>
      <c r="D27" s="263" t="str">
        <f>IF($E27="","",VLOOKUP($E27,#REF!,5))</f>
        <v/>
      </c>
      <c r="E27" s="132"/>
      <c r="F27" s="151" t="s">
        <v>420</v>
      </c>
      <c r="G27" s="151" t="str">
        <f>IF($E27="","",VLOOKUP($E27,#REF!,3))</f>
        <v/>
      </c>
      <c r="H27" s="151"/>
      <c r="I27" s="151" t="str">
        <f>IF($E27="","",VLOOKUP($E27,#REF!,4))</f>
        <v/>
      </c>
      <c r="J27" s="135"/>
      <c r="K27" s="134"/>
      <c r="L27" s="159"/>
      <c r="M27" s="134" t="s">
        <v>386</v>
      </c>
      <c r="N27" s="160"/>
      <c r="O27" s="158"/>
      <c r="P27" s="160"/>
      <c r="Q27" s="139"/>
      <c r="R27" s="140"/>
      <c r="S27" s="141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68"/>
      <c r="B28" s="217"/>
      <c r="C28" s="272"/>
      <c r="D28" s="272"/>
      <c r="E28" s="154"/>
      <c r="F28" s="145"/>
      <c r="G28" s="145"/>
      <c r="H28" s="146"/>
      <c r="I28" s="434" t="s">
        <v>0</v>
      </c>
      <c r="J28" s="148" t="s">
        <v>424</v>
      </c>
      <c r="K28" s="149" t="str">
        <f>UPPER(IF(OR(J28="a",J28="as"),F27,IF(OR(J28="b",J28="bs"),F29,)))</f>
        <v>CSIZNER LÉNA ROZÁLIA</v>
      </c>
      <c r="L28" s="161"/>
      <c r="M28" s="134"/>
      <c r="N28" s="160"/>
      <c r="O28" s="158"/>
      <c r="P28" s="160"/>
      <c r="Q28" s="139"/>
      <c r="R28" s="140"/>
      <c r="S28" s="141"/>
    </row>
    <row r="29" spans="1:37" s="34" customFormat="1" ht="12.9" customHeight="1" x14ac:dyDescent="0.25">
      <c r="A29" s="131">
        <v>12</v>
      </c>
      <c r="B29" s="243" t="str">
        <f>IF($E29="","",VLOOKUP($E29,#REF!,14))</f>
        <v/>
      </c>
      <c r="C29" s="263" t="str">
        <f>IF($E29="","",VLOOKUP($E29,#REF!,15))</f>
        <v/>
      </c>
      <c r="D29" s="263" t="str">
        <f>IF($E29="","",VLOOKUP($E29,#REF!,5))</f>
        <v/>
      </c>
      <c r="E29" s="132"/>
      <c r="F29" s="133" t="s">
        <v>97</v>
      </c>
      <c r="G29" s="133" t="str">
        <f>IF($E29="","",VLOOKUP($E29,#REF!,3))</f>
        <v/>
      </c>
      <c r="H29" s="133"/>
      <c r="I29" s="133" t="str">
        <f>IF($E29="","",VLOOKUP($E29,#REF!,4))</f>
        <v/>
      </c>
      <c r="J29" s="162"/>
      <c r="K29" s="134"/>
      <c r="L29" s="134"/>
      <c r="M29" s="134"/>
      <c r="N29" s="160"/>
      <c r="O29" s="158"/>
      <c r="P29" s="160"/>
      <c r="Q29" s="139"/>
      <c r="R29" s="140"/>
      <c r="S29" s="141"/>
    </row>
    <row r="30" spans="1:37" s="34" customFormat="1" ht="12.9" customHeight="1" x14ac:dyDescent="0.25">
      <c r="A30" s="143"/>
      <c r="B30" s="217"/>
      <c r="C30" s="272"/>
      <c r="D30" s="272"/>
      <c r="E30" s="154"/>
      <c r="F30" s="134"/>
      <c r="G30" s="134"/>
      <c r="H30" s="65"/>
      <c r="I30" s="163"/>
      <c r="J30" s="155"/>
      <c r="K30" s="134"/>
      <c r="L30" s="134"/>
      <c r="M30" s="147" t="s">
        <v>0</v>
      </c>
      <c r="N30" s="156" t="s">
        <v>424</v>
      </c>
      <c r="O30" s="149" t="str">
        <f>UPPER(IF(OR(N30="a",N30="as"),M26,IF(OR(N30="b",N30="bs"),M34,)))</f>
        <v>KURUCZ POLLI</v>
      </c>
      <c r="P30" s="166"/>
      <c r="Q30" s="139"/>
      <c r="R30" s="140"/>
      <c r="S30" s="141"/>
    </row>
    <row r="31" spans="1:37" s="34" customFormat="1" ht="12.9" customHeight="1" x14ac:dyDescent="0.25">
      <c r="A31" s="143">
        <v>13</v>
      </c>
      <c r="B31" s="243" t="str">
        <f>IF($E31="","",VLOOKUP($E31,#REF!,14))</f>
        <v/>
      </c>
      <c r="C31" s="263" t="str">
        <f>IF($E31="","",VLOOKUP($E31,#REF!,15))</f>
        <v/>
      </c>
      <c r="D31" s="263" t="str">
        <f>IF($E31="","",VLOOKUP($E31,#REF!,5))</f>
        <v/>
      </c>
      <c r="E31" s="132"/>
      <c r="F31" s="151" t="s">
        <v>421</v>
      </c>
      <c r="G31" s="151" t="str">
        <f>IF($E31="","",VLOOKUP($E31,#REF!,3))</f>
        <v/>
      </c>
      <c r="H31" s="151"/>
      <c r="I31" s="151" t="str">
        <f>IF($E31="","",VLOOKUP($E31,#REF!,4))</f>
        <v/>
      </c>
      <c r="J31" s="164"/>
      <c r="K31" s="134"/>
      <c r="L31" s="134"/>
      <c r="M31" s="134"/>
      <c r="N31" s="160"/>
      <c r="O31" s="134" t="s">
        <v>426</v>
      </c>
      <c r="P31" s="158"/>
      <c r="Q31" s="139"/>
      <c r="R31" s="140"/>
      <c r="S31" s="141"/>
    </row>
    <row r="32" spans="1:37" s="34" customFormat="1" ht="12.9" customHeight="1" x14ac:dyDescent="0.25">
      <c r="A32" s="143"/>
      <c r="B32" s="217"/>
      <c r="C32" s="272"/>
      <c r="D32" s="272"/>
      <c r="E32" s="154"/>
      <c r="F32" s="145"/>
      <c r="G32" s="145"/>
      <c r="H32" s="146"/>
      <c r="I32" s="147" t="s">
        <v>0</v>
      </c>
      <c r="J32" s="148" t="s">
        <v>424</v>
      </c>
      <c r="K32" s="149" t="str">
        <f>UPPER(IF(OR(J32="a",J32="as"),F31,IF(OR(J32="b",J32="bs"),F33,)))</f>
        <v>SOMFAI LAURA LIZA</v>
      </c>
      <c r="L32" s="149"/>
      <c r="M32" s="134"/>
      <c r="N32" s="160"/>
      <c r="O32" s="158"/>
      <c r="P32" s="158"/>
      <c r="Q32" s="139"/>
      <c r="R32" s="140"/>
      <c r="S32" s="141"/>
    </row>
    <row r="33" spans="1:19" s="34" customFormat="1" ht="12.9" customHeight="1" x14ac:dyDescent="0.25">
      <c r="A33" s="143">
        <v>14</v>
      </c>
      <c r="B33" s="243" t="str">
        <f>IF($E33="","",VLOOKUP($E33,#REF!,14))</f>
        <v/>
      </c>
      <c r="C33" s="263" t="str">
        <f>IF($E33="","",VLOOKUP($E33,#REF!,15))</f>
        <v/>
      </c>
      <c r="D33" s="263" t="str">
        <f>IF($E33="","",VLOOKUP($E33,#REF!,5))</f>
        <v/>
      </c>
      <c r="E33" s="132"/>
      <c r="F33" s="151" t="s">
        <v>97</v>
      </c>
      <c r="G33" s="151" t="str">
        <f>IF($E33="","",VLOOKUP($E33,#REF!,3))</f>
        <v/>
      </c>
      <c r="H33" s="151"/>
      <c r="I33" s="151" t="str">
        <f>IF($E33="","",VLOOKUP($E33,#REF!,4))</f>
        <v/>
      </c>
      <c r="J33" s="152"/>
      <c r="K33" s="134"/>
      <c r="L33" s="153"/>
      <c r="M33" s="134"/>
      <c r="N33" s="160"/>
      <c r="O33" s="158"/>
      <c r="P33" s="158"/>
      <c r="Q33" s="139"/>
      <c r="R33" s="140"/>
      <c r="S33" s="141"/>
    </row>
    <row r="34" spans="1:19" s="34" customFormat="1" ht="12.9" customHeight="1" x14ac:dyDescent="0.25">
      <c r="A34" s="143"/>
      <c r="B34" s="217"/>
      <c r="C34" s="272"/>
      <c r="D34" s="272"/>
      <c r="E34" s="154"/>
      <c r="F34" s="145"/>
      <c r="G34" s="145"/>
      <c r="H34" s="146"/>
      <c r="I34" s="134"/>
      <c r="J34" s="155"/>
      <c r="K34" s="147" t="s">
        <v>0</v>
      </c>
      <c r="L34" s="156" t="s">
        <v>425</v>
      </c>
      <c r="M34" s="149" t="str">
        <f>UPPER(IF(OR(L34="a",L34="as"),K32,IF(OR(L34="b",L34="bs"),K36,)))</f>
        <v>CZÖNDÖR LIZA EMÍLIA</v>
      </c>
      <c r="N34" s="166"/>
      <c r="O34" s="158"/>
      <c r="P34" s="158"/>
      <c r="Q34" s="139"/>
      <c r="R34" s="140"/>
      <c r="S34" s="141"/>
    </row>
    <row r="35" spans="1:19" s="34" customFormat="1" ht="12.9" customHeight="1" x14ac:dyDescent="0.25">
      <c r="A35" s="143">
        <v>15</v>
      </c>
      <c r="B35" s="243" t="str">
        <f>IF($E35="","",VLOOKUP($E35,#REF!,14))</f>
        <v/>
      </c>
      <c r="C35" s="263" t="str">
        <f>IF($E35="","",VLOOKUP($E35,#REF!,15))</f>
        <v/>
      </c>
      <c r="D35" s="263" t="str">
        <f>IF($E35="","",VLOOKUP($E35,#REF!,5))</f>
        <v/>
      </c>
      <c r="E35" s="132"/>
      <c r="F35" s="151" t="s">
        <v>97</v>
      </c>
      <c r="G35" s="151" t="str">
        <f>IF($E35="","",VLOOKUP($E35,#REF!,3))</f>
        <v/>
      </c>
      <c r="H35" s="151"/>
      <c r="I35" s="151" t="str">
        <f>IF($E35="","",VLOOKUP($E35,#REF!,4))</f>
        <v/>
      </c>
      <c r="J35" s="135"/>
      <c r="K35" s="134"/>
      <c r="L35" s="159"/>
      <c r="M35" s="134" t="s">
        <v>355</v>
      </c>
      <c r="N35" s="158"/>
      <c r="O35" s="158"/>
      <c r="P35" s="158"/>
      <c r="Q35" s="139"/>
      <c r="R35" s="140"/>
      <c r="S35" s="141"/>
    </row>
    <row r="36" spans="1:19" s="34" customFormat="1" ht="12.9" customHeight="1" x14ac:dyDescent="0.25">
      <c r="A36" s="143"/>
      <c r="B36" s="217"/>
      <c r="C36" s="272"/>
      <c r="D36" s="272"/>
      <c r="E36" s="144"/>
      <c r="F36" s="145"/>
      <c r="G36" s="145"/>
      <c r="H36" s="146"/>
      <c r="I36" s="147" t="s">
        <v>0</v>
      </c>
      <c r="J36" s="148" t="s">
        <v>425</v>
      </c>
      <c r="K36" s="149" t="str">
        <f>UPPER(IF(OR(J36="a",J36="as"),F35,IF(OR(J36="b",J36="bs"),F37,)))</f>
        <v>CZÖNDÖR LIZA EMÍLIA</v>
      </c>
      <c r="L36" s="161"/>
      <c r="M36" s="134"/>
      <c r="N36" s="158"/>
      <c r="O36" s="158"/>
      <c r="P36" s="158"/>
      <c r="Q36" s="139"/>
      <c r="R36" s="140"/>
      <c r="S36" s="141"/>
    </row>
    <row r="37" spans="1:19" s="34" customFormat="1" ht="12.9" customHeight="1" x14ac:dyDescent="0.25">
      <c r="A37" s="131">
        <v>16</v>
      </c>
      <c r="B37" s="243" t="str">
        <f>IF($E37="","",VLOOKUP($E37,#REF!,14))</f>
        <v/>
      </c>
      <c r="C37" s="263" t="str">
        <f>IF($E37="","",VLOOKUP($E37,#REF!,15))</f>
        <v/>
      </c>
      <c r="D37" s="263" t="str">
        <f>IF($E37="","",VLOOKUP($E37,#REF!,5))</f>
        <v/>
      </c>
      <c r="E37" s="132"/>
      <c r="F37" s="133" t="s">
        <v>422</v>
      </c>
      <c r="G37" s="133" t="str">
        <f>IF($E37="","",VLOOKUP($E37,#REF!,3))</f>
        <v/>
      </c>
      <c r="H37" s="151"/>
      <c r="I37" s="133" t="str">
        <f>IF($E37="","",VLOOKUP($E37,#REF!,4))</f>
        <v/>
      </c>
      <c r="J37" s="162"/>
      <c r="K37" s="134"/>
      <c r="L37" s="134"/>
      <c r="M37" s="134"/>
      <c r="N37" s="158"/>
      <c r="O37" s="158"/>
      <c r="P37" s="158"/>
      <c r="Q37" s="139"/>
      <c r="R37" s="140"/>
      <c r="S37" s="141"/>
    </row>
    <row r="38" spans="1:19" s="34" customFormat="1" ht="9.6" customHeight="1" x14ac:dyDescent="0.25">
      <c r="A38" s="169"/>
      <c r="B38" s="144"/>
      <c r="C38" s="144"/>
      <c r="D38" s="144"/>
      <c r="E38" s="144"/>
      <c r="F38" s="163"/>
      <c r="G38" s="163"/>
      <c r="H38" s="167"/>
      <c r="I38" s="134"/>
      <c r="J38" s="155"/>
      <c r="K38" s="134"/>
      <c r="L38" s="134"/>
      <c r="M38" s="134"/>
      <c r="N38" s="158"/>
      <c r="O38" s="158"/>
      <c r="P38" s="158"/>
      <c r="Q38" s="139"/>
      <c r="R38" s="140"/>
      <c r="S38" s="141"/>
    </row>
    <row r="39" spans="1:19" s="34" customFormat="1" ht="9.6" customHeight="1" x14ac:dyDescent="0.25">
      <c r="A39" s="170"/>
      <c r="B39" s="136"/>
      <c r="C39" s="136"/>
      <c r="D39" s="136"/>
      <c r="E39" s="144"/>
      <c r="F39" s="136"/>
      <c r="G39" s="136"/>
      <c r="H39" s="136"/>
      <c r="I39" s="136"/>
      <c r="J39" s="144"/>
      <c r="K39" s="136"/>
      <c r="L39" s="136"/>
      <c r="M39" s="136"/>
      <c r="N39" s="171"/>
      <c r="O39" s="171"/>
      <c r="P39" s="171"/>
      <c r="Q39" s="139"/>
      <c r="R39" s="140"/>
      <c r="S39" s="141"/>
    </row>
    <row r="40" spans="1:19" s="34" customFormat="1" ht="9.6" customHeight="1" x14ac:dyDescent="0.25">
      <c r="A40" s="169"/>
      <c r="B40" s="144"/>
      <c r="C40" s="144"/>
      <c r="D40" s="144"/>
      <c r="E40" s="144"/>
      <c r="F40" s="136"/>
      <c r="G40" s="136"/>
      <c r="I40" s="136"/>
      <c r="J40" s="144"/>
      <c r="K40" s="136"/>
      <c r="L40" s="136"/>
      <c r="M40" s="172"/>
      <c r="N40" s="144"/>
      <c r="O40" s="136"/>
      <c r="P40" s="171"/>
      <c r="Q40" s="139"/>
      <c r="R40" s="140"/>
      <c r="S40" s="141"/>
    </row>
    <row r="41" spans="1:19" s="34" customFormat="1" ht="9.6" customHeight="1" x14ac:dyDescent="0.25">
      <c r="A41" s="169"/>
      <c r="B41" s="136"/>
      <c r="C41" s="136"/>
      <c r="D41" s="136"/>
      <c r="E41" s="144"/>
      <c r="F41" s="136"/>
      <c r="G41" s="136"/>
      <c r="H41" s="136"/>
      <c r="I41" s="136"/>
      <c r="J41" s="144"/>
      <c r="K41" s="136"/>
      <c r="L41" s="136"/>
      <c r="M41" s="136"/>
      <c r="N41" s="171"/>
      <c r="O41" s="136"/>
      <c r="P41" s="171"/>
      <c r="Q41" s="139"/>
      <c r="R41" s="140"/>
      <c r="S41" s="141"/>
    </row>
    <row r="42" spans="1:19" s="34" customFormat="1" ht="9.6" customHeight="1" x14ac:dyDescent="0.25">
      <c r="A42" s="169"/>
      <c r="B42" s="144"/>
      <c r="C42" s="144"/>
      <c r="D42" s="144"/>
      <c r="E42" s="144"/>
      <c r="F42" s="136"/>
      <c r="G42" s="136"/>
      <c r="I42" s="172"/>
      <c r="J42" s="144"/>
      <c r="K42" s="136"/>
      <c r="L42" s="136"/>
      <c r="M42" s="136"/>
      <c r="N42" s="171"/>
      <c r="O42" s="171"/>
      <c r="P42" s="171"/>
      <c r="Q42" s="139"/>
      <c r="R42" s="140"/>
      <c r="S42" s="141"/>
    </row>
    <row r="43" spans="1:19" s="34" customFormat="1" ht="9.6" customHeight="1" x14ac:dyDescent="0.25">
      <c r="A43" s="169"/>
      <c r="B43" s="136"/>
      <c r="C43" s="136"/>
      <c r="D43" s="136"/>
      <c r="E43" s="144"/>
      <c r="F43" s="136"/>
      <c r="G43" s="136"/>
      <c r="H43" s="136"/>
      <c r="I43" s="136"/>
      <c r="J43" s="144"/>
      <c r="K43" s="136"/>
      <c r="L43" s="173"/>
      <c r="M43" s="136"/>
      <c r="N43" s="171"/>
      <c r="O43" s="171"/>
      <c r="P43" s="171"/>
      <c r="Q43" s="139"/>
      <c r="R43" s="140"/>
      <c r="S43" s="141"/>
    </row>
    <row r="44" spans="1:19" s="34" customFormat="1" ht="9.6" customHeight="1" x14ac:dyDescent="0.25">
      <c r="A44" s="169"/>
      <c r="B44" s="144"/>
      <c r="C44" s="144"/>
      <c r="D44" s="144"/>
      <c r="E44" s="144"/>
      <c r="F44" s="136"/>
      <c r="G44" s="136"/>
      <c r="I44" s="136"/>
      <c r="J44" s="144"/>
      <c r="K44" s="172"/>
      <c r="L44" s="144"/>
      <c r="M44" s="136"/>
      <c r="N44" s="171"/>
      <c r="O44" s="171"/>
      <c r="P44" s="171"/>
      <c r="Q44" s="139"/>
      <c r="R44" s="140"/>
      <c r="S44" s="141"/>
    </row>
    <row r="45" spans="1:19" s="34" customFormat="1" ht="9.6" customHeight="1" x14ac:dyDescent="0.25">
      <c r="A45" s="169"/>
      <c r="B45" s="136"/>
      <c r="C45" s="136"/>
      <c r="D45" s="136"/>
      <c r="E45" s="144"/>
      <c r="F45" s="136"/>
      <c r="G45" s="136"/>
      <c r="H45" s="136"/>
      <c r="I45" s="136"/>
      <c r="J45" s="144"/>
      <c r="K45" s="136"/>
      <c r="L45" s="136"/>
      <c r="M45" s="136"/>
      <c r="N45" s="171"/>
      <c r="O45" s="171"/>
      <c r="P45" s="171"/>
      <c r="Q45" s="139"/>
      <c r="R45" s="140"/>
      <c r="S45" s="141"/>
    </row>
    <row r="46" spans="1:19" s="34" customFormat="1" ht="9.6" customHeight="1" x14ac:dyDescent="0.25">
      <c r="A46" s="169"/>
      <c r="B46" s="144"/>
      <c r="C46" s="144"/>
      <c r="D46" s="144"/>
      <c r="E46" s="144"/>
      <c r="F46" s="136"/>
      <c r="G46" s="136"/>
      <c r="I46" s="172"/>
      <c r="J46" s="144"/>
      <c r="K46" s="136"/>
      <c r="L46" s="136"/>
      <c r="M46" s="136"/>
      <c r="N46" s="171"/>
      <c r="O46" s="171"/>
      <c r="P46" s="171"/>
      <c r="Q46" s="139"/>
      <c r="R46" s="140"/>
      <c r="S46" s="141"/>
    </row>
    <row r="47" spans="1:19" s="34" customFormat="1" ht="9.6" customHeight="1" x14ac:dyDescent="0.25">
      <c r="A47" s="170"/>
      <c r="B47" s="136"/>
      <c r="C47" s="136"/>
      <c r="D47" s="136"/>
      <c r="E47" s="144"/>
      <c r="F47" s="136"/>
      <c r="G47" s="136"/>
      <c r="H47" s="136"/>
      <c r="I47" s="136"/>
      <c r="J47" s="144"/>
      <c r="K47" s="136"/>
      <c r="L47" s="136"/>
      <c r="M47" s="136"/>
      <c r="N47" s="136"/>
      <c r="O47" s="137"/>
      <c r="P47" s="137"/>
      <c r="Q47" s="139"/>
      <c r="R47" s="140"/>
      <c r="S47" s="141"/>
    </row>
    <row r="48" spans="1:19" s="2" customFormat="1" ht="6.75" customHeight="1" x14ac:dyDescent="0.25">
      <c r="A48" s="175"/>
      <c r="B48" s="175"/>
      <c r="C48" s="175"/>
      <c r="D48" s="175"/>
      <c r="E48" s="175"/>
      <c r="F48" s="176"/>
      <c r="G48" s="176"/>
      <c r="H48" s="176"/>
      <c r="I48" s="176"/>
      <c r="J48" s="177"/>
      <c r="K48" s="178"/>
      <c r="L48" s="179"/>
      <c r="M48" s="178"/>
      <c r="N48" s="179"/>
      <c r="O48" s="178"/>
      <c r="P48" s="179"/>
      <c r="Q48" s="178"/>
      <c r="R48" s="179"/>
      <c r="S48" s="180"/>
    </row>
    <row r="49" spans="1:18" s="18" customFormat="1" ht="10.5" customHeight="1" x14ac:dyDescent="0.25">
      <c r="A49" s="181" t="s">
        <v>45</v>
      </c>
      <c r="B49" s="182"/>
      <c r="C49" s="182"/>
      <c r="D49" s="267"/>
      <c r="E49" s="183" t="s">
        <v>5</v>
      </c>
      <c r="F49" s="184" t="s">
        <v>47</v>
      </c>
      <c r="G49" s="183"/>
      <c r="H49" s="185"/>
      <c r="I49" s="186"/>
      <c r="J49" s="183" t="s">
        <v>5</v>
      </c>
      <c r="K49" s="184" t="s">
        <v>54</v>
      </c>
      <c r="L49" s="187"/>
      <c r="M49" s="184" t="s">
        <v>55</v>
      </c>
      <c r="N49" s="188"/>
      <c r="O49" s="189" t="s">
        <v>56</v>
      </c>
      <c r="P49" s="189"/>
      <c r="Q49" s="190"/>
      <c r="R49" s="191"/>
    </row>
    <row r="50" spans="1:18" s="18" customFormat="1" ht="9" customHeight="1" x14ac:dyDescent="0.25">
      <c r="A50" s="268" t="s">
        <v>46</v>
      </c>
      <c r="B50" s="269"/>
      <c r="C50" s="270"/>
      <c r="D50" s="271"/>
      <c r="E50" s="193">
        <v>1</v>
      </c>
      <c r="F50" s="85" t="e">
        <f>IF(E50&gt;$R$57,,UPPER(VLOOKUP(E50,#REF!,2)))</f>
        <v>#REF!</v>
      </c>
      <c r="G50" s="194"/>
      <c r="H50" s="85"/>
      <c r="I50" s="84"/>
      <c r="J50" s="195" t="s">
        <v>6</v>
      </c>
      <c r="K50" s="192"/>
      <c r="L50" s="196"/>
      <c r="M50" s="192"/>
      <c r="N50" s="197"/>
      <c r="O50" s="198" t="s">
        <v>48</v>
      </c>
      <c r="P50" s="199"/>
      <c r="Q50" s="199"/>
      <c r="R50" s="200"/>
    </row>
    <row r="51" spans="1:18" s="18" customFormat="1" ht="9" customHeight="1" x14ac:dyDescent="0.25">
      <c r="A51" s="205" t="s">
        <v>53</v>
      </c>
      <c r="B51" s="203"/>
      <c r="C51" s="264"/>
      <c r="D51" s="206"/>
      <c r="E51" s="193">
        <v>2</v>
      </c>
      <c r="F51" s="85" t="e">
        <f>IF(E51&gt;$R$57,,UPPER(VLOOKUP(E51,#REF!,2)))</f>
        <v>#REF!</v>
      </c>
      <c r="G51" s="194"/>
      <c r="H51" s="85"/>
      <c r="I51" s="84"/>
      <c r="J51" s="195" t="s">
        <v>7</v>
      </c>
      <c r="K51" s="192"/>
      <c r="L51" s="196"/>
      <c r="M51" s="192"/>
      <c r="N51" s="197"/>
      <c r="O51" s="201"/>
      <c r="P51" s="202"/>
      <c r="Q51" s="203"/>
      <c r="R51" s="204"/>
    </row>
    <row r="52" spans="1:18" s="18" customFormat="1" ht="9" customHeight="1" x14ac:dyDescent="0.25">
      <c r="A52" s="236"/>
      <c r="B52" s="237"/>
      <c r="C52" s="265"/>
      <c r="D52" s="238"/>
      <c r="E52" s="193">
        <v>3</v>
      </c>
      <c r="F52" s="85" t="e">
        <f>IF(E52&gt;$R$57,,UPPER(VLOOKUP(E52,#REF!,2)))</f>
        <v>#REF!</v>
      </c>
      <c r="G52" s="194"/>
      <c r="H52" s="85"/>
      <c r="I52" s="84"/>
      <c r="J52" s="195" t="s">
        <v>8</v>
      </c>
      <c r="K52" s="192"/>
      <c r="L52" s="196"/>
      <c r="M52" s="192"/>
      <c r="N52" s="197"/>
      <c r="O52" s="198" t="s">
        <v>49</v>
      </c>
      <c r="P52" s="199"/>
      <c r="Q52" s="199"/>
      <c r="R52" s="200"/>
    </row>
    <row r="53" spans="1:18" s="18" customFormat="1" ht="9" customHeight="1" x14ac:dyDescent="0.25">
      <c r="A53" s="207"/>
      <c r="B53" s="126"/>
      <c r="C53" s="126"/>
      <c r="D53" s="208"/>
      <c r="E53" s="193">
        <v>4</v>
      </c>
      <c r="F53" s="85" t="e">
        <f>IF(E53&gt;$R$57,,UPPER(VLOOKUP(E53,#REF!,2)))</f>
        <v>#REF!</v>
      </c>
      <c r="G53" s="194"/>
      <c r="H53" s="85"/>
      <c r="I53" s="84"/>
      <c r="J53" s="195" t="s">
        <v>9</v>
      </c>
      <c r="K53" s="192"/>
      <c r="L53" s="196"/>
      <c r="M53" s="192"/>
      <c r="N53" s="197"/>
      <c r="O53" s="192"/>
      <c r="P53" s="196"/>
      <c r="Q53" s="192"/>
      <c r="R53" s="197"/>
    </row>
    <row r="54" spans="1:18" s="18" customFormat="1" ht="9" customHeight="1" x14ac:dyDescent="0.25">
      <c r="A54" s="224"/>
      <c r="B54" s="239"/>
      <c r="C54" s="239"/>
      <c r="D54" s="266"/>
      <c r="E54" s="193"/>
      <c r="F54" s="85"/>
      <c r="G54" s="194"/>
      <c r="H54" s="85"/>
      <c r="I54" s="84"/>
      <c r="J54" s="195" t="s">
        <v>10</v>
      </c>
      <c r="K54" s="192"/>
      <c r="L54" s="196"/>
      <c r="M54" s="192"/>
      <c r="N54" s="197"/>
      <c r="O54" s="203"/>
      <c r="P54" s="202"/>
      <c r="Q54" s="203"/>
      <c r="R54" s="204"/>
    </row>
    <row r="55" spans="1:18" s="18" customFormat="1" ht="9" customHeight="1" x14ac:dyDescent="0.25">
      <c r="A55" s="225"/>
      <c r="B55" s="22"/>
      <c r="C55" s="126"/>
      <c r="D55" s="208"/>
      <c r="E55" s="193"/>
      <c r="F55" s="85"/>
      <c r="G55" s="194"/>
      <c r="H55" s="85"/>
      <c r="I55" s="84"/>
      <c r="J55" s="195" t="s">
        <v>11</v>
      </c>
      <c r="K55" s="192"/>
      <c r="L55" s="196"/>
      <c r="M55" s="192"/>
      <c r="N55" s="197"/>
      <c r="O55" s="198" t="s">
        <v>34</v>
      </c>
      <c r="P55" s="199"/>
      <c r="Q55" s="199"/>
      <c r="R55" s="200"/>
    </row>
    <row r="56" spans="1:18" s="18" customFormat="1" ht="9" customHeight="1" x14ac:dyDescent="0.25">
      <c r="A56" s="225"/>
      <c r="B56" s="22"/>
      <c r="C56" s="216"/>
      <c r="D56" s="234"/>
      <c r="E56" s="193"/>
      <c r="F56" s="85"/>
      <c r="G56" s="194"/>
      <c r="H56" s="85"/>
      <c r="I56" s="84"/>
      <c r="J56" s="195" t="s">
        <v>12</v>
      </c>
      <c r="K56" s="192"/>
      <c r="L56" s="196"/>
      <c r="M56" s="192"/>
      <c r="N56" s="197"/>
      <c r="O56" s="192"/>
      <c r="P56" s="196"/>
      <c r="Q56" s="192"/>
      <c r="R56" s="197"/>
    </row>
    <row r="57" spans="1:18" s="18" customFormat="1" ht="9" customHeight="1" x14ac:dyDescent="0.25">
      <c r="A57" s="226"/>
      <c r="B57" s="223"/>
      <c r="C57" s="262"/>
      <c r="D57" s="235"/>
      <c r="E57" s="209"/>
      <c r="F57" s="210"/>
      <c r="G57" s="211"/>
      <c r="H57" s="210"/>
      <c r="I57" s="212"/>
      <c r="J57" s="213" t="s">
        <v>13</v>
      </c>
      <c r="K57" s="203"/>
      <c r="L57" s="202"/>
      <c r="M57" s="203"/>
      <c r="N57" s="204"/>
      <c r="O57" s="203" t="str">
        <f>R4</f>
        <v>Dénes Tibor</v>
      </c>
      <c r="P57" s="202"/>
      <c r="Q57" s="203"/>
      <c r="R57" s="214" t="e">
        <f>MIN(4,#REF!)</f>
        <v>#REF!</v>
      </c>
    </row>
  </sheetData>
  <mergeCells count="1">
    <mergeCell ref="A4:C4"/>
  </mergeCells>
  <conditionalFormatting sqref="B39 B41 B43 B45 B47">
    <cfRule type="cellIs" dxfId="223" priority="10" stopIfTrue="1" operator="equal">
      <formula>"QA"</formula>
    </cfRule>
    <cfRule type="cellIs" dxfId="222" priority="11" stopIfTrue="1" operator="equal">
      <formula>"DA"</formula>
    </cfRule>
  </conditionalFormatting>
  <conditionalFormatting sqref="E7 E9 E11 E13 E15 E17 E19 E21 E23 E25 E27 E29 E31 E33 E35 E37">
    <cfRule type="expression" dxfId="221" priority="13" stopIfTrue="1">
      <formula>$E7&lt;5</formula>
    </cfRule>
  </conditionalFormatting>
  <conditionalFormatting sqref="E39 E41 E43 E45 E47">
    <cfRule type="expression" dxfId="220" priority="5" stopIfTrue="1">
      <formula>AND($E39&lt;9,$C39&gt;0)</formula>
    </cfRule>
  </conditionalFormatting>
  <conditionalFormatting sqref="F7 F9 F11 F13 F15 F17 F19 F21 F23 F25 F27 F29 F31 F33 F35 F37">
    <cfRule type="cellIs" dxfId="219" priority="14" stopIfTrue="1" operator="equal">
      <formula>"Bye"</formula>
    </cfRule>
  </conditionalFormatting>
  <conditionalFormatting sqref="F39 F41 F43 F45 F47">
    <cfRule type="cellIs" dxfId="218" priority="6" stopIfTrue="1" operator="equal">
      <formula>"Bye"</formula>
    </cfRule>
    <cfRule type="expression" dxfId="217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216" priority="1" stopIfTrue="1">
      <formula>AND($E7&lt;9,$C7&gt;0)</formula>
    </cfRule>
  </conditionalFormatting>
  <conditionalFormatting sqref="I8 K10 I12 M14 I16 K18 I20 O22 I24 K26 I28 M30 I32 K34 I36 M40 I42 K44 I46">
    <cfRule type="expression" dxfId="215" priority="2" stopIfTrue="1">
      <formula>AND($O$1="CU",I8="Umpire")</formula>
    </cfRule>
    <cfRule type="expression" dxfId="214" priority="3" stopIfTrue="1">
      <formula>AND($O$1="CU",I8&lt;&gt;"Umpire",J8&lt;&gt;"")</formula>
    </cfRule>
    <cfRule type="expression" dxfId="213" priority="4" stopIfTrue="1">
      <formula>AND($O$1="CU",I8&lt;&gt;"Umpire")</formula>
    </cfRule>
  </conditionalFormatting>
  <conditionalFormatting sqref="J8 L10 J12 N14 J16 L18 J20 P22 J24 L26 J28 N30 J32 L34 J36 R57">
    <cfRule type="expression" dxfId="212" priority="12" stopIfTrue="1">
      <formula>$O$1="CU"</formula>
    </cfRule>
  </conditionalFormatting>
  <conditionalFormatting sqref="K8 M10 K12 O14 K16 M18 K20 Q22 K24 M26 K28 O30 K32 M34 K36 O40 K42 M44 K46">
    <cfRule type="expression" dxfId="211" priority="8" stopIfTrue="1">
      <formula>J8="as"</formula>
    </cfRule>
    <cfRule type="expression" dxfId="210" priority="9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98E8D357-E658-46BC-BBF6-88F25F6D1684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868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9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006EC-16EC-4513-8239-B953BAC45589}">
  <sheetPr>
    <tabColor indexed="11"/>
  </sheetPr>
  <dimension ref="A1:AS140"/>
  <sheetViews>
    <sheetView workbookViewId="0">
      <selection activeCell="O15" sqref="O15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4" customWidth="1"/>
    <col min="11" max="11" width="10.6640625" customWidth="1"/>
    <col min="12" max="12" width="1.6640625" style="114" customWidth="1"/>
    <col min="13" max="13" width="10.6640625" customWidth="1"/>
    <col min="14" max="14" width="1.6640625" style="115" customWidth="1"/>
    <col min="15" max="15" width="10.6640625" customWidth="1"/>
    <col min="16" max="16" width="1.6640625" style="114" customWidth="1"/>
    <col min="17" max="17" width="10.6640625" customWidth="1"/>
    <col min="18" max="18" width="1.6640625" style="115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23" customWidth="1"/>
  </cols>
  <sheetData>
    <row r="1" spans="1:45" s="116" customFormat="1" ht="21.75" customHeight="1" x14ac:dyDescent="0.25">
      <c r="A1" s="281" t="str">
        <f>Altalanos!$A$6</f>
        <v>Pest Várnegye Diákolimpia</v>
      </c>
      <c r="B1" s="281"/>
      <c r="C1" s="282"/>
      <c r="D1" s="282"/>
      <c r="E1" s="282"/>
      <c r="F1" s="282"/>
      <c r="G1" s="282"/>
      <c r="H1" s="281"/>
      <c r="I1" s="283"/>
      <c r="J1" s="284"/>
      <c r="K1" s="285" t="s">
        <v>52</v>
      </c>
      <c r="L1" s="286"/>
      <c r="M1" s="287"/>
      <c r="N1" s="284"/>
      <c r="O1" s="284" t="s">
        <v>14</v>
      </c>
      <c r="P1" s="284"/>
      <c r="Q1" s="282"/>
      <c r="R1" s="284"/>
      <c r="T1" s="334"/>
      <c r="U1" s="334"/>
      <c r="V1" s="334"/>
      <c r="W1" s="334"/>
      <c r="X1" s="334"/>
      <c r="Y1" s="334"/>
      <c r="Z1" s="334"/>
      <c r="AA1" s="334"/>
      <c r="AB1" s="415" t="e">
        <f>IF($Y$5=1,CONCATENATE(VLOOKUP($Y$3,$AA$2:$AH$14,2)),CONCATENATE(VLOOKUP($Y$3,$AA$16:$AH$25,2)))</f>
        <v>#N/A</v>
      </c>
      <c r="AC1" s="415" t="e">
        <f>IF($Y$5=1,CONCATENATE(VLOOKUP($Y$3,$AA$2:$AH$14,3)),CONCATENATE(VLOOKUP($Y$3,$AA$16:$AH$25,3)))</f>
        <v>#N/A</v>
      </c>
      <c r="AD1" s="415" t="e">
        <f>IF($Y$5=1,CONCATENATE(VLOOKUP($Y$3,$AA$2:$AH$14,4)),CONCATENATE(VLOOKUP($Y$3,$AA$16:$AH$25,4)))</f>
        <v>#N/A</v>
      </c>
      <c r="AE1" s="415" t="e">
        <f>IF($Y$5=1,CONCATENATE(VLOOKUP($Y$3,$AA$2:$AH$14,5)),CONCATENATE(VLOOKUP($Y$3,$AA$16:$AH$25,5)))</f>
        <v>#N/A</v>
      </c>
      <c r="AF1" s="415" t="e">
        <f>IF($Y$5=1,CONCATENATE(VLOOKUP($Y$3,$AA$2:$AH$14,6)),CONCATENATE(VLOOKUP($Y$3,$AA$16:$AH$25,6)))</f>
        <v>#N/A</v>
      </c>
      <c r="AG1" s="415" t="e">
        <f>IF($Y$5=1,CONCATENATE(VLOOKUP($Y$3,$AA$2:$AH$14,7)),CONCATENATE(VLOOKUP($Y$3,$AA$16:$AH$25,7)))</f>
        <v>#N/A</v>
      </c>
      <c r="AH1" s="415" t="e">
        <f>IF($Y$5=1,CONCATENATE(VLOOKUP($Y$3,$AA$2:$AH$14,8)),CONCATENATE(VLOOKUP($Y$3,$AA$16:$AH$25,8)))</f>
        <v>#N/A</v>
      </c>
      <c r="AI1" s="420"/>
      <c r="AJ1" s="420"/>
      <c r="AK1" s="420"/>
    </row>
    <row r="2" spans="1:45" s="96" customFormat="1" x14ac:dyDescent="0.25">
      <c r="A2" s="288" t="s">
        <v>51</v>
      </c>
      <c r="B2" s="289"/>
      <c r="C2" s="289"/>
      <c r="D2" s="289"/>
      <c r="E2" s="289" t="s">
        <v>427</v>
      </c>
      <c r="F2" s="289"/>
      <c r="G2" s="290"/>
      <c r="H2" s="291"/>
      <c r="I2" s="291"/>
      <c r="J2" s="292"/>
      <c r="K2" s="286"/>
      <c r="L2" s="286"/>
      <c r="M2" s="286"/>
      <c r="N2" s="292"/>
      <c r="O2" s="291"/>
      <c r="P2" s="292"/>
      <c r="Q2" s="291"/>
      <c r="R2" s="292"/>
      <c r="T2" s="327"/>
      <c r="U2" s="327"/>
      <c r="V2" s="327"/>
      <c r="W2" s="327"/>
      <c r="X2" s="327"/>
      <c r="Y2" s="410"/>
      <c r="Z2" s="409"/>
      <c r="AA2" s="409" t="s">
        <v>65</v>
      </c>
      <c r="AB2" s="400">
        <v>300</v>
      </c>
      <c r="AC2" s="400">
        <v>250</v>
      </c>
      <c r="AD2" s="400">
        <v>200</v>
      </c>
      <c r="AE2" s="400">
        <v>150</v>
      </c>
      <c r="AF2" s="400">
        <v>120</v>
      </c>
      <c r="AG2" s="400">
        <v>90</v>
      </c>
      <c r="AH2" s="400">
        <v>40</v>
      </c>
      <c r="AI2" s="386"/>
      <c r="AJ2" s="386"/>
      <c r="AK2" s="386"/>
      <c r="AL2" s="327"/>
      <c r="AM2" s="327"/>
      <c r="AN2" s="327"/>
      <c r="AO2" s="327"/>
      <c r="AP2" s="327"/>
      <c r="AQ2" s="327"/>
      <c r="AR2" s="327"/>
      <c r="AS2" s="327"/>
    </row>
    <row r="3" spans="1:45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1"/>
      <c r="K3" s="50" t="s">
        <v>30</v>
      </c>
      <c r="L3" s="121"/>
      <c r="M3" s="50"/>
      <c r="N3" s="121"/>
      <c r="O3" s="50"/>
      <c r="P3" s="121"/>
      <c r="Q3" s="50"/>
      <c r="R3" s="51" t="s">
        <v>31</v>
      </c>
      <c r="T3" s="328"/>
      <c r="U3" s="328"/>
      <c r="V3" s="328"/>
      <c r="W3" s="328"/>
      <c r="X3" s="328"/>
      <c r="Y3" s="409" t="str">
        <f>IF(K4="OB","A",IF(K4="IX","W",IF(K4="","",K4)))</f>
        <v/>
      </c>
      <c r="Z3" s="409"/>
      <c r="AA3" s="409" t="s">
        <v>66</v>
      </c>
      <c r="AB3" s="400">
        <v>280</v>
      </c>
      <c r="AC3" s="400">
        <v>230</v>
      </c>
      <c r="AD3" s="400">
        <v>180</v>
      </c>
      <c r="AE3" s="400">
        <v>140</v>
      </c>
      <c r="AF3" s="400">
        <v>80</v>
      </c>
      <c r="AG3" s="400">
        <v>0</v>
      </c>
      <c r="AH3" s="400">
        <v>0</v>
      </c>
      <c r="AI3" s="386"/>
      <c r="AJ3" s="386"/>
      <c r="AK3" s="386"/>
      <c r="AL3" s="328"/>
      <c r="AM3" s="328"/>
      <c r="AN3" s="328"/>
      <c r="AO3" s="328"/>
      <c r="AP3" s="328"/>
      <c r="AQ3" s="328"/>
      <c r="AR3" s="328"/>
      <c r="AS3" s="328"/>
    </row>
    <row r="4" spans="1:45" s="28" customFormat="1" ht="11.25" customHeight="1" thickBot="1" x14ac:dyDescent="0.3">
      <c r="A4" s="505" t="str">
        <f>Altalanos!$A$10</f>
        <v>2025.05.08-09.</v>
      </c>
      <c r="B4" s="505"/>
      <c r="C4" s="505"/>
      <c r="D4" s="293"/>
      <c r="E4" s="294"/>
      <c r="F4" s="294"/>
      <c r="G4" s="294" t="str">
        <f>Altalanos!$C$10</f>
        <v>Százhalombatta</v>
      </c>
      <c r="H4" s="295"/>
      <c r="I4" s="294"/>
      <c r="J4" s="296"/>
      <c r="K4" s="297"/>
      <c r="L4" s="296"/>
      <c r="M4" s="298"/>
      <c r="N4" s="296"/>
      <c r="O4" s="294"/>
      <c r="P4" s="296"/>
      <c r="Q4" s="294"/>
      <c r="R4" s="299" t="str">
        <f>Altalanos!$E$10</f>
        <v>Dénes Tibor</v>
      </c>
      <c r="T4" s="329"/>
      <c r="U4" s="329"/>
      <c r="V4" s="329"/>
      <c r="W4" s="329"/>
      <c r="X4" s="329"/>
      <c r="Y4" s="409"/>
      <c r="Z4" s="409"/>
      <c r="AA4" s="409" t="s">
        <v>89</v>
      </c>
      <c r="AB4" s="400">
        <v>250</v>
      </c>
      <c r="AC4" s="400">
        <v>200</v>
      </c>
      <c r="AD4" s="400">
        <v>150</v>
      </c>
      <c r="AE4" s="400">
        <v>120</v>
      </c>
      <c r="AF4" s="400">
        <v>90</v>
      </c>
      <c r="AG4" s="400">
        <v>60</v>
      </c>
      <c r="AH4" s="400">
        <v>25</v>
      </c>
      <c r="AI4" s="386"/>
      <c r="AJ4" s="386"/>
      <c r="AK4" s="386"/>
      <c r="AL4" s="329"/>
      <c r="AM4" s="329"/>
      <c r="AN4" s="329"/>
      <c r="AO4" s="329"/>
      <c r="AP4" s="329"/>
      <c r="AQ4" s="329"/>
      <c r="AR4" s="329"/>
      <c r="AS4" s="329"/>
    </row>
    <row r="5" spans="1:45" s="19" customFormat="1" x14ac:dyDescent="0.25">
      <c r="A5" s="126"/>
      <c r="B5" s="127" t="s">
        <v>4</v>
      </c>
      <c r="C5" s="274" t="s">
        <v>45</v>
      </c>
      <c r="D5" s="127" t="s">
        <v>44</v>
      </c>
      <c r="E5" s="127" t="s">
        <v>42</v>
      </c>
      <c r="F5" s="128" t="s">
        <v>28</v>
      </c>
      <c r="G5" s="128" t="s">
        <v>29</v>
      </c>
      <c r="H5" s="128"/>
      <c r="I5" s="128" t="s">
        <v>32</v>
      </c>
      <c r="J5" s="128"/>
      <c r="K5" s="127" t="s">
        <v>43</v>
      </c>
      <c r="L5" s="129"/>
      <c r="M5" s="127" t="s">
        <v>58</v>
      </c>
      <c r="N5" s="129"/>
      <c r="O5" s="127" t="s">
        <v>57</v>
      </c>
      <c r="P5" s="129"/>
      <c r="Q5" s="127"/>
      <c r="R5" s="130"/>
      <c r="T5" s="328"/>
      <c r="U5" s="328"/>
      <c r="V5" s="328"/>
      <c r="W5" s="328"/>
      <c r="X5" s="328"/>
      <c r="Y5" s="409">
        <f>IF(OR(Altalanos!$A$8="F1",Altalanos!$A$8="F2",Altalanos!$A$8="N1",Altalanos!$A$8="N2"),1,2)</f>
        <v>2</v>
      </c>
      <c r="Z5" s="409"/>
      <c r="AA5" s="409" t="s">
        <v>90</v>
      </c>
      <c r="AB5" s="400">
        <v>200</v>
      </c>
      <c r="AC5" s="400">
        <v>150</v>
      </c>
      <c r="AD5" s="400">
        <v>120</v>
      </c>
      <c r="AE5" s="400">
        <v>90</v>
      </c>
      <c r="AF5" s="400">
        <v>60</v>
      </c>
      <c r="AG5" s="400">
        <v>40</v>
      </c>
      <c r="AH5" s="400">
        <v>15</v>
      </c>
      <c r="AI5" s="386"/>
      <c r="AJ5" s="386"/>
      <c r="AK5" s="386"/>
      <c r="AL5" s="328"/>
      <c r="AM5" s="328"/>
      <c r="AN5" s="328"/>
      <c r="AO5" s="328"/>
      <c r="AP5" s="328"/>
      <c r="AQ5" s="328"/>
      <c r="AR5" s="328"/>
      <c r="AS5" s="328"/>
    </row>
    <row r="6" spans="1:45" s="466" customFormat="1" ht="11.1" customHeight="1" thickBot="1" x14ac:dyDescent="0.3">
      <c r="A6" s="467"/>
      <c r="B6" s="468"/>
      <c r="C6" s="468"/>
      <c r="D6" s="468"/>
      <c r="E6" s="468"/>
      <c r="F6" s="467" t="str">
        <f>IF(Y3="","",CONCATENATE(VLOOKUP(Y3,AB1:AH1,4)," pont"))</f>
        <v/>
      </c>
      <c r="G6" s="469"/>
      <c r="H6" s="470"/>
      <c r="I6" s="469"/>
      <c r="J6" s="471"/>
      <c r="K6" s="468" t="str">
        <f>IF(Y3="","",CONCATENATE(VLOOKUP(Y3,AB1:AH1,3)," pont"))</f>
        <v/>
      </c>
      <c r="L6" s="471"/>
      <c r="M6" s="468" t="str">
        <f>IF(Y3="","",CONCATENATE(VLOOKUP(Y3,AB1:AH1,2)," pont"))</f>
        <v/>
      </c>
      <c r="N6" s="471"/>
      <c r="O6" s="468" t="str">
        <f>IF(Y3="","",CONCATENATE(VLOOKUP(Y3,AB1:AH1,1)," pont"))</f>
        <v/>
      </c>
      <c r="P6" s="471"/>
      <c r="Q6" s="468"/>
      <c r="R6" s="472"/>
      <c r="T6" s="473"/>
      <c r="U6" s="473"/>
      <c r="V6" s="473"/>
      <c r="W6" s="473"/>
      <c r="X6" s="473"/>
      <c r="Y6" s="474"/>
      <c r="Z6" s="474"/>
      <c r="AA6" s="474" t="s">
        <v>91</v>
      </c>
      <c r="AB6" s="475">
        <v>150</v>
      </c>
      <c r="AC6" s="475">
        <v>120</v>
      </c>
      <c r="AD6" s="475">
        <v>90</v>
      </c>
      <c r="AE6" s="475">
        <v>60</v>
      </c>
      <c r="AF6" s="475">
        <v>40</v>
      </c>
      <c r="AG6" s="475">
        <v>25</v>
      </c>
      <c r="AH6" s="475">
        <v>10</v>
      </c>
      <c r="AI6" s="476"/>
      <c r="AJ6" s="476"/>
      <c r="AK6" s="476"/>
      <c r="AL6" s="473"/>
      <c r="AM6" s="473"/>
      <c r="AN6" s="473"/>
      <c r="AO6" s="473"/>
      <c r="AP6" s="473"/>
      <c r="AQ6" s="473"/>
      <c r="AR6" s="473"/>
      <c r="AS6" s="473"/>
    </row>
    <row r="7" spans="1:45" s="34" customFormat="1" ht="12.9" customHeight="1" x14ac:dyDescent="0.25">
      <c r="A7" s="131">
        <v>1</v>
      </c>
      <c r="B7" s="300" t="str">
        <f>IF($E7="","",VLOOKUP($E7,#REF!,14))</f>
        <v/>
      </c>
      <c r="C7" s="301" t="str">
        <f>IF($E7="","",VLOOKUP($E7,#REF!,15))</f>
        <v/>
      </c>
      <c r="D7" s="301" t="str">
        <f>IF($E7="","",VLOOKUP($E7,#REF!,5))</f>
        <v/>
      </c>
      <c r="E7" s="302"/>
      <c r="F7" s="303" t="s">
        <v>428</v>
      </c>
      <c r="G7" s="303" t="str">
        <f>IF($E7="","",VLOOKUP($E7,#REF!,3))</f>
        <v/>
      </c>
      <c r="H7" s="303"/>
      <c r="I7" s="303" t="str">
        <f>IF($E7="","",VLOOKUP($E7,#REF!,4))</f>
        <v/>
      </c>
      <c r="J7" s="304"/>
      <c r="K7" s="305"/>
      <c r="L7" s="305"/>
      <c r="M7" s="305"/>
      <c r="N7" s="305"/>
      <c r="O7" s="137"/>
      <c r="P7" s="138"/>
      <c r="Q7" s="139"/>
      <c r="R7" s="140"/>
      <c r="S7" s="141"/>
      <c r="T7" s="141"/>
      <c r="U7" s="330" t="str">
        <f>Birók!P21</f>
        <v>Bíró</v>
      </c>
      <c r="V7" s="141"/>
      <c r="W7" s="141"/>
      <c r="X7" s="141"/>
      <c r="Y7" s="409"/>
      <c r="Z7" s="409"/>
      <c r="AA7" s="409" t="s">
        <v>92</v>
      </c>
      <c r="AB7" s="400">
        <v>120</v>
      </c>
      <c r="AC7" s="400">
        <v>90</v>
      </c>
      <c r="AD7" s="400">
        <v>60</v>
      </c>
      <c r="AE7" s="400">
        <v>40</v>
      </c>
      <c r="AF7" s="400">
        <v>25</v>
      </c>
      <c r="AG7" s="400">
        <v>10</v>
      </c>
      <c r="AH7" s="400">
        <v>5</v>
      </c>
      <c r="AI7" s="386"/>
      <c r="AJ7" s="386"/>
      <c r="AK7" s="386"/>
      <c r="AL7" s="141"/>
      <c r="AM7" s="141"/>
      <c r="AN7" s="141"/>
      <c r="AO7" s="141"/>
      <c r="AP7" s="141"/>
      <c r="AQ7" s="141"/>
      <c r="AR7" s="141"/>
      <c r="AS7" s="141"/>
    </row>
    <row r="8" spans="1:45" s="34" customFormat="1" ht="12.9" customHeight="1" x14ac:dyDescent="0.25">
      <c r="A8" s="143"/>
      <c r="B8" s="306"/>
      <c r="C8" s="307"/>
      <c r="D8" s="307"/>
      <c r="E8" s="218"/>
      <c r="F8" s="308"/>
      <c r="G8" s="308"/>
      <c r="H8" s="309"/>
      <c r="I8" s="449" t="s">
        <v>0</v>
      </c>
      <c r="J8" s="148"/>
      <c r="K8" s="310" t="s">
        <v>428</v>
      </c>
      <c r="L8" s="310"/>
      <c r="M8" s="305"/>
      <c r="N8" s="305"/>
      <c r="O8" s="137"/>
      <c r="P8" s="138"/>
      <c r="Q8" s="139"/>
      <c r="R8" s="140"/>
      <c r="S8" s="141"/>
      <c r="T8" s="141"/>
      <c r="U8" s="331" t="str">
        <f>Birók!P22</f>
        <v xml:space="preserve"> </v>
      </c>
      <c r="V8" s="141"/>
      <c r="W8" s="141"/>
      <c r="X8" s="141"/>
      <c r="Y8" s="409"/>
      <c r="Z8" s="409"/>
      <c r="AA8" s="409" t="s">
        <v>93</v>
      </c>
      <c r="AB8" s="400">
        <v>90</v>
      </c>
      <c r="AC8" s="400">
        <v>60</v>
      </c>
      <c r="AD8" s="400">
        <v>40</v>
      </c>
      <c r="AE8" s="400">
        <v>25</v>
      </c>
      <c r="AF8" s="400">
        <v>10</v>
      </c>
      <c r="AG8" s="400">
        <v>5</v>
      </c>
      <c r="AH8" s="400">
        <v>2</v>
      </c>
      <c r="AI8" s="386"/>
      <c r="AJ8" s="386"/>
      <c r="AK8" s="386"/>
      <c r="AL8" s="141"/>
      <c r="AM8" s="141"/>
      <c r="AN8" s="141"/>
      <c r="AO8" s="141"/>
      <c r="AP8" s="141"/>
      <c r="AQ8" s="141"/>
      <c r="AR8" s="141"/>
      <c r="AS8" s="141"/>
    </row>
    <row r="9" spans="1:45" s="34" customFormat="1" ht="12.9" customHeight="1" x14ac:dyDescent="0.25">
      <c r="A9" s="143">
        <v>2</v>
      </c>
      <c r="B9" s="300" t="str">
        <f>IF($E9="","",VLOOKUP($E9,#REF!,14))</f>
        <v/>
      </c>
      <c r="C9" s="301" t="str">
        <f>IF($E9="","",VLOOKUP($E9,#REF!,15))</f>
        <v/>
      </c>
      <c r="D9" s="301" t="str">
        <f>IF($E9="","",VLOOKUP($E9,#REF!,5))</f>
        <v/>
      </c>
      <c r="E9" s="435"/>
      <c r="F9" s="352" t="str">
        <f>UPPER(IF($E9="","",VLOOKUP($E9,#REF!,2)))</f>
        <v/>
      </c>
      <c r="G9" s="352" t="str">
        <f>IF($E9="","",VLOOKUP($E9,#REF!,3))</f>
        <v/>
      </c>
      <c r="H9" s="352"/>
      <c r="I9" s="352" t="str">
        <f>IF($E9="","",VLOOKUP($E9,#REF!,4))</f>
        <v/>
      </c>
      <c r="J9" s="312"/>
      <c r="K9" s="305"/>
      <c r="L9" s="313"/>
      <c r="M9" s="305"/>
      <c r="N9" s="305"/>
      <c r="O9" s="137"/>
      <c r="P9" s="138"/>
      <c r="Q9" s="139"/>
      <c r="R9" s="140"/>
      <c r="S9" s="141"/>
      <c r="T9" s="141"/>
      <c r="U9" s="331" t="str">
        <f>Birók!P23</f>
        <v xml:space="preserve"> </v>
      </c>
      <c r="V9" s="141"/>
      <c r="W9" s="141"/>
      <c r="X9" s="141"/>
      <c r="Y9" s="409"/>
      <c r="Z9" s="409"/>
      <c r="AA9" s="409" t="s">
        <v>94</v>
      </c>
      <c r="AB9" s="400">
        <v>60</v>
      </c>
      <c r="AC9" s="400">
        <v>40</v>
      </c>
      <c r="AD9" s="400">
        <v>25</v>
      </c>
      <c r="AE9" s="400">
        <v>10</v>
      </c>
      <c r="AF9" s="400">
        <v>5</v>
      </c>
      <c r="AG9" s="400">
        <v>2</v>
      </c>
      <c r="AH9" s="400">
        <v>1</v>
      </c>
      <c r="AI9" s="386"/>
      <c r="AJ9" s="386"/>
      <c r="AK9" s="386"/>
      <c r="AL9" s="141"/>
      <c r="AM9" s="141"/>
      <c r="AN9" s="141"/>
      <c r="AO9" s="141"/>
      <c r="AP9" s="141"/>
      <c r="AQ9" s="141"/>
      <c r="AR9" s="141"/>
      <c r="AS9" s="141"/>
    </row>
    <row r="10" spans="1:45" s="34" customFormat="1" ht="12.9" customHeight="1" x14ac:dyDescent="0.25">
      <c r="A10" s="143"/>
      <c r="B10" s="306"/>
      <c r="C10" s="307"/>
      <c r="D10" s="307"/>
      <c r="E10" s="436"/>
      <c r="F10" s="437"/>
      <c r="G10" s="437"/>
      <c r="H10" s="438"/>
      <c r="I10" s="437"/>
      <c r="J10" s="314"/>
      <c r="K10" s="449" t="s">
        <v>0</v>
      </c>
      <c r="L10" s="156"/>
      <c r="M10" s="310" t="s">
        <v>417</v>
      </c>
      <c r="N10" s="315"/>
      <c r="O10" s="316"/>
      <c r="P10" s="316"/>
      <c r="Q10" s="139"/>
      <c r="R10" s="140"/>
      <c r="S10" s="141"/>
      <c r="T10" s="141"/>
      <c r="U10" s="331" t="str">
        <f>Birók!P24</f>
        <v xml:space="preserve"> </v>
      </c>
      <c r="V10" s="141"/>
      <c r="W10" s="141"/>
      <c r="X10" s="141"/>
      <c r="Y10" s="409"/>
      <c r="Z10" s="409"/>
      <c r="AA10" s="409" t="s">
        <v>95</v>
      </c>
      <c r="AB10" s="400">
        <v>40</v>
      </c>
      <c r="AC10" s="400">
        <v>25</v>
      </c>
      <c r="AD10" s="400">
        <v>15</v>
      </c>
      <c r="AE10" s="400">
        <v>7</v>
      </c>
      <c r="AF10" s="400">
        <v>4</v>
      </c>
      <c r="AG10" s="400">
        <v>1</v>
      </c>
      <c r="AH10" s="400">
        <v>0</v>
      </c>
      <c r="AI10" s="386"/>
      <c r="AJ10" s="386"/>
      <c r="AK10" s="386"/>
      <c r="AL10" s="141"/>
      <c r="AM10" s="141"/>
      <c r="AN10" s="141"/>
      <c r="AO10" s="141"/>
      <c r="AP10" s="141"/>
      <c r="AQ10" s="141"/>
      <c r="AR10" s="141"/>
      <c r="AS10" s="141"/>
    </row>
    <row r="11" spans="1:45" s="34" customFormat="1" ht="12.9" customHeight="1" x14ac:dyDescent="0.25">
      <c r="A11" s="143">
        <v>3</v>
      </c>
      <c r="B11" s="300" t="str">
        <f>IF($E11="","",VLOOKUP($E11,#REF!,14))</f>
        <v/>
      </c>
      <c r="C11" s="301" t="str">
        <f>IF($E11="","",VLOOKUP($E11,#REF!,15))</f>
        <v/>
      </c>
      <c r="D11" s="301" t="str">
        <f>IF($E11="","",VLOOKUP($E11,#REF!,5))</f>
        <v/>
      </c>
      <c r="E11" s="435"/>
      <c r="F11" s="352" t="str">
        <f>UPPER(IF($E11="","",VLOOKUP($E11,#REF!,2)))</f>
        <v/>
      </c>
      <c r="G11" s="352" t="str">
        <f>IF($E11="","",VLOOKUP($E11,#REF!,3))</f>
        <v/>
      </c>
      <c r="H11" s="352"/>
      <c r="I11" s="352" t="str">
        <f>IF($E11="","",VLOOKUP($E11,#REF!,4))</f>
        <v/>
      </c>
      <c r="J11" s="304"/>
      <c r="K11" s="305"/>
      <c r="L11" s="317"/>
      <c r="M11" s="305" t="s">
        <v>431</v>
      </c>
      <c r="N11" s="318"/>
      <c r="O11" s="316"/>
      <c r="P11" s="316"/>
      <c r="Q11" s="139"/>
      <c r="R11" s="140"/>
      <c r="S11" s="141"/>
      <c r="T11" s="141"/>
      <c r="U11" s="331" t="str">
        <f>Birók!P25</f>
        <v xml:space="preserve"> </v>
      </c>
      <c r="V11" s="141"/>
      <c r="W11" s="141"/>
      <c r="X11" s="141"/>
      <c r="Y11" s="409"/>
      <c r="Z11" s="409"/>
      <c r="AA11" s="409" t="s">
        <v>96</v>
      </c>
      <c r="AB11" s="400">
        <v>25</v>
      </c>
      <c r="AC11" s="400">
        <v>15</v>
      </c>
      <c r="AD11" s="400">
        <v>10</v>
      </c>
      <c r="AE11" s="400">
        <v>6</v>
      </c>
      <c r="AF11" s="400">
        <v>3</v>
      </c>
      <c r="AG11" s="400">
        <v>1</v>
      </c>
      <c r="AH11" s="400">
        <v>0</v>
      </c>
      <c r="AI11" s="386"/>
      <c r="AJ11" s="386"/>
      <c r="AK11" s="386"/>
      <c r="AL11" s="141"/>
      <c r="AM11" s="141"/>
      <c r="AN11" s="141"/>
      <c r="AO11" s="141"/>
      <c r="AP11" s="141"/>
      <c r="AQ11" s="141"/>
      <c r="AR11" s="141"/>
      <c r="AS11" s="141"/>
    </row>
    <row r="12" spans="1:45" s="34" customFormat="1" ht="12.9" customHeight="1" x14ac:dyDescent="0.25">
      <c r="A12" s="143"/>
      <c r="B12" s="306"/>
      <c r="C12" s="307"/>
      <c r="D12" s="307"/>
      <c r="E12" s="436"/>
      <c r="F12" s="437"/>
      <c r="G12" s="437"/>
      <c r="H12" s="438"/>
      <c r="I12" s="449" t="s">
        <v>0</v>
      </c>
      <c r="J12" s="148"/>
      <c r="K12" s="310" t="s">
        <v>417</v>
      </c>
      <c r="L12" s="319"/>
      <c r="M12" s="305"/>
      <c r="N12" s="318"/>
      <c r="O12" s="316"/>
      <c r="P12" s="316"/>
      <c r="Q12" s="139"/>
      <c r="R12" s="140"/>
      <c r="S12" s="141"/>
      <c r="T12" s="141"/>
      <c r="U12" s="331" t="str">
        <f>Birók!P26</f>
        <v xml:space="preserve"> </v>
      </c>
      <c r="V12" s="141"/>
      <c r="W12" s="141"/>
      <c r="X12" s="141"/>
      <c r="Y12" s="409"/>
      <c r="Z12" s="409"/>
      <c r="AA12" s="409" t="s">
        <v>101</v>
      </c>
      <c r="AB12" s="400">
        <v>15</v>
      </c>
      <c r="AC12" s="400">
        <v>10</v>
      </c>
      <c r="AD12" s="400">
        <v>6</v>
      </c>
      <c r="AE12" s="400">
        <v>3</v>
      </c>
      <c r="AF12" s="400">
        <v>1</v>
      </c>
      <c r="AG12" s="400">
        <v>0</v>
      </c>
      <c r="AH12" s="400">
        <v>0</v>
      </c>
      <c r="AI12" s="386"/>
      <c r="AJ12" s="386"/>
      <c r="AK12" s="386"/>
      <c r="AL12" s="141"/>
      <c r="AM12" s="141"/>
      <c r="AN12" s="141"/>
      <c r="AO12" s="141"/>
      <c r="AP12" s="141"/>
      <c r="AQ12" s="141"/>
      <c r="AR12" s="141"/>
      <c r="AS12" s="141"/>
    </row>
    <row r="13" spans="1:45" s="34" customFormat="1" ht="12.9" customHeight="1" x14ac:dyDescent="0.25">
      <c r="A13" s="143">
        <v>4</v>
      </c>
      <c r="B13" s="300" t="str">
        <f>IF($E13="","",VLOOKUP($E13,#REF!,14))</f>
        <v/>
      </c>
      <c r="C13" s="301" t="str">
        <f>IF($E13="","",VLOOKUP($E13,#REF!,15))</f>
        <v/>
      </c>
      <c r="D13" s="301" t="str">
        <f>IF($E13="","",VLOOKUP($E13,#REF!,5))</f>
        <v/>
      </c>
      <c r="E13" s="435"/>
      <c r="F13" s="480" t="s">
        <v>417</v>
      </c>
      <c r="G13" s="352" t="str">
        <f>IF($E13="","",VLOOKUP($E13,#REF!,3))</f>
        <v/>
      </c>
      <c r="H13" s="352"/>
      <c r="I13" s="352" t="str">
        <f>IF($E13="","",VLOOKUP($E13,#REF!,4))</f>
        <v/>
      </c>
      <c r="J13" s="320"/>
      <c r="K13" s="305"/>
      <c r="L13" s="305"/>
      <c r="M13" s="305"/>
      <c r="N13" s="318"/>
      <c r="O13" s="316"/>
      <c r="P13" s="316"/>
      <c r="Q13" s="139"/>
      <c r="R13" s="140"/>
      <c r="S13" s="141"/>
      <c r="T13" s="141"/>
      <c r="U13" s="331" t="str">
        <f>Birók!P27</f>
        <v xml:space="preserve"> </v>
      </c>
      <c r="V13" s="141"/>
      <c r="W13" s="141"/>
      <c r="X13" s="141"/>
      <c r="Y13" s="409"/>
      <c r="Z13" s="409"/>
      <c r="AA13" s="409" t="s">
        <v>97</v>
      </c>
      <c r="AB13" s="400">
        <v>10</v>
      </c>
      <c r="AC13" s="400">
        <v>6</v>
      </c>
      <c r="AD13" s="400">
        <v>3</v>
      </c>
      <c r="AE13" s="400">
        <v>1</v>
      </c>
      <c r="AF13" s="400">
        <v>0</v>
      </c>
      <c r="AG13" s="400">
        <v>0</v>
      </c>
      <c r="AH13" s="400">
        <v>0</v>
      </c>
      <c r="AI13" s="386"/>
      <c r="AJ13" s="386"/>
      <c r="AK13" s="386"/>
      <c r="AL13" s="141"/>
      <c r="AM13" s="141"/>
      <c r="AN13" s="141"/>
      <c r="AO13" s="141"/>
      <c r="AP13" s="141"/>
      <c r="AQ13" s="141"/>
      <c r="AR13" s="141"/>
      <c r="AS13" s="141"/>
    </row>
    <row r="14" spans="1:45" s="34" customFormat="1" ht="12.9" customHeight="1" x14ac:dyDescent="0.25">
      <c r="A14" s="143"/>
      <c r="B14" s="306"/>
      <c r="C14" s="307"/>
      <c r="D14" s="307"/>
      <c r="E14" s="436"/>
      <c r="F14" s="437"/>
      <c r="G14" s="437"/>
      <c r="H14" s="438"/>
      <c r="I14" s="437"/>
      <c r="J14" s="314"/>
      <c r="K14" s="305"/>
      <c r="L14" s="305"/>
      <c r="M14" s="449" t="s">
        <v>0</v>
      </c>
      <c r="N14" s="156"/>
      <c r="O14" s="310" t="s">
        <v>417</v>
      </c>
      <c r="P14" s="315"/>
      <c r="Q14" s="139"/>
      <c r="R14" s="140"/>
      <c r="S14" s="141"/>
      <c r="T14" s="141"/>
      <c r="U14" s="331" t="str">
        <f>Birók!P28</f>
        <v xml:space="preserve"> </v>
      </c>
      <c r="V14" s="141"/>
      <c r="W14" s="141"/>
      <c r="X14" s="141"/>
      <c r="Y14" s="409"/>
      <c r="Z14" s="409"/>
      <c r="AA14" s="409" t="s">
        <v>98</v>
      </c>
      <c r="AB14" s="400">
        <v>3</v>
      </c>
      <c r="AC14" s="400">
        <v>2</v>
      </c>
      <c r="AD14" s="400">
        <v>1</v>
      </c>
      <c r="AE14" s="400">
        <v>0</v>
      </c>
      <c r="AF14" s="400">
        <v>0</v>
      </c>
      <c r="AG14" s="400">
        <v>0</v>
      </c>
      <c r="AH14" s="400">
        <v>0</v>
      </c>
      <c r="AI14" s="386"/>
      <c r="AJ14" s="386"/>
      <c r="AK14" s="386"/>
      <c r="AL14" s="141"/>
      <c r="AM14" s="141"/>
      <c r="AN14" s="141"/>
      <c r="AO14" s="141"/>
      <c r="AP14" s="141"/>
      <c r="AQ14" s="141"/>
      <c r="AR14" s="141"/>
      <c r="AS14" s="141"/>
    </row>
    <row r="15" spans="1:45" s="34" customFormat="1" ht="12.9" customHeight="1" x14ac:dyDescent="0.25">
      <c r="A15" s="351">
        <v>5</v>
      </c>
      <c r="B15" s="300" t="str">
        <f>IF($E15="","",VLOOKUP($E15,#REF!,14))</f>
        <v/>
      </c>
      <c r="C15" s="301" t="str">
        <f>IF($E15="","",VLOOKUP($E15,#REF!,15))</f>
        <v/>
      </c>
      <c r="D15" s="301" t="str">
        <f>IF($E15="","",VLOOKUP($E15,#REF!,5))</f>
        <v/>
      </c>
      <c r="E15" s="435"/>
      <c r="F15" s="480" t="s">
        <v>420</v>
      </c>
      <c r="G15" s="352" t="str">
        <f>IF($E15="","",VLOOKUP($E15,#REF!,3))</f>
        <v/>
      </c>
      <c r="H15" s="352"/>
      <c r="I15" s="352" t="str">
        <f>IF($E15="","",VLOOKUP($E15,#REF!,4))</f>
        <v/>
      </c>
      <c r="J15" s="322"/>
      <c r="K15" s="305"/>
      <c r="L15" s="305"/>
      <c r="M15" s="305"/>
      <c r="N15" s="318"/>
      <c r="O15" s="305" t="s">
        <v>381</v>
      </c>
      <c r="P15" s="316"/>
      <c r="Q15" s="139"/>
      <c r="R15" s="140"/>
      <c r="S15" s="141"/>
      <c r="T15" s="141"/>
      <c r="U15" s="331" t="str">
        <f>Birók!P29</f>
        <v xml:space="preserve"> </v>
      </c>
      <c r="V15" s="141"/>
      <c r="W15" s="141"/>
      <c r="X15" s="141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386"/>
      <c r="AJ15" s="386"/>
      <c r="AK15" s="386"/>
      <c r="AL15" s="141"/>
      <c r="AM15" s="141"/>
      <c r="AN15" s="141"/>
      <c r="AO15" s="141"/>
      <c r="AP15" s="141"/>
      <c r="AQ15" s="141"/>
      <c r="AR15" s="141"/>
      <c r="AS15" s="141"/>
    </row>
    <row r="16" spans="1:45" s="34" customFormat="1" ht="12.9" customHeight="1" thickBot="1" x14ac:dyDescent="0.3">
      <c r="A16" s="143"/>
      <c r="B16" s="306"/>
      <c r="C16" s="307"/>
      <c r="D16" s="307"/>
      <c r="E16" s="436"/>
      <c r="F16" s="437"/>
      <c r="G16" s="437"/>
      <c r="H16" s="438"/>
      <c r="I16" s="449" t="s">
        <v>0</v>
      </c>
      <c r="J16" s="148"/>
      <c r="K16" s="310" t="s">
        <v>429</v>
      </c>
      <c r="L16" s="310"/>
      <c r="M16" s="305"/>
      <c r="N16" s="318"/>
      <c r="O16" s="449"/>
      <c r="P16" s="316"/>
      <c r="Q16" s="139"/>
      <c r="R16" s="140"/>
      <c r="S16" s="141"/>
      <c r="T16" s="141"/>
      <c r="U16" s="332" t="str">
        <f>Birók!P30</f>
        <v>Egyik sem</v>
      </c>
      <c r="V16" s="141"/>
      <c r="W16" s="141"/>
      <c r="X16" s="141"/>
      <c r="Y16" s="409"/>
      <c r="Z16" s="409"/>
      <c r="AA16" s="409" t="s">
        <v>65</v>
      </c>
      <c r="AB16" s="400">
        <v>150</v>
      </c>
      <c r="AC16" s="400">
        <v>120</v>
      </c>
      <c r="AD16" s="400">
        <v>90</v>
      </c>
      <c r="AE16" s="400">
        <v>60</v>
      </c>
      <c r="AF16" s="400">
        <v>40</v>
      </c>
      <c r="AG16" s="400">
        <v>25</v>
      </c>
      <c r="AH16" s="400">
        <v>15</v>
      </c>
      <c r="AI16" s="386"/>
      <c r="AJ16" s="386"/>
      <c r="AK16" s="386"/>
      <c r="AL16" s="141"/>
      <c r="AM16" s="141"/>
      <c r="AN16" s="141"/>
      <c r="AO16" s="141"/>
      <c r="AP16" s="141"/>
      <c r="AQ16" s="141"/>
      <c r="AR16" s="141"/>
      <c r="AS16" s="141"/>
    </row>
    <row r="17" spans="1:45" s="34" customFormat="1" ht="12.9" customHeight="1" x14ac:dyDescent="0.25">
      <c r="A17" s="143">
        <v>6</v>
      </c>
      <c r="B17" s="300" t="str">
        <f>IF($E17="","",VLOOKUP($E17,#REF!,14))</f>
        <v/>
      </c>
      <c r="C17" s="301" t="str">
        <f>IF($E17="","",VLOOKUP($E17,#REF!,15))</f>
        <v/>
      </c>
      <c r="D17" s="301" t="str">
        <f>IF($E17="","",VLOOKUP($E17,#REF!,5))</f>
        <v/>
      </c>
      <c r="E17" s="435"/>
      <c r="F17" s="352" t="str">
        <f>UPPER(IF($E17="","",VLOOKUP($E17,#REF!,2)))</f>
        <v/>
      </c>
      <c r="G17" s="352" t="str">
        <f>IF($E17="","",VLOOKUP($E17,#REF!,3))</f>
        <v/>
      </c>
      <c r="H17" s="352"/>
      <c r="I17" s="352" t="str">
        <f>IF($E17="","",VLOOKUP($E17,#REF!,4))</f>
        <v/>
      </c>
      <c r="J17" s="312"/>
      <c r="K17" s="305"/>
      <c r="L17" s="313"/>
      <c r="M17" s="305"/>
      <c r="N17" s="318"/>
      <c r="O17" s="316"/>
      <c r="P17" s="316"/>
      <c r="Q17" s="139"/>
      <c r="R17" s="140"/>
      <c r="S17" s="141"/>
      <c r="T17" s="141"/>
      <c r="U17" s="141"/>
      <c r="V17" s="141"/>
      <c r="W17" s="141"/>
      <c r="X17" s="141"/>
      <c r="Y17" s="409"/>
      <c r="Z17" s="409"/>
      <c r="AA17" s="409" t="s">
        <v>89</v>
      </c>
      <c r="AB17" s="400">
        <v>120</v>
      </c>
      <c r="AC17" s="400">
        <v>90</v>
      </c>
      <c r="AD17" s="400">
        <v>60</v>
      </c>
      <c r="AE17" s="400">
        <v>40</v>
      </c>
      <c r="AF17" s="400">
        <v>25</v>
      </c>
      <c r="AG17" s="400">
        <v>15</v>
      </c>
      <c r="AH17" s="400">
        <v>8</v>
      </c>
      <c r="AI17" s="386"/>
      <c r="AJ17" s="386"/>
      <c r="AK17" s="386"/>
      <c r="AL17" s="141"/>
      <c r="AM17" s="141"/>
      <c r="AN17" s="141"/>
      <c r="AO17" s="141"/>
      <c r="AP17" s="141"/>
      <c r="AQ17" s="141"/>
      <c r="AR17" s="141"/>
      <c r="AS17" s="141"/>
    </row>
    <row r="18" spans="1:45" s="34" customFormat="1" ht="12.9" customHeight="1" x14ac:dyDescent="0.25">
      <c r="A18" s="143"/>
      <c r="B18" s="306"/>
      <c r="C18" s="307"/>
      <c r="D18" s="307"/>
      <c r="E18" s="436"/>
      <c r="F18" s="437"/>
      <c r="G18" s="437"/>
      <c r="H18" s="438"/>
      <c r="I18" s="437"/>
      <c r="J18" s="314"/>
      <c r="K18" s="449" t="s">
        <v>0</v>
      </c>
      <c r="L18" s="156"/>
      <c r="M18" s="310" t="s">
        <v>430</v>
      </c>
      <c r="N18" s="323"/>
      <c r="O18" s="316"/>
      <c r="P18" s="316"/>
      <c r="Q18" s="139"/>
      <c r="R18" s="140"/>
      <c r="S18" s="141"/>
      <c r="T18" s="141"/>
      <c r="U18" s="141"/>
      <c r="V18" s="141"/>
      <c r="W18" s="141"/>
      <c r="X18" s="141"/>
      <c r="Y18" s="409"/>
      <c r="Z18" s="409"/>
      <c r="AA18" s="409" t="s">
        <v>90</v>
      </c>
      <c r="AB18" s="400">
        <v>90</v>
      </c>
      <c r="AC18" s="400">
        <v>60</v>
      </c>
      <c r="AD18" s="400">
        <v>40</v>
      </c>
      <c r="AE18" s="400">
        <v>25</v>
      </c>
      <c r="AF18" s="400">
        <v>15</v>
      </c>
      <c r="AG18" s="400">
        <v>8</v>
      </c>
      <c r="AH18" s="400">
        <v>4</v>
      </c>
      <c r="AI18" s="386"/>
      <c r="AJ18" s="386"/>
      <c r="AK18" s="386"/>
      <c r="AL18" s="141"/>
      <c r="AM18" s="141"/>
      <c r="AN18" s="141"/>
      <c r="AO18" s="141"/>
      <c r="AP18" s="141"/>
      <c r="AQ18" s="141"/>
      <c r="AR18" s="141"/>
      <c r="AS18" s="141"/>
    </row>
    <row r="19" spans="1:45" s="34" customFormat="1" ht="12.9" customHeight="1" x14ac:dyDescent="0.25">
      <c r="A19" s="143">
        <v>7</v>
      </c>
      <c r="B19" s="300" t="str">
        <f>IF($E19="","",VLOOKUP($E19,#REF!,14))</f>
        <v/>
      </c>
      <c r="C19" s="301" t="str">
        <f>IF($E19="","",VLOOKUP($E19,#REF!,15))</f>
        <v/>
      </c>
      <c r="D19" s="301" t="str">
        <f>IF($E19="","",VLOOKUP($E19,#REF!,5))</f>
        <v/>
      </c>
      <c r="E19" s="435"/>
      <c r="F19" s="352" t="str">
        <f>UPPER(IF($E19="","",VLOOKUP($E19,#REF!,2)))</f>
        <v/>
      </c>
      <c r="G19" s="352" t="str">
        <f>IF($E19="","",VLOOKUP($E19,#REF!,3))</f>
        <v/>
      </c>
      <c r="H19" s="352"/>
      <c r="I19" s="352" t="str">
        <f>IF($E19="","",VLOOKUP($E19,#REF!,4))</f>
        <v/>
      </c>
      <c r="J19" s="304"/>
      <c r="K19" s="305"/>
      <c r="L19" s="317"/>
      <c r="M19" s="305" t="s">
        <v>388</v>
      </c>
      <c r="N19" s="316"/>
      <c r="O19" s="316"/>
      <c r="P19" s="316"/>
      <c r="Q19" s="139"/>
      <c r="R19" s="140"/>
      <c r="S19" s="141"/>
      <c r="T19" s="141"/>
      <c r="U19" s="141"/>
      <c r="V19" s="141"/>
      <c r="W19" s="141"/>
      <c r="X19" s="141"/>
      <c r="Y19" s="409"/>
      <c r="Z19" s="409"/>
      <c r="AA19" s="409" t="s">
        <v>91</v>
      </c>
      <c r="AB19" s="400">
        <v>60</v>
      </c>
      <c r="AC19" s="400">
        <v>40</v>
      </c>
      <c r="AD19" s="400">
        <v>25</v>
      </c>
      <c r="AE19" s="400">
        <v>15</v>
      </c>
      <c r="AF19" s="400">
        <v>8</v>
      </c>
      <c r="AG19" s="400">
        <v>4</v>
      </c>
      <c r="AH19" s="400">
        <v>2</v>
      </c>
      <c r="AI19" s="386"/>
      <c r="AJ19" s="386"/>
      <c r="AK19" s="386"/>
      <c r="AL19" s="141"/>
      <c r="AM19" s="141"/>
      <c r="AN19" s="141"/>
      <c r="AO19" s="141"/>
      <c r="AP19" s="141"/>
      <c r="AQ19" s="141"/>
      <c r="AR19" s="141"/>
      <c r="AS19" s="141"/>
    </row>
    <row r="20" spans="1:45" s="34" customFormat="1" ht="12.9" customHeight="1" x14ac:dyDescent="0.25">
      <c r="A20" s="143"/>
      <c r="B20" s="306"/>
      <c r="C20" s="307"/>
      <c r="D20" s="307"/>
      <c r="E20" s="218"/>
      <c r="F20" s="308"/>
      <c r="G20" s="308"/>
      <c r="H20" s="309"/>
      <c r="I20" s="449" t="s">
        <v>0</v>
      </c>
      <c r="J20" s="148"/>
      <c r="K20" s="310" t="s">
        <v>421</v>
      </c>
      <c r="L20" s="319"/>
      <c r="M20" s="305"/>
      <c r="N20" s="316"/>
      <c r="O20" s="316"/>
      <c r="P20" s="316"/>
      <c r="Q20" s="139"/>
      <c r="R20" s="140"/>
      <c r="S20" s="141"/>
      <c r="T20" s="141"/>
      <c r="U20" s="141"/>
      <c r="V20" s="141"/>
      <c r="W20" s="141"/>
      <c r="X20" s="141"/>
      <c r="Y20" s="409"/>
      <c r="Z20" s="409"/>
      <c r="AA20" s="409" t="s">
        <v>92</v>
      </c>
      <c r="AB20" s="400">
        <v>40</v>
      </c>
      <c r="AC20" s="400">
        <v>25</v>
      </c>
      <c r="AD20" s="400">
        <v>15</v>
      </c>
      <c r="AE20" s="400">
        <v>8</v>
      </c>
      <c r="AF20" s="400">
        <v>4</v>
      </c>
      <c r="AG20" s="400">
        <v>2</v>
      </c>
      <c r="AH20" s="400">
        <v>1</v>
      </c>
      <c r="AI20" s="386"/>
      <c r="AJ20" s="386"/>
      <c r="AK20" s="386"/>
      <c r="AL20" s="141"/>
      <c r="AM20" s="141"/>
      <c r="AN20" s="141"/>
      <c r="AO20" s="141"/>
      <c r="AP20" s="141"/>
      <c r="AQ20" s="141"/>
      <c r="AR20" s="141"/>
      <c r="AS20" s="141"/>
    </row>
    <row r="21" spans="1:45" s="34" customFormat="1" ht="12.9" customHeight="1" x14ac:dyDescent="0.25">
      <c r="A21" s="354">
        <v>8</v>
      </c>
      <c r="B21" s="300" t="str">
        <f>IF($E21="","",VLOOKUP($E21,#REF!,14))</f>
        <v/>
      </c>
      <c r="C21" s="301" t="str">
        <f>IF($E21="","",VLOOKUP($E21,#REF!,15))</f>
        <v/>
      </c>
      <c r="D21" s="301" t="str">
        <f>IF($E21="","",VLOOKUP($E21,#REF!,5))</f>
        <v/>
      </c>
      <c r="E21" s="302"/>
      <c r="F21" s="479" t="s">
        <v>421</v>
      </c>
      <c r="G21" s="353" t="str">
        <f>IF($E21="","",VLOOKUP($E21,#REF!,3))</f>
        <v/>
      </c>
      <c r="H21" s="353"/>
      <c r="I21" s="353" t="str">
        <f>IF($E21="","",VLOOKUP($E21,#REF!,4))</f>
        <v/>
      </c>
      <c r="J21" s="320"/>
      <c r="K21" s="305"/>
      <c r="L21" s="305"/>
      <c r="M21" s="305"/>
      <c r="N21" s="316"/>
      <c r="O21" s="316"/>
      <c r="P21" s="316"/>
      <c r="Q21" s="139"/>
      <c r="R21" s="140"/>
      <c r="S21" s="141"/>
      <c r="T21" s="141"/>
      <c r="U21" s="141"/>
      <c r="V21" s="141"/>
      <c r="W21" s="141"/>
      <c r="X21" s="141"/>
      <c r="Y21" s="409"/>
      <c r="Z21" s="409"/>
      <c r="AA21" s="409" t="s">
        <v>93</v>
      </c>
      <c r="AB21" s="400">
        <v>25</v>
      </c>
      <c r="AC21" s="400">
        <v>15</v>
      </c>
      <c r="AD21" s="400">
        <v>10</v>
      </c>
      <c r="AE21" s="400">
        <v>6</v>
      </c>
      <c r="AF21" s="400">
        <v>3</v>
      </c>
      <c r="AG21" s="400">
        <v>1</v>
      </c>
      <c r="AH21" s="400">
        <v>0</v>
      </c>
      <c r="AI21" s="386"/>
      <c r="AJ21" s="386"/>
      <c r="AK21" s="386"/>
      <c r="AL21" s="141"/>
      <c r="AM21" s="141"/>
      <c r="AN21" s="141"/>
      <c r="AO21" s="141"/>
      <c r="AP21" s="141"/>
      <c r="AQ21" s="141"/>
      <c r="AR21" s="141"/>
      <c r="AS21" s="141"/>
    </row>
    <row r="22" spans="1:45" s="34" customFormat="1" ht="9.6" customHeight="1" x14ac:dyDescent="0.25">
      <c r="A22" s="335"/>
      <c r="B22" s="137"/>
      <c r="C22" s="137"/>
      <c r="D22" s="137"/>
      <c r="E22" s="218"/>
      <c r="F22" s="137"/>
      <c r="G22" s="137"/>
      <c r="H22" s="137"/>
      <c r="I22" s="137"/>
      <c r="J22" s="218"/>
      <c r="K22" s="137"/>
      <c r="L22" s="137"/>
      <c r="M22" s="137"/>
      <c r="N22" s="139"/>
      <c r="O22" s="139"/>
      <c r="P22" s="139"/>
      <c r="Q22" s="139"/>
      <c r="R22" s="140"/>
      <c r="S22" s="141"/>
      <c r="T22" s="141"/>
      <c r="U22" s="141"/>
      <c r="V22" s="141"/>
      <c r="W22" s="141"/>
      <c r="X22" s="141"/>
      <c r="Y22" s="409"/>
      <c r="Z22" s="409"/>
      <c r="AA22" s="409" t="s">
        <v>94</v>
      </c>
      <c r="AB22" s="400">
        <v>15</v>
      </c>
      <c r="AC22" s="400">
        <v>10</v>
      </c>
      <c r="AD22" s="400">
        <v>6</v>
      </c>
      <c r="AE22" s="400">
        <v>3</v>
      </c>
      <c r="AF22" s="400">
        <v>1</v>
      </c>
      <c r="AG22" s="400">
        <v>0</v>
      </c>
      <c r="AH22" s="400">
        <v>0</v>
      </c>
      <c r="AI22" s="386"/>
      <c r="AJ22" s="386"/>
      <c r="AK22" s="386"/>
      <c r="AL22" s="141"/>
      <c r="AM22" s="141"/>
      <c r="AN22" s="141"/>
      <c r="AO22" s="141"/>
      <c r="AP22" s="141"/>
      <c r="AQ22" s="141"/>
      <c r="AR22" s="141"/>
      <c r="AS22" s="141"/>
    </row>
    <row r="23" spans="1:45" s="34" customFormat="1" ht="9.6" customHeight="1" x14ac:dyDescent="0.25">
      <c r="A23" s="219"/>
      <c r="B23" s="218"/>
      <c r="C23" s="218"/>
      <c r="D23" s="218"/>
      <c r="E23" s="218"/>
      <c r="F23" s="137"/>
      <c r="G23" s="137"/>
      <c r="H23" s="141"/>
      <c r="I23" s="325"/>
      <c r="J23" s="218"/>
      <c r="K23" s="137"/>
      <c r="L23" s="137"/>
      <c r="M23" s="137"/>
      <c r="N23" s="139"/>
      <c r="O23" s="139"/>
      <c r="P23" s="139"/>
      <c r="Q23" s="139"/>
      <c r="R23" s="140"/>
      <c r="S23" s="141"/>
      <c r="T23" s="141"/>
      <c r="U23" s="141"/>
      <c r="V23" s="141"/>
      <c r="W23" s="141"/>
      <c r="X23" s="141"/>
      <c r="Y23" s="409"/>
      <c r="Z23" s="409"/>
      <c r="AA23" s="409" t="s">
        <v>95</v>
      </c>
      <c r="AB23" s="400">
        <v>10</v>
      </c>
      <c r="AC23" s="400">
        <v>6</v>
      </c>
      <c r="AD23" s="400">
        <v>3</v>
      </c>
      <c r="AE23" s="400">
        <v>1</v>
      </c>
      <c r="AF23" s="400">
        <v>0</v>
      </c>
      <c r="AG23" s="400">
        <v>0</v>
      </c>
      <c r="AH23" s="400">
        <v>0</v>
      </c>
      <c r="AI23" s="386"/>
      <c r="AJ23" s="386"/>
      <c r="AK23" s="386"/>
      <c r="AL23" s="141"/>
      <c r="AM23" s="141"/>
      <c r="AN23" s="141"/>
      <c r="AO23" s="141"/>
      <c r="AP23" s="141"/>
      <c r="AQ23" s="141"/>
      <c r="AR23" s="141"/>
      <c r="AS23" s="141"/>
    </row>
    <row r="24" spans="1:45" s="34" customFormat="1" ht="9.6" customHeight="1" x14ac:dyDescent="0.25">
      <c r="A24" s="219"/>
      <c r="B24" s="137"/>
      <c r="C24" s="137"/>
      <c r="D24" s="137"/>
      <c r="E24" s="218"/>
      <c r="F24" s="137"/>
      <c r="G24" s="137"/>
      <c r="H24" s="137"/>
      <c r="I24" s="137"/>
      <c r="J24" s="218"/>
      <c r="K24" s="137"/>
      <c r="L24" s="326"/>
      <c r="M24" s="137"/>
      <c r="N24" s="139"/>
      <c r="O24" s="139"/>
      <c r="P24" s="139"/>
      <c r="Q24" s="139"/>
      <c r="R24" s="140"/>
      <c r="S24" s="141"/>
      <c r="T24" s="141"/>
      <c r="U24" s="141"/>
      <c r="V24" s="141"/>
      <c r="W24" s="141"/>
      <c r="X24" s="141"/>
      <c r="Y24" s="409"/>
      <c r="Z24" s="409"/>
      <c r="AA24" s="409" t="s">
        <v>96</v>
      </c>
      <c r="AB24" s="400">
        <v>6</v>
      </c>
      <c r="AC24" s="400">
        <v>3</v>
      </c>
      <c r="AD24" s="400">
        <v>1</v>
      </c>
      <c r="AE24" s="400">
        <v>0</v>
      </c>
      <c r="AF24" s="400">
        <v>0</v>
      </c>
      <c r="AG24" s="400">
        <v>0</v>
      </c>
      <c r="AH24" s="400">
        <v>0</v>
      </c>
      <c r="AI24" s="386"/>
      <c r="AJ24" s="386"/>
      <c r="AK24" s="386"/>
      <c r="AL24" s="141"/>
      <c r="AM24" s="141"/>
      <c r="AN24" s="141"/>
      <c r="AO24" s="141"/>
      <c r="AP24" s="141"/>
      <c r="AQ24" s="141"/>
      <c r="AR24" s="141"/>
      <c r="AS24" s="141"/>
    </row>
    <row r="25" spans="1:45" s="34" customFormat="1" ht="9.6" customHeight="1" x14ac:dyDescent="0.25">
      <c r="A25" s="219"/>
      <c r="B25" s="218"/>
      <c r="C25" s="218"/>
      <c r="D25" s="218"/>
      <c r="E25" s="218"/>
      <c r="F25" s="137"/>
      <c r="G25" s="137"/>
      <c r="H25" s="141"/>
      <c r="I25" s="137"/>
      <c r="J25" s="218"/>
      <c r="K25" s="325"/>
      <c r="L25" s="218"/>
      <c r="M25" s="137"/>
      <c r="N25" s="139"/>
      <c r="O25" s="139"/>
      <c r="P25" s="139"/>
      <c r="Q25" s="139"/>
      <c r="R25" s="140"/>
      <c r="S25" s="141"/>
      <c r="T25" s="141"/>
      <c r="U25" s="141"/>
      <c r="V25" s="141"/>
      <c r="W25" s="141"/>
      <c r="X25" s="141"/>
      <c r="Y25" s="409"/>
      <c r="Z25" s="409"/>
      <c r="AA25" s="409" t="s">
        <v>101</v>
      </c>
      <c r="AB25" s="400">
        <v>3</v>
      </c>
      <c r="AC25" s="400">
        <v>2</v>
      </c>
      <c r="AD25" s="400">
        <v>1</v>
      </c>
      <c r="AE25" s="400">
        <v>0</v>
      </c>
      <c r="AF25" s="400">
        <v>0</v>
      </c>
      <c r="AG25" s="400">
        <v>0</v>
      </c>
      <c r="AH25" s="400">
        <v>0</v>
      </c>
      <c r="AI25" s="386"/>
      <c r="AJ25" s="386"/>
      <c r="AK25" s="386"/>
      <c r="AL25" s="141"/>
      <c r="AM25" s="141"/>
      <c r="AN25" s="141"/>
      <c r="AO25" s="141"/>
      <c r="AP25" s="141"/>
      <c r="AQ25" s="141"/>
      <c r="AR25" s="141"/>
      <c r="AS25" s="141"/>
    </row>
    <row r="26" spans="1:45" s="34" customFormat="1" ht="9.6" customHeight="1" x14ac:dyDescent="0.25">
      <c r="A26" s="219"/>
      <c r="B26" s="137"/>
      <c r="C26" s="137"/>
      <c r="D26" s="137"/>
      <c r="E26" s="218"/>
      <c r="F26" s="137"/>
      <c r="G26" s="137"/>
      <c r="H26" s="137"/>
      <c r="I26" s="137"/>
      <c r="J26" s="218"/>
      <c r="K26" s="137"/>
      <c r="L26" s="137"/>
      <c r="M26" s="137"/>
      <c r="N26" s="139"/>
      <c r="O26" s="139"/>
      <c r="P26" s="139"/>
      <c r="Q26" s="139"/>
      <c r="R26" s="140"/>
      <c r="S26" s="174"/>
      <c r="T26" s="141"/>
      <c r="U26" s="141"/>
      <c r="V26" s="141"/>
      <c r="W26" s="141"/>
      <c r="X26" s="141"/>
      <c r="Y26"/>
      <c r="Z26"/>
      <c r="AA26"/>
      <c r="AB26"/>
      <c r="AC26"/>
      <c r="AD26"/>
      <c r="AE26"/>
      <c r="AF26"/>
      <c r="AG26"/>
      <c r="AH26"/>
      <c r="AI26" s="386"/>
      <c r="AJ26" s="386"/>
      <c r="AK26" s="386"/>
      <c r="AL26" s="141"/>
      <c r="AM26" s="141"/>
      <c r="AN26" s="141"/>
      <c r="AO26" s="141"/>
      <c r="AP26" s="141"/>
      <c r="AQ26" s="141"/>
      <c r="AR26" s="141"/>
      <c r="AS26" s="141"/>
    </row>
    <row r="27" spans="1:45" s="34" customFormat="1" ht="9.6" customHeight="1" x14ac:dyDescent="0.25">
      <c r="A27" s="219"/>
      <c r="B27" s="218"/>
      <c r="C27" s="218"/>
      <c r="D27" s="218"/>
      <c r="E27" s="218"/>
      <c r="F27" s="137"/>
      <c r="G27" s="137"/>
      <c r="H27" s="141"/>
      <c r="I27" s="325"/>
      <c r="J27" s="218"/>
      <c r="K27" s="137"/>
      <c r="L27" s="137"/>
      <c r="M27" s="137"/>
      <c r="N27" s="139"/>
      <c r="O27" s="139"/>
      <c r="P27" s="139"/>
      <c r="Q27" s="139"/>
      <c r="R27" s="140"/>
      <c r="S27" s="141"/>
      <c r="T27" s="141"/>
      <c r="U27" s="141"/>
      <c r="V27" s="141"/>
      <c r="W27" s="141"/>
      <c r="X27" s="141"/>
      <c r="Y27"/>
      <c r="Z27"/>
      <c r="AA27"/>
      <c r="AB27"/>
      <c r="AC27"/>
      <c r="AD27"/>
      <c r="AE27"/>
      <c r="AF27"/>
      <c r="AG27"/>
      <c r="AH27"/>
      <c r="AI27" s="386"/>
      <c r="AJ27" s="386"/>
      <c r="AK27" s="386"/>
      <c r="AL27" s="141"/>
      <c r="AM27" s="141"/>
      <c r="AN27" s="141"/>
      <c r="AO27" s="141"/>
      <c r="AP27" s="141"/>
      <c r="AQ27" s="141"/>
      <c r="AR27" s="141"/>
      <c r="AS27" s="141"/>
    </row>
    <row r="28" spans="1:45" s="34" customFormat="1" ht="9.6" customHeight="1" x14ac:dyDescent="0.25">
      <c r="A28" s="219"/>
      <c r="B28" s="137"/>
      <c r="C28" s="137"/>
      <c r="D28" s="137"/>
      <c r="E28" s="218"/>
      <c r="F28" s="137"/>
      <c r="G28" s="137"/>
      <c r="H28" s="137"/>
      <c r="I28" s="137"/>
      <c r="J28" s="218"/>
      <c r="K28" s="137"/>
      <c r="L28" s="137"/>
      <c r="M28" s="137"/>
      <c r="N28" s="139"/>
      <c r="O28" s="139"/>
      <c r="P28" s="139"/>
      <c r="Q28" s="139"/>
      <c r="R28" s="140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421"/>
      <c r="AJ28" s="421"/>
      <c r="AK28" s="421"/>
      <c r="AL28" s="141"/>
      <c r="AM28" s="141"/>
      <c r="AN28" s="141"/>
      <c r="AO28" s="141"/>
      <c r="AP28" s="141"/>
      <c r="AQ28" s="141"/>
      <c r="AR28" s="141"/>
      <c r="AS28" s="141"/>
    </row>
    <row r="29" spans="1:45" s="34" customFormat="1" ht="9.6" customHeight="1" x14ac:dyDescent="0.25">
      <c r="A29" s="219"/>
      <c r="B29" s="218"/>
      <c r="C29" s="218"/>
      <c r="D29" s="218"/>
      <c r="E29" s="218"/>
      <c r="F29" s="137"/>
      <c r="G29" s="137"/>
      <c r="H29" s="141"/>
      <c r="I29" s="137"/>
      <c r="J29" s="218"/>
      <c r="K29" s="137"/>
      <c r="L29" s="137"/>
      <c r="M29" s="325"/>
      <c r="N29" s="218"/>
      <c r="O29" s="137"/>
      <c r="P29" s="139"/>
      <c r="Q29" s="139"/>
      <c r="R29" s="140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421"/>
      <c r="AJ29" s="421"/>
      <c r="AK29" s="421"/>
      <c r="AL29" s="141"/>
      <c r="AM29" s="141"/>
      <c r="AN29" s="141"/>
      <c r="AO29" s="141"/>
      <c r="AP29" s="141"/>
      <c r="AQ29" s="141"/>
      <c r="AR29" s="141"/>
      <c r="AS29" s="141"/>
    </row>
    <row r="30" spans="1:45" s="34" customFormat="1" ht="9.6" customHeight="1" x14ac:dyDescent="0.25">
      <c r="A30" s="219"/>
      <c r="B30" s="137"/>
      <c r="C30" s="137"/>
      <c r="D30" s="137"/>
      <c r="E30" s="218"/>
      <c r="F30" s="137"/>
      <c r="G30" s="137"/>
      <c r="H30" s="137"/>
      <c r="I30" s="137"/>
      <c r="J30" s="218"/>
      <c r="K30" s="137"/>
      <c r="L30" s="137"/>
      <c r="M30" s="137"/>
      <c r="N30" s="139"/>
      <c r="O30" s="137"/>
      <c r="P30" s="139"/>
      <c r="Q30" s="139"/>
      <c r="R30" s="140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421"/>
      <c r="AJ30" s="421"/>
      <c r="AK30" s="421"/>
      <c r="AL30" s="141"/>
      <c r="AM30" s="141"/>
      <c r="AN30" s="141"/>
      <c r="AO30" s="141"/>
      <c r="AP30" s="141"/>
      <c r="AQ30" s="141"/>
      <c r="AR30" s="141"/>
      <c r="AS30" s="141"/>
    </row>
    <row r="31" spans="1:45" s="34" customFormat="1" ht="9.6" customHeight="1" x14ac:dyDescent="0.25">
      <c r="A31" s="219"/>
      <c r="B31" s="218"/>
      <c r="C31" s="218"/>
      <c r="D31" s="218"/>
      <c r="E31" s="218"/>
      <c r="F31" s="137"/>
      <c r="G31" s="137"/>
      <c r="H31" s="141"/>
      <c r="I31" s="325"/>
      <c r="J31" s="218"/>
      <c r="K31" s="137"/>
      <c r="L31" s="137"/>
      <c r="M31" s="137"/>
      <c r="N31" s="139"/>
      <c r="O31" s="139"/>
      <c r="P31" s="139"/>
      <c r="Q31" s="139"/>
      <c r="R31" s="14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421"/>
      <c r="AJ31" s="421"/>
      <c r="AK31" s="421"/>
      <c r="AL31" s="141"/>
      <c r="AM31" s="141"/>
      <c r="AN31" s="141"/>
      <c r="AO31" s="141"/>
      <c r="AP31" s="141"/>
      <c r="AQ31" s="141"/>
      <c r="AR31" s="141"/>
      <c r="AS31" s="141"/>
    </row>
    <row r="32" spans="1:45" s="34" customFormat="1" ht="9.6" customHeight="1" x14ac:dyDescent="0.25">
      <c r="A32" s="219"/>
      <c r="B32" s="137"/>
      <c r="C32" s="137"/>
      <c r="D32" s="137"/>
      <c r="E32" s="218"/>
      <c r="F32" s="137"/>
      <c r="G32" s="137"/>
      <c r="H32" s="137"/>
      <c r="I32" s="137"/>
      <c r="J32" s="218"/>
      <c r="K32" s="137"/>
      <c r="L32" s="326"/>
      <c r="M32" s="137"/>
      <c r="N32" s="139"/>
      <c r="O32" s="139"/>
      <c r="P32" s="139"/>
      <c r="Q32" s="139"/>
      <c r="R32" s="140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421"/>
      <c r="AJ32" s="421"/>
      <c r="AK32" s="421"/>
      <c r="AL32" s="141"/>
      <c r="AM32" s="141"/>
      <c r="AN32" s="141"/>
      <c r="AO32" s="141"/>
      <c r="AP32" s="141"/>
      <c r="AQ32" s="141"/>
      <c r="AR32" s="141"/>
      <c r="AS32" s="141"/>
    </row>
    <row r="33" spans="1:45" s="34" customFormat="1" ht="9.6" customHeight="1" x14ac:dyDescent="0.25">
      <c r="A33" s="219"/>
      <c r="B33" s="218"/>
      <c r="C33" s="218"/>
      <c r="D33" s="218"/>
      <c r="E33" s="218"/>
      <c r="F33" s="137"/>
      <c r="G33" s="137"/>
      <c r="H33" s="141"/>
      <c r="I33" s="137"/>
      <c r="J33" s="218"/>
      <c r="K33" s="325"/>
      <c r="L33" s="218"/>
      <c r="M33" s="137"/>
      <c r="N33" s="139"/>
      <c r="O33" s="139"/>
      <c r="P33" s="139"/>
      <c r="Q33" s="139"/>
      <c r="R33" s="140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421"/>
      <c r="AJ33" s="421"/>
      <c r="AK33" s="421"/>
      <c r="AL33" s="141"/>
      <c r="AM33" s="141"/>
      <c r="AN33" s="141"/>
      <c r="AO33" s="141"/>
      <c r="AP33" s="141"/>
      <c r="AQ33" s="141"/>
      <c r="AR33" s="141"/>
      <c r="AS33" s="141"/>
    </row>
    <row r="34" spans="1:45" s="34" customFormat="1" ht="9.6" customHeight="1" x14ac:dyDescent="0.25">
      <c r="A34" s="219"/>
      <c r="B34" s="137"/>
      <c r="C34" s="137"/>
      <c r="D34" s="137"/>
      <c r="E34" s="218"/>
      <c r="F34" s="137"/>
      <c r="G34" s="137"/>
      <c r="H34" s="137"/>
      <c r="I34" s="137"/>
      <c r="J34" s="218"/>
      <c r="K34" s="137"/>
      <c r="L34" s="137"/>
      <c r="M34" s="137"/>
      <c r="N34" s="139"/>
      <c r="O34" s="139"/>
      <c r="P34" s="139"/>
      <c r="Q34" s="139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421"/>
      <c r="AJ34" s="421"/>
      <c r="AK34" s="421"/>
      <c r="AL34" s="141"/>
      <c r="AM34" s="141"/>
      <c r="AN34" s="141"/>
      <c r="AO34" s="141"/>
      <c r="AP34" s="141"/>
      <c r="AQ34" s="141"/>
      <c r="AR34" s="141"/>
      <c r="AS34" s="141"/>
    </row>
    <row r="35" spans="1:45" s="34" customFormat="1" ht="9.6" customHeight="1" x14ac:dyDescent="0.25">
      <c r="A35" s="219"/>
      <c r="B35" s="218"/>
      <c r="C35" s="218"/>
      <c r="D35" s="218"/>
      <c r="E35" s="218"/>
      <c r="F35" s="137"/>
      <c r="G35" s="137"/>
      <c r="H35" s="141"/>
      <c r="I35" s="325"/>
      <c r="J35" s="218"/>
      <c r="K35" s="137"/>
      <c r="L35" s="137"/>
      <c r="M35" s="137"/>
      <c r="N35" s="139"/>
      <c r="O35" s="139"/>
      <c r="P35" s="139"/>
      <c r="Q35" s="139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421"/>
      <c r="AJ35" s="421"/>
      <c r="AK35" s="421"/>
      <c r="AL35" s="141"/>
      <c r="AM35" s="141"/>
      <c r="AN35" s="141"/>
      <c r="AO35" s="141"/>
      <c r="AP35" s="141"/>
      <c r="AQ35" s="141"/>
      <c r="AR35" s="141"/>
      <c r="AS35" s="141"/>
    </row>
    <row r="36" spans="1:45" s="34" customFormat="1" ht="9.6" customHeight="1" x14ac:dyDescent="0.25">
      <c r="A36" s="335"/>
      <c r="B36" s="137"/>
      <c r="C36" s="137"/>
      <c r="D36" s="137"/>
      <c r="E36" s="218"/>
      <c r="F36" s="137"/>
      <c r="G36" s="137"/>
      <c r="H36" s="137"/>
      <c r="I36" s="137"/>
      <c r="J36" s="218"/>
      <c r="K36" s="137"/>
      <c r="L36" s="137"/>
      <c r="M36" s="137"/>
      <c r="N36" s="137"/>
      <c r="O36" s="137"/>
      <c r="P36" s="137"/>
      <c r="Q36" s="139"/>
      <c r="R36" s="140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421"/>
      <c r="AJ36" s="421"/>
      <c r="AK36" s="421"/>
      <c r="AL36" s="141"/>
      <c r="AM36" s="141"/>
      <c r="AN36" s="141"/>
      <c r="AO36" s="141"/>
      <c r="AP36" s="141"/>
      <c r="AQ36" s="141"/>
      <c r="AR36" s="141"/>
      <c r="AS36" s="141"/>
    </row>
    <row r="37" spans="1:45" s="34" customFormat="1" ht="9.6" customHeight="1" x14ac:dyDescent="0.25">
      <c r="A37" s="219"/>
      <c r="B37" s="218"/>
      <c r="C37" s="218"/>
      <c r="D37" s="218"/>
      <c r="E37" s="218"/>
      <c r="F37" s="321"/>
      <c r="G37" s="321"/>
      <c r="H37" s="324"/>
      <c r="I37" s="305"/>
      <c r="J37" s="314"/>
      <c r="K37" s="305"/>
      <c r="L37" s="305"/>
      <c r="M37" s="305"/>
      <c r="N37" s="316"/>
      <c r="O37" s="316"/>
      <c r="P37" s="316"/>
      <c r="Q37" s="139"/>
      <c r="R37" s="140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421"/>
      <c r="AJ37" s="421"/>
      <c r="AK37" s="421"/>
      <c r="AL37" s="141"/>
      <c r="AM37" s="141"/>
      <c r="AN37" s="141"/>
      <c r="AO37" s="141"/>
      <c r="AP37" s="141"/>
      <c r="AQ37" s="141"/>
      <c r="AR37" s="141"/>
      <c r="AS37" s="141"/>
    </row>
    <row r="38" spans="1:45" s="34" customFormat="1" ht="9.6" customHeight="1" x14ac:dyDescent="0.25">
      <c r="A38" s="335"/>
      <c r="B38" s="137"/>
      <c r="C38" s="137"/>
      <c r="D38" s="137"/>
      <c r="E38" s="218"/>
      <c r="F38" s="137"/>
      <c r="G38" s="137"/>
      <c r="H38" s="137"/>
      <c r="I38" s="137"/>
      <c r="J38" s="218"/>
      <c r="K38" s="137"/>
      <c r="L38" s="137"/>
      <c r="M38" s="137"/>
      <c r="N38" s="139"/>
      <c r="O38" s="139"/>
      <c r="P38" s="139"/>
      <c r="Q38" s="139"/>
      <c r="R38" s="140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421"/>
      <c r="AJ38" s="421"/>
      <c r="AK38" s="421"/>
      <c r="AL38" s="141"/>
      <c r="AM38" s="141"/>
      <c r="AN38" s="141"/>
      <c r="AO38" s="141"/>
      <c r="AP38" s="141"/>
      <c r="AQ38" s="141"/>
      <c r="AR38" s="141"/>
      <c r="AS38" s="141"/>
    </row>
    <row r="39" spans="1:45" s="34" customFormat="1" ht="9.6" customHeight="1" x14ac:dyDescent="0.25">
      <c r="A39" s="219"/>
      <c r="B39" s="218"/>
      <c r="C39" s="218"/>
      <c r="D39" s="218"/>
      <c r="E39" s="218"/>
      <c r="F39" s="137"/>
      <c r="G39" s="137"/>
      <c r="H39" s="141"/>
      <c r="I39" s="325"/>
      <c r="J39" s="218"/>
      <c r="K39" s="137"/>
      <c r="L39" s="137"/>
      <c r="M39" s="137"/>
      <c r="N39" s="139"/>
      <c r="O39" s="139"/>
      <c r="P39" s="139"/>
      <c r="Q39" s="139"/>
      <c r="R39" s="140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421"/>
      <c r="AJ39" s="421"/>
      <c r="AK39" s="421"/>
      <c r="AL39" s="141"/>
      <c r="AM39" s="141"/>
      <c r="AN39" s="141"/>
      <c r="AO39" s="141"/>
      <c r="AP39" s="141"/>
      <c r="AQ39" s="141"/>
      <c r="AR39" s="141"/>
      <c r="AS39" s="141"/>
    </row>
    <row r="40" spans="1:45" s="34" customFormat="1" ht="9.6" customHeight="1" x14ac:dyDescent="0.25">
      <c r="A40" s="219"/>
      <c r="B40" s="137"/>
      <c r="C40" s="137"/>
      <c r="D40" s="137"/>
      <c r="E40" s="218"/>
      <c r="F40" s="137"/>
      <c r="G40" s="137"/>
      <c r="H40" s="137"/>
      <c r="I40" s="137"/>
      <c r="J40" s="218"/>
      <c r="K40" s="137"/>
      <c r="L40" s="326"/>
      <c r="M40" s="137"/>
      <c r="N40" s="139"/>
      <c r="O40" s="139"/>
      <c r="P40" s="139"/>
      <c r="Q40" s="139"/>
      <c r="R40" s="140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421"/>
      <c r="AJ40" s="421"/>
      <c r="AK40" s="421"/>
      <c r="AL40" s="141"/>
      <c r="AM40" s="141"/>
      <c r="AN40" s="141"/>
      <c r="AO40" s="141"/>
      <c r="AP40" s="141"/>
      <c r="AQ40" s="141"/>
      <c r="AR40" s="141"/>
      <c r="AS40" s="141"/>
    </row>
    <row r="41" spans="1:45" s="34" customFormat="1" ht="9.6" customHeight="1" x14ac:dyDescent="0.25">
      <c r="A41" s="219"/>
      <c r="B41" s="218"/>
      <c r="C41" s="218"/>
      <c r="D41" s="218"/>
      <c r="E41" s="218"/>
      <c r="F41" s="137"/>
      <c r="G41" s="137"/>
      <c r="H41" s="141"/>
      <c r="I41" s="137"/>
      <c r="J41" s="218"/>
      <c r="K41" s="325"/>
      <c r="L41" s="218"/>
      <c r="M41" s="137"/>
      <c r="N41" s="139"/>
      <c r="O41" s="139"/>
      <c r="P41" s="139"/>
      <c r="Q41" s="139"/>
      <c r="R41" s="140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421"/>
      <c r="AJ41" s="421"/>
      <c r="AK41" s="421"/>
      <c r="AL41" s="141"/>
      <c r="AM41" s="141"/>
      <c r="AN41" s="141"/>
      <c r="AO41" s="141"/>
      <c r="AP41" s="141"/>
      <c r="AQ41" s="141"/>
      <c r="AR41" s="141"/>
      <c r="AS41" s="141"/>
    </row>
    <row r="42" spans="1:45" s="34" customFormat="1" ht="9.6" customHeight="1" x14ac:dyDescent="0.25">
      <c r="A42" s="219"/>
      <c r="B42" s="137"/>
      <c r="C42" s="137"/>
      <c r="D42" s="137"/>
      <c r="E42" s="218"/>
      <c r="F42" s="137"/>
      <c r="G42" s="137"/>
      <c r="H42" s="137"/>
      <c r="I42" s="137"/>
      <c r="J42" s="218"/>
      <c r="K42" s="137"/>
      <c r="L42" s="137"/>
      <c r="M42" s="137"/>
      <c r="N42" s="139"/>
      <c r="O42" s="139"/>
      <c r="P42" s="139"/>
      <c r="Q42" s="139"/>
      <c r="R42" s="140"/>
      <c r="S42" s="174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421"/>
      <c r="AJ42" s="421"/>
      <c r="AK42" s="421"/>
      <c r="AL42" s="141"/>
      <c r="AM42" s="141"/>
      <c r="AN42" s="141"/>
      <c r="AO42" s="141"/>
      <c r="AP42" s="141"/>
      <c r="AQ42" s="141"/>
      <c r="AR42" s="141"/>
      <c r="AS42" s="141"/>
    </row>
    <row r="43" spans="1:45" s="34" customFormat="1" ht="9.6" customHeight="1" x14ac:dyDescent="0.25">
      <c r="A43" s="219"/>
      <c r="B43" s="218"/>
      <c r="C43" s="218"/>
      <c r="D43" s="218"/>
      <c r="E43" s="218"/>
      <c r="F43" s="137"/>
      <c r="G43" s="137"/>
      <c r="H43" s="141"/>
      <c r="I43" s="325"/>
      <c r="J43" s="218"/>
      <c r="K43" s="137"/>
      <c r="L43" s="137"/>
      <c r="M43" s="137"/>
      <c r="N43" s="139"/>
      <c r="O43" s="139"/>
      <c r="P43" s="139"/>
      <c r="Q43" s="139"/>
      <c r="R43" s="140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421"/>
      <c r="AJ43" s="421"/>
      <c r="AK43" s="421"/>
      <c r="AL43" s="141"/>
      <c r="AM43" s="141"/>
      <c r="AN43" s="141"/>
      <c r="AO43" s="141"/>
      <c r="AP43" s="141"/>
      <c r="AQ43" s="141"/>
      <c r="AR43" s="141"/>
      <c r="AS43" s="141"/>
    </row>
    <row r="44" spans="1:45" s="34" customFormat="1" ht="9.6" customHeight="1" x14ac:dyDescent="0.25">
      <c r="A44" s="219"/>
      <c r="B44" s="137"/>
      <c r="C44" s="137"/>
      <c r="D44" s="137"/>
      <c r="E44" s="218"/>
      <c r="F44" s="137"/>
      <c r="G44" s="137"/>
      <c r="H44" s="137"/>
      <c r="I44" s="137"/>
      <c r="J44" s="218"/>
      <c r="K44" s="137"/>
      <c r="L44" s="137"/>
      <c r="M44" s="137"/>
      <c r="N44" s="139"/>
      <c r="O44" s="139"/>
      <c r="P44" s="139"/>
      <c r="Q44" s="139"/>
      <c r="R44" s="140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421"/>
      <c r="AJ44" s="421"/>
      <c r="AK44" s="421"/>
      <c r="AL44" s="141"/>
      <c r="AM44" s="141"/>
      <c r="AN44" s="141"/>
      <c r="AO44" s="141"/>
      <c r="AP44" s="141"/>
      <c r="AQ44" s="141"/>
      <c r="AR44" s="141"/>
      <c r="AS44" s="141"/>
    </row>
    <row r="45" spans="1:45" s="34" customFormat="1" ht="9.6" customHeight="1" x14ac:dyDescent="0.25">
      <c r="A45" s="219"/>
      <c r="B45" s="218"/>
      <c r="C45" s="218"/>
      <c r="D45" s="218"/>
      <c r="E45" s="218"/>
      <c r="F45" s="137"/>
      <c r="G45" s="137"/>
      <c r="H45" s="141"/>
      <c r="I45" s="137"/>
      <c r="J45" s="218"/>
      <c r="K45" s="137"/>
      <c r="L45" s="137"/>
      <c r="M45" s="325"/>
      <c r="N45" s="218"/>
      <c r="O45" s="137"/>
      <c r="P45" s="139"/>
      <c r="Q45" s="139"/>
      <c r="R45" s="140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421"/>
      <c r="AJ45" s="421"/>
      <c r="AK45" s="421"/>
      <c r="AL45" s="141"/>
      <c r="AM45" s="141"/>
      <c r="AN45" s="141"/>
      <c r="AO45" s="141"/>
      <c r="AP45" s="141"/>
      <c r="AQ45" s="141"/>
      <c r="AR45" s="141"/>
      <c r="AS45" s="141"/>
    </row>
    <row r="46" spans="1:45" s="34" customFormat="1" ht="9.6" customHeight="1" x14ac:dyDescent="0.25">
      <c r="A46" s="219"/>
      <c r="B46" s="137"/>
      <c r="C46" s="137"/>
      <c r="D46" s="137"/>
      <c r="E46" s="218"/>
      <c r="F46" s="137"/>
      <c r="G46" s="137"/>
      <c r="H46" s="137"/>
      <c r="I46" s="137"/>
      <c r="J46" s="218"/>
      <c r="K46" s="137"/>
      <c r="L46" s="137"/>
      <c r="M46" s="137"/>
      <c r="N46" s="139"/>
      <c r="O46" s="137"/>
      <c r="P46" s="139"/>
      <c r="Q46" s="139"/>
      <c r="R46" s="140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421"/>
      <c r="AJ46" s="421"/>
      <c r="AK46" s="421"/>
      <c r="AL46" s="141"/>
      <c r="AM46" s="141"/>
      <c r="AN46" s="141"/>
      <c r="AO46" s="141"/>
      <c r="AP46" s="141"/>
      <c r="AQ46" s="141"/>
      <c r="AR46" s="141"/>
      <c r="AS46" s="141"/>
    </row>
    <row r="47" spans="1:45" s="34" customFormat="1" ht="9.6" customHeight="1" x14ac:dyDescent="0.25">
      <c r="A47" s="219"/>
      <c r="B47" s="218"/>
      <c r="C47" s="218"/>
      <c r="D47" s="218"/>
      <c r="E47" s="218"/>
      <c r="F47" s="137"/>
      <c r="G47" s="137"/>
      <c r="H47" s="141"/>
      <c r="I47" s="325"/>
      <c r="J47" s="218"/>
      <c r="K47" s="137"/>
      <c r="L47" s="137"/>
      <c r="M47" s="137"/>
      <c r="N47" s="139"/>
      <c r="O47" s="139"/>
      <c r="P47" s="139"/>
      <c r="Q47" s="139"/>
      <c r="R47" s="140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421"/>
      <c r="AJ47" s="421"/>
      <c r="AK47" s="421"/>
      <c r="AL47" s="141"/>
      <c r="AM47" s="141"/>
      <c r="AN47" s="141"/>
      <c r="AO47" s="141"/>
      <c r="AP47" s="141"/>
      <c r="AQ47" s="141"/>
      <c r="AR47" s="141"/>
      <c r="AS47" s="141"/>
    </row>
    <row r="48" spans="1:45" s="34" customFormat="1" ht="9.6" customHeight="1" x14ac:dyDescent="0.25">
      <c r="A48" s="219"/>
      <c r="B48" s="137"/>
      <c r="C48" s="137"/>
      <c r="D48" s="137"/>
      <c r="E48" s="218"/>
      <c r="F48" s="137"/>
      <c r="G48" s="137"/>
      <c r="H48" s="137"/>
      <c r="I48" s="137"/>
      <c r="J48" s="218"/>
      <c r="K48" s="137"/>
      <c r="L48" s="326"/>
      <c r="M48" s="137"/>
      <c r="N48" s="139"/>
      <c r="O48" s="139"/>
      <c r="P48" s="139"/>
      <c r="Q48" s="139"/>
      <c r="R48" s="140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421"/>
      <c r="AJ48" s="421"/>
      <c r="AK48" s="421"/>
      <c r="AL48" s="141"/>
      <c r="AM48" s="141"/>
      <c r="AN48" s="141"/>
      <c r="AO48" s="141"/>
      <c r="AP48" s="141"/>
      <c r="AQ48" s="141"/>
      <c r="AR48" s="141"/>
      <c r="AS48" s="141"/>
    </row>
    <row r="49" spans="1:45" s="34" customFormat="1" ht="9.6" customHeight="1" x14ac:dyDescent="0.25">
      <c r="A49" s="219"/>
      <c r="B49" s="218"/>
      <c r="C49" s="218"/>
      <c r="D49" s="218"/>
      <c r="E49" s="218"/>
      <c r="F49" s="137"/>
      <c r="G49" s="137"/>
      <c r="H49" s="141"/>
      <c r="I49" s="137"/>
      <c r="J49" s="218"/>
      <c r="K49" s="325"/>
      <c r="L49" s="218"/>
      <c r="M49" s="137"/>
      <c r="N49" s="139"/>
      <c r="O49" s="139"/>
      <c r="P49" s="139"/>
      <c r="Q49" s="139"/>
      <c r="R49" s="140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421"/>
      <c r="AJ49" s="421"/>
      <c r="AK49" s="421"/>
      <c r="AL49" s="141"/>
      <c r="AM49" s="141"/>
      <c r="AN49" s="141"/>
      <c r="AO49" s="141"/>
      <c r="AP49" s="141"/>
      <c r="AQ49" s="141"/>
      <c r="AR49" s="141"/>
      <c r="AS49" s="141"/>
    </row>
    <row r="50" spans="1:45" s="34" customFormat="1" ht="9.6" customHeight="1" x14ac:dyDescent="0.25">
      <c r="A50" s="219"/>
      <c r="B50" s="137"/>
      <c r="C50" s="137"/>
      <c r="D50" s="137"/>
      <c r="E50" s="218"/>
      <c r="F50" s="137"/>
      <c r="G50" s="137"/>
      <c r="H50" s="137"/>
      <c r="I50" s="137"/>
      <c r="J50" s="218"/>
      <c r="K50" s="137"/>
      <c r="L50" s="137"/>
      <c r="M50" s="137"/>
      <c r="N50" s="139"/>
      <c r="O50" s="139"/>
      <c r="P50" s="139"/>
      <c r="Q50" s="139"/>
      <c r="R50" s="140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421"/>
      <c r="AJ50" s="421"/>
      <c r="AK50" s="421"/>
      <c r="AL50" s="141"/>
      <c r="AM50" s="141"/>
      <c r="AN50" s="141"/>
      <c r="AO50" s="141"/>
      <c r="AP50" s="141"/>
      <c r="AQ50" s="141"/>
      <c r="AR50" s="141"/>
      <c r="AS50" s="141"/>
    </row>
    <row r="51" spans="1:45" s="34" customFormat="1" ht="9.6" customHeight="1" x14ac:dyDescent="0.25">
      <c r="A51" s="219"/>
      <c r="B51" s="218"/>
      <c r="C51" s="218"/>
      <c r="D51" s="218"/>
      <c r="E51" s="218"/>
      <c r="F51" s="137"/>
      <c r="G51" s="137"/>
      <c r="H51" s="141"/>
      <c r="I51" s="325"/>
      <c r="J51" s="218"/>
      <c r="K51" s="137"/>
      <c r="L51" s="137"/>
      <c r="M51" s="137"/>
      <c r="N51" s="139"/>
      <c r="O51" s="139"/>
      <c r="P51" s="139"/>
      <c r="Q51" s="139"/>
      <c r="R51" s="140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421"/>
      <c r="AJ51" s="421"/>
      <c r="AK51" s="421"/>
      <c r="AL51" s="141"/>
      <c r="AM51" s="141"/>
      <c r="AN51" s="141"/>
      <c r="AO51" s="141"/>
      <c r="AP51" s="141"/>
      <c r="AQ51" s="141"/>
      <c r="AR51" s="141"/>
      <c r="AS51" s="141"/>
    </row>
    <row r="52" spans="1:45" s="34" customFormat="1" ht="9.6" customHeight="1" x14ac:dyDescent="0.25">
      <c r="A52" s="335"/>
      <c r="B52" s="137"/>
      <c r="C52" s="137"/>
      <c r="D52" s="137"/>
      <c r="E52" s="218"/>
      <c r="F52" s="459"/>
      <c r="G52" s="459"/>
      <c r="H52" s="459"/>
      <c r="I52" s="459"/>
      <c r="J52" s="218"/>
      <c r="K52" s="137"/>
      <c r="L52" s="137"/>
      <c r="M52" s="137"/>
      <c r="N52" s="137"/>
      <c r="O52" s="137"/>
      <c r="P52" s="137"/>
      <c r="Q52" s="139"/>
      <c r="R52" s="140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421"/>
      <c r="AJ52" s="421"/>
      <c r="AK52" s="421"/>
      <c r="AL52" s="141"/>
      <c r="AM52" s="141"/>
      <c r="AN52" s="141"/>
      <c r="AO52" s="141"/>
      <c r="AP52" s="141"/>
      <c r="AQ52" s="141"/>
      <c r="AR52" s="141"/>
      <c r="AS52" s="141"/>
    </row>
    <row r="53" spans="1:45" s="2" customFormat="1" ht="6.75" customHeight="1" x14ac:dyDescent="0.25">
      <c r="A53" s="175"/>
      <c r="B53" s="175"/>
      <c r="C53" s="175"/>
      <c r="D53" s="175"/>
      <c r="E53" s="175"/>
      <c r="F53" s="460"/>
      <c r="G53" s="460"/>
      <c r="H53" s="460"/>
      <c r="I53" s="460"/>
      <c r="J53" s="177"/>
      <c r="K53" s="178"/>
      <c r="L53" s="179"/>
      <c r="M53" s="178"/>
      <c r="N53" s="179"/>
      <c r="O53" s="178"/>
      <c r="P53" s="179"/>
      <c r="Q53" s="178"/>
      <c r="R53" s="179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421"/>
      <c r="AJ53" s="421"/>
      <c r="AK53" s="421"/>
      <c r="AL53" s="180"/>
      <c r="AM53" s="180"/>
      <c r="AN53" s="180"/>
      <c r="AO53" s="180"/>
      <c r="AP53" s="180"/>
      <c r="AQ53" s="180"/>
      <c r="AR53" s="180"/>
      <c r="AS53" s="180"/>
    </row>
    <row r="54" spans="1:45" s="18" customFormat="1" ht="10.5" customHeight="1" x14ac:dyDescent="0.25">
      <c r="A54" s="181" t="s">
        <v>45</v>
      </c>
      <c r="B54" s="182"/>
      <c r="C54" s="182"/>
      <c r="D54" s="267"/>
      <c r="E54" s="183" t="s">
        <v>5</v>
      </c>
      <c r="F54" s="184" t="s">
        <v>47</v>
      </c>
      <c r="G54" s="183"/>
      <c r="H54" s="185"/>
      <c r="I54" s="186"/>
      <c r="J54" s="183" t="s">
        <v>5</v>
      </c>
      <c r="K54" s="184" t="s">
        <v>54</v>
      </c>
      <c r="L54" s="187"/>
      <c r="M54" s="184" t="s">
        <v>55</v>
      </c>
      <c r="N54" s="188"/>
      <c r="O54" s="189" t="s">
        <v>56</v>
      </c>
      <c r="P54" s="189"/>
      <c r="Q54" s="190"/>
      <c r="R54" s="191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422"/>
      <c r="AJ54" s="422"/>
      <c r="AK54" s="422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344" t="s">
        <v>46</v>
      </c>
      <c r="B55" s="345"/>
      <c r="C55" s="346"/>
      <c r="D55" s="347"/>
      <c r="E55" s="194">
        <v>1</v>
      </c>
      <c r="F55" s="85" t="e">
        <f>IF(E55&gt;$R$62,,UPPER(VLOOKUP(E55,#REF!,2)))</f>
        <v>#REF!</v>
      </c>
      <c r="G55" s="194"/>
      <c r="H55" s="85"/>
      <c r="I55" s="84"/>
      <c r="J55" s="336" t="s">
        <v>6</v>
      </c>
      <c r="K55" s="83"/>
      <c r="L55" s="337"/>
      <c r="M55" s="83"/>
      <c r="N55" s="338"/>
      <c r="O55" s="339" t="s">
        <v>48</v>
      </c>
      <c r="P55" s="340"/>
      <c r="Q55" s="340"/>
      <c r="R55" s="338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422"/>
      <c r="AJ55" s="422"/>
      <c r="AK55" s="422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348" t="s">
        <v>53</v>
      </c>
      <c r="B56" s="220"/>
      <c r="C56" s="349"/>
      <c r="D56" s="350"/>
      <c r="E56" s="194">
        <v>2</v>
      </c>
      <c r="F56" s="85" t="e">
        <f>IF(E56&gt;$R$62,,UPPER(VLOOKUP(E56,#REF!,2)))</f>
        <v>#REF!</v>
      </c>
      <c r="G56" s="194"/>
      <c r="H56" s="85"/>
      <c r="I56" s="84"/>
      <c r="J56" s="336" t="s">
        <v>7</v>
      </c>
      <c r="K56" s="83"/>
      <c r="L56" s="337"/>
      <c r="M56" s="83"/>
      <c r="N56" s="338"/>
      <c r="O56" s="210"/>
      <c r="P56" s="341"/>
      <c r="Q56" s="220"/>
      <c r="R56" s="342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422"/>
      <c r="AJ56" s="422"/>
      <c r="AK56" s="422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236"/>
      <c r="B57" s="237"/>
      <c r="C57" s="265"/>
      <c r="D57" s="238"/>
      <c r="E57" s="194"/>
      <c r="F57" s="85"/>
      <c r="G57" s="194"/>
      <c r="H57" s="85"/>
      <c r="I57" s="84"/>
      <c r="J57" s="336" t="s">
        <v>8</v>
      </c>
      <c r="K57" s="83"/>
      <c r="L57" s="337"/>
      <c r="M57" s="83"/>
      <c r="N57" s="338"/>
      <c r="O57" s="339" t="s">
        <v>49</v>
      </c>
      <c r="P57" s="340"/>
      <c r="Q57" s="340"/>
      <c r="R57" s="338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422"/>
      <c r="AJ57" s="422"/>
      <c r="AK57" s="422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207"/>
      <c r="B58" s="126"/>
      <c r="C58" s="126"/>
      <c r="D58" s="208"/>
      <c r="E58" s="194"/>
      <c r="F58" s="85"/>
      <c r="G58" s="194"/>
      <c r="H58" s="85"/>
      <c r="I58" s="84"/>
      <c r="J58" s="336" t="s">
        <v>9</v>
      </c>
      <c r="K58" s="83"/>
      <c r="L58" s="337"/>
      <c r="M58" s="83"/>
      <c r="N58" s="338"/>
      <c r="O58" s="83"/>
      <c r="P58" s="337"/>
      <c r="Q58" s="83"/>
      <c r="R58" s="338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422"/>
      <c r="AJ58" s="422"/>
      <c r="AK58" s="422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224"/>
      <c r="B59" s="239"/>
      <c r="C59" s="239"/>
      <c r="D59" s="266"/>
      <c r="E59" s="194"/>
      <c r="F59" s="85"/>
      <c r="G59" s="194"/>
      <c r="H59" s="85"/>
      <c r="I59" s="84"/>
      <c r="J59" s="336" t="s">
        <v>10</v>
      </c>
      <c r="K59" s="83"/>
      <c r="L59" s="337"/>
      <c r="M59" s="83"/>
      <c r="N59" s="338"/>
      <c r="O59" s="220"/>
      <c r="P59" s="341"/>
      <c r="Q59" s="220"/>
      <c r="R59" s="342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422"/>
      <c r="AJ59" s="422"/>
      <c r="AK59" s="422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225"/>
      <c r="B60" s="22"/>
      <c r="C60" s="126"/>
      <c r="D60" s="208"/>
      <c r="E60" s="194"/>
      <c r="F60" s="85"/>
      <c r="G60" s="194"/>
      <c r="H60" s="85"/>
      <c r="I60" s="84"/>
      <c r="J60" s="336" t="s">
        <v>11</v>
      </c>
      <c r="K60" s="83"/>
      <c r="L60" s="337"/>
      <c r="M60" s="83"/>
      <c r="N60" s="338"/>
      <c r="O60" s="339" t="s">
        <v>34</v>
      </c>
      <c r="P60" s="340"/>
      <c r="Q60" s="340"/>
      <c r="R60" s="338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422"/>
      <c r="AJ60" s="422"/>
      <c r="AK60" s="422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225"/>
      <c r="B61" s="22"/>
      <c r="C61" s="216"/>
      <c r="D61" s="234"/>
      <c r="E61" s="194"/>
      <c r="F61" s="85"/>
      <c r="G61" s="194"/>
      <c r="H61" s="85"/>
      <c r="I61" s="84"/>
      <c r="J61" s="336" t="s">
        <v>12</v>
      </c>
      <c r="K61" s="83"/>
      <c r="L61" s="337"/>
      <c r="M61" s="83"/>
      <c r="N61" s="338"/>
      <c r="O61" s="83"/>
      <c r="P61" s="337"/>
      <c r="Q61" s="83"/>
      <c r="R61" s="338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422"/>
      <c r="AJ61" s="422"/>
      <c r="AK61" s="422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226"/>
      <c r="B62" s="223"/>
      <c r="C62" s="262"/>
      <c r="D62" s="235"/>
      <c r="E62" s="211"/>
      <c r="F62" s="210"/>
      <c r="G62" s="211"/>
      <c r="H62" s="210"/>
      <c r="I62" s="212"/>
      <c r="J62" s="343" t="s">
        <v>13</v>
      </c>
      <c r="K62" s="220"/>
      <c r="L62" s="341"/>
      <c r="M62" s="220"/>
      <c r="N62" s="342"/>
      <c r="O62" s="220" t="str">
        <f>R4</f>
        <v>Dénes Tibor</v>
      </c>
      <c r="P62" s="341"/>
      <c r="Q62" s="220"/>
      <c r="R62" s="214" t="e">
        <f>MIN(4,#REF!)</f>
        <v>#REF!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422"/>
      <c r="AJ62" s="422"/>
      <c r="AK62" s="422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333"/>
      <c r="AL63" s="333"/>
      <c r="AM63" s="333"/>
      <c r="AN63" s="333"/>
      <c r="AO63" s="333"/>
      <c r="AP63" s="333"/>
      <c r="AQ63" s="333"/>
      <c r="AR63" s="333"/>
      <c r="AS63" s="333"/>
    </row>
    <row r="64" spans="1:45" x14ac:dyDescent="0.25"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L64" s="333"/>
      <c r="AM64" s="333"/>
      <c r="AN64" s="333"/>
      <c r="AO64" s="333"/>
      <c r="AP64" s="333"/>
      <c r="AQ64" s="333"/>
      <c r="AR64" s="333"/>
      <c r="AS64" s="333"/>
    </row>
    <row r="65" spans="20:45" x14ac:dyDescent="0.25">
      <c r="T65" s="333"/>
      <c r="U65" s="333"/>
      <c r="V65" s="333"/>
      <c r="W65" s="333"/>
      <c r="X65" s="333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L65" s="333"/>
      <c r="AM65" s="333"/>
      <c r="AN65" s="333"/>
      <c r="AO65" s="333"/>
      <c r="AP65" s="333"/>
      <c r="AQ65" s="333"/>
      <c r="AR65" s="333"/>
      <c r="AS65" s="333"/>
    </row>
    <row r="66" spans="20:45" x14ac:dyDescent="0.25">
      <c r="T66" s="333"/>
      <c r="U66" s="333"/>
      <c r="V66" s="333"/>
      <c r="W66" s="333"/>
      <c r="X66" s="333"/>
      <c r="Y66" s="333"/>
      <c r="Z66" s="333"/>
      <c r="AA66" s="333"/>
      <c r="AB66" s="333"/>
      <c r="AC66" s="333"/>
      <c r="AD66" s="333"/>
      <c r="AE66" s="333"/>
      <c r="AF66" s="333"/>
      <c r="AG66" s="333"/>
      <c r="AH66" s="333"/>
      <c r="AL66" s="333"/>
      <c r="AM66" s="333"/>
      <c r="AN66" s="333"/>
      <c r="AO66" s="333"/>
      <c r="AP66" s="333"/>
      <c r="AQ66" s="333"/>
      <c r="AR66" s="333"/>
      <c r="AS66" s="333"/>
    </row>
    <row r="67" spans="20:45" x14ac:dyDescent="0.25">
      <c r="T67" s="333"/>
      <c r="U67" s="333"/>
      <c r="V67" s="333"/>
      <c r="W67" s="333"/>
      <c r="X67" s="333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L67" s="333"/>
      <c r="AM67" s="333"/>
      <c r="AN67" s="333"/>
      <c r="AO67" s="333"/>
      <c r="AP67" s="333"/>
      <c r="AQ67" s="333"/>
      <c r="AR67" s="333"/>
      <c r="AS67" s="333"/>
    </row>
    <row r="68" spans="20:45" x14ac:dyDescent="0.25">
      <c r="T68" s="333"/>
      <c r="U68" s="33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L68" s="333"/>
      <c r="AM68" s="333"/>
      <c r="AN68" s="333"/>
      <c r="AO68" s="333"/>
      <c r="AP68" s="333"/>
      <c r="AQ68" s="333"/>
      <c r="AR68" s="333"/>
      <c r="AS68" s="333"/>
    </row>
    <row r="69" spans="20:45" x14ac:dyDescent="0.25">
      <c r="T69" s="333"/>
      <c r="U69" s="333"/>
      <c r="V69" s="333"/>
      <c r="W69" s="333"/>
      <c r="X69" s="333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L69" s="333"/>
      <c r="AM69" s="333"/>
      <c r="AN69" s="333"/>
      <c r="AO69" s="333"/>
      <c r="AP69" s="333"/>
      <c r="AQ69" s="333"/>
      <c r="AR69" s="333"/>
      <c r="AS69" s="333"/>
    </row>
    <row r="70" spans="20:45" x14ac:dyDescent="0.25">
      <c r="T70" s="333"/>
      <c r="U70" s="333"/>
      <c r="V70" s="333"/>
      <c r="W70" s="333"/>
      <c r="X70" s="333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L70" s="333"/>
      <c r="AM70" s="333"/>
      <c r="AN70" s="333"/>
      <c r="AO70" s="333"/>
      <c r="AP70" s="333"/>
      <c r="AQ70" s="333"/>
      <c r="AR70" s="333"/>
      <c r="AS70" s="333"/>
    </row>
    <row r="71" spans="20:45" x14ac:dyDescent="0.25">
      <c r="T71" s="333"/>
      <c r="U71" s="333"/>
      <c r="V71" s="333"/>
      <c r="W71" s="333"/>
      <c r="X71" s="333"/>
      <c r="Y71" s="333"/>
      <c r="Z71" s="333"/>
      <c r="AA71" s="333"/>
      <c r="AB71" s="333"/>
      <c r="AC71" s="333"/>
      <c r="AD71" s="333"/>
      <c r="AE71" s="333"/>
      <c r="AF71" s="333"/>
      <c r="AG71" s="333"/>
      <c r="AH71" s="333"/>
      <c r="AL71" s="333"/>
      <c r="AM71" s="333"/>
      <c r="AN71" s="333"/>
      <c r="AO71" s="333"/>
      <c r="AP71" s="333"/>
      <c r="AQ71" s="333"/>
      <c r="AR71" s="333"/>
      <c r="AS71" s="333"/>
    </row>
    <row r="72" spans="20:45" x14ac:dyDescent="0.25">
      <c r="T72" s="333"/>
      <c r="U72" s="333"/>
      <c r="V72" s="333"/>
      <c r="W72" s="333"/>
      <c r="X72" s="333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L72" s="333"/>
      <c r="AM72" s="333"/>
      <c r="AN72" s="333"/>
      <c r="AO72" s="333"/>
      <c r="AP72" s="333"/>
      <c r="AQ72" s="333"/>
      <c r="AR72" s="333"/>
      <c r="AS72" s="333"/>
    </row>
    <row r="73" spans="20:45" x14ac:dyDescent="0.25">
      <c r="T73" s="333"/>
      <c r="U73" s="333"/>
      <c r="V73" s="333"/>
      <c r="W73" s="333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L73" s="333"/>
      <c r="AM73" s="333"/>
      <c r="AN73" s="333"/>
      <c r="AO73" s="333"/>
      <c r="AP73" s="333"/>
      <c r="AQ73" s="333"/>
      <c r="AR73" s="333"/>
      <c r="AS73" s="333"/>
    </row>
    <row r="74" spans="20:45" x14ac:dyDescent="0.25">
      <c r="T74" s="333"/>
      <c r="U74" s="333"/>
      <c r="V74" s="333"/>
      <c r="W74" s="333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L74" s="333"/>
      <c r="AM74" s="333"/>
      <c r="AN74" s="333"/>
      <c r="AO74" s="333"/>
      <c r="AP74" s="333"/>
      <c r="AQ74" s="333"/>
      <c r="AR74" s="333"/>
      <c r="AS74" s="333"/>
    </row>
    <row r="75" spans="20:45" x14ac:dyDescent="0.25"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L75" s="333"/>
      <c r="AM75" s="333"/>
      <c r="AN75" s="333"/>
      <c r="AO75" s="333"/>
      <c r="AP75" s="333"/>
      <c r="AQ75" s="333"/>
      <c r="AR75" s="333"/>
      <c r="AS75" s="333"/>
    </row>
    <row r="76" spans="20:45" x14ac:dyDescent="0.25">
      <c r="T76" s="333"/>
      <c r="U76" s="333"/>
      <c r="V76" s="333"/>
      <c r="W76" s="333"/>
      <c r="X76" s="333"/>
      <c r="Y76" s="333"/>
      <c r="Z76" s="333"/>
      <c r="AA76" s="333"/>
      <c r="AB76" s="333"/>
      <c r="AC76" s="333"/>
      <c r="AD76" s="333"/>
      <c r="AE76" s="333"/>
      <c r="AF76" s="333"/>
      <c r="AG76" s="333"/>
      <c r="AH76" s="333"/>
      <c r="AL76" s="333"/>
      <c r="AM76" s="333"/>
      <c r="AN76" s="333"/>
      <c r="AO76" s="333"/>
      <c r="AP76" s="333"/>
      <c r="AQ76" s="333"/>
      <c r="AR76" s="333"/>
      <c r="AS76" s="333"/>
    </row>
    <row r="77" spans="20:45" x14ac:dyDescent="0.25">
      <c r="T77" s="333"/>
      <c r="U77" s="333"/>
      <c r="V77" s="333"/>
      <c r="W77" s="333"/>
      <c r="X77" s="333"/>
      <c r="Y77" s="333"/>
      <c r="Z77" s="333"/>
      <c r="AA77" s="333"/>
      <c r="AB77" s="333"/>
      <c r="AC77" s="333"/>
      <c r="AD77" s="333"/>
      <c r="AE77" s="333"/>
      <c r="AF77" s="333"/>
      <c r="AG77" s="333"/>
      <c r="AH77" s="333"/>
      <c r="AL77" s="333"/>
      <c r="AM77" s="333"/>
      <c r="AN77" s="333"/>
      <c r="AO77" s="333"/>
      <c r="AP77" s="333"/>
      <c r="AQ77" s="333"/>
      <c r="AR77" s="333"/>
      <c r="AS77" s="333"/>
    </row>
    <row r="78" spans="20:45" x14ac:dyDescent="0.25"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L78" s="333"/>
      <c r="AM78" s="333"/>
      <c r="AN78" s="333"/>
      <c r="AO78" s="333"/>
      <c r="AP78" s="333"/>
      <c r="AQ78" s="333"/>
      <c r="AR78" s="333"/>
      <c r="AS78" s="333"/>
    </row>
    <row r="79" spans="20:45" x14ac:dyDescent="0.25">
      <c r="T79" s="333"/>
      <c r="U79" s="333"/>
      <c r="V79" s="333"/>
      <c r="W79" s="333"/>
      <c r="X79" s="333"/>
      <c r="Y79" s="333"/>
      <c r="Z79" s="333"/>
      <c r="AA79" s="333"/>
      <c r="AB79" s="333"/>
      <c r="AC79" s="333"/>
      <c r="AD79" s="333"/>
      <c r="AE79" s="333"/>
      <c r="AF79" s="333"/>
      <c r="AG79" s="333"/>
      <c r="AH79" s="333"/>
      <c r="AL79" s="333"/>
      <c r="AM79" s="333"/>
      <c r="AN79" s="333"/>
      <c r="AO79" s="333"/>
      <c r="AP79" s="333"/>
      <c r="AQ79" s="333"/>
      <c r="AR79" s="333"/>
      <c r="AS79" s="333"/>
    </row>
    <row r="80" spans="20:45" x14ac:dyDescent="0.25">
      <c r="T80" s="333"/>
      <c r="U80" s="333"/>
      <c r="V80" s="333"/>
      <c r="W80" s="333"/>
      <c r="X80" s="333"/>
      <c r="Y80" s="333"/>
      <c r="Z80" s="333"/>
      <c r="AA80" s="333"/>
      <c r="AB80" s="333"/>
      <c r="AC80" s="333"/>
      <c r="AD80" s="333"/>
      <c r="AE80" s="333"/>
      <c r="AF80" s="333"/>
      <c r="AG80" s="333"/>
      <c r="AH80" s="333"/>
      <c r="AL80" s="333"/>
      <c r="AM80" s="333"/>
      <c r="AN80" s="333"/>
      <c r="AO80" s="333"/>
      <c r="AP80" s="333"/>
      <c r="AQ80" s="333"/>
      <c r="AR80" s="333"/>
      <c r="AS80" s="333"/>
    </row>
    <row r="81" spans="20:45" x14ac:dyDescent="0.25">
      <c r="T81" s="333"/>
      <c r="U81" s="333"/>
      <c r="V81" s="333"/>
      <c r="W81" s="333"/>
      <c r="X81" s="333"/>
      <c r="Y81" s="333"/>
      <c r="Z81" s="333"/>
      <c r="AA81" s="333"/>
      <c r="AB81" s="333"/>
      <c r="AC81" s="333"/>
      <c r="AD81" s="333"/>
      <c r="AE81" s="333"/>
      <c r="AF81" s="333"/>
      <c r="AG81" s="333"/>
      <c r="AH81" s="333"/>
      <c r="AL81" s="333"/>
      <c r="AM81" s="333"/>
      <c r="AN81" s="333"/>
      <c r="AO81" s="333"/>
      <c r="AP81" s="333"/>
      <c r="AQ81" s="333"/>
      <c r="AR81" s="333"/>
      <c r="AS81" s="333"/>
    </row>
    <row r="82" spans="20:45" x14ac:dyDescent="0.25">
      <c r="T82" s="333"/>
      <c r="U82" s="333"/>
      <c r="V82" s="333"/>
      <c r="W82" s="333"/>
      <c r="X82" s="333"/>
      <c r="Y82" s="333"/>
      <c r="Z82" s="333"/>
      <c r="AA82" s="333"/>
      <c r="AB82" s="333"/>
      <c r="AC82" s="333"/>
      <c r="AD82" s="333"/>
      <c r="AE82" s="333"/>
      <c r="AF82" s="333"/>
      <c r="AG82" s="333"/>
      <c r="AH82" s="333"/>
      <c r="AL82" s="333"/>
      <c r="AM82" s="333"/>
      <c r="AN82" s="333"/>
      <c r="AO82" s="333"/>
      <c r="AP82" s="333"/>
      <c r="AQ82" s="333"/>
      <c r="AR82" s="333"/>
      <c r="AS82" s="333"/>
    </row>
    <row r="83" spans="20:45" x14ac:dyDescent="0.25">
      <c r="T83" s="333"/>
      <c r="U83" s="333"/>
      <c r="V83" s="333"/>
      <c r="W83" s="333"/>
      <c r="X83" s="333"/>
      <c r="Y83" s="333"/>
      <c r="Z83" s="333"/>
      <c r="AA83" s="333"/>
      <c r="AB83" s="333"/>
      <c r="AC83" s="333"/>
      <c r="AD83" s="333"/>
      <c r="AE83" s="333"/>
      <c r="AF83" s="333"/>
      <c r="AG83" s="333"/>
      <c r="AH83" s="333"/>
      <c r="AL83" s="333"/>
      <c r="AM83" s="333"/>
      <c r="AN83" s="333"/>
      <c r="AO83" s="333"/>
      <c r="AP83" s="333"/>
      <c r="AQ83" s="333"/>
      <c r="AR83" s="333"/>
      <c r="AS83" s="333"/>
    </row>
    <row r="84" spans="20:45" x14ac:dyDescent="0.25">
      <c r="T84" s="333"/>
      <c r="U84" s="333"/>
      <c r="V84" s="333"/>
      <c r="W84" s="333"/>
      <c r="X84" s="333"/>
      <c r="Y84" s="333"/>
      <c r="Z84" s="333"/>
      <c r="AA84" s="333"/>
      <c r="AB84" s="333"/>
      <c r="AC84" s="333"/>
      <c r="AD84" s="333"/>
      <c r="AE84" s="333"/>
      <c r="AF84" s="333"/>
      <c r="AG84" s="333"/>
      <c r="AH84" s="333"/>
      <c r="AL84" s="333"/>
      <c r="AM84" s="333"/>
      <c r="AN84" s="333"/>
      <c r="AO84" s="333"/>
      <c r="AP84" s="333"/>
      <c r="AQ84" s="333"/>
      <c r="AR84" s="333"/>
      <c r="AS84" s="333"/>
    </row>
    <row r="85" spans="20:45" x14ac:dyDescent="0.25">
      <c r="T85" s="333"/>
      <c r="U85" s="333"/>
      <c r="V85" s="333"/>
      <c r="W85" s="333"/>
      <c r="X85" s="333"/>
      <c r="Y85" s="333"/>
      <c r="Z85" s="333"/>
      <c r="AA85" s="333"/>
      <c r="AB85" s="333"/>
      <c r="AC85" s="333"/>
      <c r="AD85" s="333"/>
      <c r="AE85" s="333"/>
      <c r="AF85" s="333"/>
      <c r="AG85" s="333"/>
      <c r="AH85" s="333"/>
      <c r="AL85" s="333"/>
      <c r="AM85" s="333"/>
      <c r="AN85" s="333"/>
      <c r="AO85" s="333"/>
      <c r="AP85" s="333"/>
      <c r="AQ85" s="333"/>
      <c r="AR85" s="333"/>
      <c r="AS85" s="333"/>
    </row>
    <row r="86" spans="20:45" x14ac:dyDescent="0.25">
      <c r="T86" s="333"/>
      <c r="U86" s="333"/>
      <c r="V86" s="333"/>
      <c r="W86" s="333"/>
      <c r="X86" s="333"/>
      <c r="Y86" s="333"/>
      <c r="Z86" s="333"/>
      <c r="AA86" s="333"/>
      <c r="AB86" s="333"/>
      <c r="AC86" s="333"/>
      <c r="AD86" s="333"/>
      <c r="AE86" s="333"/>
      <c r="AF86" s="333"/>
      <c r="AG86" s="333"/>
      <c r="AH86" s="333"/>
      <c r="AL86" s="333"/>
      <c r="AM86" s="333"/>
      <c r="AN86" s="333"/>
      <c r="AO86" s="333"/>
      <c r="AP86" s="333"/>
      <c r="AQ86" s="333"/>
      <c r="AR86" s="333"/>
      <c r="AS86" s="333"/>
    </row>
    <row r="87" spans="20:45" x14ac:dyDescent="0.25">
      <c r="T87" s="333"/>
      <c r="U87" s="333"/>
      <c r="V87" s="333"/>
      <c r="W87" s="333"/>
      <c r="X87" s="333"/>
      <c r="Y87" s="333"/>
      <c r="Z87" s="333"/>
      <c r="AA87" s="333"/>
      <c r="AB87" s="333"/>
      <c r="AC87" s="333"/>
      <c r="AD87" s="333"/>
      <c r="AE87" s="333"/>
      <c r="AF87" s="333"/>
      <c r="AG87" s="333"/>
      <c r="AH87" s="333"/>
      <c r="AL87" s="333"/>
      <c r="AM87" s="333"/>
      <c r="AN87" s="333"/>
      <c r="AO87" s="333"/>
      <c r="AP87" s="333"/>
      <c r="AQ87" s="333"/>
      <c r="AR87" s="333"/>
      <c r="AS87" s="333"/>
    </row>
    <row r="88" spans="20:45" x14ac:dyDescent="0.25">
      <c r="T88" s="333"/>
      <c r="U88" s="333"/>
      <c r="V88" s="333"/>
      <c r="W88" s="333"/>
      <c r="X88" s="333"/>
      <c r="Y88" s="333"/>
      <c r="Z88" s="333"/>
      <c r="AA88" s="333"/>
      <c r="AB88" s="333"/>
      <c r="AC88" s="333"/>
      <c r="AD88" s="333"/>
      <c r="AE88" s="333"/>
      <c r="AF88" s="333"/>
      <c r="AG88" s="333"/>
      <c r="AH88" s="333"/>
      <c r="AL88" s="333"/>
      <c r="AM88" s="333"/>
      <c r="AN88" s="333"/>
      <c r="AO88" s="333"/>
      <c r="AP88" s="333"/>
      <c r="AQ88" s="333"/>
      <c r="AR88" s="333"/>
      <c r="AS88" s="333"/>
    </row>
    <row r="89" spans="20:45" x14ac:dyDescent="0.25">
      <c r="T89" s="333"/>
      <c r="U89" s="333"/>
      <c r="V89" s="333"/>
      <c r="W89" s="333"/>
      <c r="X89" s="333"/>
      <c r="Y89" s="333"/>
      <c r="Z89" s="333"/>
      <c r="AA89" s="333"/>
      <c r="AB89" s="333"/>
      <c r="AC89" s="333"/>
      <c r="AD89" s="333"/>
      <c r="AE89" s="333"/>
      <c r="AF89" s="333"/>
      <c r="AG89" s="333"/>
      <c r="AH89" s="333"/>
      <c r="AL89" s="333"/>
      <c r="AM89" s="333"/>
      <c r="AN89" s="333"/>
      <c r="AO89" s="333"/>
      <c r="AP89" s="333"/>
      <c r="AQ89" s="333"/>
      <c r="AR89" s="333"/>
      <c r="AS89" s="333"/>
    </row>
    <row r="90" spans="20:45" x14ac:dyDescent="0.25">
      <c r="T90" s="333"/>
      <c r="U90" s="333"/>
      <c r="V90" s="333"/>
      <c r="W90" s="333"/>
      <c r="X90" s="333"/>
      <c r="Y90" s="333"/>
      <c r="Z90" s="333"/>
      <c r="AA90" s="333"/>
      <c r="AB90" s="333"/>
      <c r="AC90" s="333"/>
      <c r="AD90" s="333"/>
      <c r="AE90" s="333"/>
      <c r="AF90" s="333"/>
      <c r="AG90" s="333"/>
      <c r="AH90" s="333"/>
      <c r="AL90" s="333"/>
      <c r="AM90" s="333"/>
      <c r="AN90" s="333"/>
      <c r="AO90" s="333"/>
      <c r="AP90" s="333"/>
      <c r="AQ90" s="333"/>
      <c r="AR90" s="333"/>
      <c r="AS90" s="333"/>
    </row>
    <row r="91" spans="20:45" x14ac:dyDescent="0.25">
      <c r="T91" s="333"/>
      <c r="U91" s="333"/>
      <c r="V91" s="333"/>
      <c r="W91" s="333"/>
      <c r="X91" s="333"/>
      <c r="Y91" s="333"/>
      <c r="Z91" s="333"/>
      <c r="AA91" s="333"/>
      <c r="AB91" s="333"/>
      <c r="AC91" s="333"/>
      <c r="AD91" s="333"/>
      <c r="AE91" s="333"/>
      <c r="AF91" s="333"/>
      <c r="AG91" s="333"/>
      <c r="AH91" s="333"/>
      <c r="AL91" s="333"/>
      <c r="AM91" s="333"/>
      <c r="AN91" s="333"/>
      <c r="AO91" s="333"/>
      <c r="AP91" s="333"/>
      <c r="AQ91" s="333"/>
      <c r="AR91" s="333"/>
      <c r="AS91" s="333"/>
    </row>
    <row r="92" spans="20:45" x14ac:dyDescent="0.25">
      <c r="T92" s="333"/>
      <c r="U92" s="333"/>
      <c r="V92" s="333"/>
      <c r="W92" s="333"/>
      <c r="X92" s="333"/>
      <c r="Y92" s="333"/>
      <c r="Z92" s="333"/>
      <c r="AA92" s="333"/>
      <c r="AB92" s="333"/>
      <c r="AC92" s="333"/>
      <c r="AD92" s="333"/>
      <c r="AE92" s="333"/>
      <c r="AF92" s="333"/>
      <c r="AG92" s="333"/>
      <c r="AH92" s="333"/>
      <c r="AL92" s="333"/>
      <c r="AM92" s="333"/>
      <c r="AN92" s="333"/>
      <c r="AO92" s="333"/>
      <c r="AP92" s="333"/>
      <c r="AQ92" s="333"/>
      <c r="AR92" s="333"/>
      <c r="AS92" s="333"/>
    </row>
    <row r="93" spans="20:45" x14ac:dyDescent="0.25">
      <c r="T93" s="333"/>
      <c r="U93" s="333"/>
      <c r="V93" s="333"/>
      <c r="W93" s="333"/>
      <c r="X93" s="333"/>
      <c r="Y93" s="333"/>
      <c r="Z93" s="333"/>
      <c r="AA93" s="333"/>
      <c r="AB93" s="333"/>
      <c r="AC93" s="333"/>
      <c r="AD93" s="333"/>
      <c r="AE93" s="333"/>
      <c r="AF93" s="333"/>
      <c r="AG93" s="333"/>
      <c r="AH93" s="333"/>
      <c r="AL93" s="333"/>
      <c r="AM93" s="333"/>
      <c r="AN93" s="333"/>
      <c r="AO93" s="333"/>
      <c r="AP93" s="333"/>
      <c r="AQ93" s="333"/>
      <c r="AR93" s="333"/>
      <c r="AS93" s="333"/>
    </row>
    <row r="94" spans="20:45" x14ac:dyDescent="0.25"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L94" s="333"/>
      <c r="AM94" s="333"/>
      <c r="AN94" s="333"/>
      <c r="AO94" s="333"/>
      <c r="AP94" s="333"/>
      <c r="AQ94" s="333"/>
      <c r="AR94" s="333"/>
      <c r="AS94" s="333"/>
    </row>
    <row r="95" spans="20:45" x14ac:dyDescent="0.25">
      <c r="T95" s="333"/>
      <c r="U95" s="333"/>
      <c r="V95" s="333"/>
      <c r="W95" s="333"/>
      <c r="X95" s="333"/>
      <c r="Y95" s="333"/>
      <c r="Z95" s="333"/>
      <c r="AA95" s="333"/>
      <c r="AB95" s="333"/>
      <c r="AC95" s="333"/>
      <c r="AD95" s="333"/>
      <c r="AE95" s="333"/>
      <c r="AF95" s="333"/>
      <c r="AG95" s="333"/>
      <c r="AH95" s="333"/>
      <c r="AL95" s="333"/>
      <c r="AM95" s="333"/>
      <c r="AN95" s="333"/>
      <c r="AO95" s="333"/>
      <c r="AP95" s="333"/>
      <c r="AQ95" s="333"/>
      <c r="AR95" s="333"/>
      <c r="AS95" s="333"/>
    </row>
    <row r="96" spans="20:45" x14ac:dyDescent="0.25">
      <c r="T96" s="333"/>
      <c r="U96" s="333"/>
      <c r="V96" s="333"/>
      <c r="W96" s="333"/>
      <c r="X96" s="333"/>
      <c r="Y96" s="333"/>
      <c r="Z96" s="333"/>
      <c r="AA96" s="333"/>
      <c r="AB96" s="333"/>
      <c r="AC96" s="333"/>
      <c r="AD96" s="333"/>
      <c r="AE96" s="333"/>
      <c r="AF96" s="333"/>
      <c r="AG96" s="333"/>
      <c r="AH96" s="333"/>
      <c r="AL96" s="333"/>
      <c r="AM96" s="333"/>
      <c r="AN96" s="333"/>
      <c r="AO96" s="333"/>
      <c r="AP96" s="333"/>
      <c r="AQ96" s="333"/>
      <c r="AR96" s="333"/>
      <c r="AS96" s="333"/>
    </row>
    <row r="97" spans="20:45" x14ac:dyDescent="0.25">
      <c r="T97" s="333"/>
      <c r="U97" s="333"/>
      <c r="V97" s="333"/>
      <c r="W97" s="333"/>
      <c r="X97" s="333"/>
      <c r="Y97" s="333"/>
      <c r="Z97" s="333"/>
      <c r="AA97" s="333"/>
      <c r="AB97" s="333"/>
      <c r="AC97" s="333"/>
      <c r="AD97" s="333"/>
      <c r="AE97" s="333"/>
      <c r="AF97" s="333"/>
      <c r="AG97" s="333"/>
      <c r="AH97" s="333"/>
      <c r="AL97" s="333"/>
      <c r="AM97" s="333"/>
      <c r="AN97" s="333"/>
      <c r="AO97" s="333"/>
      <c r="AP97" s="333"/>
      <c r="AQ97" s="333"/>
      <c r="AR97" s="333"/>
      <c r="AS97" s="333"/>
    </row>
    <row r="98" spans="20:45" x14ac:dyDescent="0.25">
      <c r="T98" s="333"/>
      <c r="U98" s="333"/>
      <c r="V98" s="333"/>
      <c r="W98" s="333"/>
      <c r="X98" s="333"/>
      <c r="Y98" s="333"/>
      <c r="Z98" s="333"/>
      <c r="AA98" s="333"/>
      <c r="AB98" s="333"/>
      <c r="AC98" s="333"/>
      <c r="AD98" s="333"/>
      <c r="AE98" s="333"/>
      <c r="AF98" s="333"/>
      <c r="AG98" s="333"/>
      <c r="AH98" s="333"/>
      <c r="AL98" s="333"/>
      <c r="AM98" s="333"/>
      <c r="AN98" s="333"/>
      <c r="AO98" s="333"/>
      <c r="AP98" s="333"/>
      <c r="AQ98" s="333"/>
      <c r="AR98" s="333"/>
      <c r="AS98" s="333"/>
    </row>
    <row r="99" spans="20:45" x14ac:dyDescent="0.25">
      <c r="T99" s="333"/>
      <c r="U99" s="333"/>
      <c r="V99" s="333"/>
      <c r="W99" s="333"/>
      <c r="X99" s="333"/>
      <c r="Y99" s="333"/>
      <c r="Z99" s="333"/>
      <c r="AA99" s="333"/>
      <c r="AB99" s="333"/>
      <c r="AC99" s="333"/>
      <c r="AD99" s="333"/>
      <c r="AE99" s="333"/>
      <c r="AF99" s="333"/>
      <c r="AG99" s="333"/>
      <c r="AH99" s="333"/>
      <c r="AL99" s="333"/>
      <c r="AM99" s="333"/>
      <c r="AN99" s="333"/>
      <c r="AO99" s="333"/>
      <c r="AP99" s="333"/>
      <c r="AQ99" s="333"/>
      <c r="AR99" s="333"/>
      <c r="AS99" s="333"/>
    </row>
    <row r="100" spans="20:45" x14ac:dyDescent="0.25">
      <c r="T100" s="333"/>
      <c r="U100" s="333"/>
      <c r="V100" s="333"/>
      <c r="W100" s="333"/>
      <c r="X100" s="333"/>
      <c r="Y100" s="333"/>
      <c r="Z100" s="333"/>
      <c r="AA100" s="333"/>
      <c r="AB100" s="333"/>
      <c r="AC100" s="333"/>
      <c r="AD100" s="333"/>
      <c r="AE100" s="333"/>
      <c r="AF100" s="333"/>
      <c r="AG100" s="333"/>
      <c r="AH100" s="333"/>
      <c r="AL100" s="333"/>
      <c r="AM100" s="333"/>
      <c r="AN100" s="333"/>
      <c r="AO100" s="333"/>
      <c r="AP100" s="333"/>
      <c r="AQ100" s="333"/>
      <c r="AR100" s="333"/>
      <c r="AS100" s="333"/>
    </row>
    <row r="101" spans="20:45" x14ac:dyDescent="0.25">
      <c r="T101" s="333"/>
      <c r="U101" s="333"/>
      <c r="V101" s="333"/>
      <c r="W101" s="333"/>
      <c r="X101" s="333"/>
      <c r="Y101" s="333"/>
      <c r="Z101" s="333"/>
      <c r="AA101" s="333"/>
      <c r="AB101" s="333"/>
      <c r="AC101" s="333"/>
      <c r="AD101" s="333"/>
      <c r="AE101" s="333"/>
      <c r="AF101" s="333"/>
      <c r="AG101" s="333"/>
      <c r="AH101" s="333"/>
      <c r="AL101" s="333"/>
      <c r="AM101" s="333"/>
      <c r="AN101" s="333"/>
      <c r="AO101" s="333"/>
      <c r="AP101" s="333"/>
      <c r="AQ101" s="333"/>
      <c r="AR101" s="333"/>
      <c r="AS101" s="333"/>
    </row>
    <row r="102" spans="20:45" x14ac:dyDescent="0.25">
      <c r="T102" s="333"/>
      <c r="U102" s="333"/>
      <c r="V102" s="333"/>
      <c r="W102" s="333"/>
      <c r="X102" s="333"/>
      <c r="Y102" s="333"/>
      <c r="Z102" s="333"/>
      <c r="AA102" s="333"/>
      <c r="AB102" s="333"/>
      <c r="AC102" s="333"/>
      <c r="AD102" s="333"/>
      <c r="AE102" s="333"/>
      <c r="AF102" s="333"/>
      <c r="AG102" s="333"/>
      <c r="AH102" s="333"/>
      <c r="AL102" s="333"/>
      <c r="AM102" s="333"/>
      <c r="AN102" s="333"/>
      <c r="AO102" s="333"/>
      <c r="AP102" s="333"/>
      <c r="AQ102" s="333"/>
      <c r="AR102" s="333"/>
      <c r="AS102" s="333"/>
    </row>
    <row r="103" spans="20:45" x14ac:dyDescent="0.25">
      <c r="T103" s="333"/>
      <c r="U103" s="333"/>
      <c r="V103" s="333"/>
      <c r="W103" s="333"/>
      <c r="X103" s="333"/>
      <c r="Y103" s="333"/>
      <c r="Z103" s="333"/>
      <c r="AA103" s="333"/>
      <c r="AB103" s="333"/>
      <c r="AC103" s="333"/>
      <c r="AD103" s="333"/>
      <c r="AE103" s="333"/>
      <c r="AF103" s="333"/>
      <c r="AG103" s="333"/>
      <c r="AH103" s="333"/>
      <c r="AL103" s="333"/>
      <c r="AM103" s="333"/>
      <c r="AN103" s="333"/>
      <c r="AO103" s="333"/>
      <c r="AP103" s="333"/>
      <c r="AQ103" s="333"/>
      <c r="AR103" s="333"/>
      <c r="AS103" s="333"/>
    </row>
    <row r="104" spans="20:45" x14ac:dyDescent="0.25">
      <c r="T104" s="333"/>
      <c r="U104" s="333"/>
      <c r="V104" s="333"/>
      <c r="W104" s="333"/>
      <c r="X104" s="333"/>
      <c r="Y104" s="333"/>
      <c r="Z104" s="333"/>
      <c r="AA104" s="333"/>
      <c r="AB104" s="333"/>
      <c r="AC104" s="333"/>
      <c r="AD104" s="333"/>
      <c r="AE104" s="333"/>
      <c r="AF104" s="333"/>
      <c r="AG104" s="333"/>
      <c r="AH104" s="333"/>
      <c r="AL104" s="333"/>
      <c r="AM104" s="333"/>
      <c r="AN104" s="333"/>
      <c r="AO104" s="333"/>
      <c r="AP104" s="333"/>
      <c r="AQ104" s="333"/>
      <c r="AR104" s="333"/>
      <c r="AS104" s="333"/>
    </row>
    <row r="105" spans="20:45" x14ac:dyDescent="0.25">
      <c r="T105" s="333"/>
      <c r="U105" s="333"/>
      <c r="V105" s="333"/>
      <c r="W105" s="333"/>
      <c r="X105" s="333"/>
      <c r="Y105" s="333"/>
      <c r="Z105" s="333"/>
      <c r="AA105" s="333"/>
      <c r="AB105" s="333"/>
      <c r="AC105" s="333"/>
      <c r="AD105" s="333"/>
      <c r="AE105" s="333"/>
      <c r="AF105" s="333"/>
      <c r="AG105" s="333"/>
      <c r="AH105" s="333"/>
      <c r="AL105" s="333"/>
      <c r="AM105" s="333"/>
      <c r="AN105" s="333"/>
      <c r="AO105" s="333"/>
      <c r="AP105" s="333"/>
      <c r="AQ105" s="333"/>
      <c r="AR105" s="333"/>
      <c r="AS105" s="333"/>
    </row>
    <row r="106" spans="20:45" x14ac:dyDescent="0.25">
      <c r="T106" s="333"/>
      <c r="U106" s="333"/>
      <c r="V106" s="333"/>
      <c r="W106" s="333"/>
      <c r="X106" s="333"/>
      <c r="Y106" s="333"/>
      <c r="Z106" s="333"/>
      <c r="AA106" s="333"/>
      <c r="AB106" s="333"/>
      <c r="AC106" s="333"/>
      <c r="AD106" s="333"/>
      <c r="AE106" s="333"/>
      <c r="AF106" s="333"/>
      <c r="AG106" s="333"/>
      <c r="AH106" s="333"/>
      <c r="AL106" s="333"/>
      <c r="AM106" s="333"/>
      <c r="AN106" s="333"/>
      <c r="AO106" s="333"/>
      <c r="AP106" s="333"/>
      <c r="AQ106" s="333"/>
      <c r="AR106" s="333"/>
      <c r="AS106" s="333"/>
    </row>
    <row r="107" spans="20:45" x14ac:dyDescent="0.25">
      <c r="T107" s="333"/>
      <c r="U107" s="333"/>
      <c r="V107" s="333"/>
      <c r="W107" s="333"/>
      <c r="X107" s="333"/>
      <c r="Y107" s="333"/>
      <c r="Z107" s="333"/>
      <c r="AA107" s="333"/>
      <c r="AB107" s="333"/>
      <c r="AC107" s="333"/>
      <c r="AD107" s="333"/>
      <c r="AE107" s="333"/>
      <c r="AF107" s="333"/>
      <c r="AG107" s="333"/>
      <c r="AH107" s="333"/>
      <c r="AL107" s="333"/>
      <c r="AM107" s="333"/>
      <c r="AN107" s="333"/>
      <c r="AO107" s="333"/>
      <c r="AP107" s="333"/>
      <c r="AQ107" s="333"/>
      <c r="AR107" s="333"/>
      <c r="AS107" s="333"/>
    </row>
    <row r="108" spans="20:45" x14ac:dyDescent="0.25">
      <c r="T108" s="333"/>
      <c r="U108" s="333"/>
      <c r="V108" s="333"/>
      <c r="W108" s="333"/>
      <c r="X108" s="333"/>
      <c r="Y108" s="333"/>
      <c r="Z108" s="333"/>
      <c r="AA108" s="333"/>
      <c r="AB108" s="333"/>
      <c r="AC108" s="333"/>
      <c r="AD108" s="333"/>
      <c r="AE108" s="333"/>
      <c r="AF108" s="333"/>
      <c r="AG108" s="333"/>
      <c r="AH108" s="333"/>
      <c r="AL108" s="333"/>
      <c r="AM108" s="333"/>
      <c r="AN108" s="333"/>
      <c r="AO108" s="333"/>
      <c r="AP108" s="333"/>
      <c r="AQ108" s="333"/>
      <c r="AR108" s="333"/>
      <c r="AS108" s="333"/>
    </row>
    <row r="109" spans="20:45" x14ac:dyDescent="0.25">
      <c r="T109" s="333"/>
      <c r="U109" s="333"/>
      <c r="V109" s="333"/>
      <c r="W109" s="333"/>
      <c r="X109" s="333"/>
      <c r="Y109" s="333"/>
      <c r="Z109" s="333"/>
      <c r="AA109" s="333"/>
      <c r="AB109" s="333"/>
      <c r="AC109" s="333"/>
      <c r="AD109" s="333"/>
      <c r="AE109" s="333"/>
      <c r="AF109" s="333"/>
      <c r="AG109" s="333"/>
      <c r="AH109" s="333"/>
      <c r="AL109" s="333"/>
      <c r="AM109" s="333"/>
      <c r="AN109" s="333"/>
      <c r="AO109" s="333"/>
      <c r="AP109" s="333"/>
      <c r="AQ109" s="333"/>
      <c r="AR109" s="333"/>
      <c r="AS109" s="333"/>
    </row>
    <row r="110" spans="20:45" x14ac:dyDescent="0.25">
      <c r="T110" s="333"/>
      <c r="U110" s="333"/>
      <c r="V110" s="333"/>
      <c r="W110" s="333"/>
      <c r="X110" s="333"/>
      <c r="Y110" s="333"/>
      <c r="Z110" s="333"/>
      <c r="AA110" s="333"/>
      <c r="AB110" s="333"/>
      <c r="AC110" s="333"/>
      <c r="AD110" s="333"/>
      <c r="AE110" s="333"/>
      <c r="AF110" s="333"/>
      <c r="AG110" s="333"/>
      <c r="AH110" s="333"/>
      <c r="AL110" s="333"/>
      <c r="AM110" s="333"/>
      <c r="AN110" s="333"/>
      <c r="AO110" s="333"/>
      <c r="AP110" s="333"/>
      <c r="AQ110" s="333"/>
      <c r="AR110" s="333"/>
      <c r="AS110" s="333"/>
    </row>
    <row r="111" spans="20:45" x14ac:dyDescent="0.25">
      <c r="T111" s="333"/>
      <c r="U111" s="333"/>
      <c r="V111" s="333"/>
      <c r="W111" s="333"/>
      <c r="X111" s="333"/>
      <c r="Y111" s="333"/>
      <c r="Z111" s="333"/>
      <c r="AA111" s="333"/>
      <c r="AB111" s="333"/>
      <c r="AC111" s="333"/>
      <c r="AD111" s="333"/>
      <c r="AE111" s="333"/>
      <c r="AF111" s="333"/>
      <c r="AG111" s="333"/>
      <c r="AH111" s="333"/>
      <c r="AL111" s="333"/>
      <c r="AM111" s="333"/>
      <c r="AN111" s="333"/>
      <c r="AO111" s="333"/>
      <c r="AP111" s="333"/>
      <c r="AQ111" s="333"/>
      <c r="AR111" s="333"/>
      <c r="AS111" s="333"/>
    </row>
    <row r="112" spans="20:45" x14ac:dyDescent="0.25">
      <c r="T112" s="333"/>
      <c r="U112" s="333"/>
      <c r="V112" s="333"/>
      <c r="W112" s="333"/>
      <c r="X112" s="333"/>
      <c r="Y112" s="333"/>
      <c r="Z112" s="333"/>
      <c r="AA112" s="333"/>
      <c r="AB112" s="333"/>
      <c r="AC112" s="333"/>
      <c r="AD112" s="333"/>
      <c r="AE112" s="333"/>
      <c r="AF112" s="333"/>
      <c r="AG112" s="333"/>
      <c r="AH112" s="333"/>
      <c r="AL112" s="333"/>
      <c r="AM112" s="333"/>
      <c r="AN112" s="333"/>
      <c r="AO112" s="333"/>
      <c r="AP112" s="333"/>
      <c r="AQ112" s="333"/>
      <c r="AR112" s="333"/>
      <c r="AS112" s="333"/>
    </row>
    <row r="113" spans="20:45" x14ac:dyDescent="0.25">
      <c r="T113" s="333"/>
      <c r="U113" s="333"/>
      <c r="V113" s="333"/>
      <c r="W113" s="333"/>
      <c r="X113" s="333"/>
      <c r="Y113" s="333"/>
      <c r="Z113" s="333"/>
      <c r="AA113" s="333"/>
      <c r="AB113" s="333"/>
      <c r="AC113" s="333"/>
      <c r="AD113" s="333"/>
      <c r="AE113" s="333"/>
      <c r="AF113" s="333"/>
      <c r="AG113" s="333"/>
      <c r="AH113" s="333"/>
      <c r="AL113" s="333"/>
      <c r="AM113" s="333"/>
      <c r="AN113" s="333"/>
      <c r="AO113" s="333"/>
      <c r="AP113" s="333"/>
      <c r="AQ113" s="333"/>
      <c r="AR113" s="333"/>
      <c r="AS113" s="333"/>
    </row>
    <row r="114" spans="20:45" x14ac:dyDescent="0.25">
      <c r="T114" s="333"/>
      <c r="U114" s="333"/>
      <c r="V114" s="333"/>
      <c r="W114" s="333"/>
      <c r="X114" s="333"/>
      <c r="Y114" s="333"/>
      <c r="Z114" s="333"/>
      <c r="AA114" s="333"/>
      <c r="AB114" s="333"/>
      <c r="AC114" s="333"/>
      <c r="AD114" s="333"/>
      <c r="AE114" s="333"/>
      <c r="AF114" s="333"/>
      <c r="AG114" s="333"/>
      <c r="AH114" s="333"/>
      <c r="AL114" s="333"/>
      <c r="AM114" s="333"/>
      <c r="AN114" s="333"/>
      <c r="AO114" s="333"/>
      <c r="AP114" s="333"/>
      <c r="AQ114" s="333"/>
      <c r="AR114" s="333"/>
      <c r="AS114" s="333"/>
    </row>
    <row r="115" spans="20:45" x14ac:dyDescent="0.25">
      <c r="T115" s="333"/>
      <c r="U115" s="333"/>
      <c r="V115" s="333"/>
      <c r="W115" s="333"/>
      <c r="X115" s="333"/>
      <c r="Y115" s="333"/>
      <c r="Z115" s="333"/>
      <c r="AA115" s="333"/>
      <c r="AB115" s="333"/>
      <c r="AC115" s="333"/>
      <c r="AD115" s="333"/>
      <c r="AE115" s="333"/>
      <c r="AF115" s="333"/>
      <c r="AG115" s="333"/>
      <c r="AH115" s="333"/>
      <c r="AL115" s="333"/>
      <c r="AM115" s="333"/>
      <c r="AN115" s="333"/>
      <c r="AO115" s="333"/>
      <c r="AP115" s="333"/>
      <c r="AQ115" s="333"/>
      <c r="AR115" s="333"/>
      <c r="AS115" s="333"/>
    </row>
    <row r="116" spans="20:45" x14ac:dyDescent="0.25">
      <c r="T116" s="333"/>
      <c r="U116" s="333"/>
      <c r="V116" s="333"/>
      <c r="W116" s="333"/>
      <c r="X116" s="333"/>
      <c r="Y116" s="333"/>
      <c r="Z116" s="333"/>
      <c r="AA116" s="333"/>
      <c r="AB116" s="333"/>
      <c r="AC116" s="333"/>
      <c r="AD116" s="333"/>
      <c r="AE116" s="333"/>
      <c r="AF116" s="333"/>
      <c r="AG116" s="333"/>
      <c r="AH116" s="333"/>
      <c r="AL116" s="333"/>
      <c r="AM116" s="333"/>
      <c r="AN116" s="333"/>
      <c r="AO116" s="333"/>
      <c r="AP116" s="333"/>
      <c r="AQ116" s="333"/>
      <c r="AR116" s="333"/>
      <c r="AS116" s="333"/>
    </row>
    <row r="117" spans="20:45" x14ac:dyDescent="0.25">
      <c r="T117" s="333"/>
      <c r="U117" s="333"/>
      <c r="V117" s="333"/>
      <c r="W117" s="333"/>
      <c r="X117" s="333"/>
      <c r="Y117" s="333"/>
      <c r="Z117" s="333"/>
      <c r="AA117" s="333"/>
      <c r="AB117" s="333"/>
      <c r="AC117" s="333"/>
      <c r="AD117" s="333"/>
      <c r="AE117" s="333"/>
      <c r="AF117" s="333"/>
      <c r="AG117" s="333"/>
      <c r="AH117" s="333"/>
      <c r="AL117" s="333"/>
      <c r="AM117" s="333"/>
      <c r="AN117" s="333"/>
      <c r="AO117" s="333"/>
      <c r="AP117" s="333"/>
      <c r="AQ117" s="333"/>
      <c r="AR117" s="333"/>
      <c r="AS117" s="333"/>
    </row>
    <row r="118" spans="20:45" x14ac:dyDescent="0.25">
      <c r="T118" s="333"/>
      <c r="U118" s="333"/>
      <c r="V118" s="333"/>
      <c r="W118" s="333"/>
      <c r="X118" s="333"/>
      <c r="Y118" s="333"/>
      <c r="Z118" s="333"/>
      <c r="AA118" s="333"/>
      <c r="AB118" s="333"/>
      <c r="AC118" s="333"/>
      <c r="AD118" s="333"/>
      <c r="AE118" s="333"/>
      <c r="AF118" s="333"/>
      <c r="AG118" s="333"/>
      <c r="AH118" s="333"/>
      <c r="AL118" s="333"/>
      <c r="AM118" s="333"/>
      <c r="AN118" s="333"/>
      <c r="AO118" s="333"/>
      <c r="AP118" s="333"/>
      <c r="AQ118" s="333"/>
      <c r="AR118" s="333"/>
      <c r="AS118" s="333"/>
    </row>
    <row r="119" spans="20:45" x14ac:dyDescent="0.25">
      <c r="T119" s="333"/>
      <c r="U119" s="333"/>
      <c r="V119" s="333"/>
      <c r="W119" s="333"/>
      <c r="X119" s="333"/>
      <c r="Y119" s="333"/>
      <c r="Z119" s="333"/>
      <c r="AA119" s="333"/>
      <c r="AB119" s="333"/>
      <c r="AC119" s="333"/>
      <c r="AD119" s="333"/>
      <c r="AE119" s="333"/>
      <c r="AF119" s="333"/>
      <c r="AG119" s="333"/>
      <c r="AH119" s="333"/>
      <c r="AL119" s="333"/>
      <c r="AM119" s="333"/>
      <c r="AN119" s="333"/>
      <c r="AO119" s="333"/>
      <c r="AP119" s="333"/>
      <c r="AQ119" s="333"/>
      <c r="AR119" s="333"/>
      <c r="AS119" s="333"/>
    </row>
    <row r="120" spans="20:45" x14ac:dyDescent="0.25">
      <c r="T120" s="333"/>
      <c r="U120" s="333"/>
      <c r="V120" s="333"/>
      <c r="W120" s="333"/>
      <c r="X120" s="333"/>
      <c r="Y120" s="333"/>
      <c r="Z120" s="333"/>
      <c r="AA120" s="333"/>
      <c r="AB120" s="333"/>
      <c r="AC120" s="333"/>
      <c r="AD120" s="333"/>
      <c r="AE120" s="333"/>
      <c r="AF120" s="333"/>
      <c r="AG120" s="333"/>
      <c r="AH120" s="333"/>
      <c r="AL120" s="333"/>
      <c r="AM120" s="333"/>
      <c r="AN120" s="333"/>
      <c r="AO120" s="333"/>
      <c r="AP120" s="333"/>
      <c r="AQ120" s="333"/>
      <c r="AR120" s="333"/>
      <c r="AS120" s="333"/>
    </row>
    <row r="121" spans="20:45" x14ac:dyDescent="0.25">
      <c r="T121" s="333"/>
      <c r="U121" s="333"/>
      <c r="V121" s="333"/>
      <c r="W121" s="333"/>
      <c r="X121" s="333"/>
      <c r="Y121" s="333"/>
      <c r="Z121" s="333"/>
      <c r="AA121" s="333"/>
      <c r="AB121" s="333"/>
      <c r="AC121" s="333"/>
      <c r="AD121" s="333"/>
      <c r="AE121" s="333"/>
      <c r="AF121" s="333"/>
      <c r="AG121" s="333"/>
      <c r="AH121" s="333"/>
      <c r="AL121" s="333"/>
      <c r="AM121" s="333"/>
      <c r="AN121" s="333"/>
      <c r="AO121" s="333"/>
      <c r="AP121" s="333"/>
      <c r="AQ121" s="333"/>
      <c r="AR121" s="333"/>
      <c r="AS121" s="333"/>
    </row>
    <row r="122" spans="20:45" x14ac:dyDescent="0.25">
      <c r="T122" s="333"/>
      <c r="U122" s="333"/>
      <c r="V122" s="333"/>
      <c r="W122" s="333"/>
      <c r="X122" s="333"/>
      <c r="Y122" s="333"/>
      <c r="Z122" s="333"/>
      <c r="AA122" s="333"/>
      <c r="AB122" s="333"/>
      <c r="AC122" s="333"/>
      <c r="AD122" s="333"/>
      <c r="AE122" s="333"/>
      <c r="AF122" s="333"/>
      <c r="AG122" s="333"/>
      <c r="AH122" s="333"/>
      <c r="AL122" s="333"/>
      <c r="AM122" s="333"/>
      <c r="AN122" s="333"/>
      <c r="AO122" s="333"/>
      <c r="AP122" s="333"/>
      <c r="AQ122" s="333"/>
      <c r="AR122" s="333"/>
      <c r="AS122" s="333"/>
    </row>
    <row r="123" spans="20:45" x14ac:dyDescent="0.25">
      <c r="T123" s="333"/>
      <c r="U123" s="333"/>
      <c r="V123" s="333"/>
      <c r="W123" s="333"/>
      <c r="X123" s="333"/>
      <c r="Y123" s="333"/>
      <c r="Z123" s="333"/>
      <c r="AA123" s="333"/>
      <c r="AB123" s="333"/>
      <c r="AC123" s="333"/>
      <c r="AD123" s="333"/>
      <c r="AE123" s="333"/>
      <c r="AF123" s="333"/>
      <c r="AG123" s="333"/>
      <c r="AH123" s="333"/>
      <c r="AL123" s="333"/>
      <c r="AM123" s="333"/>
      <c r="AN123" s="333"/>
      <c r="AO123" s="333"/>
      <c r="AP123" s="333"/>
      <c r="AQ123" s="333"/>
      <c r="AR123" s="333"/>
      <c r="AS123" s="333"/>
    </row>
    <row r="124" spans="20:45" x14ac:dyDescent="0.25">
      <c r="T124" s="333"/>
      <c r="U124" s="333"/>
      <c r="V124" s="333"/>
      <c r="W124" s="333"/>
      <c r="X124" s="333"/>
      <c r="Y124" s="333"/>
      <c r="Z124" s="333"/>
      <c r="AA124" s="333"/>
      <c r="AB124" s="333"/>
      <c r="AC124" s="333"/>
      <c r="AD124" s="333"/>
      <c r="AE124" s="333"/>
      <c r="AF124" s="333"/>
      <c r="AG124" s="333"/>
      <c r="AH124" s="333"/>
      <c r="AL124" s="333"/>
      <c r="AM124" s="333"/>
      <c r="AN124" s="333"/>
      <c r="AO124" s="333"/>
      <c r="AP124" s="333"/>
      <c r="AQ124" s="333"/>
      <c r="AR124" s="333"/>
      <c r="AS124" s="333"/>
    </row>
    <row r="125" spans="20:45" x14ac:dyDescent="0.25">
      <c r="T125" s="333"/>
      <c r="U125" s="333"/>
      <c r="V125" s="333"/>
      <c r="W125" s="333"/>
      <c r="X125" s="333"/>
      <c r="Y125" s="333"/>
      <c r="Z125" s="333"/>
      <c r="AA125" s="333"/>
      <c r="AB125" s="333"/>
      <c r="AC125" s="333"/>
      <c r="AD125" s="333"/>
      <c r="AE125" s="333"/>
      <c r="AF125" s="333"/>
      <c r="AG125" s="333"/>
      <c r="AH125" s="333"/>
      <c r="AL125" s="333"/>
      <c r="AM125" s="333"/>
      <c r="AN125" s="333"/>
      <c r="AO125" s="333"/>
      <c r="AP125" s="333"/>
      <c r="AQ125" s="333"/>
      <c r="AR125" s="333"/>
      <c r="AS125" s="333"/>
    </row>
    <row r="126" spans="20:45" x14ac:dyDescent="0.25">
      <c r="T126" s="333"/>
      <c r="U126" s="333"/>
      <c r="V126" s="333"/>
      <c r="W126" s="333"/>
      <c r="X126" s="333"/>
      <c r="Y126" s="333"/>
      <c r="Z126" s="333"/>
      <c r="AA126" s="333"/>
      <c r="AB126" s="333"/>
      <c r="AC126" s="333"/>
      <c r="AD126" s="333"/>
      <c r="AE126" s="333"/>
      <c r="AF126" s="333"/>
      <c r="AG126" s="333"/>
      <c r="AH126" s="333"/>
      <c r="AL126" s="333"/>
      <c r="AM126" s="333"/>
      <c r="AN126" s="333"/>
      <c r="AO126" s="333"/>
      <c r="AP126" s="333"/>
      <c r="AQ126" s="333"/>
      <c r="AR126" s="333"/>
      <c r="AS126" s="333"/>
    </row>
    <row r="127" spans="20:45" x14ac:dyDescent="0.25">
      <c r="T127" s="333"/>
      <c r="U127" s="333"/>
      <c r="V127" s="333"/>
      <c r="W127" s="333"/>
      <c r="X127" s="333"/>
      <c r="Y127" s="333"/>
      <c r="Z127" s="333"/>
      <c r="AA127" s="333"/>
      <c r="AB127" s="333"/>
      <c r="AC127" s="333"/>
      <c r="AD127" s="333"/>
      <c r="AE127" s="333"/>
      <c r="AF127" s="333"/>
      <c r="AG127" s="333"/>
      <c r="AH127" s="333"/>
      <c r="AL127" s="333"/>
      <c r="AM127" s="333"/>
      <c r="AN127" s="333"/>
      <c r="AO127" s="333"/>
      <c r="AP127" s="333"/>
      <c r="AQ127" s="333"/>
      <c r="AR127" s="333"/>
      <c r="AS127" s="333"/>
    </row>
    <row r="128" spans="20:45" x14ac:dyDescent="0.25">
      <c r="T128" s="333"/>
      <c r="U128" s="333"/>
      <c r="V128" s="333"/>
      <c r="W128" s="333"/>
      <c r="X128" s="333"/>
      <c r="Y128" s="333"/>
      <c r="Z128" s="333"/>
      <c r="AA128" s="333"/>
      <c r="AB128" s="333"/>
      <c r="AC128" s="333"/>
      <c r="AD128" s="333"/>
      <c r="AE128" s="333"/>
      <c r="AF128" s="333"/>
      <c r="AG128" s="333"/>
      <c r="AH128" s="333"/>
      <c r="AL128" s="333"/>
      <c r="AM128" s="333"/>
      <c r="AN128" s="333"/>
      <c r="AO128" s="333"/>
      <c r="AP128" s="333"/>
      <c r="AQ128" s="333"/>
      <c r="AR128" s="333"/>
      <c r="AS128" s="333"/>
    </row>
    <row r="129" spans="20:45" x14ac:dyDescent="0.25">
      <c r="T129" s="333"/>
      <c r="U129" s="333"/>
      <c r="V129" s="333"/>
      <c r="W129" s="333"/>
      <c r="X129" s="333"/>
      <c r="Y129" s="333"/>
      <c r="Z129" s="333"/>
      <c r="AA129" s="333"/>
      <c r="AB129" s="333"/>
      <c r="AC129" s="333"/>
      <c r="AD129" s="333"/>
      <c r="AE129" s="333"/>
      <c r="AF129" s="333"/>
      <c r="AG129" s="333"/>
      <c r="AH129" s="333"/>
      <c r="AL129" s="333"/>
      <c r="AM129" s="333"/>
      <c r="AN129" s="333"/>
      <c r="AO129" s="333"/>
      <c r="AP129" s="333"/>
      <c r="AQ129" s="333"/>
      <c r="AR129" s="333"/>
      <c r="AS129" s="333"/>
    </row>
    <row r="130" spans="20:45" x14ac:dyDescent="0.25">
      <c r="T130" s="333"/>
      <c r="U130" s="333"/>
      <c r="V130" s="333"/>
      <c r="W130" s="333"/>
      <c r="X130" s="333"/>
      <c r="Y130" s="333"/>
      <c r="Z130" s="333"/>
      <c r="AA130" s="333"/>
      <c r="AB130" s="333"/>
      <c r="AC130" s="333"/>
      <c r="AD130" s="333"/>
      <c r="AE130" s="333"/>
      <c r="AF130" s="333"/>
      <c r="AG130" s="333"/>
      <c r="AH130" s="333"/>
      <c r="AL130" s="333"/>
      <c r="AM130" s="333"/>
      <c r="AN130" s="333"/>
      <c r="AO130" s="333"/>
      <c r="AP130" s="333"/>
      <c r="AQ130" s="333"/>
      <c r="AR130" s="333"/>
      <c r="AS130" s="333"/>
    </row>
    <row r="131" spans="20:45" x14ac:dyDescent="0.25">
      <c r="T131" s="333"/>
      <c r="U131" s="333"/>
      <c r="V131" s="333"/>
      <c r="W131" s="333"/>
      <c r="X131" s="333"/>
      <c r="Y131" s="333"/>
      <c r="Z131" s="333"/>
      <c r="AA131" s="333"/>
      <c r="AB131" s="333"/>
      <c r="AC131" s="333"/>
      <c r="AD131" s="333"/>
      <c r="AE131" s="333"/>
      <c r="AF131" s="333"/>
      <c r="AG131" s="333"/>
      <c r="AH131" s="333"/>
      <c r="AL131" s="333"/>
      <c r="AM131" s="333"/>
      <c r="AN131" s="333"/>
      <c r="AO131" s="333"/>
      <c r="AP131" s="333"/>
      <c r="AQ131" s="333"/>
      <c r="AR131" s="333"/>
      <c r="AS131" s="333"/>
    </row>
    <row r="132" spans="20:45" x14ac:dyDescent="0.25">
      <c r="T132" s="333"/>
      <c r="U132" s="333"/>
      <c r="V132" s="333"/>
      <c r="W132" s="333"/>
      <c r="X132" s="333"/>
      <c r="Y132" s="333"/>
      <c r="Z132" s="333"/>
      <c r="AA132" s="333"/>
      <c r="AB132" s="333"/>
      <c r="AC132" s="333"/>
      <c r="AD132" s="333"/>
      <c r="AE132" s="333"/>
      <c r="AF132" s="333"/>
      <c r="AG132" s="333"/>
      <c r="AH132" s="333"/>
      <c r="AL132" s="333"/>
      <c r="AM132" s="333"/>
      <c r="AN132" s="333"/>
      <c r="AO132" s="333"/>
      <c r="AP132" s="333"/>
      <c r="AQ132" s="333"/>
      <c r="AR132" s="333"/>
      <c r="AS132" s="333"/>
    </row>
    <row r="133" spans="20:45" x14ac:dyDescent="0.25">
      <c r="T133" s="333"/>
      <c r="U133" s="333"/>
      <c r="V133" s="333"/>
      <c r="W133" s="333"/>
      <c r="X133" s="333"/>
      <c r="Y133" s="333"/>
      <c r="Z133" s="333"/>
      <c r="AA133" s="333"/>
      <c r="AB133" s="333"/>
      <c r="AC133" s="333"/>
      <c r="AD133" s="333"/>
      <c r="AE133" s="333"/>
      <c r="AF133" s="333"/>
      <c r="AG133" s="333"/>
      <c r="AH133" s="333"/>
      <c r="AL133" s="333"/>
      <c r="AM133" s="333"/>
      <c r="AN133" s="333"/>
      <c r="AO133" s="333"/>
      <c r="AP133" s="333"/>
      <c r="AQ133" s="333"/>
      <c r="AR133" s="333"/>
      <c r="AS133" s="333"/>
    </row>
    <row r="134" spans="20:45" x14ac:dyDescent="0.25">
      <c r="T134" s="333"/>
      <c r="U134" s="333"/>
      <c r="V134" s="333"/>
      <c r="W134" s="333"/>
      <c r="X134" s="333"/>
      <c r="Y134" s="333"/>
      <c r="Z134" s="333"/>
      <c r="AA134" s="333"/>
      <c r="AB134" s="333"/>
      <c r="AC134" s="333"/>
      <c r="AD134" s="333"/>
      <c r="AE134" s="333"/>
      <c r="AF134" s="333"/>
      <c r="AG134" s="333"/>
      <c r="AH134" s="333"/>
      <c r="AL134" s="333"/>
      <c r="AM134" s="333"/>
      <c r="AN134" s="333"/>
      <c r="AO134" s="333"/>
      <c r="AP134" s="333"/>
      <c r="AQ134" s="333"/>
      <c r="AR134" s="333"/>
      <c r="AS134" s="333"/>
    </row>
    <row r="135" spans="20:45" x14ac:dyDescent="0.25">
      <c r="T135" s="333"/>
      <c r="U135" s="333"/>
      <c r="V135" s="333"/>
      <c r="W135" s="333"/>
      <c r="X135" s="333"/>
      <c r="Y135" s="333"/>
      <c r="Z135" s="333"/>
      <c r="AA135" s="333"/>
      <c r="AB135" s="333"/>
      <c r="AC135" s="333"/>
      <c r="AD135" s="333"/>
      <c r="AE135" s="333"/>
      <c r="AF135" s="333"/>
      <c r="AG135" s="333"/>
      <c r="AH135" s="333"/>
      <c r="AL135" s="333"/>
      <c r="AM135" s="333"/>
      <c r="AN135" s="333"/>
      <c r="AO135" s="333"/>
      <c r="AP135" s="333"/>
      <c r="AQ135" s="333"/>
      <c r="AR135" s="333"/>
      <c r="AS135" s="333"/>
    </row>
    <row r="136" spans="20:45" x14ac:dyDescent="0.25">
      <c r="T136" s="333"/>
      <c r="U136" s="333"/>
      <c r="V136" s="333"/>
      <c r="W136" s="333"/>
      <c r="X136" s="333"/>
      <c r="Y136" s="333"/>
      <c r="Z136" s="333"/>
      <c r="AA136" s="333"/>
      <c r="AB136" s="333"/>
      <c r="AC136" s="333"/>
      <c r="AD136" s="333"/>
      <c r="AE136" s="333"/>
      <c r="AF136" s="333"/>
      <c r="AG136" s="333"/>
      <c r="AH136" s="333"/>
      <c r="AL136" s="333"/>
      <c r="AM136" s="333"/>
      <c r="AN136" s="333"/>
      <c r="AO136" s="333"/>
      <c r="AP136" s="333"/>
      <c r="AQ136" s="333"/>
      <c r="AR136" s="333"/>
      <c r="AS136" s="333"/>
    </row>
    <row r="137" spans="20:45" x14ac:dyDescent="0.25">
      <c r="T137" s="333"/>
      <c r="U137" s="333"/>
      <c r="V137" s="333"/>
      <c r="W137" s="333"/>
      <c r="X137" s="333"/>
      <c r="Y137" s="333"/>
      <c r="Z137" s="333"/>
      <c r="AA137" s="333"/>
      <c r="AB137" s="333"/>
      <c r="AC137" s="333"/>
      <c r="AD137" s="333"/>
      <c r="AE137" s="333"/>
      <c r="AF137" s="333"/>
      <c r="AG137" s="333"/>
      <c r="AH137" s="333"/>
      <c r="AL137" s="333"/>
      <c r="AM137" s="333"/>
      <c r="AN137" s="333"/>
      <c r="AO137" s="333"/>
      <c r="AP137" s="333"/>
      <c r="AQ137" s="333"/>
      <c r="AR137" s="333"/>
      <c r="AS137" s="333"/>
    </row>
    <row r="138" spans="20:45" x14ac:dyDescent="0.25">
      <c r="T138" s="333"/>
      <c r="U138" s="333"/>
      <c r="V138" s="333"/>
      <c r="W138" s="333"/>
      <c r="X138" s="333"/>
      <c r="Y138" s="333"/>
      <c r="Z138" s="333"/>
      <c r="AA138" s="333"/>
      <c r="AB138" s="333"/>
      <c r="AC138" s="333"/>
      <c r="AD138" s="333"/>
      <c r="AE138" s="333"/>
      <c r="AF138" s="333"/>
      <c r="AG138" s="333"/>
      <c r="AH138" s="333"/>
      <c r="AL138" s="333"/>
      <c r="AM138" s="333"/>
      <c r="AN138" s="333"/>
      <c r="AO138" s="333"/>
      <c r="AP138" s="333"/>
      <c r="AQ138" s="333"/>
      <c r="AR138" s="333"/>
      <c r="AS138" s="333"/>
    </row>
    <row r="139" spans="20:45" x14ac:dyDescent="0.25">
      <c r="T139" s="333"/>
      <c r="U139" s="333"/>
      <c r="V139" s="333"/>
      <c r="W139" s="333"/>
      <c r="X139" s="333"/>
      <c r="Y139" s="333"/>
      <c r="Z139" s="333"/>
      <c r="AA139" s="333"/>
      <c r="AB139" s="333"/>
      <c r="AC139" s="333"/>
      <c r="AD139" s="333"/>
      <c r="AE139" s="333"/>
      <c r="AF139" s="333"/>
      <c r="AG139" s="333"/>
      <c r="AH139" s="333"/>
      <c r="AL139" s="333"/>
      <c r="AM139" s="333"/>
      <c r="AN139" s="333"/>
      <c r="AO139" s="333"/>
      <c r="AP139" s="333"/>
      <c r="AQ139" s="333"/>
      <c r="AR139" s="333"/>
      <c r="AS139" s="333"/>
    </row>
    <row r="140" spans="20:45" x14ac:dyDescent="0.25">
      <c r="T140" s="333"/>
      <c r="U140" s="333"/>
      <c r="V140" s="333"/>
      <c r="W140" s="333"/>
      <c r="X140" s="333"/>
      <c r="Y140" s="333"/>
      <c r="Z140" s="333"/>
      <c r="AA140" s="333"/>
      <c r="AB140" s="333"/>
      <c r="AC140" s="333"/>
      <c r="AD140" s="333"/>
      <c r="AE140" s="333"/>
      <c r="AF140" s="333"/>
      <c r="AG140" s="333"/>
      <c r="AH140" s="333"/>
      <c r="AL140" s="333"/>
      <c r="AM140" s="333"/>
      <c r="AN140" s="333"/>
      <c r="AO140" s="333"/>
      <c r="AP140" s="333"/>
      <c r="AQ140" s="333"/>
      <c r="AR140" s="333"/>
      <c r="AS140" s="333"/>
    </row>
  </sheetData>
  <mergeCells count="1">
    <mergeCell ref="A4:C4"/>
  </mergeCells>
  <conditionalFormatting sqref="B22 B24 B26 B28 B30 B32 B34 B36 B38 B40 B42 B44 B46 B48 B50 B52">
    <cfRule type="cellIs" dxfId="209" priority="13" stopIfTrue="1" operator="equal">
      <formula>"QA"</formula>
    </cfRule>
    <cfRule type="cellIs" dxfId="208" priority="14" stopIfTrue="1" operator="equal">
      <formula>"DA"</formula>
    </cfRule>
  </conditionalFormatting>
  <conditionalFormatting sqref="E7 E21">
    <cfRule type="expression" dxfId="207" priority="16" stopIfTrue="1">
      <formula>$E7&lt;5</formula>
    </cfRule>
  </conditionalFormatting>
  <conditionalFormatting sqref="E22 E24 E26 E28 E30 E32 E34 E36 E38 E40 E42 E44 E46 E48 E50 E52">
    <cfRule type="expression" dxfId="206" priority="8" stopIfTrue="1">
      <formula>AND($E22&lt;9,$C22&gt;0)</formula>
    </cfRule>
  </conditionalFormatting>
  <conditionalFormatting sqref="F7 F9 F11 F13 F15 F17 F19">
    <cfRule type="cellIs" dxfId="205" priority="17" stopIfTrue="1" operator="equal">
      <formula>"Bye"</formula>
    </cfRule>
  </conditionalFormatting>
  <conditionalFormatting sqref="F21:F22 F24 F26 F28 F30 F32 F34 F36 F38 F40 F42 F44 F46 F48 F50">
    <cfRule type="cellIs" dxfId="204" priority="9" stopIfTrue="1" operator="equal">
      <formula>"Bye"</formula>
    </cfRule>
  </conditionalFormatting>
  <conditionalFormatting sqref="F22 F24 F26 F28 F30 F32 F34 F36 F38 F40 F42 F44 F46 F48 F50">
    <cfRule type="expression" dxfId="203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202" priority="4" stopIfTrue="1">
      <formula>AND($E7&lt;9,$C7&gt;0)</formula>
    </cfRule>
  </conditionalFormatting>
  <conditionalFormatting sqref="I8 K10 I12 M14 I16 K18 I20 I23 K25 I27 M29 I31 K33 I35 I39 K41 I43 M45 I47 K49 I51">
    <cfRule type="expression" dxfId="201" priority="5" stopIfTrue="1">
      <formula>AND($O$1="CU",I8="Umpire")</formula>
    </cfRule>
    <cfRule type="expression" dxfId="200" priority="6" stopIfTrue="1">
      <formula>AND($O$1="CU",I8&lt;&gt;"Umpire",J8&lt;&gt;"")</formula>
    </cfRule>
    <cfRule type="expression" dxfId="199" priority="7" stopIfTrue="1">
      <formula>AND($O$1="CU",I8&lt;&gt;"Umpire")</formula>
    </cfRule>
  </conditionalFormatting>
  <conditionalFormatting sqref="J8 L10 J12 N14 J16 L18 J20 R62">
    <cfRule type="expression" dxfId="198" priority="15" stopIfTrue="1">
      <formula>$O$1="CU"</formula>
    </cfRule>
  </conditionalFormatting>
  <conditionalFormatting sqref="K8 M10 K12 O14 K16 M18 K20 K23 M25 K27 O29 K31 M33 K35 K39 M41 K43 O45 K47 M49 K51">
    <cfRule type="expression" dxfId="197" priority="11" stopIfTrue="1">
      <formula>J8="as"</formula>
    </cfRule>
    <cfRule type="expression" dxfId="196" priority="12" stopIfTrue="1">
      <formula>J8="bs"</formula>
    </cfRule>
  </conditionalFormatting>
  <conditionalFormatting sqref="O16">
    <cfRule type="expression" dxfId="195" priority="1" stopIfTrue="1">
      <formula>AND($O$1="CU",O16="Umpire")</formula>
    </cfRule>
    <cfRule type="expression" dxfId="194" priority="2" stopIfTrue="1">
      <formula>AND($O$1="CU",O16&lt;&gt;"Umpire",P16&lt;&gt;"")</formula>
    </cfRule>
    <cfRule type="expression" dxfId="193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33837E67-F044-452C-9F60-3354DAED600E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97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7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9C6C-7163-42C6-AA59-0A7C1CB67BF4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B3" sqref="B3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346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258</v>
      </c>
      <c r="C7" s="93" t="s">
        <v>129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259</v>
      </c>
      <c r="C8" s="93" t="s">
        <v>131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/>
      <c r="C9" s="93"/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/>
      <c r="C10" s="93"/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192" priority="7" stopIfTrue="1">
      <formula>$O7&gt;=1</formula>
    </cfRule>
  </conditionalFormatting>
  <conditionalFormatting sqref="B7:D14">
    <cfRule type="expression" dxfId="191" priority="5" stopIfTrue="1">
      <formula>$O7&gt;=1</formula>
    </cfRule>
  </conditionalFormatting>
  <conditionalFormatting sqref="B7:D27">
    <cfRule type="expression" dxfId="190" priority="1" stopIfTrue="1">
      <formula>$Q7&gt;=1</formula>
    </cfRule>
  </conditionalFormatting>
  <conditionalFormatting sqref="E7:E27">
    <cfRule type="expression" dxfId="189" priority="2" stopIfTrue="1">
      <formula>AND(ROUNDDOWN(($A$4-E7)/365.25,0)&lt;=13,G7&lt;&gt;"OK")</formula>
    </cfRule>
    <cfRule type="expression" dxfId="188" priority="3" stopIfTrue="1">
      <formula>AND(ROUNDDOWN(($A$4-E7)/365.25,0)&lt;=14,G7&lt;&gt;"OK")</formula>
    </cfRule>
    <cfRule type="expression" dxfId="187" priority="4" stopIfTrue="1">
      <formula>AND(ROUNDDOWN(($A$4-E7)/365.25,0)&lt;=17,G7&lt;&gt;"OK")</formula>
    </cfRule>
  </conditionalFormatting>
  <conditionalFormatting sqref="E7:E134">
    <cfRule type="expression" dxfId="186" priority="8" stopIfTrue="1">
      <formula>AND(ROUNDDOWN(($A$4-E7)/365.25,0)&lt;=13,#REF!&lt;&gt;"OK")</formula>
    </cfRule>
    <cfRule type="expression" dxfId="185" priority="9" stopIfTrue="1">
      <formula>AND(ROUNDDOWN(($A$4-E7)/365.25,0)&lt;=14,#REF!&lt;&gt;"OK")</formula>
    </cfRule>
    <cfRule type="expression" dxfId="184" priority="10" stopIfTrue="1">
      <formula>AND(ROUNDDOWN(($A$4-E7)/365.25,0)&lt;=17,#REF!&lt;&gt;"OK")</formula>
    </cfRule>
  </conditionalFormatting>
  <conditionalFormatting sqref="H7:H134">
    <cfRule type="cellIs" dxfId="183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5569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4AD2E-CC24-44D6-AF08-7169F35423C5}">
  <sheetPr>
    <tabColor indexed="11"/>
  </sheetPr>
  <dimension ref="A1:AK41"/>
  <sheetViews>
    <sheetView zoomScale="70" zoomScaleNormal="70" workbookViewId="0">
      <selection activeCell="L7" sqref="L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1" width="8.5546875" customWidth="1"/>
    <col min="12" max="12" width="10.33203125" bestFit="1" customWidth="1"/>
    <col min="13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463" t="s">
        <v>347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/>
      <c r="C7" s="357" t="str">
        <f>IF($B7="","",VLOOKUP($B7,#REF!,5))</f>
        <v/>
      </c>
      <c r="D7" s="357" t="str">
        <f>IF($B7="","",VLOOKUP($B7,#REF!,15))</f>
        <v/>
      </c>
      <c r="E7" s="480" t="s">
        <v>128</v>
      </c>
      <c r="F7" s="358"/>
      <c r="G7" s="480" t="s">
        <v>129</v>
      </c>
      <c r="H7" s="358"/>
      <c r="I7" s="352" t="str">
        <f>IF($B7="","",VLOOKUP($B7,#REF!,4))</f>
        <v/>
      </c>
      <c r="J7" s="333"/>
      <c r="K7" s="482" t="s">
        <v>351</v>
      </c>
      <c r="L7" s="411"/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57" t="str">
        <f>IF($B9="","",VLOOKUP($B9,#REF!,5))</f>
        <v/>
      </c>
      <c r="D9" s="357" t="str">
        <f>IF($B9="","",VLOOKUP($B9,#REF!,15))</f>
        <v/>
      </c>
      <c r="E9" s="480" t="s">
        <v>130</v>
      </c>
      <c r="F9" s="358"/>
      <c r="G9" s="480" t="s">
        <v>131</v>
      </c>
      <c r="H9" s="358"/>
      <c r="I9" s="352" t="str">
        <f>IF($B9="","",VLOOKUP($B9,#REF!,4))</f>
        <v/>
      </c>
      <c r="J9" s="333"/>
      <c r="K9" s="482" t="s">
        <v>357</v>
      </c>
      <c r="L9" s="411"/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57" t="str">
        <f>IF($B11="","",VLOOKUP($B11,#REF!,5))</f>
        <v/>
      </c>
      <c r="D11" s="357" t="str">
        <f>IF($B11="","",VLOOKUP($B11,#REF!,15))</f>
        <v/>
      </c>
      <c r="E11" s="480"/>
      <c r="F11" s="358"/>
      <c r="G11" s="480"/>
      <c r="H11" s="358"/>
      <c r="I11" s="352" t="str">
        <f>IF($B11="","",VLOOKUP($B11,#REF!,4))</f>
        <v/>
      </c>
      <c r="J11" s="333"/>
      <c r="K11" s="482"/>
      <c r="L11" s="411" t="str">
        <f>IF(K11="","",CONCATENATE(VLOOKUP($Y$3,$AB$1:$AK$1,K11)," pont"))</f>
        <v/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33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Csendes</v>
      </c>
      <c r="E18" s="503"/>
      <c r="F18" s="503" t="str">
        <f>E9</f>
        <v>Jenei</v>
      </c>
      <c r="G18" s="503"/>
      <c r="H18" s="503"/>
      <c r="I18" s="503"/>
      <c r="J18" s="333"/>
      <c r="K18" s="33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Csendes</v>
      </c>
      <c r="C19" s="499"/>
      <c r="D19" s="502"/>
      <c r="E19" s="502"/>
      <c r="F19" s="500" t="s">
        <v>355</v>
      </c>
      <c r="G19" s="501"/>
      <c r="H19" s="500"/>
      <c r="I19" s="501"/>
      <c r="J19" s="333"/>
      <c r="K19" s="33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Jenei</v>
      </c>
      <c r="C20" s="499"/>
      <c r="D20" s="500" t="s">
        <v>356</v>
      </c>
      <c r="E20" s="501"/>
      <c r="F20" s="502"/>
      <c r="G20" s="502"/>
      <c r="H20" s="500"/>
      <c r="I20" s="501"/>
      <c r="J20" s="333"/>
      <c r="K20" s="333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/>
      <c r="C21" s="499"/>
      <c r="D21" s="500"/>
      <c r="E21" s="501"/>
      <c r="F21" s="500"/>
      <c r="G21" s="501"/>
      <c r="H21" s="502"/>
      <c r="I21" s="502"/>
      <c r="J21" s="333"/>
      <c r="K21" s="333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11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455"/>
      <c r="N33" s="45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5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L4</f>
        <v>Dénes Tibor</v>
      </c>
      <c r="L41" s="311"/>
      <c r="M41" s="377"/>
      <c r="P41" s="196"/>
      <c r="Q41" s="192"/>
      <c r="R41" s="368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82" priority="2" stopIfTrue="1" operator="equal">
      <formula>"Bye"</formula>
    </cfRule>
  </conditionalFormatting>
  <conditionalFormatting sqref="R41">
    <cfRule type="expression" dxfId="181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18ACB-E097-4BFD-94C1-EFBC3CEAF2D5}">
  <sheetPr>
    <tabColor indexed="42"/>
  </sheetPr>
  <dimension ref="A1:R134"/>
  <sheetViews>
    <sheetView showGridLines="0" showZeros="0" workbookViewId="0">
      <pane ySplit="6" topLeftCell="A7" activePane="bottomLeft" state="frozen"/>
      <selection activeCell="A5" sqref="A5"/>
      <selection pane="bottomLeft" activeCell="P22" sqref="P22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8" ht="13.8" thickBot="1" x14ac:dyDescent="0.3">
      <c r="B2" s="88" t="s">
        <v>51</v>
      </c>
      <c r="C2" s="276" t="s">
        <v>348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8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8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8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8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8" s="11" customFormat="1" ht="18.899999999999999" customHeight="1" x14ac:dyDescent="0.25">
      <c r="A7" s="251">
        <v>1</v>
      </c>
      <c r="B7" s="93" t="s">
        <v>261</v>
      </c>
      <c r="C7" s="93" t="s">
        <v>262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8" s="11" customFormat="1" ht="18.899999999999999" customHeight="1" x14ac:dyDescent="0.25">
      <c r="A8" s="251">
        <v>2</v>
      </c>
      <c r="B8" s="93" t="s">
        <v>263</v>
      </c>
      <c r="C8" s="93" t="s">
        <v>264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8" s="11" customFormat="1" ht="18.899999999999999" customHeight="1" x14ac:dyDescent="0.25">
      <c r="A9" s="251">
        <v>3</v>
      </c>
      <c r="B9" s="93" t="s">
        <v>146</v>
      </c>
      <c r="C9" s="93" t="s">
        <v>265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8" s="11" customFormat="1" ht="18.899999999999999" customHeight="1" x14ac:dyDescent="0.25">
      <c r="A10" s="251">
        <v>4</v>
      </c>
      <c r="B10" s="93" t="s">
        <v>266</v>
      </c>
      <c r="C10" s="93" t="s">
        <v>267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8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8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  <c r="R12" s="11">
        <v>1</v>
      </c>
    </row>
    <row r="13" spans="1:18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8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8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8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180" priority="7" stopIfTrue="1">
      <formula>$O7&gt;=1</formula>
    </cfRule>
  </conditionalFormatting>
  <conditionalFormatting sqref="B7:D14">
    <cfRule type="expression" dxfId="179" priority="5" stopIfTrue="1">
      <formula>$O7&gt;=1</formula>
    </cfRule>
  </conditionalFormatting>
  <conditionalFormatting sqref="B7:D27">
    <cfRule type="expression" dxfId="178" priority="1" stopIfTrue="1">
      <formula>$Q7&gt;=1</formula>
    </cfRule>
  </conditionalFormatting>
  <conditionalFormatting sqref="E7:E27">
    <cfRule type="expression" dxfId="177" priority="2" stopIfTrue="1">
      <formula>AND(ROUNDDOWN(($A$4-E7)/365.25,0)&lt;=13,G7&lt;&gt;"OK")</formula>
    </cfRule>
    <cfRule type="expression" dxfId="176" priority="3" stopIfTrue="1">
      <formula>AND(ROUNDDOWN(($A$4-E7)/365.25,0)&lt;=14,G7&lt;&gt;"OK")</formula>
    </cfRule>
    <cfRule type="expression" dxfId="175" priority="4" stopIfTrue="1">
      <formula>AND(ROUNDDOWN(($A$4-E7)/365.25,0)&lt;=17,G7&lt;&gt;"OK")</formula>
    </cfRule>
  </conditionalFormatting>
  <conditionalFormatting sqref="E7:E134">
    <cfRule type="expression" dxfId="174" priority="8" stopIfTrue="1">
      <formula>AND(ROUNDDOWN(($A$4-E7)/365.25,0)&lt;=13,#REF!&lt;&gt;"OK")</formula>
    </cfRule>
    <cfRule type="expression" dxfId="173" priority="9" stopIfTrue="1">
      <formula>AND(ROUNDDOWN(($A$4-E7)/365.25,0)&lt;=14,#REF!&lt;&gt;"OK")</formula>
    </cfRule>
    <cfRule type="expression" dxfId="172" priority="10" stopIfTrue="1">
      <formula>AND(ROUNDDOWN(($A$4-E7)/365.25,0)&lt;=17,#REF!&lt;&gt;"OK")</formula>
    </cfRule>
  </conditionalFormatting>
  <conditionalFormatting sqref="H7:H134">
    <cfRule type="cellIs" dxfId="171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7617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308C-1487-4AC5-B4A4-C60D51AE844A}">
  <sheetPr>
    <tabColor indexed="11"/>
  </sheetPr>
  <dimension ref="A1:AK41"/>
  <sheetViews>
    <sheetView workbookViewId="0">
      <selection activeCell="L16" sqref="L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289" t="s">
        <v>260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/>
      <c r="M3" s="51" t="s">
        <v>31</v>
      </c>
      <c r="N3" s="360"/>
      <c r="O3" s="359"/>
      <c r="P3" s="360"/>
      <c r="Q3" s="399" t="s">
        <v>79</v>
      </c>
      <c r="R3" s="400" t="s">
        <v>85</v>
      </c>
      <c r="S3" s="400" t="s">
        <v>80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412"/>
      <c r="M4" s="299" t="s">
        <v>133</v>
      </c>
      <c r="N4" s="361"/>
      <c r="O4" s="362"/>
      <c r="P4" s="361"/>
      <c r="Q4" s="401" t="s">
        <v>86</v>
      </c>
      <c r="R4" s="402" t="s">
        <v>81</v>
      </c>
      <c r="S4" s="402" t="s">
        <v>82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S5" s="404" t="s">
        <v>84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>
        <v>1</v>
      </c>
      <c r="C7" s="390"/>
      <c r="D7" s="390"/>
      <c r="E7" s="511" t="s">
        <v>263</v>
      </c>
      <c r="F7" s="512"/>
      <c r="G7" s="511" t="s">
        <v>264</v>
      </c>
      <c r="H7" s="512"/>
      <c r="I7" s="391"/>
      <c r="J7" s="333"/>
      <c r="K7" s="482" t="s">
        <v>352</v>
      </c>
      <c r="L7" s="493" t="s">
        <v>14</v>
      </c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92"/>
      <c r="D8" s="392"/>
      <c r="E8" s="392"/>
      <c r="F8" s="392"/>
      <c r="G8" s="392"/>
      <c r="H8" s="392"/>
      <c r="I8" s="392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90" t="str">
        <f>IF($B9="","",VLOOKUP($B9,#REF!,5))</f>
        <v/>
      </c>
      <c r="D9" s="390" t="str">
        <f>IF($B9="","",VLOOKUP($B9,#REF!,15))</f>
        <v/>
      </c>
      <c r="E9" s="511" t="s">
        <v>146</v>
      </c>
      <c r="F9" s="512"/>
      <c r="G9" s="511" t="s">
        <v>265</v>
      </c>
      <c r="H9" s="512"/>
      <c r="I9" s="391" t="str">
        <f>IF($B9="","",VLOOKUP($B9,#REF!,4))</f>
        <v/>
      </c>
      <c r="J9" s="333"/>
      <c r="K9" s="482" t="s">
        <v>377</v>
      </c>
      <c r="L9" s="493" t="s">
        <v>14</v>
      </c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92"/>
      <c r="D10" s="392"/>
      <c r="E10" s="392"/>
      <c r="F10" s="392"/>
      <c r="G10" s="392"/>
      <c r="H10" s="392"/>
      <c r="I10" s="392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90" t="str">
        <f>IF($B11="","",VLOOKUP($B11,#REF!,5))</f>
        <v/>
      </c>
      <c r="D11" s="390" t="str">
        <f>IF($B11="","",VLOOKUP($B11,#REF!,15))</f>
        <v/>
      </c>
      <c r="E11" s="511" t="s">
        <v>268</v>
      </c>
      <c r="F11" s="512"/>
      <c r="G11" s="511" t="s">
        <v>262</v>
      </c>
      <c r="H11" s="512"/>
      <c r="I11" s="391" t="str">
        <f>IF($B11="","",VLOOKUP($B11,#REF!,4))</f>
        <v/>
      </c>
      <c r="J11" s="333"/>
      <c r="K11" s="482" t="s">
        <v>351</v>
      </c>
      <c r="L11" s="493" t="s">
        <v>14</v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63"/>
      <c r="B12" s="389"/>
      <c r="C12" s="392"/>
      <c r="D12" s="392"/>
      <c r="E12" s="392"/>
      <c r="F12" s="392"/>
      <c r="G12" s="392"/>
      <c r="H12" s="392"/>
      <c r="I12" s="392"/>
      <c r="J12" s="333"/>
      <c r="K12" s="386"/>
      <c r="L12" s="386"/>
      <c r="M12" s="417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63" t="s">
        <v>72</v>
      </c>
      <c r="B13" s="388"/>
      <c r="C13" s="390" t="str">
        <f>IF($B13="","",VLOOKUP($B13,#REF!,5))</f>
        <v/>
      </c>
      <c r="D13" s="390" t="str">
        <f>IF($B13="","",VLOOKUP($B13,#REF!,15))</f>
        <v/>
      </c>
      <c r="E13" s="511" t="s">
        <v>269</v>
      </c>
      <c r="F13" s="512"/>
      <c r="G13" s="511" t="s">
        <v>267</v>
      </c>
      <c r="H13" s="512"/>
      <c r="I13" s="391" t="str">
        <f>IF($B13="","",VLOOKUP($B13,#REF!,4))</f>
        <v/>
      </c>
      <c r="J13" s="333"/>
      <c r="K13" s="482" t="s">
        <v>362</v>
      </c>
      <c r="L13" s="493" t="s">
        <v>14</v>
      </c>
      <c r="M13" s="416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Értékes</v>
      </c>
      <c r="E18" s="503"/>
      <c r="F18" s="503" t="str">
        <f>E9</f>
        <v>Oláh</v>
      </c>
      <c r="G18" s="503"/>
      <c r="H18" s="503" t="str">
        <f>E11</f>
        <v>Jászfai</v>
      </c>
      <c r="I18" s="503"/>
      <c r="J18" s="503" t="str">
        <f>E13</f>
        <v>Egyed</v>
      </c>
      <c r="K18" s="50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Értékes</v>
      </c>
      <c r="C19" s="499"/>
      <c r="D19" s="502"/>
      <c r="E19" s="502"/>
      <c r="F19" s="509" t="s">
        <v>363</v>
      </c>
      <c r="G19" s="501"/>
      <c r="H19" s="509" t="s">
        <v>433</v>
      </c>
      <c r="I19" s="501"/>
      <c r="J19" s="508" t="s">
        <v>194</v>
      </c>
      <c r="K19" s="50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Oláh</v>
      </c>
      <c r="C20" s="499"/>
      <c r="D20" s="509" t="s">
        <v>364</v>
      </c>
      <c r="E20" s="501"/>
      <c r="F20" s="502">
        <v>6</v>
      </c>
      <c r="G20" s="502"/>
      <c r="H20" s="509" t="s">
        <v>382</v>
      </c>
      <c r="I20" s="501"/>
      <c r="J20" s="509" t="s">
        <v>395</v>
      </c>
      <c r="K20" s="501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Jászfai</v>
      </c>
      <c r="C21" s="499"/>
      <c r="D21" s="509" t="s">
        <v>434</v>
      </c>
      <c r="E21" s="501"/>
      <c r="F21" s="509" t="s">
        <v>381</v>
      </c>
      <c r="G21" s="501"/>
      <c r="H21" s="502"/>
      <c r="I21" s="502"/>
      <c r="J21" s="509" t="s">
        <v>355</v>
      </c>
      <c r="K21" s="501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ht="18.75" customHeight="1" x14ac:dyDescent="0.25">
      <c r="A22" s="393" t="s">
        <v>72</v>
      </c>
      <c r="B22" s="499" t="str">
        <f>E13</f>
        <v>Egyed</v>
      </c>
      <c r="C22" s="499"/>
      <c r="D22" s="509" t="s">
        <v>356</v>
      </c>
      <c r="E22" s="501"/>
      <c r="F22" s="509" t="s">
        <v>386</v>
      </c>
      <c r="G22" s="501"/>
      <c r="H22" s="508" t="s">
        <v>356</v>
      </c>
      <c r="I22" s="503"/>
      <c r="J22" s="502"/>
      <c r="K22" s="502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33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38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3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M4</f>
        <v>Dénes Tibor</v>
      </c>
      <c r="L41" s="311"/>
      <c r="M41" s="377"/>
      <c r="P41" s="196"/>
      <c r="Q41" s="192"/>
      <c r="R41" s="36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70" priority="1" stopIfTrue="1" operator="equal">
      <formula>"Bye"</formula>
    </cfRule>
  </conditionalFormatting>
  <conditionalFormatting sqref="R41">
    <cfRule type="expression" dxfId="16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F756-68F3-423E-B7EE-4B71957E1DBA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C2" sqref="C2"/>
    </sheetView>
  </sheetViews>
  <sheetFormatPr defaultRowHeight="13.2" x14ac:dyDescent="0.25"/>
  <cols>
    <col min="1" max="1" width="6.33203125" customWidth="1"/>
    <col min="2" max="2" width="13.88671875" customWidth="1"/>
    <col min="3" max="3" width="15.33203125" customWidth="1"/>
    <col min="4" max="4" width="14.10937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8.2" x14ac:dyDescent="0.4">
      <c r="A1" s="488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196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87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134</v>
      </c>
      <c r="C7" s="93" t="s">
        <v>199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200</v>
      </c>
      <c r="C8" s="93" t="s">
        <v>201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 t="s">
        <v>197</v>
      </c>
      <c r="C9" s="93" t="s">
        <v>198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/>
      <c r="C10" s="93"/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353" priority="7" stopIfTrue="1">
      <formula>$O7&gt;=1</formula>
    </cfRule>
  </conditionalFormatting>
  <conditionalFormatting sqref="B7:D14">
    <cfRule type="expression" dxfId="352" priority="5" stopIfTrue="1">
      <formula>$O7&gt;=1</formula>
    </cfRule>
  </conditionalFormatting>
  <conditionalFormatting sqref="B7:D27">
    <cfRule type="expression" dxfId="351" priority="1" stopIfTrue="1">
      <formula>$Q7&gt;=1</formula>
    </cfRule>
  </conditionalFormatting>
  <conditionalFormatting sqref="E7:E27">
    <cfRule type="expression" dxfId="350" priority="2" stopIfTrue="1">
      <formula>AND(ROUNDDOWN(($A$4-E7)/365.25,0)&lt;=13,G7&lt;&gt;"OK")</formula>
    </cfRule>
    <cfRule type="expression" dxfId="349" priority="3" stopIfTrue="1">
      <formula>AND(ROUNDDOWN(($A$4-E7)/365.25,0)&lt;=14,G7&lt;&gt;"OK")</formula>
    </cfRule>
    <cfRule type="expression" dxfId="348" priority="4" stopIfTrue="1">
      <formula>AND(ROUNDDOWN(($A$4-E7)/365.25,0)&lt;=17,G7&lt;&gt;"OK")</formula>
    </cfRule>
  </conditionalFormatting>
  <conditionalFormatting sqref="E7:E134">
    <cfRule type="expression" dxfId="347" priority="8" stopIfTrue="1">
      <formula>AND(ROUNDDOWN(($A$4-E7)/365.25,0)&lt;=13,#REF!&lt;&gt;"OK")</formula>
    </cfRule>
    <cfRule type="expression" dxfId="346" priority="9" stopIfTrue="1">
      <formula>AND(ROUNDDOWN(($A$4-E7)/365.25,0)&lt;=14,#REF!&lt;&gt;"OK")</formula>
    </cfRule>
    <cfRule type="expression" dxfId="345" priority="10" stopIfTrue="1">
      <formula>AND(ROUNDDOWN(($A$4-E7)/365.25,0)&lt;=17,#REF!&lt;&gt;"OK")</formula>
    </cfRule>
  </conditionalFormatting>
  <conditionalFormatting sqref="H7:H134">
    <cfRule type="cellIs" dxfId="344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9265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05B1D-02E6-419A-A291-5E3711AE84BE}">
  <sheetPr>
    <tabColor indexed="42"/>
  </sheetPr>
  <dimension ref="A1:R134"/>
  <sheetViews>
    <sheetView showGridLines="0" showZeros="0" workbookViewId="0">
      <pane ySplit="6" topLeftCell="A7" activePane="bottomLeft" state="frozen"/>
      <selection activeCell="A5" sqref="A5"/>
      <selection pane="bottomLeft" activeCell="B3" sqref="B3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8" ht="13.8" thickBot="1" x14ac:dyDescent="0.3">
      <c r="B2" s="88" t="s">
        <v>51</v>
      </c>
      <c r="C2" s="276" t="s">
        <v>270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8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8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8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8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8" s="11" customFormat="1" ht="18.899999999999999" customHeight="1" x14ac:dyDescent="0.25">
      <c r="A7" s="251">
        <v>1</v>
      </c>
      <c r="B7" s="93" t="s">
        <v>128</v>
      </c>
      <c r="C7" s="93" t="s">
        <v>238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8" s="11" customFormat="1" ht="18.899999999999999" customHeight="1" x14ac:dyDescent="0.25">
      <c r="A8" s="251">
        <v>2</v>
      </c>
      <c r="B8" s="93" t="s">
        <v>271</v>
      </c>
      <c r="C8" s="93" t="s">
        <v>153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8" s="11" customFormat="1" ht="18.899999999999999" customHeight="1" x14ac:dyDescent="0.25">
      <c r="A9" s="251">
        <v>3</v>
      </c>
      <c r="B9" s="93" t="s">
        <v>163</v>
      </c>
      <c r="C9" s="93" t="s">
        <v>137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8" s="11" customFormat="1" ht="18.899999999999999" customHeight="1" x14ac:dyDescent="0.25">
      <c r="A10" s="251">
        <v>4</v>
      </c>
      <c r="B10" s="93" t="s">
        <v>159</v>
      </c>
      <c r="C10" s="93" t="s">
        <v>172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8" s="11" customFormat="1" ht="18.899999999999999" customHeight="1" x14ac:dyDescent="0.25">
      <c r="A11" s="251">
        <v>5</v>
      </c>
      <c r="B11" s="93" t="s">
        <v>174</v>
      </c>
      <c r="C11" s="93" t="s">
        <v>272</v>
      </c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8" s="11" customFormat="1" ht="18.899999999999999" customHeight="1" x14ac:dyDescent="0.25">
      <c r="A12" s="251">
        <v>6</v>
      </c>
      <c r="B12" s="93" t="s">
        <v>173</v>
      </c>
      <c r="C12" s="93" t="s">
        <v>273</v>
      </c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  <c r="R12" s="11">
        <v>1</v>
      </c>
    </row>
    <row r="13" spans="1:18" s="11" customFormat="1" ht="18.899999999999999" customHeight="1" x14ac:dyDescent="0.25">
      <c r="A13" s="251">
        <v>7</v>
      </c>
      <c r="B13" s="93" t="s">
        <v>274</v>
      </c>
      <c r="C13" s="93" t="s">
        <v>178</v>
      </c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8" s="11" customFormat="1" ht="18.899999999999999" customHeight="1" x14ac:dyDescent="0.25">
      <c r="A14" s="251">
        <v>8</v>
      </c>
      <c r="B14" s="93" t="s">
        <v>275</v>
      </c>
      <c r="C14" s="93" t="s">
        <v>276</v>
      </c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8" s="11" customFormat="1" ht="18.899999999999999" customHeight="1" x14ac:dyDescent="0.25">
      <c r="A15" s="251">
        <v>9</v>
      </c>
      <c r="B15" s="481" t="s">
        <v>277</v>
      </c>
      <c r="C15" s="481" t="s">
        <v>278</v>
      </c>
      <c r="D15" s="485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8" s="11" customFormat="1" ht="18.899999999999999" customHeight="1" x14ac:dyDescent="0.25">
      <c r="A16" s="251">
        <v>10</v>
      </c>
      <c r="B16" s="486"/>
      <c r="C16" s="486"/>
      <c r="D16" s="485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B7:C14">
    <cfRule type="expression" dxfId="168" priority="61" stopIfTrue="1">
      <formula>$O8&gt;=1</formula>
    </cfRule>
    <cfRule type="expression" dxfId="167" priority="68" stopIfTrue="1">
      <formula>$Q8&gt;=1</formula>
    </cfRule>
  </conditionalFormatting>
  <conditionalFormatting sqref="D7:D15 A16:D134 A7:A15">
    <cfRule type="expression" dxfId="166" priority="7" stopIfTrue="1">
      <formula>$O7&gt;=1</formula>
    </cfRule>
  </conditionalFormatting>
  <conditionalFormatting sqref="D7:D15 B16:D27">
    <cfRule type="expression" dxfId="165" priority="1" stopIfTrue="1">
      <formula>$Q7&gt;=1</formula>
    </cfRule>
  </conditionalFormatting>
  <conditionalFormatting sqref="E7:E27">
    <cfRule type="expression" dxfId="164" priority="2" stopIfTrue="1">
      <formula>AND(ROUNDDOWN(($A$4-E7)/365.25,0)&lt;=13,G7&lt;&gt;"OK")</formula>
    </cfRule>
    <cfRule type="expression" dxfId="163" priority="3" stopIfTrue="1">
      <formula>AND(ROUNDDOWN(($A$4-E7)/365.25,0)&lt;=14,G7&lt;&gt;"OK")</formula>
    </cfRule>
    <cfRule type="expression" dxfId="162" priority="4" stopIfTrue="1">
      <formula>AND(ROUNDDOWN(($A$4-E7)/365.25,0)&lt;=17,G7&lt;&gt;"OK")</formula>
    </cfRule>
  </conditionalFormatting>
  <conditionalFormatting sqref="E7:E134">
    <cfRule type="expression" dxfId="161" priority="8" stopIfTrue="1">
      <formula>AND(ROUNDDOWN(($A$4-E7)/365.25,0)&lt;=13,#REF!&lt;&gt;"OK")</formula>
    </cfRule>
    <cfRule type="expression" dxfId="160" priority="9" stopIfTrue="1">
      <formula>AND(ROUNDDOWN(($A$4-E7)/365.25,0)&lt;=14,#REF!&lt;&gt;"OK")</formula>
    </cfRule>
    <cfRule type="expression" dxfId="159" priority="10" stopIfTrue="1">
      <formula>AND(ROUNDDOWN(($A$4-E7)/365.25,0)&lt;=17,#REF!&lt;&gt;"OK")</formula>
    </cfRule>
  </conditionalFormatting>
  <conditionalFormatting sqref="H7:H134">
    <cfRule type="cellIs" dxfId="158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9665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FFC4-5951-403C-94AD-6FEADA3667D3}">
  <sheetPr>
    <tabColor indexed="11"/>
  </sheetPr>
  <dimension ref="A1:AS140"/>
  <sheetViews>
    <sheetView workbookViewId="0">
      <selection activeCell="E2" sqref="E2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4" customWidth="1"/>
    <col min="11" max="11" width="10.6640625" customWidth="1"/>
    <col min="12" max="12" width="1.6640625" style="114" customWidth="1"/>
    <col min="13" max="13" width="10.6640625" customWidth="1"/>
    <col min="14" max="14" width="1.6640625" style="115" customWidth="1"/>
    <col min="15" max="15" width="10.6640625" customWidth="1"/>
    <col min="16" max="16" width="1.6640625" style="114" customWidth="1"/>
    <col min="17" max="17" width="10.6640625" customWidth="1"/>
    <col min="18" max="18" width="1.6640625" style="115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23" customWidth="1"/>
  </cols>
  <sheetData>
    <row r="1" spans="1:45" s="116" customFormat="1" ht="21.75" customHeight="1" x14ac:dyDescent="0.25">
      <c r="A1" s="281" t="str">
        <f>Altalanos!$A$6</f>
        <v>Pest Várnegye Diákolimpia</v>
      </c>
      <c r="B1" s="281"/>
      <c r="C1" s="282"/>
      <c r="D1" s="282"/>
      <c r="E1" s="282"/>
      <c r="F1" s="282"/>
      <c r="G1" s="282"/>
      <c r="H1" s="281"/>
      <c r="I1" s="283"/>
      <c r="J1" s="284"/>
      <c r="K1" s="285" t="s">
        <v>52</v>
      </c>
      <c r="L1" s="286"/>
      <c r="M1" s="287"/>
      <c r="N1" s="284"/>
      <c r="O1" s="284" t="s">
        <v>14</v>
      </c>
      <c r="P1" s="284"/>
      <c r="Q1" s="282"/>
      <c r="R1" s="284"/>
      <c r="T1" s="334"/>
      <c r="U1" s="334"/>
      <c r="V1" s="334"/>
      <c r="W1" s="334"/>
      <c r="X1" s="334"/>
      <c r="Y1" s="334"/>
      <c r="Z1" s="334"/>
      <c r="AA1" s="334"/>
      <c r="AB1" s="415" t="e">
        <f>IF($Y$5=1,CONCATENATE(VLOOKUP($Y$3,$AA$2:$AH$14,2)),CONCATENATE(VLOOKUP($Y$3,$AA$16:$AH$25,2)))</f>
        <v>#N/A</v>
      </c>
      <c r="AC1" s="415" t="e">
        <f>IF($Y$5=1,CONCATENATE(VLOOKUP($Y$3,$AA$2:$AH$14,3)),CONCATENATE(VLOOKUP($Y$3,$AA$16:$AH$25,3)))</f>
        <v>#N/A</v>
      </c>
      <c r="AD1" s="415" t="e">
        <f>IF($Y$5=1,CONCATENATE(VLOOKUP($Y$3,$AA$2:$AH$14,4)),CONCATENATE(VLOOKUP($Y$3,$AA$16:$AH$25,4)))</f>
        <v>#N/A</v>
      </c>
      <c r="AE1" s="415" t="e">
        <f>IF($Y$5=1,CONCATENATE(VLOOKUP($Y$3,$AA$2:$AH$14,5)),CONCATENATE(VLOOKUP($Y$3,$AA$16:$AH$25,5)))</f>
        <v>#N/A</v>
      </c>
      <c r="AF1" s="415" t="e">
        <f>IF($Y$5=1,CONCATENATE(VLOOKUP($Y$3,$AA$2:$AH$14,6)),CONCATENATE(VLOOKUP($Y$3,$AA$16:$AH$25,6)))</f>
        <v>#N/A</v>
      </c>
      <c r="AG1" s="415" t="e">
        <f>IF($Y$5=1,CONCATENATE(VLOOKUP($Y$3,$AA$2:$AH$14,7)),CONCATENATE(VLOOKUP($Y$3,$AA$16:$AH$25,7)))</f>
        <v>#N/A</v>
      </c>
      <c r="AH1" s="415" t="e">
        <f>IF($Y$5=1,CONCATENATE(VLOOKUP($Y$3,$AA$2:$AH$14,8)),CONCATENATE(VLOOKUP($Y$3,$AA$16:$AH$25,8)))</f>
        <v>#N/A</v>
      </c>
      <c r="AI1" s="420"/>
      <c r="AJ1" s="420"/>
      <c r="AK1" s="420"/>
    </row>
    <row r="2" spans="1:45" s="96" customFormat="1" x14ac:dyDescent="0.25">
      <c r="A2" s="288" t="s">
        <v>51</v>
      </c>
      <c r="B2" s="289"/>
      <c r="C2" s="289"/>
      <c r="D2" s="289"/>
      <c r="E2" s="289" t="s">
        <v>456</v>
      </c>
      <c r="F2" s="289"/>
      <c r="G2" s="290"/>
      <c r="H2" s="291"/>
      <c r="I2" s="291"/>
      <c r="J2" s="292"/>
      <c r="K2" s="286"/>
      <c r="L2" s="286"/>
      <c r="M2" s="286"/>
      <c r="N2" s="292"/>
      <c r="O2" s="291"/>
      <c r="P2" s="292"/>
      <c r="Q2" s="291"/>
      <c r="R2" s="292"/>
      <c r="T2" s="327"/>
      <c r="U2" s="327"/>
      <c r="V2" s="327"/>
      <c r="W2" s="327"/>
      <c r="X2" s="327"/>
      <c r="Y2" s="410"/>
      <c r="Z2" s="409"/>
      <c r="AA2" s="409" t="s">
        <v>65</v>
      </c>
      <c r="AB2" s="400">
        <v>300</v>
      </c>
      <c r="AC2" s="400">
        <v>250</v>
      </c>
      <c r="AD2" s="400">
        <v>200</v>
      </c>
      <c r="AE2" s="400">
        <v>150</v>
      </c>
      <c r="AF2" s="400">
        <v>120</v>
      </c>
      <c r="AG2" s="400">
        <v>90</v>
      </c>
      <c r="AH2" s="400">
        <v>40</v>
      </c>
      <c r="AI2" s="386"/>
      <c r="AJ2" s="386"/>
      <c r="AK2" s="386"/>
      <c r="AL2" s="327"/>
      <c r="AM2" s="327"/>
      <c r="AN2" s="327"/>
      <c r="AO2" s="327"/>
      <c r="AP2" s="327"/>
      <c r="AQ2" s="327"/>
      <c r="AR2" s="327"/>
      <c r="AS2" s="327"/>
    </row>
    <row r="3" spans="1:45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1"/>
      <c r="K3" s="50" t="s">
        <v>30</v>
      </c>
      <c r="L3" s="121"/>
      <c r="M3" s="50"/>
      <c r="N3" s="121"/>
      <c r="O3" s="50"/>
      <c r="P3" s="121"/>
      <c r="Q3" s="50"/>
      <c r="R3" s="51" t="s">
        <v>31</v>
      </c>
      <c r="T3" s="328"/>
      <c r="U3" s="328"/>
      <c r="V3" s="328"/>
      <c r="W3" s="328"/>
      <c r="X3" s="328"/>
      <c r="Y3" s="409" t="str">
        <f>IF(K4="OB","A",IF(K4="IX","W",IF(K4="","",K4)))</f>
        <v/>
      </c>
      <c r="Z3" s="409"/>
      <c r="AA3" s="409" t="s">
        <v>66</v>
      </c>
      <c r="AB3" s="400">
        <v>280</v>
      </c>
      <c r="AC3" s="400">
        <v>230</v>
      </c>
      <c r="AD3" s="400">
        <v>180</v>
      </c>
      <c r="AE3" s="400">
        <v>140</v>
      </c>
      <c r="AF3" s="400">
        <v>80</v>
      </c>
      <c r="AG3" s="400">
        <v>0</v>
      </c>
      <c r="AH3" s="400">
        <v>0</v>
      </c>
      <c r="AI3" s="386"/>
      <c r="AJ3" s="386"/>
      <c r="AK3" s="386"/>
      <c r="AL3" s="328"/>
      <c r="AM3" s="328"/>
      <c r="AN3" s="328"/>
      <c r="AO3" s="328"/>
      <c r="AP3" s="328"/>
      <c r="AQ3" s="328"/>
      <c r="AR3" s="328"/>
      <c r="AS3" s="328"/>
    </row>
    <row r="4" spans="1:45" s="28" customFormat="1" ht="11.25" customHeight="1" thickBot="1" x14ac:dyDescent="0.3">
      <c r="A4" s="505" t="str">
        <f>Altalanos!$A$10</f>
        <v>2025.05.08-09.</v>
      </c>
      <c r="B4" s="505"/>
      <c r="C4" s="505"/>
      <c r="D4" s="293"/>
      <c r="E4" s="294"/>
      <c r="F4" s="294"/>
      <c r="G4" s="294" t="str">
        <f>Altalanos!$C$10</f>
        <v>Százhalombatta</v>
      </c>
      <c r="H4" s="295"/>
      <c r="I4" s="294"/>
      <c r="J4" s="296"/>
      <c r="K4" s="297"/>
      <c r="L4" s="296"/>
      <c r="M4" s="298"/>
      <c r="N4" s="296"/>
      <c r="O4" s="294"/>
      <c r="P4" s="296"/>
      <c r="Q4" s="294"/>
      <c r="R4" s="299" t="str">
        <f>Altalanos!$E$10</f>
        <v>Dénes Tibor</v>
      </c>
      <c r="T4" s="329"/>
      <c r="U4" s="329"/>
      <c r="V4" s="329"/>
      <c r="W4" s="329"/>
      <c r="X4" s="329"/>
      <c r="Y4" s="409"/>
      <c r="Z4" s="409"/>
      <c r="AA4" s="409" t="s">
        <v>89</v>
      </c>
      <c r="AB4" s="400">
        <v>250</v>
      </c>
      <c r="AC4" s="400">
        <v>200</v>
      </c>
      <c r="AD4" s="400">
        <v>150</v>
      </c>
      <c r="AE4" s="400">
        <v>120</v>
      </c>
      <c r="AF4" s="400">
        <v>90</v>
      </c>
      <c r="AG4" s="400">
        <v>60</v>
      </c>
      <c r="AH4" s="400">
        <v>25</v>
      </c>
      <c r="AI4" s="386"/>
      <c r="AJ4" s="386"/>
      <c r="AK4" s="386"/>
      <c r="AL4" s="329"/>
      <c r="AM4" s="329"/>
      <c r="AN4" s="329"/>
      <c r="AO4" s="329"/>
      <c r="AP4" s="329"/>
      <c r="AQ4" s="329"/>
      <c r="AR4" s="329"/>
      <c r="AS4" s="329"/>
    </row>
    <row r="5" spans="1:45" s="19" customFormat="1" x14ac:dyDescent="0.25">
      <c r="A5" s="126"/>
      <c r="B5" s="127" t="s">
        <v>4</v>
      </c>
      <c r="C5" s="274" t="s">
        <v>45</v>
      </c>
      <c r="D5" s="127" t="s">
        <v>44</v>
      </c>
      <c r="E5" s="127" t="s">
        <v>42</v>
      </c>
      <c r="F5" s="128" t="s">
        <v>28</v>
      </c>
      <c r="G5" s="128" t="s">
        <v>29</v>
      </c>
      <c r="H5" s="128"/>
      <c r="I5" s="128" t="s">
        <v>32</v>
      </c>
      <c r="J5" s="128"/>
      <c r="K5" s="127" t="s">
        <v>43</v>
      </c>
      <c r="L5" s="129"/>
      <c r="M5" s="127" t="s">
        <v>58</v>
      </c>
      <c r="N5" s="129"/>
      <c r="O5" s="127" t="s">
        <v>57</v>
      </c>
      <c r="P5" s="129"/>
      <c r="Q5" s="127"/>
      <c r="R5" s="130"/>
      <c r="T5" s="328"/>
      <c r="U5" s="328"/>
      <c r="V5" s="328"/>
      <c r="W5" s="328"/>
      <c r="X5" s="328"/>
      <c r="Y5" s="409">
        <f>IF(OR(Altalanos!$A$8="F1",Altalanos!$A$8="F2",Altalanos!$A$8="N1",Altalanos!$A$8="N2"),1,2)</f>
        <v>2</v>
      </c>
      <c r="Z5" s="409"/>
      <c r="AA5" s="409" t="s">
        <v>90</v>
      </c>
      <c r="AB5" s="400">
        <v>200</v>
      </c>
      <c r="AC5" s="400">
        <v>150</v>
      </c>
      <c r="AD5" s="400">
        <v>120</v>
      </c>
      <c r="AE5" s="400">
        <v>90</v>
      </c>
      <c r="AF5" s="400">
        <v>60</v>
      </c>
      <c r="AG5" s="400">
        <v>40</v>
      </c>
      <c r="AH5" s="400">
        <v>15</v>
      </c>
      <c r="AI5" s="386"/>
      <c r="AJ5" s="386"/>
      <c r="AK5" s="386"/>
      <c r="AL5" s="328"/>
      <c r="AM5" s="328"/>
      <c r="AN5" s="328"/>
      <c r="AO5" s="328"/>
      <c r="AP5" s="328"/>
      <c r="AQ5" s="328"/>
      <c r="AR5" s="328"/>
      <c r="AS5" s="328"/>
    </row>
    <row r="6" spans="1:45" s="466" customFormat="1" ht="11.1" customHeight="1" thickBot="1" x14ac:dyDescent="0.3">
      <c r="A6" s="467"/>
      <c r="B6" s="468"/>
      <c r="C6" s="468"/>
      <c r="D6" s="468"/>
      <c r="E6" s="468"/>
      <c r="F6" s="467" t="str">
        <f>IF(Y3="","",CONCATENATE(VLOOKUP(Y3,AB1:AH1,4)," pont"))</f>
        <v/>
      </c>
      <c r="G6" s="469"/>
      <c r="H6" s="470"/>
      <c r="I6" s="469"/>
      <c r="J6" s="471"/>
      <c r="K6" s="468" t="str">
        <f>IF(Y3="","",CONCATENATE(VLOOKUP(Y3,AB1:AH1,3)," pont"))</f>
        <v/>
      </c>
      <c r="L6" s="471"/>
      <c r="M6" s="468" t="str">
        <f>IF(Y3="","",CONCATENATE(VLOOKUP(Y3,AB1:AH1,2)," pont"))</f>
        <v/>
      </c>
      <c r="N6" s="471"/>
      <c r="O6" s="468" t="str">
        <f>IF(Y3="","",CONCATENATE(VLOOKUP(Y3,AB1:AH1,1)," pont"))</f>
        <v/>
      </c>
      <c r="P6" s="471"/>
      <c r="Q6" s="468"/>
      <c r="R6" s="472"/>
      <c r="T6" s="473"/>
      <c r="U6" s="473"/>
      <c r="V6" s="473"/>
      <c r="W6" s="473"/>
      <c r="X6" s="473"/>
      <c r="Y6" s="474"/>
      <c r="Z6" s="474"/>
      <c r="AA6" s="474" t="s">
        <v>91</v>
      </c>
      <c r="AB6" s="475">
        <v>150</v>
      </c>
      <c r="AC6" s="475">
        <v>120</v>
      </c>
      <c r="AD6" s="475">
        <v>90</v>
      </c>
      <c r="AE6" s="475">
        <v>60</v>
      </c>
      <c r="AF6" s="475">
        <v>40</v>
      </c>
      <c r="AG6" s="475">
        <v>25</v>
      </c>
      <c r="AH6" s="475">
        <v>10</v>
      </c>
      <c r="AI6" s="476"/>
      <c r="AJ6" s="476"/>
      <c r="AK6" s="476"/>
      <c r="AL6" s="473"/>
      <c r="AM6" s="473"/>
      <c r="AN6" s="473"/>
      <c r="AO6" s="473"/>
      <c r="AP6" s="473"/>
      <c r="AQ6" s="473"/>
      <c r="AR6" s="473"/>
      <c r="AS6" s="473"/>
    </row>
    <row r="7" spans="1:45" s="34" customFormat="1" ht="12.9" customHeight="1" x14ac:dyDescent="0.25">
      <c r="A7" s="131">
        <v>1</v>
      </c>
      <c r="B7" s="300" t="str">
        <f>IF($E7="","",VLOOKUP($E7,#REF!,14))</f>
        <v/>
      </c>
      <c r="C7" s="301" t="str">
        <f>IF($E7="","",VLOOKUP($E7,#REF!,15))</f>
        <v/>
      </c>
      <c r="D7" s="301" t="str">
        <f>IF($E7="","",VLOOKUP($E7,#REF!,5))</f>
        <v/>
      </c>
      <c r="E7" s="302"/>
      <c r="F7" s="303" t="s">
        <v>128</v>
      </c>
      <c r="G7" s="303" t="s">
        <v>238</v>
      </c>
      <c r="H7" s="303"/>
      <c r="I7" s="303" t="str">
        <f>IF($E7="","",VLOOKUP($E7,#REF!,4))</f>
        <v/>
      </c>
      <c r="J7" s="304"/>
      <c r="K7" s="305"/>
      <c r="L7" s="305"/>
      <c r="M7" s="305"/>
      <c r="N7" s="305"/>
      <c r="O7" s="137"/>
      <c r="P7" s="138"/>
      <c r="Q7" s="139"/>
      <c r="R7" s="140"/>
      <c r="S7" s="141"/>
      <c r="T7" s="141"/>
      <c r="U7" s="330" t="str">
        <f>Birók!P21</f>
        <v>Bíró</v>
      </c>
      <c r="V7" s="141"/>
      <c r="W7" s="141"/>
      <c r="X7" s="141"/>
      <c r="Y7" s="409"/>
      <c r="Z7" s="409"/>
      <c r="AA7" s="409" t="s">
        <v>92</v>
      </c>
      <c r="AB7" s="400">
        <v>120</v>
      </c>
      <c r="AC7" s="400">
        <v>90</v>
      </c>
      <c r="AD7" s="400">
        <v>60</v>
      </c>
      <c r="AE7" s="400">
        <v>40</v>
      </c>
      <c r="AF7" s="400">
        <v>25</v>
      </c>
      <c r="AG7" s="400">
        <v>10</v>
      </c>
      <c r="AH7" s="400">
        <v>5</v>
      </c>
      <c r="AI7" s="386"/>
      <c r="AJ7" s="386"/>
      <c r="AK7" s="386"/>
      <c r="AL7" s="141"/>
      <c r="AM7" s="141"/>
      <c r="AN7" s="141"/>
      <c r="AO7" s="141"/>
      <c r="AP7" s="141"/>
      <c r="AQ7" s="141"/>
      <c r="AR7" s="141"/>
      <c r="AS7" s="141"/>
    </row>
    <row r="8" spans="1:45" s="34" customFormat="1" ht="12.9" customHeight="1" x14ac:dyDescent="0.25">
      <c r="A8" s="143"/>
      <c r="B8" s="306"/>
      <c r="C8" s="307"/>
      <c r="D8" s="307"/>
      <c r="E8" s="218"/>
      <c r="F8" s="308"/>
      <c r="G8" s="308"/>
      <c r="H8" s="309"/>
      <c r="I8" s="449" t="s">
        <v>0</v>
      </c>
      <c r="J8" s="148"/>
      <c r="K8" s="310" t="s">
        <v>128</v>
      </c>
      <c r="L8" s="310"/>
      <c r="M8" s="305"/>
      <c r="N8" s="305"/>
      <c r="O8" s="137"/>
      <c r="P8" s="138"/>
      <c r="Q8" s="139"/>
      <c r="R8" s="140"/>
      <c r="S8" s="141"/>
      <c r="T8" s="141"/>
      <c r="U8" s="331" t="str">
        <f>Birók!P22</f>
        <v xml:space="preserve"> </v>
      </c>
      <c r="V8" s="141"/>
      <c r="W8" s="141"/>
      <c r="X8" s="141"/>
      <c r="Y8" s="409"/>
      <c r="Z8" s="409"/>
      <c r="AA8" s="409" t="s">
        <v>93</v>
      </c>
      <c r="AB8" s="400">
        <v>90</v>
      </c>
      <c r="AC8" s="400">
        <v>60</v>
      </c>
      <c r="AD8" s="400">
        <v>40</v>
      </c>
      <c r="AE8" s="400">
        <v>25</v>
      </c>
      <c r="AF8" s="400">
        <v>10</v>
      </c>
      <c r="AG8" s="400">
        <v>5</v>
      </c>
      <c r="AH8" s="400">
        <v>2</v>
      </c>
      <c r="AI8" s="386"/>
      <c r="AJ8" s="386"/>
      <c r="AK8" s="386"/>
      <c r="AL8" s="141"/>
      <c r="AM8" s="141"/>
      <c r="AN8" s="141"/>
      <c r="AO8" s="141"/>
      <c r="AP8" s="141"/>
      <c r="AQ8" s="141"/>
      <c r="AR8" s="141"/>
      <c r="AS8" s="141"/>
    </row>
    <row r="9" spans="1:45" s="34" customFormat="1" ht="12.9" customHeight="1" x14ac:dyDescent="0.25">
      <c r="A9" s="143">
        <v>2</v>
      </c>
      <c r="B9" s="300" t="str">
        <f>IF($E9="","",VLOOKUP($E9,#REF!,14))</f>
        <v/>
      </c>
      <c r="C9" s="301" t="str">
        <f>IF($E9="","",VLOOKUP($E9,#REF!,15))</f>
        <v/>
      </c>
      <c r="D9" s="301" t="str">
        <f>IF($E9="","",VLOOKUP($E9,#REF!,5))</f>
        <v/>
      </c>
      <c r="E9" s="435"/>
      <c r="F9" s="480" t="s">
        <v>97</v>
      </c>
      <c r="G9" s="352" t="str">
        <f>IF($E9="","",VLOOKUP($E9,#REF!,3))</f>
        <v/>
      </c>
      <c r="H9" s="352"/>
      <c r="I9" s="352" t="str">
        <f>IF($E9="","",VLOOKUP($E9,#REF!,4))</f>
        <v/>
      </c>
      <c r="J9" s="312"/>
      <c r="K9" s="305"/>
      <c r="L9" s="313"/>
      <c r="M9" s="305"/>
      <c r="N9" s="305"/>
      <c r="O9" s="137"/>
      <c r="P9" s="138"/>
      <c r="Q9" s="139"/>
      <c r="R9" s="140"/>
      <c r="S9" s="141"/>
      <c r="T9" s="141"/>
      <c r="U9" s="331" t="str">
        <f>Birók!P23</f>
        <v xml:space="preserve"> </v>
      </c>
      <c r="V9" s="141"/>
      <c r="W9" s="141"/>
      <c r="X9" s="141"/>
      <c r="Y9" s="409"/>
      <c r="Z9" s="409"/>
      <c r="AA9" s="409" t="s">
        <v>94</v>
      </c>
      <c r="AB9" s="400">
        <v>60</v>
      </c>
      <c r="AC9" s="400">
        <v>40</v>
      </c>
      <c r="AD9" s="400">
        <v>25</v>
      </c>
      <c r="AE9" s="400">
        <v>10</v>
      </c>
      <c r="AF9" s="400">
        <v>5</v>
      </c>
      <c r="AG9" s="400">
        <v>2</v>
      </c>
      <c r="AH9" s="400">
        <v>1</v>
      </c>
      <c r="AI9" s="386"/>
      <c r="AJ9" s="386"/>
      <c r="AK9" s="386"/>
      <c r="AL9" s="141"/>
      <c r="AM9" s="141"/>
      <c r="AN9" s="141"/>
      <c r="AO9" s="141"/>
      <c r="AP9" s="141"/>
      <c r="AQ9" s="141"/>
      <c r="AR9" s="141"/>
      <c r="AS9" s="141"/>
    </row>
    <row r="10" spans="1:45" s="34" customFormat="1" ht="12.9" customHeight="1" x14ac:dyDescent="0.25">
      <c r="A10" s="143"/>
      <c r="B10" s="306"/>
      <c r="C10" s="307"/>
      <c r="D10" s="307"/>
      <c r="E10" s="436"/>
      <c r="F10" s="437"/>
      <c r="G10" s="437"/>
      <c r="H10" s="438"/>
      <c r="I10" s="437"/>
      <c r="J10" s="314"/>
      <c r="K10" s="449" t="s">
        <v>0</v>
      </c>
      <c r="L10" s="156"/>
      <c r="M10" s="310" t="s">
        <v>128</v>
      </c>
      <c r="N10" s="315"/>
      <c r="O10" s="316"/>
      <c r="P10" s="316"/>
      <c r="Q10" s="139"/>
      <c r="R10" s="140"/>
      <c r="S10" s="141"/>
      <c r="T10" s="141"/>
      <c r="U10" s="331" t="str">
        <f>Birók!P24</f>
        <v xml:space="preserve"> </v>
      </c>
      <c r="V10" s="141"/>
      <c r="W10" s="141"/>
      <c r="X10" s="141"/>
      <c r="Y10" s="409"/>
      <c r="Z10" s="409"/>
      <c r="AA10" s="409" t="s">
        <v>95</v>
      </c>
      <c r="AB10" s="400">
        <v>40</v>
      </c>
      <c r="AC10" s="400">
        <v>25</v>
      </c>
      <c r="AD10" s="400">
        <v>15</v>
      </c>
      <c r="AE10" s="400">
        <v>7</v>
      </c>
      <c r="AF10" s="400">
        <v>4</v>
      </c>
      <c r="AG10" s="400">
        <v>1</v>
      </c>
      <c r="AH10" s="400">
        <v>0</v>
      </c>
      <c r="AI10" s="386"/>
      <c r="AJ10" s="386"/>
      <c r="AK10" s="386"/>
      <c r="AL10" s="141"/>
      <c r="AM10" s="141"/>
      <c r="AN10" s="141"/>
      <c r="AO10" s="141"/>
      <c r="AP10" s="141"/>
      <c r="AQ10" s="141"/>
      <c r="AR10" s="141"/>
      <c r="AS10" s="141"/>
    </row>
    <row r="11" spans="1:45" s="34" customFormat="1" ht="12.9" customHeight="1" x14ac:dyDescent="0.25">
      <c r="A11" s="143">
        <v>3</v>
      </c>
      <c r="B11" s="300" t="str">
        <f>IF($E11="","",VLOOKUP($E11,#REF!,14))</f>
        <v/>
      </c>
      <c r="C11" s="301" t="str">
        <f>IF($E11="","",VLOOKUP($E11,#REF!,15))</f>
        <v/>
      </c>
      <c r="D11" s="301" t="str">
        <f>IF($E11="","",VLOOKUP($E11,#REF!,5))</f>
        <v/>
      </c>
      <c r="E11" s="435"/>
      <c r="F11" s="480" t="s">
        <v>97</v>
      </c>
      <c r="G11" s="352" t="str">
        <f>IF($E11="","",VLOOKUP($E11,#REF!,3))</f>
        <v/>
      </c>
      <c r="H11" s="352"/>
      <c r="I11" s="352" t="str">
        <f>IF($E11="","",VLOOKUP($E11,#REF!,4))</f>
        <v/>
      </c>
      <c r="J11" s="304"/>
      <c r="K11" s="305"/>
      <c r="L11" s="317"/>
      <c r="M11" s="305" t="s">
        <v>438</v>
      </c>
      <c r="N11" s="318"/>
      <c r="O11" s="316"/>
      <c r="P11" s="316"/>
      <c r="Q11" s="139"/>
      <c r="R11" s="140"/>
      <c r="S11" s="141"/>
      <c r="T11" s="141"/>
      <c r="U11" s="331" t="str">
        <f>Birók!P25</f>
        <v xml:space="preserve"> </v>
      </c>
      <c r="V11" s="141"/>
      <c r="W11" s="141"/>
      <c r="X11" s="141"/>
      <c r="Y11" s="409"/>
      <c r="Z11" s="409"/>
      <c r="AA11" s="409" t="s">
        <v>96</v>
      </c>
      <c r="AB11" s="400">
        <v>25</v>
      </c>
      <c r="AC11" s="400">
        <v>15</v>
      </c>
      <c r="AD11" s="400">
        <v>10</v>
      </c>
      <c r="AE11" s="400">
        <v>6</v>
      </c>
      <c r="AF11" s="400">
        <v>3</v>
      </c>
      <c r="AG11" s="400">
        <v>1</v>
      </c>
      <c r="AH11" s="400">
        <v>0</v>
      </c>
      <c r="AI11" s="386"/>
      <c r="AJ11" s="386"/>
      <c r="AK11" s="386"/>
      <c r="AL11" s="141"/>
      <c r="AM11" s="141"/>
      <c r="AN11" s="141"/>
      <c r="AO11" s="141"/>
      <c r="AP11" s="141"/>
      <c r="AQ11" s="141"/>
      <c r="AR11" s="141"/>
      <c r="AS11" s="141"/>
    </row>
    <row r="12" spans="1:45" s="34" customFormat="1" ht="12.9" customHeight="1" x14ac:dyDescent="0.25">
      <c r="A12" s="143"/>
      <c r="B12" s="306"/>
      <c r="C12" s="307"/>
      <c r="D12" s="307"/>
      <c r="E12" s="436"/>
      <c r="F12" s="437"/>
      <c r="G12" s="437"/>
      <c r="H12" s="438"/>
      <c r="I12" s="449" t="s">
        <v>0</v>
      </c>
      <c r="J12" s="148"/>
      <c r="K12" s="310" t="s">
        <v>275</v>
      </c>
      <c r="L12" s="319"/>
      <c r="M12" s="305"/>
      <c r="N12" s="318"/>
      <c r="O12" s="316"/>
      <c r="P12" s="316"/>
      <c r="Q12" s="139"/>
      <c r="R12" s="140"/>
      <c r="S12" s="141"/>
      <c r="T12" s="141"/>
      <c r="U12" s="331" t="str">
        <f>Birók!P26</f>
        <v xml:space="preserve"> </v>
      </c>
      <c r="V12" s="141"/>
      <c r="W12" s="141"/>
      <c r="X12" s="141"/>
      <c r="Y12" s="409"/>
      <c r="Z12" s="409"/>
      <c r="AA12" s="409" t="s">
        <v>101</v>
      </c>
      <c r="AB12" s="400">
        <v>15</v>
      </c>
      <c r="AC12" s="400">
        <v>10</v>
      </c>
      <c r="AD12" s="400">
        <v>6</v>
      </c>
      <c r="AE12" s="400">
        <v>3</v>
      </c>
      <c r="AF12" s="400">
        <v>1</v>
      </c>
      <c r="AG12" s="400">
        <v>0</v>
      </c>
      <c r="AH12" s="400">
        <v>0</v>
      </c>
      <c r="AI12" s="386"/>
      <c r="AJ12" s="386"/>
      <c r="AK12" s="386"/>
      <c r="AL12" s="141"/>
      <c r="AM12" s="141"/>
      <c r="AN12" s="141"/>
      <c r="AO12" s="141"/>
      <c r="AP12" s="141"/>
      <c r="AQ12" s="141"/>
      <c r="AR12" s="141"/>
      <c r="AS12" s="141"/>
    </row>
    <row r="13" spans="1:45" s="34" customFormat="1" ht="12.9" customHeight="1" x14ac:dyDescent="0.25">
      <c r="A13" s="143">
        <v>4</v>
      </c>
      <c r="B13" s="300" t="str">
        <f>IF($E13="","",VLOOKUP($E13,#REF!,14))</f>
        <v/>
      </c>
      <c r="C13" s="301" t="str">
        <f>IF($E13="","",VLOOKUP($E13,#REF!,15))</f>
        <v/>
      </c>
      <c r="D13" s="301" t="str">
        <f>IF($E13="","",VLOOKUP($E13,#REF!,5))</f>
        <v/>
      </c>
      <c r="E13" s="435"/>
      <c r="F13" s="480" t="s">
        <v>275</v>
      </c>
      <c r="G13" s="480" t="s">
        <v>276</v>
      </c>
      <c r="H13" s="352"/>
      <c r="I13" s="352" t="str">
        <f>IF($E13="","",VLOOKUP($E13,#REF!,4))</f>
        <v/>
      </c>
      <c r="J13" s="320"/>
      <c r="K13" s="305"/>
      <c r="L13" s="305"/>
      <c r="M13" s="305"/>
      <c r="N13" s="318"/>
      <c r="O13" s="316"/>
      <c r="P13" s="316"/>
      <c r="Q13" s="139"/>
      <c r="R13" s="140"/>
      <c r="S13" s="141"/>
      <c r="T13" s="141"/>
      <c r="U13" s="331" t="str">
        <f>Birók!P27</f>
        <v xml:space="preserve"> </v>
      </c>
      <c r="V13" s="141"/>
      <c r="W13" s="141"/>
      <c r="X13" s="141"/>
      <c r="Y13" s="409"/>
      <c r="Z13" s="409"/>
      <c r="AA13" s="409" t="s">
        <v>97</v>
      </c>
      <c r="AB13" s="400">
        <v>10</v>
      </c>
      <c r="AC13" s="400">
        <v>6</v>
      </c>
      <c r="AD13" s="400">
        <v>3</v>
      </c>
      <c r="AE13" s="400">
        <v>1</v>
      </c>
      <c r="AF13" s="400">
        <v>0</v>
      </c>
      <c r="AG13" s="400">
        <v>0</v>
      </c>
      <c r="AH13" s="400">
        <v>0</v>
      </c>
      <c r="AI13" s="386"/>
      <c r="AJ13" s="386"/>
      <c r="AK13" s="386"/>
      <c r="AL13" s="141"/>
      <c r="AM13" s="141"/>
      <c r="AN13" s="141"/>
      <c r="AO13" s="141"/>
      <c r="AP13" s="141"/>
      <c r="AQ13" s="141"/>
      <c r="AR13" s="141"/>
      <c r="AS13" s="141"/>
    </row>
    <row r="14" spans="1:45" s="34" customFormat="1" ht="12.9" customHeight="1" x14ac:dyDescent="0.25">
      <c r="A14" s="143"/>
      <c r="B14" s="306"/>
      <c r="C14" s="307"/>
      <c r="D14" s="307"/>
      <c r="E14" s="436"/>
      <c r="F14" s="437"/>
      <c r="G14" s="437"/>
      <c r="H14" s="438"/>
      <c r="I14" s="437"/>
      <c r="J14" s="314"/>
      <c r="K14" s="305"/>
      <c r="L14" s="305"/>
      <c r="M14" s="449" t="s">
        <v>0</v>
      </c>
      <c r="N14" s="156"/>
      <c r="O14" s="310" t="s">
        <v>159</v>
      </c>
      <c r="P14" s="315"/>
      <c r="Q14" s="139"/>
      <c r="R14" s="140"/>
      <c r="S14" s="141"/>
      <c r="T14" s="141"/>
      <c r="U14" s="331" t="str">
        <f>Birók!P28</f>
        <v xml:space="preserve"> </v>
      </c>
      <c r="V14" s="141"/>
      <c r="W14" s="141"/>
      <c r="X14" s="141"/>
      <c r="Y14" s="409"/>
      <c r="Z14" s="409"/>
      <c r="AA14" s="409" t="s">
        <v>98</v>
      </c>
      <c r="AB14" s="400">
        <v>3</v>
      </c>
      <c r="AC14" s="400">
        <v>2</v>
      </c>
      <c r="AD14" s="400">
        <v>1</v>
      </c>
      <c r="AE14" s="400">
        <v>0</v>
      </c>
      <c r="AF14" s="400">
        <v>0</v>
      </c>
      <c r="AG14" s="400">
        <v>0</v>
      </c>
      <c r="AH14" s="400">
        <v>0</v>
      </c>
      <c r="AI14" s="386"/>
      <c r="AJ14" s="386"/>
      <c r="AK14" s="386"/>
      <c r="AL14" s="141"/>
      <c r="AM14" s="141"/>
      <c r="AN14" s="141"/>
      <c r="AO14" s="141"/>
      <c r="AP14" s="141"/>
      <c r="AQ14" s="141"/>
      <c r="AR14" s="141"/>
      <c r="AS14" s="141"/>
    </row>
    <row r="15" spans="1:45" s="34" customFormat="1" ht="12.9" customHeight="1" x14ac:dyDescent="0.25">
      <c r="A15" s="351">
        <v>5</v>
      </c>
      <c r="B15" s="300" t="str">
        <f>IF($E15="","",VLOOKUP($E15,#REF!,14))</f>
        <v/>
      </c>
      <c r="C15" s="301" t="str">
        <f>IF($E15="","",VLOOKUP($E15,#REF!,15))</f>
        <v/>
      </c>
      <c r="D15" s="301" t="str">
        <f>IF($E15="","",VLOOKUP($E15,#REF!,5))</f>
        <v/>
      </c>
      <c r="E15" s="435"/>
      <c r="F15" s="480" t="s">
        <v>436</v>
      </c>
      <c r="G15" s="480" t="s">
        <v>153</v>
      </c>
      <c r="H15" s="352"/>
      <c r="I15" s="352" t="str">
        <f>IF($E15="","",VLOOKUP($E15,#REF!,4))</f>
        <v/>
      </c>
      <c r="J15" s="322"/>
      <c r="K15" s="305"/>
      <c r="L15" s="305"/>
      <c r="M15" s="305"/>
      <c r="N15" s="318"/>
      <c r="O15" s="305" t="s">
        <v>439</v>
      </c>
      <c r="P15" s="316"/>
      <c r="Q15" s="139"/>
      <c r="R15" s="140"/>
      <c r="S15" s="141"/>
      <c r="T15" s="141"/>
      <c r="U15" s="331" t="str">
        <f>Birók!P29</f>
        <v xml:space="preserve"> </v>
      </c>
      <c r="V15" s="141"/>
      <c r="W15" s="141"/>
      <c r="X15" s="141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386"/>
      <c r="AJ15" s="386"/>
      <c r="AK15" s="386"/>
      <c r="AL15" s="141"/>
      <c r="AM15" s="141"/>
      <c r="AN15" s="141"/>
      <c r="AO15" s="141"/>
      <c r="AP15" s="141"/>
      <c r="AQ15" s="141"/>
      <c r="AR15" s="141"/>
      <c r="AS15" s="141"/>
    </row>
    <row r="16" spans="1:45" s="34" customFormat="1" ht="12.9" customHeight="1" thickBot="1" x14ac:dyDescent="0.3">
      <c r="A16" s="143"/>
      <c r="B16" s="306"/>
      <c r="C16" s="307"/>
      <c r="D16" s="307"/>
      <c r="E16" s="436"/>
      <c r="F16" s="437"/>
      <c r="G16" s="437"/>
      <c r="H16" s="438"/>
      <c r="I16" s="449" t="s">
        <v>0</v>
      </c>
      <c r="J16" s="148"/>
      <c r="K16" s="310" t="s">
        <v>436</v>
      </c>
      <c r="L16" s="310"/>
      <c r="M16" s="305"/>
      <c r="N16" s="318"/>
      <c r="O16" s="449"/>
      <c r="P16" s="316"/>
      <c r="Q16" s="139"/>
      <c r="R16" s="140"/>
      <c r="S16" s="141"/>
      <c r="T16" s="141"/>
      <c r="U16" s="332" t="str">
        <f>Birók!P30</f>
        <v>Egyik sem</v>
      </c>
      <c r="V16" s="141"/>
      <c r="W16" s="141"/>
      <c r="X16" s="141"/>
      <c r="Y16" s="409"/>
      <c r="Z16" s="409"/>
      <c r="AA16" s="409" t="s">
        <v>65</v>
      </c>
      <c r="AB16" s="400">
        <v>150</v>
      </c>
      <c r="AC16" s="400">
        <v>120</v>
      </c>
      <c r="AD16" s="400">
        <v>90</v>
      </c>
      <c r="AE16" s="400">
        <v>60</v>
      </c>
      <c r="AF16" s="400">
        <v>40</v>
      </c>
      <c r="AG16" s="400">
        <v>25</v>
      </c>
      <c r="AH16" s="400">
        <v>15</v>
      </c>
      <c r="AI16" s="386"/>
      <c r="AJ16" s="386"/>
      <c r="AK16" s="386"/>
      <c r="AL16" s="141"/>
      <c r="AM16" s="141"/>
      <c r="AN16" s="141"/>
      <c r="AO16" s="141"/>
      <c r="AP16" s="141"/>
      <c r="AQ16" s="141"/>
      <c r="AR16" s="141"/>
      <c r="AS16" s="141"/>
    </row>
    <row r="17" spans="1:45" s="34" customFormat="1" ht="12.9" customHeight="1" x14ac:dyDescent="0.25">
      <c r="A17" s="143">
        <v>6</v>
      </c>
      <c r="B17" s="300" t="str">
        <f>IF($E17="","",VLOOKUP($E17,#REF!,14))</f>
        <v/>
      </c>
      <c r="C17" s="301" t="str">
        <f>IF($E17="","",VLOOKUP($E17,#REF!,15))</f>
        <v/>
      </c>
      <c r="D17" s="301" t="str">
        <f>IF($E17="","",VLOOKUP($E17,#REF!,5))</f>
        <v/>
      </c>
      <c r="E17" s="435"/>
      <c r="F17" s="480" t="s">
        <v>173</v>
      </c>
      <c r="G17" s="480" t="s">
        <v>273</v>
      </c>
      <c r="H17" s="352"/>
      <c r="I17" s="352" t="str">
        <f>IF($E17="","",VLOOKUP($E17,#REF!,4))</f>
        <v/>
      </c>
      <c r="J17" s="312"/>
      <c r="K17" s="305" t="s">
        <v>363</v>
      </c>
      <c r="L17" s="313"/>
      <c r="M17" s="305"/>
      <c r="N17" s="318"/>
      <c r="O17" s="316"/>
      <c r="P17" s="316"/>
      <c r="Q17" s="139"/>
      <c r="R17" s="140"/>
      <c r="S17" s="141"/>
      <c r="T17" s="141"/>
      <c r="U17" s="141"/>
      <c r="V17" s="141"/>
      <c r="W17" s="141"/>
      <c r="X17" s="141"/>
      <c r="Y17" s="409"/>
      <c r="Z17" s="409"/>
      <c r="AA17" s="409" t="s">
        <v>89</v>
      </c>
      <c r="AB17" s="400">
        <v>120</v>
      </c>
      <c r="AC17" s="400">
        <v>90</v>
      </c>
      <c r="AD17" s="400">
        <v>60</v>
      </c>
      <c r="AE17" s="400">
        <v>40</v>
      </c>
      <c r="AF17" s="400">
        <v>25</v>
      </c>
      <c r="AG17" s="400">
        <v>15</v>
      </c>
      <c r="AH17" s="400">
        <v>8</v>
      </c>
      <c r="AI17" s="386"/>
      <c r="AJ17" s="386"/>
      <c r="AK17" s="386"/>
      <c r="AL17" s="141"/>
      <c r="AM17" s="141"/>
      <c r="AN17" s="141"/>
      <c r="AO17" s="141"/>
      <c r="AP17" s="141"/>
      <c r="AQ17" s="141"/>
      <c r="AR17" s="141"/>
      <c r="AS17" s="141"/>
    </row>
    <row r="18" spans="1:45" s="34" customFormat="1" ht="12.9" customHeight="1" x14ac:dyDescent="0.25">
      <c r="A18" s="143"/>
      <c r="B18" s="306"/>
      <c r="C18" s="307"/>
      <c r="D18" s="307"/>
      <c r="E18" s="436"/>
      <c r="F18" s="437"/>
      <c r="G18" s="437"/>
      <c r="H18" s="438"/>
      <c r="I18" s="437"/>
      <c r="J18" s="314"/>
      <c r="K18" s="449" t="s">
        <v>0</v>
      </c>
      <c r="L18" s="156"/>
      <c r="M18" s="310" t="s">
        <v>159</v>
      </c>
      <c r="N18" s="323"/>
      <c r="O18" s="316"/>
      <c r="P18" s="316"/>
      <c r="Q18" s="139"/>
      <c r="R18" s="140"/>
      <c r="S18" s="141"/>
      <c r="T18" s="141"/>
      <c r="U18" s="141"/>
      <c r="V18" s="141"/>
      <c r="W18" s="141"/>
      <c r="X18" s="141"/>
      <c r="Y18" s="409"/>
      <c r="Z18" s="409"/>
      <c r="AA18" s="409" t="s">
        <v>90</v>
      </c>
      <c r="AB18" s="400">
        <v>90</v>
      </c>
      <c r="AC18" s="400">
        <v>60</v>
      </c>
      <c r="AD18" s="400">
        <v>40</v>
      </c>
      <c r="AE18" s="400">
        <v>25</v>
      </c>
      <c r="AF18" s="400">
        <v>15</v>
      </c>
      <c r="AG18" s="400">
        <v>8</v>
      </c>
      <c r="AH18" s="400">
        <v>4</v>
      </c>
      <c r="AI18" s="386"/>
      <c r="AJ18" s="386"/>
      <c r="AK18" s="386"/>
      <c r="AL18" s="141"/>
      <c r="AM18" s="141"/>
      <c r="AN18" s="141"/>
      <c r="AO18" s="141"/>
      <c r="AP18" s="141"/>
      <c r="AQ18" s="141"/>
      <c r="AR18" s="141"/>
      <c r="AS18" s="141"/>
    </row>
    <row r="19" spans="1:45" s="34" customFormat="1" ht="12.9" customHeight="1" x14ac:dyDescent="0.25">
      <c r="A19" s="143">
        <v>7</v>
      </c>
      <c r="B19" s="300" t="str">
        <f>IF($E19="","",VLOOKUP($E19,#REF!,14))</f>
        <v/>
      </c>
      <c r="C19" s="301" t="str">
        <f>IF($E19="","",VLOOKUP($E19,#REF!,15))</f>
        <v/>
      </c>
      <c r="D19" s="301" t="str">
        <f>IF($E19="","",VLOOKUP($E19,#REF!,5))</f>
        <v/>
      </c>
      <c r="E19" s="435"/>
      <c r="F19" s="480" t="s">
        <v>97</v>
      </c>
      <c r="G19" s="352" t="str">
        <f>IF($E19="","",VLOOKUP($E19,#REF!,3))</f>
        <v/>
      </c>
      <c r="H19" s="352"/>
      <c r="I19" s="352" t="str">
        <f>IF($E19="","",VLOOKUP($E19,#REF!,4))</f>
        <v/>
      </c>
      <c r="J19" s="304"/>
      <c r="K19" s="305"/>
      <c r="L19" s="317"/>
      <c r="M19" s="305" t="s">
        <v>381</v>
      </c>
      <c r="N19" s="316"/>
      <c r="O19" s="316"/>
      <c r="P19" s="316"/>
      <c r="Q19" s="139"/>
      <c r="R19" s="140"/>
      <c r="S19" s="141"/>
      <c r="T19" s="141"/>
      <c r="U19" s="141"/>
      <c r="V19" s="141"/>
      <c r="W19" s="141"/>
      <c r="X19" s="141"/>
      <c r="Y19" s="409"/>
      <c r="Z19" s="409"/>
      <c r="AA19" s="409" t="s">
        <v>91</v>
      </c>
      <c r="AB19" s="400">
        <v>60</v>
      </c>
      <c r="AC19" s="400">
        <v>40</v>
      </c>
      <c r="AD19" s="400">
        <v>25</v>
      </c>
      <c r="AE19" s="400">
        <v>15</v>
      </c>
      <c r="AF19" s="400">
        <v>8</v>
      </c>
      <c r="AG19" s="400">
        <v>4</v>
      </c>
      <c r="AH19" s="400">
        <v>2</v>
      </c>
      <c r="AI19" s="386"/>
      <c r="AJ19" s="386"/>
      <c r="AK19" s="386"/>
      <c r="AL19" s="141"/>
      <c r="AM19" s="141"/>
      <c r="AN19" s="141"/>
      <c r="AO19" s="141"/>
      <c r="AP19" s="141"/>
      <c r="AQ19" s="141"/>
      <c r="AR19" s="141"/>
      <c r="AS19" s="141"/>
    </row>
    <row r="20" spans="1:45" s="34" customFormat="1" ht="12.9" customHeight="1" x14ac:dyDescent="0.25">
      <c r="A20" s="143"/>
      <c r="B20" s="306"/>
      <c r="C20" s="307"/>
      <c r="D20" s="307"/>
      <c r="E20" s="218"/>
      <c r="F20" s="308"/>
      <c r="G20" s="308"/>
      <c r="H20" s="309"/>
      <c r="I20" s="449" t="s">
        <v>0</v>
      </c>
      <c r="J20" s="148"/>
      <c r="K20" s="310" t="s">
        <v>159</v>
      </c>
      <c r="L20" s="319"/>
      <c r="M20" s="305"/>
      <c r="N20" s="316"/>
      <c r="O20" s="316"/>
      <c r="P20" s="316"/>
      <c r="Q20" s="139"/>
      <c r="R20" s="140"/>
      <c r="S20" s="141"/>
      <c r="T20" s="141"/>
      <c r="U20" s="141"/>
      <c r="V20" s="141"/>
      <c r="W20" s="141"/>
      <c r="X20" s="141"/>
      <c r="Y20" s="409"/>
      <c r="Z20" s="409"/>
      <c r="AA20" s="409" t="s">
        <v>92</v>
      </c>
      <c r="AB20" s="400">
        <v>40</v>
      </c>
      <c r="AC20" s="400">
        <v>25</v>
      </c>
      <c r="AD20" s="400">
        <v>15</v>
      </c>
      <c r="AE20" s="400">
        <v>8</v>
      </c>
      <c r="AF20" s="400">
        <v>4</v>
      </c>
      <c r="AG20" s="400">
        <v>2</v>
      </c>
      <c r="AH20" s="400">
        <v>1</v>
      </c>
      <c r="AI20" s="386"/>
      <c r="AJ20" s="386"/>
      <c r="AK20" s="386"/>
      <c r="AL20" s="141"/>
      <c r="AM20" s="141"/>
      <c r="AN20" s="141"/>
      <c r="AO20" s="141"/>
      <c r="AP20" s="141"/>
      <c r="AQ20" s="141"/>
      <c r="AR20" s="141"/>
      <c r="AS20" s="141"/>
    </row>
    <row r="21" spans="1:45" s="34" customFormat="1" ht="12.9" customHeight="1" x14ac:dyDescent="0.25">
      <c r="A21" s="354">
        <v>8</v>
      </c>
      <c r="B21" s="300" t="str">
        <f>IF($E21="","",VLOOKUP($E21,#REF!,14))</f>
        <v/>
      </c>
      <c r="C21" s="301" t="str">
        <f>IF($E21="","",VLOOKUP($E21,#REF!,15))</f>
        <v/>
      </c>
      <c r="D21" s="301" t="str">
        <f>IF($E21="","",VLOOKUP($E21,#REF!,5))</f>
        <v/>
      </c>
      <c r="E21" s="302"/>
      <c r="F21" s="479" t="s">
        <v>159</v>
      </c>
      <c r="G21" s="479" t="s">
        <v>172</v>
      </c>
      <c r="H21" s="353"/>
      <c r="I21" s="353" t="str">
        <f>IF($E21="","",VLOOKUP($E21,#REF!,4))</f>
        <v/>
      </c>
      <c r="J21" s="320"/>
      <c r="K21" s="305"/>
      <c r="L21" s="305"/>
      <c r="M21" s="305"/>
      <c r="N21" s="316"/>
      <c r="O21" s="316"/>
      <c r="P21" s="316"/>
      <c r="Q21" s="139"/>
      <c r="R21" s="140"/>
      <c r="S21" s="141"/>
      <c r="T21" s="141"/>
      <c r="U21" s="141"/>
      <c r="V21" s="141"/>
      <c r="W21" s="141"/>
      <c r="X21" s="141"/>
      <c r="Y21" s="409"/>
      <c r="Z21" s="409"/>
      <c r="AA21" s="409" t="s">
        <v>93</v>
      </c>
      <c r="AB21" s="400">
        <v>25</v>
      </c>
      <c r="AC21" s="400">
        <v>15</v>
      </c>
      <c r="AD21" s="400">
        <v>10</v>
      </c>
      <c r="AE21" s="400">
        <v>6</v>
      </c>
      <c r="AF21" s="400">
        <v>3</v>
      </c>
      <c r="AG21" s="400">
        <v>1</v>
      </c>
      <c r="AH21" s="400">
        <v>0</v>
      </c>
      <c r="AI21" s="386"/>
      <c r="AJ21" s="386"/>
      <c r="AK21" s="386"/>
      <c r="AL21" s="141"/>
      <c r="AM21" s="141"/>
      <c r="AN21" s="141"/>
      <c r="AO21" s="141"/>
      <c r="AP21" s="141"/>
      <c r="AQ21" s="141"/>
      <c r="AR21" s="141"/>
      <c r="AS21" s="141"/>
    </row>
    <row r="22" spans="1:45" s="34" customFormat="1" ht="9.6" customHeight="1" x14ac:dyDescent="0.25">
      <c r="A22" s="335"/>
      <c r="B22" s="137"/>
      <c r="C22" s="137"/>
      <c r="D22" s="137"/>
      <c r="E22" s="218"/>
      <c r="F22" s="137"/>
      <c r="G22" s="137"/>
      <c r="H22" s="137"/>
      <c r="I22" s="137"/>
      <c r="J22" s="218"/>
      <c r="K22" s="137"/>
      <c r="L22" s="137"/>
      <c r="M22" s="137"/>
      <c r="N22" s="139"/>
      <c r="O22" s="139"/>
      <c r="P22" s="139"/>
      <c r="Q22" s="139"/>
      <c r="R22" s="140"/>
      <c r="S22" s="141"/>
      <c r="T22" s="141"/>
      <c r="U22" s="141"/>
      <c r="V22" s="141"/>
      <c r="W22" s="141"/>
      <c r="X22" s="141"/>
      <c r="Y22" s="409"/>
      <c r="Z22" s="409"/>
      <c r="AA22" s="409" t="s">
        <v>94</v>
      </c>
      <c r="AB22" s="400">
        <v>15</v>
      </c>
      <c r="AC22" s="400">
        <v>10</v>
      </c>
      <c r="AD22" s="400">
        <v>6</v>
      </c>
      <c r="AE22" s="400">
        <v>3</v>
      </c>
      <c r="AF22" s="400">
        <v>1</v>
      </c>
      <c r="AG22" s="400">
        <v>0</v>
      </c>
      <c r="AH22" s="400">
        <v>0</v>
      </c>
      <c r="AI22" s="386"/>
      <c r="AJ22" s="386"/>
      <c r="AK22" s="386"/>
      <c r="AL22" s="141"/>
      <c r="AM22" s="141"/>
      <c r="AN22" s="141"/>
      <c r="AO22" s="141"/>
      <c r="AP22" s="141"/>
      <c r="AQ22" s="141"/>
      <c r="AR22" s="141"/>
      <c r="AS22" s="141"/>
    </row>
    <row r="23" spans="1:45" s="34" customFormat="1" ht="9.6" customHeight="1" x14ac:dyDescent="0.25">
      <c r="A23" s="219"/>
      <c r="B23" s="218"/>
      <c r="C23" s="218"/>
      <c r="D23" s="218"/>
      <c r="E23" s="218"/>
      <c r="F23" s="137"/>
      <c r="G23" s="137"/>
      <c r="H23" s="141"/>
      <c r="I23" s="325"/>
      <c r="J23" s="218"/>
      <c r="K23" s="137"/>
      <c r="L23" s="137"/>
      <c r="M23" s="137"/>
      <c r="N23" s="139"/>
      <c r="O23" s="139"/>
      <c r="P23" s="139"/>
      <c r="Q23" s="139"/>
      <c r="R23" s="140"/>
      <c r="S23" s="141"/>
      <c r="T23" s="141"/>
      <c r="U23" s="141"/>
      <c r="V23" s="141"/>
      <c r="W23" s="141"/>
      <c r="X23" s="141"/>
      <c r="Y23" s="409"/>
      <c r="Z23" s="409"/>
      <c r="AA23" s="409" t="s">
        <v>95</v>
      </c>
      <c r="AB23" s="400">
        <v>10</v>
      </c>
      <c r="AC23" s="400">
        <v>6</v>
      </c>
      <c r="AD23" s="400">
        <v>3</v>
      </c>
      <c r="AE23" s="400">
        <v>1</v>
      </c>
      <c r="AF23" s="400">
        <v>0</v>
      </c>
      <c r="AG23" s="400">
        <v>0</v>
      </c>
      <c r="AH23" s="400">
        <v>0</v>
      </c>
      <c r="AI23" s="386"/>
      <c r="AJ23" s="386"/>
      <c r="AK23" s="386"/>
      <c r="AL23" s="141"/>
      <c r="AM23" s="141"/>
      <c r="AN23" s="141"/>
      <c r="AO23" s="141"/>
      <c r="AP23" s="141"/>
      <c r="AQ23" s="141"/>
      <c r="AR23" s="141"/>
      <c r="AS23" s="141"/>
    </row>
    <row r="24" spans="1:45" s="34" customFormat="1" ht="9.6" customHeight="1" x14ac:dyDescent="0.25">
      <c r="A24" s="219"/>
      <c r="B24" s="137"/>
      <c r="C24" s="137"/>
      <c r="D24" s="137"/>
      <c r="E24" s="218"/>
      <c r="F24" s="137"/>
      <c r="G24" s="137"/>
      <c r="H24" s="137"/>
      <c r="I24" s="137"/>
      <c r="J24" s="218"/>
      <c r="K24" s="137"/>
      <c r="L24" s="326"/>
      <c r="M24" s="137"/>
      <c r="N24" s="139"/>
      <c r="O24" s="139"/>
      <c r="P24" s="139"/>
      <c r="Q24" s="139"/>
      <c r="R24" s="140"/>
      <c r="S24" s="141"/>
      <c r="T24" s="141"/>
      <c r="U24" s="141"/>
      <c r="V24" s="141"/>
      <c r="W24" s="141"/>
      <c r="X24" s="141"/>
      <c r="Y24" s="409"/>
      <c r="Z24" s="409"/>
      <c r="AA24" s="409" t="s">
        <v>96</v>
      </c>
      <c r="AB24" s="400">
        <v>6</v>
      </c>
      <c r="AC24" s="400">
        <v>3</v>
      </c>
      <c r="AD24" s="400">
        <v>1</v>
      </c>
      <c r="AE24" s="400">
        <v>0</v>
      </c>
      <c r="AF24" s="400">
        <v>0</v>
      </c>
      <c r="AG24" s="400">
        <v>0</v>
      </c>
      <c r="AH24" s="400">
        <v>0</v>
      </c>
      <c r="AI24" s="386"/>
      <c r="AJ24" s="386"/>
      <c r="AK24" s="386"/>
      <c r="AL24" s="141"/>
      <c r="AM24" s="141"/>
      <c r="AN24" s="141"/>
      <c r="AO24" s="141"/>
      <c r="AP24" s="141"/>
      <c r="AQ24" s="141"/>
      <c r="AR24" s="141"/>
      <c r="AS24" s="141"/>
    </row>
    <row r="25" spans="1:45" s="34" customFormat="1" ht="9.6" customHeight="1" x14ac:dyDescent="0.25">
      <c r="A25" s="219"/>
      <c r="B25" s="218"/>
      <c r="C25" s="218"/>
      <c r="D25" s="218"/>
      <c r="E25" s="218"/>
      <c r="F25" s="137"/>
      <c r="G25" s="137"/>
      <c r="H25" s="141"/>
      <c r="I25" s="137"/>
      <c r="J25" s="218"/>
      <c r="K25" s="325"/>
      <c r="L25" s="218"/>
      <c r="M25" s="137"/>
      <c r="N25" s="139"/>
      <c r="O25" s="139"/>
      <c r="P25" s="139"/>
      <c r="Q25" s="139"/>
      <c r="R25" s="140"/>
      <c r="S25" s="141"/>
      <c r="T25" s="141"/>
      <c r="U25" s="141"/>
      <c r="V25" s="141"/>
      <c r="W25" s="141"/>
      <c r="X25" s="141"/>
      <c r="Y25" s="409"/>
      <c r="Z25" s="409"/>
      <c r="AA25" s="409" t="s">
        <v>101</v>
      </c>
      <c r="AB25" s="400">
        <v>3</v>
      </c>
      <c r="AC25" s="400">
        <v>2</v>
      </c>
      <c r="AD25" s="400">
        <v>1</v>
      </c>
      <c r="AE25" s="400">
        <v>0</v>
      </c>
      <c r="AF25" s="400">
        <v>0</v>
      </c>
      <c r="AG25" s="400">
        <v>0</v>
      </c>
      <c r="AH25" s="400">
        <v>0</v>
      </c>
      <c r="AI25" s="386"/>
      <c r="AJ25" s="386"/>
      <c r="AK25" s="386"/>
      <c r="AL25" s="141"/>
      <c r="AM25" s="141"/>
      <c r="AN25" s="141"/>
      <c r="AO25" s="141"/>
      <c r="AP25" s="141"/>
      <c r="AQ25" s="141"/>
      <c r="AR25" s="141"/>
      <c r="AS25" s="141"/>
    </row>
    <row r="26" spans="1:45" s="34" customFormat="1" ht="9.6" customHeight="1" x14ac:dyDescent="0.25">
      <c r="A26" s="219"/>
      <c r="B26" s="137"/>
      <c r="C26" s="137"/>
      <c r="D26" s="137"/>
      <c r="E26" s="218"/>
      <c r="F26" s="137"/>
      <c r="G26" s="137"/>
      <c r="H26" s="137"/>
      <c r="I26" s="137"/>
      <c r="J26" s="218"/>
      <c r="K26" s="137"/>
      <c r="L26" s="137"/>
      <c r="M26" s="137"/>
      <c r="N26" s="139"/>
      <c r="O26" s="139"/>
      <c r="P26" s="139"/>
      <c r="Q26" s="139"/>
      <c r="R26" s="140"/>
      <c r="S26" s="174"/>
      <c r="T26" s="141"/>
      <c r="U26" s="141"/>
      <c r="V26" s="141"/>
      <c r="W26" s="141"/>
      <c r="X26" s="141"/>
      <c r="Y26"/>
      <c r="Z26"/>
      <c r="AA26"/>
      <c r="AB26"/>
      <c r="AC26"/>
      <c r="AD26"/>
      <c r="AE26"/>
      <c r="AF26"/>
      <c r="AG26"/>
      <c r="AH26"/>
      <c r="AI26" s="386"/>
      <c r="AJ26" s="386"/>
      <c r="AK26" s="386"/>
      <c r="AL26" s="141"/>
      <c r="AM26" s="141"/>
      <c r="AN26" s="141"/>
      <c r="AO26" s="141"/>
      <c r="AP26" s="141"/>
      <c r="AQ26" s="141"/>
      <c r="AR26" s="141"/>
      <c r="AS26" s="141"/>
    </row>
    <row r="27" spans="1:45" s="34" customFormat="1" ht="9.6" customHeight="1" x14ac:dyDescent="0.25">
      <c r="A27" s="219"/>
      <c r="B27" s="218"/>
      <c r="C27" s="218"/>
      <c r="D27" s="218"/>
      <c r="E27" s="218"/>
      <c r="F27" s="137"/>
      <c r="G27" s="137"/>
      <c r="H27" s="141"/>
      <c r="I27" s="325"/>
      <c r="J27" s="218"/>
      <c r="K27" s="137"/>
      <c r="L27" s="137"/>
      <c r="M27" s="137"/>
      <c r="N27" s="139"/>
      <c r="O27" s="139"/>
      <c r="P27" s="139"/>
      <c r="Q27" s="139"/>
      <c r="R27" s="140"/>
      <c r="S27" s="141"/>
      <c r="T27" s="141"/>
      <c r="U27" s="141"/>
      <c r="V27" s="141"/>
      <c r="W27" s="141"/>
      <c r="X27" s="141"/>
      <c r="Y27"/>
      <c r="Z27"/>
      <c r="AA27"/>
      <c r="AB27"/>
      <c r="AC27"/>
      <c r="AD27"/>
      <c r="AE27"/>
      <c r="AF27"/>
      <c r="AG27"/>
      <c r="AH27"/>
      <c r="AI27" s="386"/>
      <c r="AJ27" s="386"/>
      <c r="AK27" s="386"/>
      <c r="AL27" s="141"/>
      <c r="AM27" s="141"/>
      <c r="AN27" s="141"/>
      <c r="AO27" s="141"/>
      <c r="AP27" s="141"/>
      <c r="AQ27" s="141"/>
      <c r="AR27" s="141"/>
      <c r="AS27" s="141"/>
    </row>
    <row r="28" spans="1:45" s="34" customFormat="1" ht="9.6" customHeight="1" x14ac:dyDescent="0.25">
      <c r="A28" s="219"/>
      <c r="B28" s="137"/>
      <c r="C28" s="137"/>
      <c r="D28" s="137"/>
      <c r="E28" s="218"/>
      <c r="F28" s="137"/>
      <c r="G28" s="137"/>
      <c r="H28" s="137"/>
      <c r="I28" s="137"/>
      <c r="J28" s="218"/>
      <c r="K28" s="137"/>
      <c r="L28" s="137"/>
      <c r="M28" s="137"/>
      <c r="N28" s="139"/>
      <c r="O28" s="139"/>
      <c r="P28" s="139"/>
      <c r="Q28" s="139"/>
      <c r="R28" s="140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421"/>
      <c r="AJ28" s="421"/>
      <c r="AK28" s="421"/>
      <c r="AL28" s="141"/>
      <c r="AM28" s="141"/>
      <c r="AN28" s="141"/>
      <c r="AO28" s="141"/>
      <c r="AP28" s="141"/>
      <c r="AQ28" s="141"/>
      <c r="AR28" s="141"/>
      <c r="AS28" s="141"/>
    </row>
    <row r="29" spans="1:45" s="34" customFormat="1" ht="9.6" customHeight="1" x14ac:dyDescent="0.25">
      <c r="A29" s="219"/>
      <c r="B29" s="218"/>
      <c r="C29" s="218"/>
      <c r="D29" s="218"/>
      <c r="E29" s="218"/>
      <c r="F29" s="137"/>
      <c r="G29" s="137"/>
      <c r="H29" s="141"/>
      <c r="I29" s="137"/>
      <c r="J29" s="218"/>
      <c r="K29" s="137"/>
      <c r="L29" s="137"/>
      <c r="M29" s="325"/>
      <c r="N29" s="218"/>
      <c r="O29" s="137"/>
      <c r="P29" s="139"/>
      <c r="Q29" s="139"/>
      <c r="R29" s="140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421"/>
      <c r="AJ29" s="421"/>
      <c r="AK29" s="421"/>
      <c r="AL29" s="141"/>
      <c r="AM29" s="141"/>
      <c r="AN29" s="141"/>
      <c r="AO29" s="141"/>
      <c r="AP29" s="141"/>
      <c r="AQ29" s="141"/>
      <c r="AR29" s="141"/>
      <c r="AS29" s="141"/>
    </row>
    <row r="30" spans="1:45" s="34" customFormat="1" ht="9.6" customHeight="1" x14ac:dyDescent="0.25">
      <c r="A30" s="219"/>
      <c r="B30" s="137"/>
      <c r="C30" s="137"/>
      <c r="D30" s="137"/>
      <c r="E30" s="218"/>
      <c r="F30" s="137"/>
      <c r="G30" s="137"/>
      <c r="H30" s="137"/>
      <c r="I30" s="137"/>
      <c r="J30" s="218"/>
      <c r="K30" s="137"/>
      <c r="L30" s="137"/>
      <c r="M30" s="137"/>
      <c r="N30" s="139"/>
      <c r="O30" s="137"/>
      <c r="P30" s="139"/>
      <c r="Q30" s="139"/>
      <c r="R30" s="140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421"/>
      <c r="AJ30" s="421"/>
      <c r="AK30" s="421"/>
      <c r="AL30" s="141"/>
      <c r="AM30" s="141"/>
      <c r="AN30" s="141"/>
      <c r="AO30" s="141"/>
      <c r="AP30" s="141"/>
      <c r="AQ30" s="141"/>
      <c r="AR30" s="141"/>
      <c r="AS30" s="141"/>
    </row>
    <row r="31" spans="1:45" s="34" customFormat="1" ht="9.6" customHeight="1" x14ac:dyDescent="0.25">
      <c r="A31" s="219"/>
      <c r="B31" s="218"/>
      <c r="C31" s="218"/>
      <c r="D31" s="218"/>
      <c r="E31" s="218"/>
      <c r="F31" s="137"/>
      <c r="G31" s="137"/>
      <c r="H31" s="141"/>
      <c r="I31" s="325"/>
      <c r="J31" s="218"/>
      <c r="K31" s="137"/>
      <c r="L31" s="137"/>
      <c r="M31" s="137"/>
      <c r="N31" s="139"/>
      <c r="O31" s="139"/>
      <c r="P31" s="139"/>
      <c r="Q31" s="139"/>
      <c r="R31" s="14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421"/>
      <c r="AJ31" s="421"/>
      <c r="AK31" s="421"/>
      <c r="AL31" s="141"/>
      <c r="AM31" s="141"/>
      <c r="AN31" s="141"/>
      <c r="AO31" s="141"/>
      <c r="AP31" s="141"/>
      <c r="AQ31" s="141"/>
      <c r="AR31" s="141"/>
      <c r="AS31" s="141"/>
    </row>
    <row r="32" spans="1:45" s="34" customFormat="1" ht="9.6" customHeight="1" x14ac:dyDescent="0.25">
      <c r="A32" s="219"/>
      <c r="B32" s="137"/>
      <c r="C32" s="137"/>
      <c r="D32" s="137"/>
      <c r="E32" s="218"/>
      <c r="F32" s="137"/>
      <c r="G32" s="137"/>
      <c r="H32" s="137"/>
      <c r="I32" s="137"/>
      <c r="J32" s="218"/>
      <c r="K32" s="137"/>
      <c r="L32" s="326"/>
      <c r="M32" s="137"/>
      <c r="N32" s="139"/>
      <c r="O32" s="139"/>
      <c r="P32" s="139"/>
      <c r="Q32" s="139"/>
      <c r="R32" s="140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421"/>
      <c r="AJ32" s="421"/>
      <c r="AK32" s="421"/>
      <c r="AL32" s="141"/>
      <c r="AM32" s="141"/>
      <c r="AN32" s="141"/>
      <c r="AO32" s="141"/>
      <c r="AP32" s="141"/>
      <c r="AQ32" s="141"/>
      <c r="AR32" s="141"/>
      <c r="AS32" s="141"/>
    </row>
    <row r="33" spans="1:45" s="34" customFormat="1" ht="9.6" customHeight="1" x14ac:dyDescent="0.25">
      <c r="A33" s="219"/>
      <c r="B33" s="218"/>
      <c r="C33" s="218"/>
      <c r="D33" s="218"/>
      <c r="E33" s="218"/>
      <c r="F33" s="137"/>
      <c r="G33" s="137"/>
      <c r="H33" s="141"/>
      <c r="I33" s="137"/>
      <c r="J33" s="218"/>
      <c r="K33" s="325"/>
      <c r="L33" s="218"/>
      <c r="M33" s="137"/>
      <c r="N33" s="139"/>
      <c r="O33" s="139"/>
      <c r="P33" s="139"/>
      <c r="Q33" s="139"/>
      <c r="R33" s="140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421"/>
      <c r="AJ33" s="421"/>
      <c r="AK33" s="421"/>
      <c r="AL33" s="141"/>
      <c r="AM33" s="141"/>
      <c r="AN33" s="141"/>
      <c r="AO33" s="141"/>
      <c r="AP33" s="141"/>
      <c r="AQ33" s="141"/>
      <c r="AR33" s="141"/>
      <c r="AS33" s="141"/>
    </row>
    <row r="34" spans="1:45" s="34" customFormat="1" ht="9.6" customHeight="1" x14ac:dyDescent="0.25">
      <c r="A34" s="219"/>
      <c r="B34" s="137"/>
      <c r="C34" s="137"/>
      <c r="D34" s="137"/>
      <c r="E34" s="218"/>
      <c r="F34" s="137"/>
      <c r="G34" s="137"/>
      <c r="H34" s="137"/>
      <c r="I34" s="137"/>
      <c r="J34" s="218"/>
      <c r="K34" s="137"/>
      <c r="L34" s="137"/>
      <c r="M34" s="137"/>
      <c r="N34" s="139"/>
      <c r="O34" s="139"/>
      <c r="P34" s="139"/>
      <c r="Q34" s="139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421"/>
      <c r="AJ34" s="421"/>
      <c r="AK34" s="421"/>
      <c r="AL34" s="141"/>
      <c r="AM34" s="141"/>
      <c r="AN34" s="141"/>
      <c r="AO34" s="141"/>
      <c r="AP34" s="141"/>
      <c r="AQ34" s="141"/>
      <c r="AR34" s="141"/>
      <c r="AS34" s="141"/>
    </row>
    <row r="35" spans="1:45" s="34" customFormat="1" ht="9.6" customHeight="1" x14ac:dyDescent="0.25">
      <c r="A35" s="219"/>
      <c r="B35" s="218"/>
      <c r="C35" s="218"/>
      <c r="D35" s="218"/>
      <c r="E35" s="218"/>
      <c r="F35" s="137"/>
      <c r="G35" s="137"/>
      <c r="H35" s="141"/>
      <c r="I35" s="325"/>
      <c r="J35" s="218"/>
      <c r="K35" s="137"/>
      <c r="L35" s="137"/>
      <c r="M35" s="137"/>
      <c r="N35" s="139"/>
      <c r="O35" s="139"/>
      <c r="P35" s="139"/>
      <c r="Q35" s="139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421"/>
      <c r="AJ35" s="421"/>
      <c r="AK35" s="421"/>
      <c r="AL35" s="141"/>
      <c r="AM35" s="141"/>
      <c r="AN35" s="141"/>
      <c r="AO35" s="141"/>
      <c r="AP35" s="141"/>
      <c r="AQ35" s="141"/>
      <c r="AR35" s="141"/>
      <c r="AS35" s="141"/>
    </row>
    <row r="36" spans="1:45" s="34" customFormat="1" ht="9.6" customHeight="1" x14ac:dyDescent="0.25">
      <c r="A36" s="335"/>
      <c r="B36" s="137"/>
      <c r="C36" s="137"/>
      <c r="D36" s="137"/>
      <c r="E36" s="218"/>
      <c r="F36" s="137"/>
      <c r="G36" s="137"/>
      <c r="H36" s="137"/>
      <c r="I36" s="137"/>
      <c r="J36" s="218"/>
      <c r="K36" s="137"/>
      <c r="L36" s="137"/>
      <c r="M36" s="137"/>
      <c r="N36" s="137"/>
      <c r="O36" s="137"/>
      <c r="P36" s="137"/>
      <c r="Q36" s="139"/>
      <c r="R36" s="140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421"/>
      <c r="AJ36" s="421"/>
      <c r="AK36" s="421"/>
      <c r="AL36" s="141"/>
      <c r="AM36" s="141"/>
      <c r="AN36" s="141"/>
      <c r="AO36" s="141"/>
      <c r="AP36" s="141"/>
      <c r="AQ36" s="141"/>
      <c r="AR36" s="141"/>
      <c r="AS36" s="141"/>
    </row>
    <row r="37" spans="1:45" s="34" customFormat="1" ht="9.6" customHeight="1" x14ac:dyDescent="0.25">
      <c r="A37" s="219"/>
      <c r="B37" s="218"/>
      <c r="C37" s="218"/>
      <c r="D37" s="218"/>
      <c r="E37" s="218"/>
      <c r="F37" s="321"/>
      <c r="G37" s="321"/>
      <c r="H37" s="324"/>
      <c r="I37" s="305"/>
      <c r="J37" s="314"/>
      <c r="K37" s="305"/>
      <c r="L37" s="305"/>
      <c r="M37" s="305"/>
      <c r="N37" s="316"/>
      <c r="O37" s="316"/>
      <c r="P37" s="316"/>
      <c r="Q37" s="139"/>
      <c r="R37" s="140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421"/>
      <c r="AJ37" s="421"/>
      <c r="AK37" s="421"/>
      <c r="AL37" s="141"/>
      <c r="AM37" s="141"/>
      <c r="AN37" s="141"/>
      <c r="AO37" s="141"/>
      <c r="AP37" s="141"/>
      <c r="AQ37" s="141"/>
      <c r="AR37" s="141"/>
      <c r="AS37" s="141"/>
    </row>
    <row r="38" spans="1:45" s="34" customFormat="1" ht="9.6" customHeight="1" x14ac:dyDescent="0.25">
      <c r="A38" s="335"/>
      <c r="B38" s="137"/>
      <c r="C38" s="137"/>
      <c r="D38" s="137"/>
      <c r="E38" s="218"/>
      <c r="F38" s="137"/>
      <c r="G38" s="137"/>
      <c r="H38" s="137"/>
      <c r="I38" s="137"/>
      <c r="J38" s="218"/>
      <c r="K38" s="137"/>
      <c r="L38" s="137"/>
      <c r="M38" s="137"/>
      <c r="N38" s="139"/>
      <c r="O38" s="139"/>
      <c r="P38" s="139"/>
      <c r="Q38" s="139"/>
      <c r="R38" s="140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421"/>
      <c r="AJ38" s="421"/>
      <c r="AK38" s="421"/>
      <c r="AL38" s="141"/>
      <c r="AM38" s="141"/>
      <c r="AN38" s="141"/>
      <c r="AO38" s="141"/>
      <c r="AP38" s="141"/>
      <c r="AQ38" s="141"/>
      <c r="AR38" s="141"/>
      <c r="AS38" s="141"/>
    </row>
    <row r="39" spans="1:45" s="34" customFormat="1" ht="9.6" customHeight="1" x14ac:dyDescent="0.25">
      <c r="A39" s="219"/>
      <c r="B39" s="218"/>
      <c r="C39" s="218"/>
      <c r="D39" s="218"/>
      <c r="E39" s="218"/>
      <c r="F39" s="137"/>
      <c r="G39" s="137"/>
      <c r="H39" s="141"/>
      <c r="I39" s="325"/>
      <c r="J39" s="218"/>
      <c r="K39" s="137"/>
      <c r="L39" s="137"/>
      <c r="M39" s="137"/>
      <c r="N39" s="139"/>
      <c r="O39" s="139"/>
      <c r="P39" s="139"/>
      <c r="Q39" s="139"/>
      <c r="R39" s="140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421"/>
      <c r="AJ39" s="421"/>
      <c r="AK39" s="421"/>
      <c r="AL39" s="141"/>
      <c r="AM39" s="141"/>
      <c r="AN39" s="141"/>
      <c r="AO39" s="141"/>
      <c r="AP39" s="141"/>
      <c r="AQ39" s="141"/>
      <c r="AR39" s="141"/>
      <c r="AS39" s="141"/>
    </row>
    <row r="40" spans="1:45" s="34" customFormat="1" ht="9.6" customHeight="1" x14ac:dyDescent="0.25">
      <c r="A40" s="219"/>
      <c r="B40" s="137"/>
      <c r="C40" s="137"/>
      <c r="D40" s="137"/>
      <c r="E40" s="218"/>
      <c r="F40" s="137"/>
      <c r="G40" s="137"/>
      <c r="H40" s="137"/>
      <c r="I40" s="137"/>
      <c r="J40" s="218"/>
      <c r="K40" s="137"/>
      <c r="L40" s="326"/>
      <c r="M40" s="137"/>
      <c r="N40" s="139"/>
      <c r="O40" s="139"/>
      <c r="P40" s="139"/>
      <c r="Q40" s="139"/>
      <c r="R40" s="140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421"/>
      <c r="AJ40" s="421"/>
      <c r="AK40" s="421"/>
      <c r="AL40" s="141"/>
      <c r="AM40" s="141"/>
      <c r="AN40" s="141"/>
      <c r="AO40" s="141"/>
      <c r="AP40" s="141"/>
      <c r="AQ40" s="141"/>
      <c r="AR40" s="141"/>
      <c r="AS40" s="141"/>
    </row>
    <row r="41" spans="1:45" s="34" customFormat="1" ht="9.6" customHeight="1" x14ac:dyDescent="0.25">
      <c r="A41" s="219"/>
      <c r="B41" s="218"/>
      <c r="C41" s="218"/>
      <c r="D41" s="218"/>
      <c r="E41" s="218"/>
      <c r="F41" s="137"/>
      <c r="G41" s="137"/>
      <c r="H41" s="141"/>
      <c r="I41" s="137"/>
      <c r="J41" s="218"/>
      <c r="K41" s="325"/>
      <c r="L41" s="218"/>
      <c r="M41" s="137"/>
      <c r="N41" s="139"/>
      <c r="O41" s="139"/>
      <c r="P41" s="139"/>
      <c r="Q41" s="139"/>
      <c r="R41" s="140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421"/>
      <c r="AJ41" s="421"/>
      <c r="AK41" s="421"/>
      <c r="AL41" s="141"/>
      <c r="AM41" s="141"/>
      <c r="AN41" s="141"/>
      <c r="AO41" s="141"/>
      <c r="AP41" s="141"/>
      <c r="AQ41" s="141"/>
      <c r="AR41" s="141"/>
      <c r="AS41" s="141"/>
    </row>
    <row r="42" spans="1:45" s="34" customFormat="1" ht="9.6" customHeight="1" x14ac:dyDescent="0.25">
      <c r="A42" s="219"/>
      <c r="B42" s="137"/>
      <c r="C42" s="137"/>
      <c r="D42" s="137"/>
      <c r="E42" s="218"/>
      <c r="F42" s="137"/>
      <c r="G42" s="137"/>
      <c r="H42" s="137"/>
      <c r="I42" s="137"/>
      <c r="J42" s="218"/>
      <c r="K42" s="137"/>
      <c r="L42" s="137"/>
      <c r="M42" s="137"/>
      <c r="N42" s="139"/>
      <c r="O42" s="139"/>
      <c r="P42" s="139"/>
      <c r="Q42" s="139"/>
      <c r="R42" s="140"/>
      <c r="S42" s="174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421"/>
      <c r="AJ42" s="421"/>
      <c r="AK42" s="421"/>
      <c r="AL42" s="141"/>
      <c r="AM42" s="141"/>
      <c r="AN42" s="141"/>
      <c r="AO42" s="141"/>
      <c r="AP42" s="141"/>
      <c r="AQ42" s="141"/>
      <c r="AR42" s="141"/>
      <c r="AS42" s="141"/>
    </row>
    <row r="43" spans="1:45" s="34" customFormat="1" ht="9.6" customHeight="1" x14ac:dyDescent="0.25">
      <c r="A43" s="219"/>
      <c r="B43" s="218"/>
      <c r="C43" s="218"/>
      <c r="D43" s="218"/>
      <c r="E43" s="218"/>
      <c r="F43" s="137"/>
      <c r="G43" s="137"/>
      <c r="H43" s="141"/>
      <c r="I43" s="325"/>
      <c r="J43" s="218"/>
      <c r="K43" s="137"/>
      <c r="L43" s="137"/>
      <c r="M43" s="137"/>
      <c r="N43" s="139"/>
      <c r="O43" s="139"/>
      <c r="P43" s="139"/>
      <c r="Q43" s="139"/>
      <c r="R43" s="140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421"/>
      <c r="AJ43" s="421"/>
      <c r="AK43" s="421"/>
      <c r="AL43" s="141"/>
      <c r="AM43" s="141"/>
      <c r="AN43" s="141"/>
      <c r="AO43" s="141"/>
      <c r="AP43" s="141"/>
      <c r="AQ43" s="141"/>
      <c r="AR43" s="141"/>
      <c r="AS43" s="141"/>
    </row>
    <row r="44" spans="1:45" s="34" customFormat="1" ht="9.6" customHeight="1" x14ac:dyDescent="0.25">
      <c r="A44" s="219"/>
      <c r="B44" s="137"/>
      <c r="C44" s="137"/>
      <c r="D44" s="137"/>
      <c r="E44" s="218"/>
      <c r="F44" s="137"/>
      <c r="G44" s="137"/>
      <c r="H44" s="137"/>
      <c r="I44" s="137"/>
      <c r="J44" s="218"/>
      <c r="K44" s="137"/>
      <c r="L44" s="137"/>
      <c r="M44" s="137"/>
      <c r="N44" s="139"/>
      <c r="O44" s="139"/>
      <c r="P44" s="139"/>
      <c r="Q44" s="139"/>
      <c r="R44" s="140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421"/>
      <c r="AJ44" s="421"/>
      <c r="AK44" s="421"/>
      <c r="AL44" s="141"/>
      <c r="AM44" s="141"/>
      <c r="AN44" s="141"/>
      <c r="AO44" s="141"/>
      <c r="AP44" s="141"/>
      <c r="AQ44" s="141"/>
      <c r="AR44" s="141"/>
      <c r="AS44" s="141"/>
    </row>
    <row r="45" spans="1:45" s="34" customFormat="1" ht="9.6" customHeight="1" x14ac:dyDescent="0.25">
      <c r="A45" s="219"/>
      <c r="B45" s="218"/>
      <c r="C45" s="218"/>
      <c r="D45" s="218"/>
      <c r="E45" s="218"/>
      <c r="F45" s="137"/>
      <c r="G45" s="137"/>
      <c r="H45" s="141"/>
      <c r="I45" s="137"/>
      <c r="J45" s="218"/>
      <c r="K45" s="137"/>
      <c r="L45" s="137"/>
      <c r="M45" s="325"/>
      <c r="N45" s="218"/>
      <c r="O45" s="137"/>
      <c r="P45" s="139"/>
      <c r="Q45" s="139"/>
      <c r="R45" s="140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421"/>
      <c r="AJ45" s="421"/>
      <c r="AK45" s="421"/>
      <c r="AL45" s="141"/>
      <c r="AM45" s="141"/>
      <c r="AN45" s="141"/>
      <c r="AO45" s="141"/>
      <c r="AP45" s="141"/>
      <c r="AQ45" s="141"/>
      <c r="AR45" s="141"/>
      <c r="AS45" s="141"/>
    </row>
    <row r="46" spans="1:45" s="34" customFormat="1" ht="9.6" customHeight="1" x14ac:dyDescent="0.25">
      <c r="A46" s="219"/>
      <c r="B46" s="137"/>
      <c r="C46" s="137"/>
      <c r="D46" s="137"/>
      <c r="E46" s="218"/>
      <c r="F46" s="137"/>
      <c r="G46" s="137"/>
      <c r="H46" s="137"/>
      <c r="I46" s="137"/>
      <c r="J46" s="218"/>
      <c r="K46" s="137"/>
      <c r="L46" s="137"/>
      <c r="M46" s="137"/>
      <c r="N46" s="139"/>
      <c r="O46" s="137"/>
      <c r="P46" s="139"/>
      <c r="Q46" s="139"/>
      <c r="R46" s="140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421"/>
      <c r="AJ46" s="421"/>
      <c r="AK46" s="421"/>
      <c r="AL46" s="141"/>
      <c r="AM46" s="141"/>
      <c r="AN46" s="141"/>
      <c r="AO46" s="141"/>
      <c r="AP46" s="141"/>
      <c r="AQ46" s="141"/>
      <c r="AR46" s="141"/>
      <c r="AS46" s="141"/>
    </row>
    <row r="47" spans="1:45" s="34" customFormat="1" ht="9.6" customHeight="1" x14ac:dyDescent="0.25">
      <c r="A47" s="219"/>
      <c r="B47" s="218"/>
      <c r="C47" s="218"/>
      <c r="D47" s="218"/>
      <c r="E47" s="218"/>
      <c r="F47" s="137"/>
      <c r="G47" s="137"/>
      <c r="H47" s="141"/>
      <c r="I47" s="325"/>
      <c r="J47" s="218"/>
      <c r="K47" s="137"/>
      <c r="L47" s="137"/>
      <c r="M47" s="137"/>
      <c r="N47" s="139"/>
      <c r="O47" s="139"/>
      <c r="P47" s="139"/>
      <c r="Q47" s="139"/>
      <c r="R47" s="140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421"/>
      <c r="AJ47" s="421"/>
      <c r="AK47" s="421"/>
      <c r="AL47" s="141"/>
      <c r="AM47" s="141"/>
      <c r="AN47" s="141"/>
      <c r="AO47" s="141"/>
      <c r="AP47" s="141"/>
      <c r="AQ47" s="141"/>
      <c r="AR47" s="141"/>
      <c r="AS47" s="141"/>
    </row>
    <row r="48" spans="1:45" s="34" customFormat="1" ht="9.6" customHeight="1" x14ac:dyDescent="0.25">
      <c r="A48" s="219"/>
      <c r="B48" s="137"/>
      <c r="C48" s="137"/>
      <c r="D48" s="137"/>
      <c r="E48" s="218"/>
      <c r="F48" s="137"/>
      <c r="G48" s="137"/>
      <c r="H48" s="137"/>
      <c r="I48" s="137"/>
      <c r="J48" s="218"/>
      <c r="K48" s="137"/>
      <c r="L48" s="326"/>
      <c r="M48" s="137"/>
      <c r="N48" s="139"/>
      <c r="O48" s="139"/>
      <c r="P48" s="139"/>
      <c r="Q48" s="139"/>
      <c r="R48" s="140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421"/>
      <c r="AJ48" s="421"/>
      <c r="AK48" s="421"/>
      <c r="AL48" s="141"/>
      <c r="AM48" s="141"/>
      <c r="AN48" s="141"/>
      <c r="AO48" s="141"/>
      <c r="AP48" s="141"/>
      <c r="AQ48" s="141"/>
      <c r="AR48" s="141"/>
      <c r="AS48" s="141"/>
    </row>
    <row r="49" spans="1:45" s="34" customFormat="1" ht="9.6" customHeight="1" x14ac:dyDescent="0.25">
      <c r="A49" s="219"/>
      <c r="B49" s="218"/>
      <c r="C49" s="218"/>
      <c r="D49" s="218"/>
      <c r="E49" s="218"/>
      <c r="F49" s="137"/>
      <c r="G49" s="137"/>
      <c r="H49" s="141"/>
      <c r="I49" s="137"/>
      <c r="J49" s="218"/>
      <c r="K49" s="325"/>
      <c r="L49" s="218"/>
      <c r="M49" s="137"/>
      <c r="N49" s="139"/>
      <c r="O49" s="139"/>
      <c r="P49" s="139"/>
      <c r="Q49" s="139"/>
      <c r="R49" s="140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421"/>
      <c r="AJ49" s="421"/>
      <c r="AK49" s="421"/>
      <c r="AL49" s="141"/>
      <c r="AM49" s="141"/>
      <c r="AN49" s="141"/>
      <c r="AO49" s="141"/>
      <c r="AP49" s="141"/>
      <c r="AQ49" s="141"/>
      <c r="AR49" s="141"/>
      <c r="AS49" s="141"/>
    </row>
    <row r="50" spans="1:45" s="34" customFormat="1" ht="9.6" customHeight="1" x14ac:dyDescent="0.25">
      <c r="A50" s="219"/>
      <c r="B50" s="137"/>
      <c r="C50" s="137"/>
      <c r="D50" s="137"/>
      <c r="E50" s="218"/>
      <c r="F50" s="137"/>
      <c r="G50" s="137"/>
      <c r="H50" s="137"/>
      <c r="I50" s="137"/>
      <c r="J50" s="218"/>
      <c r="K50" s="137"/>
      <c r="L50" s="137"/>
      <c r="M50" s="137"/>
      <c r="N50" s="139"/>
      <c r="O50" s="139"/>
      <c r="P50" s="139"/>
      <c r="Q50" s="139"/>
      <c r="R50" s="140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421"/>
      <c r="AJ50" s="421"/>
      <c r="AK50" s="421"/>
      <c r="AL50" s="141"/>
      <c r="AM50" s="141"/>
      <c r="AN50" s="141"/>
      <c r="AO50" s="141"/>
      <c r="AP50" s="141"/>
      <c r="AQ50" s="141"/>
      <c r="AR50" s="141"/>
      <c r="AS50" s="141"/>
    </row>
    <row r="51" spans="1:45" s="34" customFormat="1" ht="9.6" customHeight="1" x14ac:dyDescent="0.25">
      <c r="A51" s="219"/>
      <c r="B51" s="218"/>
      <c r="C51" s="218"/>
      <c r="D51" s="218"/>
      <c r="E51" s="218"/>
      <c r="F51" s="137"/>
      <c r="G51" s="137"/>
      <c r="H51" s="141"/>
      <c r="I51" s="325"/>
      <c r="J51" s="218"/>
      <c r="K51" s="137"/>
      <c r="L51" s="137"/>
      <c r="M51" s="137"/>
      <c r="N51" s="139"/>
      <c r="O51" s="139"/>
      <c r="P51" s="139"/>
      <c r="Q51" s="139"/>
      <c r="R51" s="140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421"/>
      <c r="AJ51" s="421"/>
      <c r="AK51" s="421"/>
      <c r="AL51" s="141"/>
      <c r="AM51" s="141"/>
      <c r="AN51" s="141"/>
      <c r="AO51" s="141"/>
      <c r="AP51" s="141"/>
      <c r="AQ51" s="141"/>
      <c r="AR51" s="141"/>
      <c r="AS51" s="141"/>
    </row>
    <row r="52" spans="1:45" s="34" customFormat="1" ht="9.6" customHeight="1" x14ac:dyDescent="0.25">
      <c r="A52" s="335"/>
      <c r="B52" s="137"/>
      <c r="C52" s="137"/>
      <c r="D52" s="137"/>
      <c r="E52" s="218"/>
      <c r="F52" s="459"/>
      <c r="G52" s="459"/>
      <c r="H52" s="459"/>
      <c r="I52" s="459"/>
      <c r="J52" s="218"/>
      <c r="K52" s="137"/>
      <c r="L52" s="137"/>
      <c r="M52" s="137"/>
      <c r="N52" s="137"/>
      <c r="O52" s="137"/>
      <c r="P52" s="137"/>
      <c r="Q52" s="139"/>
      <c r="R52" s="140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421"/>
      <c r="AJ52" s="421"/>
      <c r="AK52" s="421"/>
      <c r="AL52" s="141"/>
      <c r="AM52" s="141"/>
      <c r="AN52" s="141"/>
      <c r="AO52" s="141"/>
      <c r="AP52" s="141"/>
      <c r="AQ52" s="141"/>
      <c r="AR52" s="141"/>
      <c r="AS52" s="141"/>
    </row>
    <row r="53" spans="1:45" s="2" customFormat="1" ht="6.75" customHeight="1" x14ac:dyDescent="0.25">
      <c r="A53" s="175"/>
      <c r="B53" s="175"/>
      <c r="C53" s="175"/>
      <c r="D53" s="175"/>
      <c r="E53" s="175"/>
      <c r="F53" s="460"/>
      <c r="G53" s="460"/>
      <c r="H53" s="460"/>
      <c r="I53" s="460"/>
      <c r="J53" s="177"/>
      <c r="K53" s="178"/>
      <c r="L53" s="179"/>
      <c r="M53" s="178"/>
      <c r="N53" s="179"/>
      <c r="O53" s="178"/>
      <c r="P53" s="179"/>
      <c r="Q53" s="178"/>
      <c r="R53" s="179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421"/>
      <c r="AJ53" s="421"/>
      <c r="AK53" s="421"/>
      <c r="AL53" s="180"/>
      <c r="AM53" s="180"/>
      <c r="AN53" s="180"/>
      <c r="AO53" s="180"/>
      <c r="AP53" s="180"/>
      <c r="AQ53" s="180"/>
      <c r="AR53" s="180"/>
      <c r="AS53" s="180"/>
    </row>
    <row r="54" spans="1:45" s="18" customFormat="1" ht="10.5" customHeight="1" x14ac:dyDescent="0.25">
      <c r="A54" s="181" t="s">
        <v>45</v>
      </c>
      <c r="B54" s="182"/>
      <c r="C54" s="182"/>
      <c r="D54" s="267"/>
      <c r="E54" s="183" t="s">
        <v>5</v>
      </c>
      <c r="F54" s="184" t="s">
        <v>47</v>
      </c>
      <c r="G54" s="183"/>
      <c r="H54" s="185"/>
      <c r="I54" s="186"/>
      <c r="J54" s="183" t="s">
        <v>5</v>
      </c>
      <c r="K54" s="184" t="s">
        <v>54</v>
      </c>
      <c r="L54" s="187"/>
      <c r="M54" s="184" t="s">
        <v>55</v>
      </c>
      <c r="N54" s="188"/>
      <c r="O54" s="189" t="s">
        <v>56</v>
      </c>
      <c r="P54" s="189"/>
      <c r="Q54" s="190"/>
      <c r="R54" s="191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422"/>
      <c r="AJ54" s="422"/>
      <c r="AK54" s="422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344" t="s">
        <v>46</v>
      </c>
      <c r="B55" s="345"/>
      <c r="C55" s="346"/>
      <c r="D55" s="347"/>
      <c r="E55" s="194">
        <v>1</v>
      </c>
      <c r="F55" s="85" t="e">
        <f>IF(E55&gt;$R$62,,UPPER(VLOOKUP(E55,#REF!,2)))</f>
        <v>#REF!</v>
      </c>
      <c r="G55" s="194"/>
      <c r="H55" s="85"/>
      <c r="I55" s="84"/>
      <c r="J55" s="336" t="s">
        <v>6</v>
      </c>
      <c r="K55" s="83"/>
      <c r="L55" s="337"/>
      <c r="M55" s="83"/>
      <c r="N55" s="338"/>
      <c r="O55" s="339" t="s">
        <v>48</v>
      </c>
      <c r="P55" s="340"/>
      <c r="Q55" s="340"/>
      <c r="R55" s="338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422"/>
      <c r="AJ55" s="422"/>
      <c r="AK55" s="422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348" t="s">
        <v>53</v>
      </c>
      <c r="B56" s="220"/>
      <c r="C56" s="349"/>
      <c r="D56" s="350"/>
      <c r="E56" s="194">
        <v>2</v>
      </c>
      <c r="F56" s="85" t="e">
        <f>IF(E56&gt;$R$62,,UPPER(VLOOKUP(E56,#REF!,2)))</f>
        <v>#REF!</v>
      </c>
      <c r="G56" s="194"/>
      <c r="H56" s="85"/>
      <c r="I56" s="84"/>
      <c r="J56" s="336" t="s">
        <v>7</v>
      </c>
      <c r="K56" s="83"/>
      <c r="L56" s="337"/>
      <c r="M56" s="83"/>
      <c r="N56" s="338"/>
      <c r="O56" s="210"/>
      <c r="P56" s="341"/>
      <c r="Q56" s="220"/>
      <c r="R56" s="342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422"/>
      <c r="AJ56" s="422"/>
      <c r="AK56" s="422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236"/>
      <c r="B57" s="237"/>
      <c r="C57" s="265"/>
      <c r="D57" s="238"/>
      <c r="E57" s="194"/>
      <c r="F57" s="85"/>
      <c r="G57" s="194"/>
      <c r="H57" s="85"/>
      <c r="I57" s="84"/>
      <c r="J57" s="336" t="s">
        <v>8</v>
      </c>
      <c r="K57" s="83"/>
      <c r="L57" s="337"/>
      <c r="M57" s="83"/>
      <c r="N57" s="338"/>
      <c r="O57" s="339" t="s">
        <v>49</v>
      </c>
      <c r="P57" s="340"/>
      <c r="Q57" s="340"/>
      <c r="R57" s="338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422"/>
      <c r="AJ57" s="422"/>
      <c r="AK57" s="422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207"/>
      <c r="B58" s="126"/>
      <c r="C58" s="126"/>
      <c r="D58" s="208"/>
      <c r="E58" s="194"/>
      <c r="F58" s="85"/>
      <c r="G58" s="194"/>
      <c r="H58" s="85"/>
      <c r="I58" s="84"/>
      <c r="J58" s="336" t="s">
        <v>9</v>
      </c>
      <c r="K58" s="83"/>
      <c r="L58" s="337"/>
      <c r="M58" s="83"/>
      <c r="N58" s="338"/>
      <c r="O58" s="83"/>
      <c r="P58" s="337"/>
      <c r="Q58" s="83"/>
      <c r="R58" s="338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422"/>
      <c r="AJ58" s="422"/>
      <c r="AK58" s="422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224"/>
      <c r="B59" s="239"/>
      <c r="C59" s="239"/>
      <c r="D59" s="266"/>
      <c r="E59" s="194"/>
      <c r="F59" s="85"/>
      <c r="G59" s="194"/>
      <c r="H59" s="85"/>
      <c r="I59" s="84"/>
      <c r="J59" s="336" t="s">
        <v>10</v>
      </c>
      <c r="K59" s="83"/>
      <c r="L59" s="337"/>
      <c r="M59" s="83"/>
      <c r="N59" s="338"/>
      <c r="O59" s="220"/>
      <c r="P59" s="341"/>
      <c r="Q59" s="220"/>
      <c r="R59" s="342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422"/>
      <c r="AJ59" s="422"/>
      <c r="AK59" s="422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225"/>
      <c r="B60" s="22"/>
      <c r="C60" s="126"/>
      <c r="D60" s="208"/>
      <c r="E60" s="194"/>
      <c r="F60" s="85"/>
      <c r="G60" s="194"/>
      <c r="H60" s="85"/>
      <c r="I60" s="84"/>
      <c r="J60" s="336" t="s">
        <v>11</v>
      </c>
      <c r="K60" s="83"/>
      <c r="L60" s="337"/>
      <c r="M60" s="83"/>
      <c r="N60" s="338"/>
      <c r="O60" s="339" t="s">
        <v>34</v>
      </c>
      <c r="P60" s="340"/>
      <c r="Q60" s="340"/>
      <c r="R60" s="338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422"/>
      <c r="AJ60" s="422"/>
      <c r="AK60" s="422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225"/>
      <c r="B61" s="22"/>
      <c r="C61" s="216"/>
      <c r="D61" s="234"/>
      <c r="E61" s="194"/>
      <c r="F61" s="85"/>
      <c r="G61" s="194"/>
      <c r="H61" s="85"/>
      <c r="I61" s="84"/>
      <c r="J61" s="336" t="s">
        <v>12</v>
      </c>
      <c r="K61" s="83"/>
      <c r="L61" s="337"/>
      <c r="M61" s="83"/>
      <c r="N61" s="338"/>
      <c r="O61" s="83"/>
      <c r="P61" s="337"/>
      <c r="Q61" s="83"/>
      <c r="R61" s="338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422"/>
      <c r="AJ61" s="422"/>
      <c r="AK61" s="422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226"/>
      <c r="B62" s="223"/>
      <c r="C62" s="262"/>
      <c r="D62" s="235"/>
      <c r="E62" s="211"/>
      <c r="F62" s="210"/>
      <c r="G62" s="211"/>
      <c r="H62" s="210"/>
      <c r="I62" s="212"/>
      <c r="J62" s="343" t="s">
        <v>13</v>
      </c>
      <c r="K62" s="220"/>
      <c r="L62" s="341"/>
      <c r="M62" s="220"/>
      <c r="N62" s="342"/>
      <c r="O62" s="220" t="str">
        <f>R4</f>
        <v>Dénes Tibor</v>
      </c>
      <c r="P62" s="341"/>
      <c r="Q62" s="220"/>
      <c r="R62" s="214" t="e">
        <f>MIN(4,#REF!)</f>
        <v>#REF!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422"/>
      <c r="AJ62" s="422"/>
      <c r="AK62" s="422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333"/>
      <c r="AL63" s="333"/>
      <c r="AM63" s="333"/>
      <c r="AN63" s="333"/>
      <c r="AO63" s="333"/>
      <c r="AP63" s="333"/>
      <c r="AQ63" s="333"/>
      <c r="AR63" s="333"/>
      <c r="AS63" s="333"/>
    </row>
    <row r="64" spans="1:45" x14ac:dyDescent="0.25"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L64" s="333"/>
      <c r="AM64" s="333"/>
      <c r="AN64" s="333"/>
      <c r="AO64" s="333"/>
      <c r="AP64" s="333"/>
      <c r="AQ64" s="333"/>
      <c r="AR64" s="333"/>
      <c r="AS64" s="333"/>
    </row>
    <row r="65" spans="20:45" x14ac:dyDescent="0.25">
      <c r="T65" s="333"/>
      <c r="U65" s="333"/>
      <c r="V65" s="333"/>
      <c r="W65" s="333"/>
      <c r="X65" s="333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L65" s="333"/>
      <c r="AM65" s="333"/>
      <c r="AN65" s="333"/>
      <c r="AO65" s="333"/>
      <c r="AP65" s="333"/>
      <c r="AQ65" s="333"/>
      <c r="AR65" s="333"/>
      <c r="AS65" s="333"/>
    </row>
    <row r="66" spans="20:45" x14ac:dyDescent="0.25">
      <c r="T66" s="333"/>
      <c r="U66" s="333"/>
      <c r="V66" s="333"/>
      <c r="W66" s="333"/>
      <c r="X66" s="333"/>
      <c r="Y66" s="333"/>
      <c r="Z66" s="333"/>
      <c r="AA66" s="333"/>
      <c r="AB66" s="333"/>
      <c r="AC66" s="333"/>
      <c r="AD66" s="333"/>
      <c r="AE66" s="333"/>
      <c r="AF66" s="333"/>
      <c r="AG66" s="333"/>
      <c r="AH66" s="333"/>
      <c r="AL66" s="333"/>
      <c r="AM66" s="333"/>
      <c r="AN66" s="333"/>
      <c r="AO66" s="333"/>
      <c r="AP66" s="333"/>
      <c r="AQ66" s="333"/>
      <c r="AR66" s="333"/>
      <c r="AS66" s="333"/>
    </row>
    <row r="67" spans="20:45" x14ac:dyDescent="0.25">
      <c r="T67" s="333"/>
      <c r="U67" s="333"/>
      <c r="V67" s="333"/>
      <c r="W67" s="333"/>
      <c r="X67" s="333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L67" s="333"/>
      <c r="AM67" s="333"/>
      <c r="AN67" s="333"/>
      <c r="AO67" s="333"/>
      <c r="AP67" s="333"/>
      <c r="AQ67" s="333"/>
      <c r="AR67" s="333"/>
      <c r="AS67" s="333"/>
    </row>
    <row r="68" spans="20:45" x14ac:dyDescent="0.25">
      <c r="T68" s="333"/>
      <c r="U68" s="33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L68" s="333"/>
      <c r="AM68" s="333"/>
      <c r="AN68" s="333"/>
      <c r="AO68" s="333"/>
      <c r="AP68" s="333"/>
      <c r="AQ68" s="333"/>
      <c r="AR68" s="333"/>
      <c r="AS68" s="333"/>
    </row>
    <row r="69" spans="20:45" x14ac:dyDescent="0.25">
      <c r="T69" s="333"/>
      <c r="U69" s="333"/>
      <c r="V69" s="333"/>
      <c r="W69" s="333"/>
      <c r="X69" s="333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L69" s="333"/>
      <c r="AM69" s="333"/>
      <c r="AN69" s="333"/>
      <c r="AO69" s="333"/>
      <c r="AP69" s="333"/>
      <c r="AQ69" s="333"/>
      <c r="AR69" s="333"/>
      <c r="AS69" s="333"/>
    </row>
    <row r="70" spans="20:45" x14ac:dyDescent="0.25">
      <c r="T70" s="333"/>
      <c r="U70" s="333"/>
      <c r="V70" s="333"/>
      <c r="W70" s="333"/>
      <c r="X70" s="333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L70" s="333"/>
      <c r="AM70" s="333"/>
      <c r="AN70" s="333"/>
      <c r="AO70" s="333"/>
      <c r="AP70" s="333"/>
      <c r="AQ70" s="333"/>
      <c r="AR70" s="333"/>
      <c r="AS70" s="333"/>
    </row>
    <row r="71" spans="20:45" x14ac:dyDescent="0.25">
      <c r="T71" s="333"/>
      <c r="U71" s="333"/>
      <c r="V71" s="333"/>
      <c r="W71" s="333"/>
      <c r="X71" s="333"/>
      <c r="Y71" s="333"/>
      <c r="Z71" s="333"/>
      <c r="AA71" s="333"/>
      <c r="AB71" s="333"/>
      <c r="AC71" s="333"/>
      <c r="AD71" s="333"/>
      <c r="AE71" s="333"/>
      <c r="AF71" s="333"/>
      <c r="AG71" s="333"/>
      <c r="AH71" s="333"/>
      <c r="AL71" s="333"/>
      <c r="AM71" s="333"/>
      <c r="AN71" s="333"/>
      <c r="AO71" s="333"/>
      <c r="AP71" s="333"/>
      <c r="AQ71" s="333"/>
      <c r="AR71" s="333"/>
      <c r="AS71" s="333"/>
    </row>
    <row r="72" spans="20:45" x14ac:dyDescent="0.25">
      <c r="T72" s="333"/>
      <c r="U72" s="333"/>
      <c r="V72" s="333"/>
      <c r="W72" s="333"/>
      <c r="X72" s="333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L72" s="333"/>
      <c r="AM72" s="333"/>
      <c r="AN72" s="333"/>
      <c r="AO72" s="333"/>
      <c r="AP72" s="333"/>
      <c r="AQ72" s="333"/>
      <c r="AR72" s="333"/>
      <c r="AS72" s="333"/>
    </row>
    <row r="73" spans="20:45" x14ac:dyDescent="0.25">
      <c r="T73" s="333"/>
      <c r="U73" s="333"/>
      <c r="V73" s="333"/>
      <c r="W73" s="333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L73" s="333"/>
      <c r="AM73" s="333"/>
      <c r="AN73" s="333"/>
      <c r="AO73" s="333"/>
      <c r="AP73" s="333"/>
      <c r="AQ73" s="333"/>
      <c r="AR73" s="333"/>
      <c r="AS73" s="333"/>
    </row>
    <row r="74" spans="20:45" x14ac:dyDescent="0.25">
      <c r="T74" s="333"/>
      <c r="U74" s="333"/>
      <c r="V74" s="333"/>
      <c r="W74" s="333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L74" s="333"/>
      <c r="AM74" s="333"/>
      <c r="AN74" s="333"/>
      <c r="AO74" s="333"/>
      <c r="AP74" s="333"/>
      <c r="AQ74" s="333"/>
      <c r="AR74" s="333"/>
      <c r="AS74" s="333"/>
    </row>
    <row r="75" spans="20:45" x14ac:dyDescent="0.25"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L75" s="333"/>
      <c r="AM75" s="333"/>
      <c r="AN75" s="333"/>
      <c r="AO75" s="333"/>
      <c r="AP75" s="333"/>
      <c r="AQ75" s="333"/>
      <c r="AR75" s="333"/>
      <c r="AS75" s="333"/>
    </row>
    <row r="76" spans="20:45" x14ac:dyDescent="0.25">
      <c r="T76" s="333"/>
      <c r="U76" s="333"/>
      <c r="V76" s="333"/>
      <c r="W76" s="333"/>
      <c r="X76" s="333"/>
      <c r="Y76" s="333"/>
      <c r="Z76" s="333"/>
      <c r="AA76" s="333"/>
      <c r="AB76" s="333"/>
      <c r="AC76" s="333"/>
      <c r="AD76" s="333"/>
      <c r="AE76" s="333"/>
      <c r="AF76" s="333"/>
      <c r="AG76" s="333"/>
      <c r="AH76" s="333"/>
      <c r="AL76" s="333"/>
      <c r="AM76" s="333"/>
      <c r="AN76" s="333"/>
      <c r="AO76" s="333"/>
      <c r="AP76" s="333"/>
      <c r="AQ76" s="333"/>
      <c r="AR76" s="333"/>
      <c r="AS76" s="333"/>
    </row>
    <row r="77" spans="20:45" x14ac:dyDescent="0.25">
      <c r="T77" s="333"/>
      <c r="U77" s="333"/>
      <c r="V77" s="333"/>
      <c r="W77" s="333"/>
      <c r="X77" s="333"/>
      <c r="Y77" s="333"/>
      <c r="Z77" s="333"/>
      <c r="AA77" s="333"/>
      <c r="AB77" s="333"/>
      <c r="AC77" s="333"/>
      <c r="AD77" s="333"/>
      <c r="AE77" s="333"/>
      <c r="AF77" s="333"/>
      <c r="AG77" s="333"/>
      <c r="AH77" s="333"/>
      <c r="AL77" s="333"/>
      <c r="AM77" s="333"/>
      <c r="AN77" s="333"/>
      <c r="AO77" s="333"/>
      <c r="AP77" s="333"/>
      <c r="AQ77" s="333"/>
      <c r="AR77" s="333"/>
      <c r="AS77" s="333"/>
    </row>
    <row r="78" spans="20:45" x14ac:dyDescent="0.25"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L78" s="333"/>
      <c r="AM78" s="333"/>
      <c r="AN78" s="333"/>
      <c r="AO78" s="333"/>
      <c r="AP78" s="333"/>
      <c r="AQ78" s="333"/>
      <c r="AR78" s="333"/>
      <c r="AS78" s="333"/>
    </row>
    <row r="79" spans="20:45" x14ac:dyDescent="0.25">
      <c r="T79" s="333"/>
      <c r="U79" s="333"/>
      <c r="V79" s="333"/>
      <c r="W79" s="333"/>
      <c r="X79" s="333"/>
      <c r="Y79" s="333"/>
      <c r="Z79" s="333"/>
      <c r="AA79" s="333"/>
      <c r="AB79" s="333"/>
      <c r="AC79" s="333"/>
      <c r="AD79" s="333"/>
      <c r="AE79" s="333"/>
      <c r="AF79" s="333"/>
      <c r="AG79" s="333"/>
      <c r="AH79" s="333"/>
      <c r="AL79" s="333"/>
      <c r="AM79" s="333"/>
      <c r="AN79" s="333"/>
      <c r="AO79" s="333"/>
      <c r="AP79" s="333"/>
      <c r="AQ79" s="333"/>
      <c r="AR79" s="333"/>
      <c r="AS79" s="333"/>
    </row>
    <row r="80" spans="20:45" x14ac:dyDescent="0.25">
      <c r="T80" s="333"/>
      <c r="U80" s="333"/>
      <c r="V80" s="333"/>
      <c r="W80" s="333"/>
      <c r="X80" s="333"/>
      <c r="Y80" s="333"/>
      <c r="Z80" s="333"/>
      <c r="AA80" s="333"/>
      <c r="AB80" s="333"/>
      <c r="AC80" s="333"/>
      <c r="AD80" s="333"/>
      <c r="AE80" s="333"/>
      <c r="AF80" s="333"/>
      <c r="AG80" s="333"/>
      <c r="AH80" s="333"/>
      <c r="AL80" s="333"/>
      <c r="AM80" s="333"/>
      <c r="AN80" s="333"/>
      <c r="AO80" s="333"/>
      <c r="AP80" s="333"/>
      <c r="AQ80" s="333"/>
      <c r="AR80" s="333"/>
      <c r="AS80" s="333"/>
    </row>
    <row r="81" spans="20:45" x14ac:dyDescent="0.25">
      <c r="T81" s="333"/>
      <c r="U81" s="333"/>
      <c r="V81" s="333"/>
      <c r="W81" s="333"/>
      <c r="X81" s="333"/>
      <c r="Y81" s="333"/>
      <c r="Z81" s="333"/>
      <c r="AA81" s="333"/>
      <c r="AB81" s="333"/>
      <c r="AC81" s="333"/>
      <c r="AD81" s="333"/>
      <c r="AE81" s="333"/>
      <c r="AF81" s="333"/>
      <c r="AG81" s="333"/>
      <c r="AH81" s="333"/>
      <c r="AL81" s="333"/>
      <c r="AM81" s="333"/>
      <c r="AN81" s="333"/>
      <c r="AO81" s="333"/>
      <c r="AP81" s="333"/>
      <c r="AQ81" s="333"/>
      <c r="AR81" s="333"/>
      <c r="AS81" s="333"/>
    </row>
    <row r="82" spans="20:45" x14ac:dyDescent="0.25">
      <c r="T82" s="333"/>
      <c r="U82" s="333"/>
      <c r="V82" s="333"/>
      <c r="W82" s="333"/>
      <c r="X82" s="333"/>
      <c r="Y82" s="333"/>
      <c r="Z82" s="333"/>
      <c r="AA82" s="333"/>
      <c r="AB82" s="333"/>
      <c r="AC82" s="333"/>
      <c r="AD82" s="333"/>
      <c r="AE82" s="333"/>
      <c r="AF82" s="333"/>
      <c r="AG82" s="333"/>
      <c r="AH82" s="333"/>
      <c r="AL82" s="333"/>
      <c r="AM82" s="333"/>
      <c r="AN82" s="333"/>
      <c r="AO82" s="333"/>
      <c r="AP82" s="333"/>
      <c r="AQ82" s="333"/>
      <c r="AR82" s="333"/>
      <c r="AS82" s="333"/>
    </row>
    <row r="83" spans="20:45" x14ac:dyDescent="0.25">
      <c r="T83" s="333"/>
      <c r="U83" s="333"/>
      <c r="V83" s="333"/>
      <c r="W83" s="333"/>
      <c r="X83" s="333"/>
      <c r="Y83" s="333"/>
      <c r="Z83" s="333"/>
      <c r="AA83" s="333"/>
      <c r="AB83" s="333"/>
      <c r="AC83" s="333"/>
      <c r="AD83" s="333"/>
      <c r="AE83" s="333"/>
      <c r="AF83" s="333"/>
      <c r="AG83" s="333"/>
      <c r="AH83" s="333"/>
      <c r="AL83" s="333"/>
      <c r="AM83" s="333"/>
      <c r="AN83" s="333"/>
      <c r="AO83" s="333"/>
      <c r="AP83" s="333"/>
      <c r="AQ83" s="333"/>
      <c r="AR83" s="333"/>
      <c r="AS83" s="333"/>
    </row>
    <row r="84" spans="20:45" x14ac:dyDescent="0.25">
      <c r="T84" s="333"/>
      <c r="U84" s="333"/>
      <c r="V84" s="333"/>
      <c r="W84" s="333"/>
      <c r="X84" s="333"/>
      <c r="Y84" s="333"/>
      <c r="Z84" s="333"/>
      <c r="AA84" s="333"/>
      <c r="AB84" s="333"/>
      <c r="AC84" s="333"/>
      <c r="AD84" s="333"/>
      <c r="AE84" s="333"/>
      <c r="AF84" s="333"/>
      <c r="AG84" s="333"/>
      <c r="AH84" s="333"/>
      <c r="AL84" s="333"/>
      <c r="AM84" s="333"/>
      <c r="AN84" s="333"/>
      <c r="AO84" s="333"/>
      <c r="AP84" s="333"/>
      <c r="AQ84" s="333"/>
      <c r="AR84" s="333"/>
      <c r="AS84" s="333"/>
    </row>
    <row r="85" spans="20:45" x14ac:dyDescent="0.25">
      <c r="T85" s="333"/>
      <c r="U85" s="333"/>
      <c r="V85" s="333"/>
      <c r="W85" s="333"/>
      <c r="X85" s="333"/>
      <c r="Y85" s="333"/>
      <c r="Z85" s="333"/>
      <c r="AA85" s="333"/>
      <c r="AB85" s="333"/>
      <c r="AC85" s="333"/>
      <c r="AD85" s="333"/>
      <c r="AE85" s="333"/>
      <c r="AF85" s="333"/>
      <c r="AG85" s="333"/>
      <c r="AH85" s="333"/>
      <c r="AL85" s="333"/>
      <c r="AM85" s="333"/>
      <c r="AN85" s="333"/>
      <c r="AO85" s="333"/>
      <c r="AP85" s="333"/>
      <c r="AQ85" s="333"/>
      <c r="AR85" s="333"/>
      <c r="AS85" s="333"/>
    </row>
    <row r="86" spans="20:45" x14ac:dyDescent="0.25">
      <c r="T86" s="333"/>
      <c r="U86" s="333"/>
      <c r="V86" s="333"/>
      <c r="W86" s="333"/>
      <c r="X86" s="333"/>
      <c r="Y86" s="333"/>
      <c r="Z86" s="333"/>
      <c r="AA86" s="333"/>
      <c r="AB86" s="333"/>
      <c r="AC86" s="333"/>
      <c r="AD86" s="333"/>
      <c r="AE86" s="333"/>
      <c r="AF86" s="333"/>
      <c r="AG86" s="333"/>
      <c r="AH86" s="333"/>
      <c r="AL86" s="333"/>
      <c r="AM86" s="333"/>
      <c r="AN86" s="333"/>
      <c r="AO86" s="333"/>
      <c r="AP86" s="333"/>
      <c r="AQ86" s="333"/>
      <c r="AR86" s="333"/>
      <c r="AS86" s="333"/>
    </row>
    <row r="87" spans="20:45" x14ac:dyDescent="0.25">
      <c r="T87" s="333"/>
      <c r="U87" s="333"/>
      <c r="V87" s="333"/>
      <c r="W87" s="333"/>
      <c r="X87" s="333"/>
      <c r="Y87" s="333"/>
      <c r="Z87" s="333"/>
      <c r="AA87" s="333"/>
      <c r="AB87" s="333"/>
      <c r="AC87" s="333"/>
      <c r="AD87" s="333"/>
      <c r="AE87" s="333"/>
      <c r="AF87" s="333"/>
      <c r="AG87" s="333"/>
      <c r="AH87" s="333"/>
      <c r="AL87" s="333"/>
      <c r="AM87" s="333"/>
      <c r="AN87" s="333"/>
      <c r="AO87" s="333"/>
      <c r="AP87" s="333"/>
      <c r="AQ87" s="333"/>
      <c r="AR87" s="333"/>
      <c r="AS87" s="333"/>
    </row>
    <row r="88" spans="20:45" x14ac:dyDescent="0.25">
      <c r="T88" s="333"/>
      <c r="U88" s="333"/>
      <c r="V88" s="333"/>
      <c r="W88" s="333"/>
      <c r="X88" s="333"/>
      <c r="Y88" s="333"/>
      <c r="Z88" s="333"/>
      <c r="AA88" s="333"/>
      <c r="AB88" s="333"/>
      <c r="AC88" s="333"/>
      <c r="AD88" s="333"/>
      <c r="AE88" s="333"/>
      <c r="AF88" s="333"/>
      <c r="AG88" s="333"/>
      <c r="AH88" s="333"/>
      <c r="AL88" s="333"/>
      <c r="AM88" s="333"/>
      <c r="AN88" s="333"/>
      <c r="AO88" s="333"/>
      <c r="AP88" s="333"/>
      <c r="AQ88" s="333"/>
      <c r="AR88" s="333"/>
      <c r="AS88" s="333"/>
    </row>
    <row r="89" spans="20:45" x14ac:dyDescent="0.25">
      <c r="T89" s="333"/>
      <c r="U89" s="333"/>
      <c r="V89" s="333"/>
      <c r="W89" s="333"/>
      <c r="X89" s="333"/>
      <c r="Y89" s="333"/>
      <c r="Z89" s="333"/>
      <c r="AA89" s="333"/>
      <c r="AB89" s="333"/>
      <c r="AC89" s="333"/>
      <c r="AD89" s="333"/>
      <c r="AE89" s="333"/>
      <c r="AF89" s="333"/>
      <c r="AG89" s="333"/>
      <c r="AH89" s="333"/>
      <c r="AL89" s="333"/>
      <c r="AM89" s="333"/>
      <c r="AN89" s="333"/>
      <c r="AO89" s="333"/>
      <c r="AP89" s="333"/>
      <c r="AQ89" s="333"/>
      <c r="AR89" s="333"/>
      <c r="AS89" s="333"/>
    </row>
    <row r="90" spans="20:45" x14ac:dyDescent="0.25">
      <c r="T90" s="333"/>
      <c r="U90" s="333"/>
      <c r="V90" s="333"/>
      <c r="W90" s="333"/>
      <c r="X90" s="333"/>
      <c r="Y90" s="333"/>
      <c r="Z90" s="333"/>
      <c r="AA90" s="333"/>
      <c r="AB90" s="333"/>
      <c r="AC90" s="333"/>
      <c r="AD90" s="333"/>
      <c r="AE90" s="333"/>
      <c r="AF90" s="333"/>
      <c r="AG90" s="333"/>
      <c r="AH90" s="333"/>
      <c r="AL90" s="333"/>
      <c r="AM90" s="333"/>
      <c r="AN90" s="333"/>
      <c r="AO90" s="333"/>
      <c r="AP90" s="333"/>
      <c r="AQ90" s="333"/>
      <c r="AR90" s="333"/>
      <c r="AS90" s="333"/>
    </row>
    <row r="91" spans="20:45" x14ac:dyDescent="0.25">
      <c r="T91" s="333"/>
      <c r="U91" s="333"/>
      <c r="V91" s="333"/>
      <c r="W91" s="333"/>
      <c r="X91" s="333"/>
      <c r="Y91" s="333"/>
      <c r="Z91" s="333"/>
      <c r="AA91" s="333"/>
      <c r="AB91" s="333"/>
      <c r="AC91" s="333"/>
      <c r="AD91" s="333"/>
      <c r="AE91" s="333"/>
      <c r="AF91" s="333"/>
      <c r="AG91" s="333"/>
      <c r="AH91" s="333"/>
      <c r="AL91" s="333"/>
      <c r="AM91" s="333"/>
      <c r="AN91" s="333"/>
      <c r="AO91" s="333"/>
      <c r="AP91" s="333"/>
      <c r="AQ91" s="333"/>
      <c r="AR91" s="333"/>
      <c r="AS91" s="333"/>
    </row>
    <row r="92" spans="20:45" x14ac:dyDescent="0.25">
      <c r="T92" s="333"/>
      <c r="U92" s="333"/>
      <c r="V92" s="333"/>
      <c r="W92" s="333"/>
      <c r="X92" s="333"/>
      <c r="Y92" s="333"/>
      <c r="Z92" s="333"/>
      <c r="AA92" s="333"/>
      <c r="AB92" s="333"/>
      <c r="AC92" s="333"/>
      <c r="AD92" s="333"/>
      <c r="AE92" s="333"/>
      <c r="AF92" s="333"/>
      <c r="AG92" s="333"/>
      <c r="AH92" s="333"/>
      <c r="AL92" s="333"/>
      <c r="AM92" s="333"/>
      <c r="AN92" s="333"/>
      <c r="AO92" s="333"/>
      <c r="AP92" s="333"/>
      <c r="AQ92" s="333"/>
      <c r="AR92" s="333"/>
      <c r="AS92" s="333"/>
    </row>
    <row r="93" spans="20:45" x14ac:dyDescent="0.25">
      <c r="T93" s="333"/>
      <c r="U93" s="333"/>
      <c r="V93" s="333"/>
      <c r="W93" s="333"/>
      <c r="X93" s="333"/>
      <c r="Y93" s="333"/>
      <c r="Z93" s="333"/>
      <c r="AA93" s="333"/>
      <c r="AB93" s="333"/>
      <c r="AC93" s="333"/>
      <c r="AD93" s="333"/>
      <c r="AE93" s="333"/>
      <c r="AF93" s="333"/>
      <c r="AG93" s="333"/>
      <c r="AH93" s="333"/>
      <c r="AL93" s="333"/>
      <c r="AM93" s="333"/>
      <c r="AN93" s="333"/>
      <c r="AO93" s="333"/>
      <c r="AP93" s="333"/>
      <c r="AQ93" s="333"/>
      <c r="AR93" s="333"/>
      <c r="AS93" s="333"/>
    </row>
    <row r="94" spans="20:45" x14ac:dyDescent="0.25"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L94" s="333"/>
      <c r="AM94" s="333"/>
      <c r="AN94" s="333"/>
      <c r="AO94" s="333"/>
      <c r="AP94" s="333"/>
      <c r="AQ94" s="333"/>
      <c r="AR94" s="333"/>
      <c r="AS94" s="333"/>
    </row>
    <row r="95" spans="20:45" x14ac:dyDescent="0.25">
      <c r="T95" s="333"/>
      <c r="U95" s="333"/>
      <c r="V95" s="333"/>
      <c r="W95" s="333"/>
      <c r="X95" s="333"/>
      <c r="Y95" s="333"/>
      <c r="Z95" s="333"/>
      <c r="AA95" s="333"/>
      <c r="AB95" s="333"/>
      <c r="AC95" s="333"/>
      <c r="AD95" s="333"/>
      <c r="AE95" s="333"/>
      <c r="AF95" s="333"/>
      <c r="AG95" s="333"/>
      <c r="AH95" s="333"/>
      <c r="AL95" s="333"/>
      <c r="AM95" s="333"/>
      <c r="AN95" s="333"/>
      <c r="AO95" s="333"/>
      <c r="AP95" s="333"/>
      <c r="AQ95" s="333"/>
      <c r="AR95" s="333"/>
      <c r="AS95" s="333"/>
    </row>
    <row r="96" spans="20:45" x14ac:dyDescent="0.25">
      <c r="T96" s="333"/>
      <c r="U96" s="333"/>
      <c r="V96" s="333"/>
      <c r="W96" s="333"/>
      <c r="X96" s="333"/>
      <c r="Y96" s="333"/>
      <c r="Z96" s="333"/>
      <c r="AA96" s="333"/>
      <c r="AB96" s="333"/>
      <c r="AC96" s="333"/>
      <c r="AD96" s="333"/>
      <c r="AE96" s="333"/>
      <c r="AF96" s="333"/>
      <c r="AG96" s="333"/>
      <c r="AH96" s="333"/>
      <c r="AL96" s="333"/>
      <c r="AM96" s="333"/>
      <c r="AN96" s="333"/>
      <c r="AO96" s="333"/>
      <c r="AP96" s="333"/>
      <c r="AQ96" s="333"/>
      <c r="AR96" s="333"/>
      <c r="AS96" s="333"/>
    </row>
    <row r="97" spans="20:45" x14ac:dyDescent="0.25">
      <c r="T97" s="333"/>
      <c r="U97" s="333"/>
      <c r="V97" s="333"/>
      <c r="W97" s="333"/>
      <c r="X97" s="333"/>
      <c r="Y97" s="333"/>
      <c r="Z97" s="333"/>
      <c r="AA97" s="333"/>
      <c r="AB97" s="333"/>
      <c r="AC97" s="333"/>
      <c r="AD97" s="333"/>
      <c r="AE97" s="333"/>
      <c r="AF97" s="333"/>
      <c r="AG97" s="333"/>
      <c r="AH97" s="333"/>
      <c r="AL97" s="333"/>
      <c r="AM97" s="333"/>
      <c r="AN97" s="333"/>
      <c r="AO97" s="333"/>
      <c r="AP97" s="333"/>
      <c r="AQ97" s="333"/>
      <c r="AR97" s="333"/>
      <c r="AS97" s="333"/>
    </row>
    <row r="98" spans="20:45" x14ac:dyDescent="0.25">
      <c r="T98" s="333"/>
      <c r="U98" s="333"/>
      <c r="V98" s="333"/>
      <c r="W98" s="333"/>
      <c r="X98" s="333"/>
      <c r="Y98" s="333"/>
      <c r="Z98" s="333"/>
      <c r="AA98" s="333"/>
      <c r="AB98" s="333"/>
      <c r="AC98" s="333"/>
      <c r="AD98" s="333"/>
      <c r="AE98" s="333"/>
      <c r="AF98" s="333"/>
      <c r="AG98" s="333"/>
      <c r="AH98" s="333"/>
      <c r="AL98" s="333"/>
      <c r="AM98" s="333"/>
      <c r="AN98" s="333"/>
      <c r="AO98" s="333"/>
      <c r="AP98" s="333"/>
      <c r="AQ98" s="333"/>
      <c r="AR98" s="333"/>
      <c r="AS98" s="333"/>
    </row>
    <row r="99" spans="20:45" x14ac:dyDescent="0.25">
      <c r="T99" s="333"/>
      <c r="U99" s="333"/>
      <c r="V99" s="333"/>
      <c r="W99" s="333"/>
      <c r="X99" s="333"/>
      <c r="Y99" s="333"/>
      <c r="Z99" s="333"/>
      <c r="AA99" s="333"/>
      <c r="AB99" s="333"/>
      <c r="AC99" s="333"/>
      <c r="AD99" s="333"/>
      <c r="AE99" s="333"/>
      <c r="AF99" s="333"/>
      <c r="AG99" s="333"/>
      <c r="AH99" s="333"/>
      <c r="AL99" s="333"/>
      <c r="AM99" s="333"/>
      <c r="AN99" s="333"/>
      <c r="AO99" s="333"/>
      <c r="AP99" s="333"/>
      <c r="AQ99" s="333"/>
      <c r="AR99" s="333"/>
      <c r="AS99" s="333"/>
    </row>
    <row r="100" spans="20:45" x14ac:dyDescent="0.25">
      <c r="T100" s="333"/>
      <c r="U100" s="333"/>
      <c r="V100" s="333"/>
      <c r="W100" s="333"/>
      <c r="X100" s="333"/>
      <c r="Y100" s="333"/>
      <c r="Z100" s="333"/>
      <c r="AA100" s="333"/>
      <c r="AB100" s="333"/>
      <c r="AC100" s="333"/>
      <c r="AD100" s="333"/>
      <c r="AE100" s="333"/>
      <c r="AF100" s="333"/>
      <c r="AG100" s="333"/>
      <c r="AH100" s="333"/>
      <c r="AL100" s="333"/>
      <c r="AM100" s="333"/>
      <c r="AN100" s="333"/>
      <c r="AO100" s="333"/>
      <c r="AP100" s="333"/>
      <c r="AQ100" s="333"/>
      <c r="AR100" s="333"/>
      <c r="AS100" s="333"/>
    </row>
    <row r="101" spans="20:45" x14ac:dyDescent="0.25">
      <c r="T101" s="333"/>
      <c r="U101" s="333"/>
      <c r="V101" s="333"/>
      <c r="W101" s="333"/>
      <c r="X101" s="333"/>
      <c r="Y101" s="333"/>
      <c r="Z101" s="333"/>
      <c r="AA101" s="333"/>
      <c r="AB101" s="333"/>
      <c r="AC101" s="333"/>
      <c r="AD101" s="333"/>
      <c r="AE101" s="333"/>
      <c r="AF101" s="333"/>
      <c r="AG101" s="333"/>
      <c r="AH101" s="333"/>
      <c r="AL101" s="333"/>
      <c r="AM101" s="333"/>
      <c r="AN101" s="333"/>
      <c r="AO101" s="333"/>
      <c r="AP101" s="333"/>
      <c r="AQ101" s="333"/>
      <c r="AR101" s="333"/>
      <c r="AS101" s="333"/>
    </row>
    <row r="102" spans="20:45" x14ac:dyDescent="0.25">
      <c r="T102" s="333"/>
      <c r="U102" s="333"/>
      <c r="V102" s="333"/>
      <c r="W102" s="333"/>
      <c r="X102" s="333"/>
      <c r="Y102" s="333"/>
      <c r="Z102" s="333"/>
      <c r="AA102" s="333"/>
      <c r="AB102" s="333"/>
      <c r="AC102" s="333"/>
      <c r="AD102" s="333"/>
      <c r="AE102" s="333"/>
      <c r="AF102" s="333"/>
      <c r="AG102" s="333"/>
      <c r="AH102" s="333"/>
      <c r="AL102" s="333"/>
      <c r="AM102" s="333"/>
      <c r="AN102" s="333"/>
      <c r="AO102" s="333"/>
      <c r="AP102" s="333"/>
      <c r="AQ102" s="333"/>
      <c r="AR102" s="333"/>
      <c r="AS102" s="333"/>
    </row>
    <row r="103" spans="20:45" x14ac:dyDescent="0.25">
      <c r="T103" s="333"/>
      <c r="U103" s="333"/>
      <c r="V103" s="333"/>
      <c r="W103" s="333"/>
      <c r="X103" s="333"/>
      <c r="Y103" s="333"/>
      <c r="Z103" s="333"/>
      <c r="AA103" s="333"/>
      <c r="AB103" s="333"/>
      <c r="AC103" s="333"/>
      <c r="AD103" s="333"/>
      <c r="AE103" s="333"/>
      <c r="AF103" s="333"/>
      <c r="AG103" s="333"/>
      <c r="AH103" s="333"/>
      <c r="AL103" s="333"/>
      <c r="AM103" s="333"/>
      <c r="AN103" s="333"/>
      <c r="AO103" s="333"/>
      <c r="AP103" s="333"/>
      <c r="AQ103" s="333"/>
      <c r="AR103" s="333"/>
      <c r="AS103" s="333"/>
    </row>
    <row r="104" spans="20:45" x14ac:dyDescent="0.25">
      <c r="T104" s="333"/>
      <c r="U104" s="333"/>
      <c r="V104" s="333"/>
      <c r="W104" s="333"/>
      <c r="X104" s="333"/>
      <c r="Y104" s="333"/>
      <c r="Z104" s="333"/>
      <c r="AA104" s="333"/>
      <c r="AB104" s="333"/>
      <c r="AC104" s="333"/>
      <c r="AD104" s="333"/>
      <c r="AE104" s="333"/>
      <c r="AF104" s="333"/>
      <c r="AG104" s="333"/>
      <c r="AH104" s="333"/>
      <c r="AL104" s="333"/>
      <c r="AM104" s="333"/>
      <c r="AN104" s="333"/>
      <c r="AO104" s="333"/>
      <c r="AP104" s="333"/>
      <c r="AQ104" s="333"/>
      <c r="AR104" s="333"/>
      <c r="AS104" s="333"/>
    </row>
    <row r="105" spans="20:45" x14ac:dyDescent="0.25">
      <c r="T105" s="333"/>
      <c r="U105" s="333"/>
      <c r="V105" s="333"/>
      <c r="W105" s="333"/>
      <c r="X105" s="333"/>
      <c r="Y105" s="333"/>
      <c r="Z105" s="333"/>
      <c r="AA105" s="333"/>
      <c r="AB105" s="333"/>
      <c r="AC105" s="333"/>
      <c r="AD105" s="333"/>
      <c r="AE105" s="333"/>
      <c r="AF105" s="333"/>
      <c r="AG105" s="333"/>
      <c r="AH105" s="333"/>
      <c r="AL105" s="333"/>
      <c r="AM105" s="333"/>
      <c r="AN105" s="333"/>
      <c r="AO105" s="333"/>
      <c r="AP105" s="333"/>
      <c r="AQ105" s="333"/>
      <c r="AR105" s="333"/>
      <c r="AS105" s="333"/>
    </row>
    <row r="106" spans="20:45" x14ac:dyDescent="0.25">
      <c r="T106" s="333"/>
      <c r="U106" s="333"/>
      <c r="V106" s="333"/>
      <c r="W106" s="333"/>
      <c r="X106" s="333"/>
      <c r="Y106" s="333"/>
      <c r="Z106" s="333"/>
      <c r="AA106" s="333"/>
      <c r="AB106" s="333"/>
      <c r="AC106" s="333"/>
      <c r="AD106" s="333"/>
      <c r="AE106" s="333"/>
      <c r="AF106" s="333"/>
      <c r="AG106" s="333"/>
      <c r="AH106" s="333"/>
      <c r="AL106" s="333"/>
      <c r="AM106" s="333"/>
      <c r="AN106" s="333"/>
      <c r="AO106" s="333"/>
      <c r="AP106" s="333"/>
      <c r="AQ106" s="333"/>
      <c r="AR106" s="333"/>
      <c r="AS106" s="333"/>
    </row>
    <row r="107" spans="20:45" x14ac:dyDescent="0.25">
      <c r="T107" s="333"/>
      <c r="U107" s="333"/>
      <c r="V107" s="333"/>
      <c r="W107" s="333"/>
      <c r="X107" s="333"/>
      <c r="Y107" s="333"/>
      <c r="Z107" s="333"/>
      <c r="AA107" s="333"/>
      <c r="AB107" s="333"/>
      <c r="AC107" s="333"/>
      <c r="AD107" s="333"/>
      <c r="AE107" s="333"/>
      <c r="AF107" s="333"/>
      <c r="AG107" s="333"/>
      <c r="AH107" s="333"/>
      <c r="AL107" s="333"/>
      <c r="AM107" s="333"/>
      <c r="AN107" s="333"/>
      <c r="AO107" s="333"/>
      <c r="AP107" s="333"/>
      <c r="AQ107" s="333"/>
      <c r="AR107" s="333"/>
      <c r="AS107" s="333"/>
    </row>
    <row r="108" spans="20:45" x14ac:dyDescent="0.25">
      <c r="T108" s="333"/>
      <c r="U108" s="333"/>
      <c r="V108" s="333"/>
      <c r="W108" s="333"/>
      <c r="X108" s="333"/>
      <c r="Y108" s="333"/>
      <c r="Z108" s="333"/>
      <c r="AA108" s="333"/>
      <c r="AB108" s="333"/>
      <c r="AC108" s="333"/>
      <c r="AD108" s="333"/>
      <c r="AE108" s="333"/>
      <c r="AF108" s="333"/>
      <c r="AG108" s="333"/>
      <c r="AH108" s="333"/>
      <c r="AL108" s="333"/>
      <c r="AM108" s="333"/>
      <c r="AN108" s="333"/>
      <c r="AO108" s="333"/>
      <c r="AP108" s="333"/>
      <c r="AQ108" s="333"/>
      <c r="AR108" s="333"/>
      <c r="AS108" s="333"/>
    </row>
    <row r="109" spans="20:45" x14ac:dyDescent="0.25">
      <c r="T109" s="333"/>
      <c r="U109" s="333"/>
      <c r="V109" s="333"/>
      <c r="W109" s="333"/>
      <c r="X109" s="333"/>
      <c r="Y109" s="333"/>
      <c r="Z109" s="333"/>
      <c r="AA109" s="333"/>
      <c r="AB109" s="333"/>
      <c r="AC109" s="333"/>
      <c r="AD109" s="333"/>
      <c r="AE109" s="333"/>
      <c r="AF109" s="333"/>
      <c r="AG109" s="333"/>
      <c r="AH109" s="333"/>
      <c r="AL109" s="333"/>
      <c r="AM109" s="333"/>
      <c r="AN109" s="333"/>
      <c r="AO109" s="333"/>
      <c r="AP109" s="333"/>
      <c r="AQ109" s="333"/>
      <c r="AR109" s="333"/>
      <c r="AS109" s="333"/>
    </row>
    <row r="110" spans="20:45" x14ac:dyDescent="0.25">
      <c r="T110" s="333"/>
      <c r="U110" s="333"/>
      <c r="V110" s="333"/>
      <c r="W110" s="333"/>
      <c r="X110" s="333"/>
      <c r="Y110" s="333"/>
      <c r="Z110" s="333"/>
      <c r="AA110" s="333"/>
      <c r="AB110" s="333"/>
      <c r="AC110" s="333"/>
      <c r="AD110" s="333"/>
      <c r="AE110" s="333"/>
      <c r="AF110" s="333"/>
      <c r="AG110" s="333"/>
      <c r="AH110" s="333"/>
      <c r="AL110" s="333"/>
      <c r="AM110" s="333"/>
      <c r="AN110" s="333"/>
      <c r="AO110" s="333"/>
      <c r="AP110" s="333"/>
      <c r="AQ110" s="333"/>
      <c r="AR110" s="333"/>
      <c r="AS110" s="333"/>
    </row>
    <row r="111" spans="20:45" x14ac:dyDescent="0.25">
      <c r="T111" s="333"/>
      <c r="U111" s="333"/>
      <c r="V111" s="333"/>
      <c r="W111" s="333"/>
      <c r="X111" s="333"/>
      <c r="Y111" s="333"/>
      <c r="Z111" s="333"/>
      <c r="AA111" s="333"/>
      <c r="AB111" s="333"/>
      <c r="AC111" s="333"/>
      <c r="AD111" s="333"/>
      <c r="AE111" s="333"/>
      <c r="AF111" s="333"/>
      <c r="AG111" s="333"/>
      <c r="AH111" s="333"/>
      <c r="AL111" s="333"/>
      <c r="AM111" s="333"/>
      <c r="AN111" s="333"/>
      <c r="AO111" s="333"/>
      <c r="AP111" s="333"/>
      <c r="AQ111" s="333"/>
      <c r="AR111" s="333"/>
      <c r="AS111" s="333"/>
    </row>
    <row r="112" spans="20:45" x14ac:dyDescent="0.25">
      <c r="T112" s="333"/>
      <c r="U112" s="333"/>
      <c r="V112" s="333"/>
      <c r="W112" s="333"/>
      <c r="X112" s="333"/>
      <c r="Y112" s="333"/>
      <c r="Z112" s="333"/>
      <c r="AA112" s="333"/>
      <c r="AB112" s="333"/>
      <c r="AC112" s="333"/>
      <c r="AD112" s="333"/>
      <c r="AE112" s="333"/>
      <c r="AF112" s="333"/>
      <c r="AG112" s="333"/>
      <c r="AH112" s="333"/>
      <c r="AL112" s="333"/>
      <c r="AM112" s="333"/>
      <c r="AN112" s="333"/>
      <c r="AO112" s="333"/>
      <c r="AP112" s="333"/>
      <c r="AQ112" s="333"/>
      <c r="AR112" s="333"/>
      <c r="AS112" s="333"/>
    </row>
    <row r="113" spans="20:45" x14ac:dyDescent="0.25">
      <c r="T113" s="333"/>
      <c r="U113" s="333"/>
      <c r="V113" s="333"/>
      <c r="W113" s="333"/>
      <c r="X113" s="333"/>
      <c r="Y113" s="333"/>
      <c r="Z113" s="333"/>
      <c r="AA113" s="333"/>
      <c r="AB113" s="333"/>
      <c r="AC113" s="333"/>
      <c r="AD113" s="333"/>
      <c r="AE113" s="333"/>
      <c r="AF113" s="333"/>
      <c r="AG113" s="333"/>
      <c r="AH113" s="333"/>
      <c r="AL113" s="333"/>
      <c r="AM113" s="333"/>
      <c r="AN113" s="333"/>
      <c r="AO113" s="333"/>
      <c r="AP113" s="333"/>
      <c r="AQ113" s="333"/>
      <c r="AR113" s="333"/>
      <c r="AS113" s="333"/>
    </row>
    <row r="114" spans="20:45" x14ac:dyDescent="0.25">
      <c r="T114" s="333"/>
      <c r="U114" s="333"/>
      <c r="V114" s="333"/>
      <c r="W114" s="333"/>
      <c r="X114" s="333"/>
      <c r="Y114" s="333"/>
      <c r="Z114" s="333"/>
      <c r="AA114" s="333"/>
      <c r="AB114" s="333"/>
      <c r="AC114" s="333"/>
      <c r="AD114" s="333"/>
      <c r="AE114" s="333"/>
      <c r="AF114" s="333"/>
      <c r="AG114" s="333"/>
      <c r="AH114" s="333"/>
      <c r="AL114" s="333"/>
      <c r="AM114" s="333"/>
      <c r="AN114" s="333"/>
      <c r="AO114" s="333"/>
      <c r="AP114" s="333"/>
      <c r="AQ114" s="333"/>
      <c r="AR114" s="333"/>
      <c r="AS114" s="333"/>
    </row>
    <row r="115" spans="20:45" x14ac:dyDescent="0.25">
      <c r="T115" s="333"/>
      <c r="U115" s="333"/>
      <c r="V115" s="333"/>
      <c r="W115" s="333"/>
      <c r="X115" s="333"/>
      <c r="Y115" s="333"/>
      <c r="Z115" s="333"/>
      <c r="AA115" s="333"/>
      <c r="AB115" s="333"/>
      <c r="AC115" s="333"/>
      <c r="AD115" s="333"/>
      <c r="AE115" s="333"/>
      <c r="AF115" s="333"/>
      <c r="AG115" s="333"/>
      <c r="AH115" s="333"/>
      <c r="AL115" s="333"/>
      <c r="AM115" s="333"/>
      <c r="AN115" s="333"/>
      <c r="AO115" s="333"/>
      <c r="AP115" s="333"/>
      <c r="AQ115" s="333"/>
      <c r="AR115" s="333"/>
      <c r="AS115" s="333"/>
    </row>
    <row r="116" spans="20:45" x14ac:dyDescent="0.25">
      <c r="T116" s="333"/>
      <c r="U116" s="333"/>
      <c r="V116" s="333"/>
      <c r="W116" s="333"/>
      <c r="X116" s="333"/>
      <c r="Y116" s="333"/>
      <c r="Z116" s="333"/>
      <c r="AA116" s="333"/>
      <c r="AB116" s="333"/>
      <c r="AC116" s="333"/>
      <c r="AD116" s="333"/>
      <c r="AE116" s="333"/>
      <c r="AF116" s="333"/>
      <c r="AG116" s="333"/>
      <c r="AH116" s="333"/>
      <c r="AL116" s="333"/>
      <c r="AM116" s="333"/>
      <c r="AN116" s="333"/>
      <c r="AO116" s="333"/>
      <c r="AP116" s="333"/>
      <c r="AQ116" s="333"/>
      <c r="AR116" s="333"/>
      <c r="AS116" s="333"/>
    </row>
    <row r="117" spans="20:45" x14ac:dyDescent="0.25">
      <c r="T117" s="333"/>
      <c r="U117" s="333"/>
      <c r="V117" s="333"/>
      <c r="W117" s="333"/>
      <c r="X117" s="333"/>
      <c r="Y117" s="333"/>
      <c r="Z117" s="333"/>
      <c r="AA117" s="333"/>
      <c r="AB117" s="333"/>
      <c r="AC117" s="333"/>
      <c r="AD117" s="333"/>
      <c r="AE117" s="333"/>
      <c r="AF117" s="333"/>
      <c r="AG117" s="333"/>
      <c r="AH117" s="333"/>
      <c r="AL117" s="333"/>
      <c r="AM117" s="333"/>
      <c r="AN117" s="333"/>
      <c r="AO117" s="333"/>
      <c r="AP117" s="333"/>
      <c r="AQ117" s="333"/>
      <c r="AR117" s="333"/>
      <c r="AS117" s="333"/>
    </row>
    <row r="118" spans="20:45" x14ac:dyDescent="0.25">
      <c r="T118" s="333"/>
      <c r="U118" s="333"/>
      <c r="V118" s="333"/>
      <c r="W118" s="333"/>
      <c r="X118" s="333"/>
      <c r="Y118" s="333"/>
      <c r="Z118" s="333"/>
      <c r="AA118" s="333"/>
      <c r="AB118" s="333"/>
      <c r="AC118" s="333"/>
      <c r="AD118" s="333"/>
      <c r="AE118" s="333"/>
      <c r="AF118" s="333"/>
      <c r="AG118" s="333"/>
      <c r="AH118" s="333"/>
      <c r="AL118" s="333"/>
      <c r="AM118" s="333"/>
      <c r="AN118" s="333"/>
      <c r="AO118" s="333"/>
      <c r="AP118" s="333"/>
      <c r="AQ118" s="333"/>
      <c r="AR118" s="333"/>
      <c r="AS118" s="333"/>
    </row>
    <row r="119" spans="20:45" x14ac:dyDescent="0.25">
      <c r="T119" s="333"/>
      <c r="U119" s="333"/>
      <c r="V119" s="333"/>
      <c r="W119" s="333"/>
      <c r="X119" s="333"/>
      <c r="Y119" s="333"/>
      <c r="Z119" s="333"/>
      <c r="AA119" s="333"/>
      <c r="AB119" s="333"/>
      <c r="AC119" s="333"/>
      <c r="AD119" s="333"/>
      <c r="AE119" s="333"/>
      <c r="AF119" s="333"/>
      <c r="AG119" s="333"/>
      <c r="AH119" s="333"/>
      <c r="AL119" s="333"/>
      <c r="AM119" s="333"/>
      <c r="AN119" s="333"/>
      <c r="AO119" s="333"/>
      <c r="AP119" s="333"/>
      <c r="AQ119" s="333"/>
      <c r="AR119" s="333"/>
      <c r="AS119" s="333"/>
    </row>
    <row r="120" spans="20:45" x14ac:dyDescent="0.25">
      <c r="T120" s="333"/>
      <c r="U120" s="333"/>
      <c r="V120" s="333"/>
      <c r="W120" s="333"/>
      <c r="X120" s="333"/>
      <c r="Y120" s="333"/>
      <c r="Z120" s="333"/>
      <c r="AA120" s="333"/>
      <c r="AB120" s="333"/>
      <c r="AC120" s="333"/>
      <c r="AD120" s="333"/>
      <c r="AE120" s="333"/>
      <c r="AF120" s="333"/>
      <c r="AG120" s="333"/>
      <c r="AH120" s="333"/>
      <c r="AL120" s="333"/>
      <c r="AM120" s="333"/>
      <c r="AN120" s="333"/>
      <c r="AO120" s="333"/>
      <c r="AP120" s="333"/>
      <c r="AQ120" s="333"/>
      <c r="AR120" s="333"/>
      <c r="AS120" s="333"/>
    </row>
    <row r="121" spans="20:45" x14ac:dyDescent="0.25">
      <c r="T121" s="333"/>
      <c r="U121" s="333"/>
      <c r="V121" s="333"/>
      <c r="W121" s="333"/>
      <c r="X121" s="333"/>
      <c r="Y121" s="333"/>
      <c r="Z121" s="333"/>
      <c r="AA121" s="333"/>
      <c r="AB121" s="333"/>
      <c r="AC121" s="333"/>
      <c r="AD121" s="333"/>
      <c r="AE121" s="333"/>
      <c r="AF121" s="333"/>
      <c r="AG121" s="333"/>
      <c r="AH121" s="333"/>
      <c r="AL121" s="333"/>
      <c r="AM121" s="333"/>
      <c r="AN121" s="333"/>
      <c r="AO121" s="333"/>
      <c r="AP121" s="333"/>
      <c r="AQ121" s="333"/>
      <c r="AR121" s="333"/>
      <c r="AS121" s="333"/>
    </row>
    <row r="122" spans="20:45" x14ac:dyDescent="0.25">
      <c r="T122" s="333"/>
      <c r="U122" s="333"/>
      <c r="V122" s="333"/>
      <c r="W122" s="333"/>
      <c r="X122" s="333"/>
      <c r="Y122" s="333"/>
      <c r="Z122" s="333"/>
      <c r="AA122" s="333"/>
      <c r="AB122" s="333"/>
      <c r="AC122" s="333"/>
      <c r="AD122" s="333"/>
      <c r="AE122" s="333"/>
      <c r="AF122" s="333"/>
      <c r="AG122" s="333"/>
      <c r="AH122" s="333"/>
      <c r="AL122" s="333"/>
      <c r="AM122" s="333"/>
      <c r="AN122" s="333"/>
      <c r="AO122" s="333"/>
      <c r="AP122" s="333"/>
      <c r="AQ122" s="333"/>
      <c r="AR122" s="333"/>
      <c r="AS122" s="333"/>
    </row>
    <row r="123" spans="20:45" x14ac:dyDescent="0.25">
      <c r="T123" s="333"/>
      <c r="U123" s="333"/>
      <c r="V123" s="333"/>
      <c r="W123" s="333"/>
      <c r="X123" s="333"/>
      <c r="Y123" s="333"/>
      <c r="Z123" s="333"/>
      <c r="AA123" s="333"/>
      <c r="AB123" s="333"/>
      <c r="AC123" s="333"/>
      <c r="AD123" s="333"/>
      <c r="AE123" s="333"/>
      <c r="AF123" s="333"/>
      <c r="AG123" s="333"/>
      <c r="AH123" s="333"/>
      <c r="AL123" s="333"/>
      <c r="AM123" s="333"/>
      <c r="AN123" s="333"/>
      <c r="AO123" s="333"/>
      <c r="AP123" s="333"/>
      <c r="AQ123" s="333"/>
      <c r="AR123" s="333"/>
      <c r="AS123" s="333"/>
    </row>
    <row r="124" spans="20:45" x14ac:dyDescent="0.25">
      <c r="T124" s="333"/>
      <c r="U124" s="333"/>
      <c r="V124" s="333"/>
      <c r="W124" s="333"/>
      <c r="X124" s="333"/>
      <c r="Y124" s="333"/>
      <c r="Z124" s="333"/>
      <c r="AA124" s="333"/>
      <c r="AB124" s="333"/>
      <c r="AC124" s="333"/>
      <c r="AD124" s="333"/>
      <c r="AE124" s="333"/>
      <c r="AF124" s="333"/>
      <c r="AG124" s="333"/>
      <c r="AH124" s="333"/>
      <c r="AL124" s="333"/>
      <c r="AM124" s="333"/>
      <c r="AN124" s="333"/>
      <c r="AO124" s="333"/>
      <c r="AP124" s="333"/>
      <c r="AQ124" s="333"/>
      <c r="AR124" s="333"/>
      <c r="AS124" s="333"/>
    </row>
    <row r="125" spans="20:45" x14ac:dyDescent="0.25">
      <c r="T125" s="333"/>
      <c r="U125" s="333"/>
      <c r="V125" s="333"/>
      <c r="W125" s="333"/>
      <c r="X125" s="333"/>
      <c r="Y125" s="333"/>
      <c r="Z125" s="333"/>
      <c r="AA125" s="333"/>
      <c r="AB125" s="333"/>
      <c r="AC125" s="333"/>
      <c r="AD125" s="333"/>
      <c r="AE125" s="333"/>
      <c r="AF125" s="333"/>
      <c r="AG125" s="333"/>
      <c r="AH125" s="333"/>
      <c r="AL125" s="333"/>
      <c r="AM125" s="333"/>
      <c r="AN125" s="333"/>
      <c r="AO125" s="333"/>
      <c r="AP125" s="333"/>
      <c r="AQ125" s="333"/>
      <c r="AR125" s="333"/>
      <c r="AS125" s="333"/>
    </row>
    <row r="126" spans="20:45" x14ac:dyDescent="0.25">
      <c r="T126" s="333"/>
      <c r="U126" s="333"/>
      <c r="V126" s="333"/>
      <c r="W126" s="333"/>
      <c r="X126" s="333"/>
      <c r="Y126" s="333"/>
      <c r="Z126" s="333"/>
      <c r="AA126" s="333"/>
      <c r="AB126" s="333"/>
      <c r="AC126" s="333"/>
      <c r="AD126" s="333"/>
      <c r="AE126" s="333"/>
      <c r="AF126" s="333"/>
      <c r="AG126" s="333"/>
      <c r="AH126" s="333"/>
      <c r="AL126" s="333"/>
      <c r="AM126" s="333"/>
      <c r="AN126" s="333"/>
      <c r="AO126" s="333"/>
      <c r="AP126" s="333"/>
      <c r="AQ126" s="333"/>
      <c r="AR126" s="333"/>
      <c r="AS126" s="333"/>
    </row>
    <row r="127" spans="20:45" x14ac:dyDescent="0.25">
      <c r="T127" s="333"/>
      <c r="U127" s="333"/>
      <c r="V127" s="333"/>
      <c r="W127" s="333"/>
      <c r="X127" s="333"/>
      <c r="Y127" s="333"/>
      <c r="Z127" s="333"/>
      <c r="AA127" s="333"/>
      <c r="AB127" s="333"/>
      <c r="AC127" s="333"/>
      <c r="AD127" s="333"/>
      <c r="AE127" s="333"/>
      <c r="AF127" s="333"/>
      <c r="AG127" s="333"/>
      <c r="AH127" s="333"/>
      <c r="AL127" s="333"/>
      <c r="AM127" s="333"/>
      <c r="AN127" s="333"/>
      <c r="AO127" s="333"/>
      <c r="AP127" s="333"/>
      <c r="AQ127" s="333"/>
      <c r="AR127" s="333"/>
      <c r="AS127" s="333"/>
    </row>
    <row r="128" spans="20:45" x14ac:dyDescent="0.25">
      <c r="T128" s="333"/>
      <c r="U128" s="333"/>
      <c r="V128" s="333"/>
      <c r="W128" s="333"/>
      <c r="X128" s="333"/>
      <c r="Y128" s="333"/>
      <c r="Z128" s="333"/>
      <c r="AA128" s="333"/>
      <c r="AB128" s="333"/>
      <c r="AC128" s="333"/>
      <c r="AD128" s="333"/>
      <c r="AE128" s="333"/>
      <c r="AF128" s="333"/>
      <c r="AG128" s="333"/>
      <c r="AH128" s="333"/>
      <c r="AL128" s="333"/>
      <c r="AM128" s="333"/>
      <c r="AN128" s="333"/>
      <c r="AO128" s="333"/>
      <c r="AP128" s="333"/>
      <c r="AQ128" s="333"/>
      <c r="AR128" s="333"/>
      <c r="AS128" s="333"/>
    </row>
    <row r="129" spans="20:45" x14ac:dyDescent="0.25">
      <c r="T129" s="333"/>
      <c r="U129" s="333"/>
      <c r="V129" s="333"/>
      <c r="W129" s="333"/>
      <c r="X129" s="333"/>
      <c r="Y129" s="333"/>
      <c r="Z129" s="333"/>
      <c r="AA129" s="333"/>
      <c r="AB129" s="333"/>
      <c r="AC129" s="333"/>
      <c r="AD129" s="333"/>
      <c r="AE129" s="333"/>
      <c r="AF129" s="333"/>
      <c r="AG129" s="333"/>
      <c r="AH129" s="333"/>
      <c r="AL129" s="333"/>
      <c r="AM129" s="333"/>
      <c r="AN129" s="333"/>
      <c r="AO129" s="333"/>
      <c r="AP129" s="333"/>
      <c r="AQ129" s="333"/>
      <c r="AR129" s="333"/>
      <c r="AS129" s="333"/>
    </row>
    <row r="130" spans="20:45" x14ac:dyDescent="0.25">
      <c r="T130" s="333"/>
      <c r="U130" s="333"/>
      <c r="V130" s="333"/>
      <c r="W130" s="333"/>
      <c r="X130" s="333"/>
      <c r="Y130" s="333"/>
      <c r="Z130" s="333"/>
      <c r="AA130" s="333"/>
      <c r="AB130" s="333"/>
      <c r="AC130" s="333"/>
      <c r="AD130" s="333"/>
      <c r="AE130" s="333"/>
      <c r="AF130" s="333"/>
      <c r="AG130" s="333"/>
      <c r="AH130" s="333"/>
      <c r="AL130" s="333"/>
      <c r="AM130" s="333"/>
      <c r="AN130" s="333"/>
      <c r="AO130" s="333"/>
      <c r="AP130" s="333"/>
      <c r="AQ130" s="333"/>
      <c r="AR130" s="333"/>
      <c r="AS130" s="333"/>
    </row>
    <row r="131" spans="20:45" x14ac:dyDescent="0.25">
      <c r="T131" s="333"/>
      <c r="U131" s="333"/>
      <c r="V131" s="333"/>
      <c r="W131" s="333"/>
      <c r="X131" s="333"/>
      <c r="Y131" s="333"/>
      <c r="Z131" s="333"/>
      <c r="AA131" s="333"/>
      <c r="AB131" s="333"/>
      <c r="AC131" s="333"/>
      <c r="AD131" s="333"/>
      <c r="AE131" s="333"/>
      <c r="AF131" s="333"/>
      <c r="AG131" s="333"/>
      <c r="AH131" s="333"/>
      <c r="AL131" s="333"/>
      <c r="AM131" s="333"/>
      <c r="AN131" s="333"/>
      <c r="AO131" s="333"/>
      <c r="AP131" s="333"/>
      <c r="AQ131" s="333"/>
      <c r="AR131" s="333"/>
      <c r="AS131" s="333"/>
    </row>
    <row r="132" spans="20:45" x14ac:dyDescent="0.25">
      <c r="T132" s="333"/>
      <c r="U132" s="333"/>
      <c r="V132" s="333"/>
      <c r="W132" s="333"/>
      <c r="X132" s="333"/>
      <c r="Y132" s="333"/>
      <c r="Z132" s="333"/>
      <c r="AA132" s="333"/>
      <c r="AB132" s="333"/>
      <c r="AC132" s="333"/>
      <c r="AD132" s="333"/>
      <c r="AE132" s="333"/>
      <c r="AF132" s="333"/>
      <c r="AG132" s="333"/>
      <c r="AH132" s="333"/>
      <c r="AL132" s="333"/>
      <c r="AM132" s="333"/>
      <c r="AN132" s="333"/>
      <c r="AO132" s="333"/>
      <c r="AP132" s="333"/>
      <c r="AQ132" s="333"/>
      <c r="AR132" s="333"/>
      <c r="AS132" s="333"/>
    </row>
    <row r="133" spans="20:45" x14ac:dyDescent="0.25">
      <c r="T133" s="333"/>
      <c r="U133" s="333"/>
      <c r="V133" s="333"/>
      <c r="W133" s="333"/>
      <c r="X133" s="333"/>
      <c r="Y133" s="333"/>
      <c r="Z133" s="333"/>
      <c r="AA133" s="333"/>
      <c r="AB133" s="333"/>
      <c r="AC133" s="333"/>
      <c r="AD133" s="333"/>
      <c r="AE133" s="333"/>
      <c r="AF133" s="333"/>
      <c r="AG133" s="333"/>
      <c r="AH133" s="333"/>
      <c r="AL133" s="333"/>
      <c r="AM133" s="333"/>
      <c r="AN133" s="333"/>
      <c r="AO133" s="333"/>
      <c r="AP133" s="333"/>
      <c r="AQ133" s="333"/>
      <c r="AR133" s="333"/>
      <c r="AS133" s="333"/>
    </row>
    <row r="134" spans="20:45" x14ac:dyDescent="0.25">
      <c r="T134" s="333"/>
      <c r="U134" s="333"/>
      <c r="V134" s="333"/>
      <c r="W134" s="333"/>
      <c r="X134" s="333"/>
      <c r="Y134" s="333"/>
      <c r="Z134" s="333"/>
      <c r="AA134" s="333"/>
      <c r="AB134" s="333"/>
      <c r="AC134" s="333"/>
      <c r="AD134" s="333"/>
      <c r="AE134" s="333"/>
      <c r="AF134" s="333"/>
      <c r="AG134" s="333"/>
      <c r="AH134" s="333"/>
      <c r="AL134" s="333"/>
      <c r="AM134" s="333"/>
      <c r="AN134" s="333"/>
      <c r="AO134" s="333"/>
      <c r="AP134" s="333"/>
      <c r="AQ134" s="333"/>
      <c r="AR134" s="333"/>
      <c r="AS134" s="333"/>
    </row>
    <row r="135" spans="20:45" x14ac:dyDescent="0.25">
      <c r="T135" s="333"/>
      <c r="U135" s="333"/>
      <c r="V135" s="333"/>
      <c r="W135" s="333"/>
      <c r="X135" s="333"/>
      <c r="Y135" s="333"/>
      <c r="Z135" s="333"/>
      <c r="AA135" s="333"/>
      <c r="AB135" s="333"/>
      <c r="AC135" s="333"/>
      <c r="AD135" s="333"/>
      <c r="AE135" s="333"/>
      <c r="AF135" s="333"/>
      <c r="AG135" s="333"/>
      <c r="AH135" s="333"/>
      <c r="AL135" s="333"/>
      <c r="AM135" s="333"/>
      <c r="AN135" s="333"/>
      <c r="AO135" s="333"/>
      <c r="AP135" s="333"/>
      <c r="AQ135" s="333"/>
      <c r="AR135" s="333"/>
      <c r="AS135" s="333"/>
    </row>
    <row r="136" spans="20:45" x14ac:dyDescent="0.25">
      <c r="T136" s="333"/>
      <c r="U136" s="333"/>
      <c r="V136" s="333"/>
      <c r="W136" s="333"/>
      <c r="X136" s="333"/>
      <c r="Y136" s="333"/>
      <c r="Z136" s="333"/>
      <c r="AA136" s="333"/>
      <c r="AB136" s="333"/>
      <c r="AC136" s="333"/>
      <c r="AD136" s="333"/>
      <c r="AE136" s="333"/>
      <c r="AF136" s="333"/>
      <c r="AG136" s="333"/>
      <c r="AH136" s="333"/>
      <c r="AL136" s="333"/>
      <c r="AM136" s="333"/>
      <c r="AN136" s="333"/>
      <c r="AO136" s="333"/>
      <c r="AP136" s="333"/>
      <c r="AQ136" s="333"/>
      <c r="AR136" s="333"/>
      <c r="AS136" s="333"/>
    </row>
    <row r="137" spans="20:45" x14ac:dyDescent="0.25">
      <c r="T137" s="333"/>
      <c r="U137" s="333"/>
      <c r="V137" s="333"/>
      <c r="W137" s="333"/>
      <c r="X137" s="333"/>
      <c r="Y137" s="333"/>
      <c r="Z137" s="333"/>
      <c r="AA137" s="333"/>
      <c r="AB137" s="333"/>
      <c r="AC137" s="333"/>
      <c r="AD137" s="333"/>
      <c r="AE137" s="333"/>
      <c r="AF137" s="333"/>
      <c r="AG137" s="333"/>
      <c r="AH137" s="333"/>
      <c r="AL137" s="333"/>
      <c r="AM137" s="333"/>
      <c r="AN137" s="333"/>
      <c r="AO137" s="333"/>
      <c r="AP137" s="333"/>
      <c r="AQ137" s="333"/>
      <c r="AR137" s="333"/>
      <c r="AS137" s="333"/>
    </row>
    <row r="138" spans="20:45" x14ac:dyDescent="0.25">
      <c r="T138" s="333"/>
      <c r="U138" s="333"/>
      <c r="V138" s="333"/>
      <c r="W138" s="333"/>
      <c r="X138" s="333"/>
      <c r="Y138" s="333"/>
      <c r="Z138" s="333"/>
      <c r="AA138" s="333"/>
      <c r="AB138" s="333"/>
      <c r="AC138" s="333"/>
      <c r="AD138" s="333"/>
      <c r="AE138" s="333"/>
      <c r="AF138" s="333"/>
      <c r="AG138" s="333"/>
      <c r="AH138" s="333"/>
      <c r="AL138" s="333"/>
      <c r="AM138" s="333"/>
      <c r="AN138" s="333"/>
      <c r="AO138" s="333"/>
      <c r="AP138" s="333"/>
      <c r="AQ138" s="333"/>
      <c r="AR138" s="333"/>
      <c r="AS138" s="333"/>
    </row>
    <row r="139" spans="20:45" x14ac:dyDescent="0.25">
      <c r="T139" s="333"/>
      <c r="U139" s="333"/>
      <c r="V139" s="333"/>
      <c r="W139" s="333"/>
      <c r="X139" s="333"/>
      <c r="Y139" s="333"/>
      <c r="Z139" s="333"/>
      <c r="AA139" s="333"/>
      <c r="AB139" s="333"/>
      <c r="AC139" s="333"/>
      <c r="AD139" s="333"/>
      <c r="AE139" s="333"/>
      <c r="AF139" s="333"/>
      <c r="AG139" s="333"/>
      <c r="AH139" s="333"/>
      <c r="AL139" s="333"/>
      <c r="AM139" s="333"/>
      <c r="AN139" s="333"/>
      <c r="AO139" s="333"/>
      <c r="AP139" s="333"/>
      <c r="AQ139" s="333"/>
      <c r="AR139" s="333"/>
      <c r="AS139" s="333"/>
    </row>
    <row r="140" spans="20:45" x14ac:dyDescent="0.25">
      <c r="T140" s="333"/>
      <c r="U140" s="333"/>
      <c r="V140" s="333"/>
      <c r="W140" s="333"/>
      <c r="X140" s="333"/>
      <c r="Y140" s="333"/>
      <c r="Z140" s="333"/>
      <c r="AA140" s="333"/>
      <c r="AB140" s="333"/>
      <c r="AC140" s="333"/>
      <c r="AD140" s="333"/>
      <c r="AE140" s="333"/>
      <c r="AF140" s="333"/>
      <c r="AG140" s="333"/>
      <c r="AH140" s="333"/>
      <c r="AL140" s="333"/>
      <c r="AM140" s="333"/>
      <c r="AN140" s="333"/>
      <c r="AO140" s="333"/>
      <c r="AP140" s="333"/>
      <c r="AQ140" s="333"/>
      <c r="AR140" s="333"/>
      <c r="AS140" s="333"/>
    </row>
  </sheetData>
  <mergeCells count="1">
    <mergeCell ref="A4:C4"/>
  </mergeCells>
  <conditionalFormatting sqref="B22 B24 B26 B28 B30 B32 B34 B36 B38 B40 B42 B44 B46 B48 B50 B52">
    <cfRule type="cellIs" dxfId="157" priority="13" stopIfTrue="1" operator="equal">
      <formula>"QA"</formula>
    </cfRule>
    <cfRule type="cellIs" dxfId="156" priority="14" stopIfTrue="1" operator="equal">
      <formula>"DA"</formula>
    </cfRule>
  </conditionalFormatting>
  <conditionalFormatting sqref="E7 E21">
    <cfRule type="expression" dxfId="155" priority="16" stopIfTrue="1">
      <formula>$E7&lt;5</formula>
    </cfRule>
  </conditionalFormatting>
  <conditionalFormatting sqref="E22 E24 E26 E28 E30 E32 E34 E36 E38 E40 E42 E44 E46 E48 E50 E52">
    <cfRule type="expression" dxfId="154" priority="8" stopIfTrue="1">
      <formula>AND($E22&lt;9,$C22&gt;0)</formula>
    </cfRule>
  </conditionalFormatting>
  <conditionalFormatting sqref="F7 F9 F11 F13 F15 F17 F19">
    <cfRule type="cellIs" dxfId="153" priority="17" stopIfTrue="1" operator="equal">
      <formula>"Bye"</formula>
    </cfRule>
  </conditionalFormatting>
  <conditionalFormatting sqref="F21:F22 F24 F26 F28 F30 F32 F34 F36 F38 F40 F42 F44 F46 F48 F50">
    <cfRule type="cellIs" dxfId="152" priority="9" stopIfTrue="1" operator="equal">
      <formula>"Bye"</formula>
    </cfRule>
  </conditionalFormatting>
  <conditionalFormatting sqref="F22 F24 F26 F28 F30 F32 F34 F36 F38 F40 F42 F44 F46 F48 F50">
    <cfRule type="expression" dxfId="151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50" priority="4" stopIfTrue="1">
      <formula>AND($E7&lt;9,$C7&gt;0)</formula>
    </cfRule>
  </conditionalFormatting>
  <conditionalFormatting sqref="I8 K10 I12 M14 I16 K18 I20 I23 K25 I27 M29 I31 K33 I35 I39 K41 I43 M45 I47 K49 I51">
    <cfRule type="expression" dxfId="149" priority="5" stopIfTrue="1">
      <formula>AND($O$1="CU",I8="Umpire")</formula>
    </cfRule>
    <cfRule type="expression" dxfId="148" priority="6" stopIfTrue="1">
      <formula>AND($O$1="CU",I8&lt;&gt;"Umpire",J8&lt;&gt;"")</formula>
    </cfRule>
    <cfRule type="expression" dxfId="147" priority="7" stopIfTrue="1">
      <formula>AND($O$1="CU",I8&lt;&gt;"Umpire")</formula>
    </cfRule>
  </conditionalFormatting>
  <conditionalFormatting sqref="J8 L10 J12 N14 J16 L18 J20 R62">
    <cfRule type="expression" dxfId="146" priority="15" stopIfTrue="1">
      <formula>$O$1="CU"</formula>
    </cfRule>
  </conditionalFormatting>
  <conditionalFormatting sqref="K8 M10 K12 O14 K16 M18 K20 K23 M25 K27 O29 K31 M33 K35 K39 M41 K43 O45 K47 M49 K51">
    <cfRule type="expression" dxfId="145" priority="11" stopIfTrue="1">
      <formula>J8="as"</formula>
    </cfRule>
    <cfRule type="expression" dxfId="144" priority="12" stopIfTrue="1">
      <formula>J8="bs"</formula>
    </cfRule>
  </conditionalFormatting>
  <conditionalFormatting sqref="O16">
    <cfRule type="expression" dxfId="143" priority="1" stopIfTrue="1">
      <formula>AND($O$1="CU",O16="Umpire")</formula>
    </cfRule>
    <cfRule type="expression" dxfId="142" priority="2" stopIfTrue="1">
      <formula>AND($O$1="CU",O16&lt;&gt;"Umpire",P16&lt;&gt;"")</formula>
    </cfRule>
    <cfRule type="expression" dxfId="141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DCD4B158-6EF7-444E-9A31-74DA6D24D0DC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76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232A6-8A5F-4C62-840C-00139EED491A}">
  <sheetPr>
    <tabColor indexed="11"/>
    <pageSetUpPr fitToPage="1"/>
  </sheetPr>
  <dimension ref="A1:AK57"/>
  <sheetViews>
    <sheetView showGridLines="0" showZeros="0" topLeftCell="A18" zoomScaleNormal="100" workbookViewId="0">
      <selection activeCell="N39" sqref="N39"/>
    </sheetView>
  </sheetViews>
  <sheetFormatPr defaultRowHeight="13.2" x14ac:dyDescent="0.25"/>
  <cols>
    <col min="1" max="2" width="3.33203125" customWidth="1"/>
    <col min="3" max="3" width="4.6640625" customWidth="1"/>
    <col min="4" max="4" width="7.441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4" customWidth="1"/>
    <col min="11" max="11" width="10.6640625" customWidth="1"/>
    <col min="12" max="12" width="1.6640625" style="114" customWidth="1"/>
    <col min="13" max="13" width="10.6640625" customWidth="1"/>
    <col min="14" max="14" width="1.6640625" style="115" customWidth="1"/>
    <col min="15" max="15" width="10.6640625" customWidth="1"/>
    <col min="16" max="16" width="1.6640625" style="114" customWidth="1"/>
    <col min="17" max="17" width="10.6640625" customWidth="1"/>
    <col min="18" max="18" width="1.6640625" style="115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116" customFormat="1" ht="21.75" customHeight="1" x14ac:dyDescent="0.25">
      <c r="A1" s="86" t="str">
        <f>Altalanos!$A$6</f>
        <v>Pest Várnegye Diákolimpia</v>
      </c>
      <c r="B1" s="86"/>
      <c r="C1" s="117"/>
      <c r="D1" s="117"/>
      <c r="E1" s="117"/>
      <c r="F1" s="117"/>
      <c r="G1" s="117"/>
      <c r="H1" s="86"/>
      <c r="I1" s="233"/>
      <c r="J1" s="118"/>
      <c r="K1" s="258" t="s">
        <v>52</v>
      </c>
      <c r="L1" s="105"/>
      <c r="M1" s="87"/>
      <c r="N1" s="118"/>
      <c r="O1" s="118" t="s">
        <v>3</v>
      </c>
      <c r="P1" s="118"/>
      <c r="Q1" s="117"/>
      <c r="R1" s="118"/>
      <c r="Y1" s="334"/>
      <c r="Z1" s="334"/>
      <c r="AA1" s="334"/>
      <c r="AB1" s="415" t="e">
        <f>IF($Y$5=1,CONCATENATE(VLOOKUP($Y$3,$AA$2:$AH$14,2)),CONCATENATE(VLOOKUP($Y$3,$AA$16:$AH$25,2)))</f>
        <v>#N/A</v>
      </c>
      <c r="AC1" s="415" t="e">
        <f>IF($Y$5=1,CONCATENATE(VLOOKUP($Y$3,$AA$2:$AH$14,3)),CONCATENATE(VLOOKUP($Y$3,$AA$16:$AH$25,3)))</f>
        <v>#N/A</v>
      </c>
      <c r="AD1" s="415" t="e">
        <f>IF($Y$5=1,CONCATENATE(VLOOKUP($Y$3,$AA$2:$AH$14,4)),CONCATENATE(VLOOKUP($Y$3,$AA$16:$AH$25,4)))</f>
        <v>#N/A</v>
      </c>
      <c r="AE1" s="415" t="e">
        <f>IF($Y$5=1,CONCATENATE(VLOOKUP($Y$3,$AA$2:$AH$14,5)),CONCATENATE(VLOOKUP($Y$3,$AA$16:$AH$25,5)))</f>
        <v>#N/A</v>
      </c>
      <c r="AF1" s="415" t="e">
        <f>IF($Y$5=1,CONCATENATE(VLOOKUP($Y$3,$AA$2:$AH$14,6)),CONCATENATE(VLOOKUP($Y$3,$AA$16:$AH$25,6)))</f>
        <v>#N/A</v>
      </c>
      <c r="AG1" s="415" t="e">
        <f>IF($Y$5=1,CONCATENATE(VLOOKUP($Y$3,$AA$2:$AH$14,7)),CONCATENATE(VLOOKUP($Y$3,$AA$16:$AH$25,7)))</f>
        <v>#N/A</v>
      </c>
      <c r="AH1" s="415" t="e">
        <f>IF($Y$5=1,CONCATENATE(VLOOKUP($Y$3,$AA$2:$AH$14,8)),CONCATENATE(VLOOKUP($Y$3,$AA$16:$AH$25,8)))</f>
        <v>#N/A</v>
      </c>
    </row>
    <row r="2" spans="1:37" s="96" customFormat="1" x14ac:dyDescent="0.25">
      <c r="A2" s="277" t="s">
        <v>51</v>
      </c>
      <c r="B2" s="88"/>
      <c r="C2" s="88"/>
      <c r="D2" s="88"/>
      <c r="E2" s="88">
        <f>Altalanos!$A$8</f>
        <v>0</v>
      </c>
      <c r="F2" s="88"/>
      <c r="G2" s="119"/>
      <c r="H2" s="97"/>
      <c r="I2" s="97"/>
      <c r="J2" s="120"/>
      <c r="K2" s="105"/>
      <c r="L2" s="105"/>
      <c r="M2" s="105"/>
      <c r="N2" s="120"/>
      <c r="O2" s="97"/>
      <c r="P2" s="120"/>
      <c r="Q2" s="97"/>
      <c r="R2" s="120"/>
      <c r="Y2" s="410"/>
      <c r="Z2" s="409"/>
      <c r="AA2" s="418" t="s">
        <v>65</v>
      </c>
      <c r="AB2" s="419">
        <v>300</v>
      </c>
      <c r="AC2" s="419">
        <v>250</v>
      </c>
      <c r="AD2" s="419">
        <v>200</v>
      </c>
      <c r="AE2" s="419">
        <v>150</v>
      </c>
      <c r="AF2" s="419">
        <v>120</v>
      </c>
      <c r="AG2" s="419">
        <v>90</v>
      </c>
      <c r="AH2" s="419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1"/>
      <c r="K3" s="50" t="s">
        <v>30</v>
      </c>
      <c r="L3" s="121"/>
      <c r="M3" s="50"/>
      <c r="N3" s="121"/>
      <c r="O3" s="50"/>
      <c r="P3" s="121"/>
      <c r="Q3" s="50"/>
      <c r="R3" s="51" t="s">
        <v>31</v>
      </c>
      <c r="Y3" s="409" t="str">
        <f>IF(K4="OB","A",IF(K4="IX","W",IF(K4="","",K4)))</f>
        <v/>
      </c>
      <c r="Z3" s="409"/>
      <c r="AA3" s="418" t="s">
        <v>66</v>
      </c>
      <c r="AB3" s="419">
        <v>280</v>
      </c>
      <c r="AC3" s="419">
        <v>230</v>
      </c>
      <c r="AD3" s="419">
        <v>180</v>
      </c>
      <c r="AE3" s="419">
        <v>140</v>
      </c>
      <c r="AF3" s="419">
        <v>80</v>
      </c>
      <c r="AG3" s="419">
        <v>0</v>
      </c>
      <c r="AH3" s="419">
        <v>0</v>
      </c>
      <c r="AI3"/>
      <c r="AJ3"/>
      <c r="AK3"/>
    </row>
    <row r="4" spans="1:37" s="28" customFormat="1" ht="11.25" customHeight="1" thickBot="1" x14ac:dyDescent="0.3">
      <c r="A4" s="514" t="str">
        <f>Altalanos!$A$10</f>
        <v>2025.05.08-09.</v>
      </c>
      <c r="B4" s="514"/>
      <c r="C4" s="514"/>
      <c r="D4" s="254"/>
      <c r="E4" s="122"/>
      <c r="F4" s="122"/>
      <c r="G4" s="122" t="str">
        <f>Altalanos!$C$10</f>
        <v>Százhalombatta</v>
      </c>
      <c r="H4" s="91"/>
      <c r="I4" s="122"/>
      <c r="J4" s="123"/>
      <c r="K4" s="124"/>
      <c r="L4" s="123"/>
      <c r="M4" s="125"/>
      <c r="N4" s="123"/>
      <c r="O4" s="122"/>
      <c r="P4" s="123"/>
      <c r="Q4" s="122"/>
      <c r="R4" s="82" t="str">
        <f>Altalanos!$E$10</f>
        <v>Dénes Tibor</v>
      </c>
      <c r="Y4" s="409"/>
      <c r="Z4" s="409"/>
      <c r="AA4" s="418" t="s">
        <v>89</v>
      </c>
      <c r="AB4" s="419">
        <v>250</v>
      </c>
      <c r="AC4" s="419">
        <v>200</v>
      </c>
      <c r="AD4" s="419">
        <v>150</v>
      </c>
      <c r="AE4" s="419">
        <v>120</v>
      </c>
      <c r="AF4" s="419">
        <v>90</v>
      </c>
      <c r="AG4" s="419">
        <v>60</v>
      </c>
      <c r="AH4" s="419">
        <v>25</v>
      </c>
      <c r="AI4"/>
      <c r="AJ4"/>
      <c r="AK4"/>
    </row>
    <row r="5" spans="1:37" s="19" customFormat="1" x14ac:dyDescent="0.25">
      <c r="A5" s="126"/>
      <c r="B5" s="127" t="s">
        <v>4</v>
      </c>
      <c r="C5" s="274" t="s">
        <v>45</v>
      </c>
      <c r="D5" s="127" t="s">
        <v>44</v>
      </c>
      <c r="E5" s="127" t="s">
        <v>42</v>
      </c>
      <c r="F5" s="128" t="s">
        <v>28</v>
      </c>
      <c r="G5" s="128" t="s">
        <v>29</v>
      </c>
      <c r="H5" s="128"/>
      <c r="I5" s="128" t="s">
        <v>32</v>
      </c>
      <c r="J5" s="128"/>
      <c r="K5" s="127" t="s">
        <v>43</v>
      </c>
      <c r="L5" s="129"/>
      <c r="M5" s="127" t="s">
        <v>59</v>
      </c>
      <c r="N5" s="129"/>
      <c r="O5" s="127" t="s">
        <v>58</v>
      </c>
      <c r="P5" s="129"/>
      <c r="Q5" s="127" t="s">
        <v>57</v>
      </c>
      <c r="R5" s="130"/>
      <c r="Y5" s="409">
        <f>IF(OR(Altalanos!$A$8="F1",Altalanos!$A$8="F2",Altalanos!$A$8="N1",Altalanos!$A$8="N2"),1,2)</f>
        <v>2</v>
      </c>
      <c r="Z5" s="409"/>
      <c r="AA5" s="418" t="s">
        <v>90</v>
      </c>
      <c r="AB5" s="419">
        <v>200</v>
      </c>
      <c r="AC5" s="419">
        <v>150</v>
      </c>
      <c r="AD5" s="419">
        <v>120</v>
      </c>
      <c r="AE5" s="419">
        <v>90</v>
      </c>
      <c r="AF5" s="419">
        <v>60</v>
      </c>
      <c r="AG5" s="419">
        <v>40</v>
      </c>
      <c r="AH5" s="419">
        <v>15</v>
      </c>
      <c r="AI5"/>
      <c r="AJ5"/>
      <c r="AK5"/>
    </row>
    <row r="6" spans="1:37" s="466" customFormat="1" ht="11.1" customHeight="1" thickBot="1" x14ac:dyDescent="0.3">
      <c r="A6" s="465"/>
      <c r="B6" s="468"/>
      <c r="C6" s="468"/>
      <c r="D6" s="468"/>
      <c r="E6" s="468"/>
      <c r="F6" s="467" t="str">
        <f>IF(Y3="","",CONCATENATE(AH1," / ",VLOOKUP(Y3,AB1:AH1,5)," pont"))</f>
        <v/>
      </c>
      <c r="G6" s="469"/>
      <c r="H6" s="470"/>
      <c r="I6" s="469"/>
      <c r="J6" s="471"/>
      <c r="K6" s="468" t="str">
        <f>IF(Y3="","",CONCATENATE(VLOOKUP(Y3,AB1:AH1,4)," pont"))</f>
        <v/>
      </c>
      <c r="L6" s="471"/>
      <c r="M6" s="468" t="str">
        <f>IF(Y3="","",CONCATENATE(VLOOKUP(Y3,AB1:AH1,3)," pont"))</f>
        <v/>
      </c>
      <c r="N6" s="471"/>
      <c r="O6" s="468" t="str">
        <f>IF(Y3="","",CONCATENATE(VLOOKUP(Y3,AB1:AH1,2)," pont"))</f>
        <v/>
      </c>
      <c r="P6" s="471"/>
      <c r="Q6" s="468" t="str">
        <f>IF(Y3="","",CONCATENATE(VLOOKUP(Y3,AB1:AH1,1)," pont"))</f>
        <v/>
      </c>
      <c r="R6" s="472"/>
      <c r="Y6" s="474"/>
      <c r="Z6" s="474"/>
      <c r="AA6" s="474" t="s">
        <v>91</v>
      </c>
      <c r="AB6" s="475">
        <v>150</v>
      </c>
      <c r="AC6" s="475">
        <v>120</v>
      </c>
      <c r="AD6" s="475">
        <v>90</v>
      </c>
      <c r="AE6" s="475">
        <v>60</v>
      </c>
      <c r="AF6" s="475">
        <v>40</v>
      </c>
      <c r="AG6" s="475">
        <v>25</v>
      </c>
      <c r="AH6" s="475">
        <v>10</v>
      </c>
      <c r="AI6" s="477"/>
      <c r="AJ6" s="477"/>
      <c r="AK6" s="477"/>
    </row>
    <row r="7" spans="1:37" s="34" customFormat="1" ht="12.9" customHeight="1" x14ac:dyDescent="0.25">
      <c r="A7" s="131">
        <v>1</v>
      </c>
      <c r="B7" s="243" t="str">
        <f>IF($E7="","",VLOOKUP($E7,#REF!,14))</f>
        <v/>
      </c>
      <c r="C7" s="263" t="str">
        <f>IF($E7="","",VLOOKUP($E7,#REF!,15))</f>
        <v/>
      </c>
      <c r="D7" s="263" t="str">
        <f>IF($E7="","",VLOOKUP($E7,#REF!,5))</f>
        <v/>
      </c>
      <c r="E7" s="132"/>
      <c r="F7" s="133" t="s">
        <v>174</v>
      </c>
      <c r="G7" s="133" t="s">
        <v>272</v>
      </c>
      <c r="H7" s="133"/>
      <c r="I7" s="133" t="str">
        <f>IF($E7="","",VLOOKUP($E7,#REF!,4))</f>
        <v/>
      </c>
      <c r="J7" s="135"/>
      <c r="K7" s="134"/>
      <c r="L7" s="134"/>
      <c r="M7" s="134"/>
      <c r="N7" s="134"/>
      <c r="O7" s="137"/>
      <c r="P7" s="138"/>
      <c r="Q7" s="139"/>
      <c r="R7" s="140"/>
      <c r="S7" s="141"/>
      <c r="U7" s="142" t="str">
        <f>Birók!P21</f>
        <v>Bíró</v>
      </c>
      <c r="Y7" s="409"/>
      <c r="Z7" s="409"/>
      <c r="AA7" s="418" t="s">
        <v>92</v>
      </c>
      <c r="AB7" s="419">
        <v>120</v>
      </c>
      <c r="AC7" s="419">
        <v>90</v>
      </c>
      <c r="AD7" s="419">
        <v>60</v>
      </c>
      <c r="AE7" s="419">
        <v>40</v>
      </c>
      <c r="AF7" s="419">
        <v>25</v>
      </c>
      <c r="AG7" s="419">
        <v>10</v>
      </c>
      <c r="AH7" s="419">
        <v>5</v>
      </c>
      <c r="AI7"/>
      <c r="AJ7"/>
      <c r="AK7"/>
    </row>
    <row r="8" spans="1:37" s="34" customFormat="1" ht="12.9" customHeight="1" x14ac:dyDescent="0.25">
      <c r="A8" s="143"/>
      <c r="B8" s="217"/>
      <c r="C8" s="272"/>
      <c r="D8" s="272"/>
      <c r="E8" s="144"/>
      <c r="F8" s="145"/>
      <c r="G8" s="145"/>
      <c r="H8" s="146"/>
      <c r="I8" s="434" t="s">
        <v>0</v>
      </c>
      <c r="J8" s="148" t="s">
        <v>424</v>
      </c>
      <c r="K8" s="149" t="s">
        <v>435</v>
      </c>
      <c r="L8" s="149"/>
      <c r="M8" s="134"/>
      <c r="N8" s="134"/>
      <c r="O8" s="137"/>
      <c r="P8" s="138"/>
      <c r="Q8" s="139"/>
      <c r="R8" s="140"/>
      <c r="S8" s="141"/>
      <c r="U8" s="150" t="str">
        <f>Birók!P22</f>
        <v xml:space="preserve"> </v>
      </c>
      <c r="Y8" s="409"/>
      <c r="Z8" s="409"/>
      <c r="AA8" s="418" t="s">
        <v>93</v>
      </c>
      <c r="AB8" s="419">
        <v>90</v>
      </c>
      <c r="AC8" s="419">
        <v>60</v>
      </c>
      <c r="AD8" s="419">
        <v>40</v>
      </c>
      <c r="AE8" s="419">
        <v>25</v>
      </c>
      <c r="AF8" s="419">
        <v>10</v>
      </c>
      <c r="AG8" s="419">
        <v>5</v>
      </c>
      <c r="AH8" s="419">
        <v>2</v>
      </c>
      <c r="AI8"/>
      <c r="AJ8"/>
      <c r="AK8"/>
    </row>
    <row r="9" spans="1:37" s="34" customFormat="1" ht="12.9" customHeight="1" x14ac:dyDescent="0.25">
      <c r="A9" s="143">
        <v>2</v>
      </c>
      <c r="B9" s="243" t="str">
        <f>IF($E9="","",VLOOKUP($E9,#REF!,14))</f>
        <v/>
      </c>
      <c r="C9" s="263" t="str">
        <f>IF($E9="","",VLOOKUP($E9,#REF!,15))</f>
        <v/>
      </c>
      <c r="D9" s="263" t="str">
        <f>IF($E9="","",VLOOKUP($E9,#REF!,5))</f>
        <v/>
      </c>
      <c r="E9" s="132"/>
      <c r="F9" s="151" t="s">
        <v>97</v>
      </c>
      <c r="G9" s="151" t="str">
        <f>IF($E9="","",VLOOKUP($E9,#REF!,3))</f>
        <v/>
      </c>
      <c r="H9" s="151"/>
      <c r="I9" s="133" t="str">
        <f>IF($E9="","",VLOOKUP($E9,#REF!,4))</f>
        <v/>
      </c>
      <c r="J9" s="152"/>
      <c r="K9" s="134"/>
      <c r="L9" s="153"/>
      <c r="M9" s="134"/>
      <c r="N9" s="134"/>
      <c r="O9" s="137"/>
      <c r="P9" s="138"/>
      <c r="Q9" s="139"/>
      <c r="R9" s="140"/>
      <c r="S9" s="141"/>
      <c r="U9" s="150" t="str">
        <f>Birók!P23</f>
        <v xml:space="preserve"> </v>
      </c>
      <c r="Y9" s="409"/>
      <c r="Z9" s="409"/>
      <c r="AA9" s="418" t="s">
        <v>94</v>
      </c>
      <c r="AB9" s="419">
        <v>60</v>
      </c>
      <c r="AC9" s="419">
        <v>40</v>
      </c>
      <c r="AD9" s="419">
        <v>25</v>
      </c>
      <c r="AE9" s="419">
        <v>10</v>
      </c>
      <c r="AF9" s="419">
        <v>5</v>
      </c>
      <c r="AG9" s="419">
        <v>2</v>
      </c>
      <c r="AH9" s="419">
        <v>1</v>
      </c>
      <c r="AI9"/>
      <c r="AJ9"/>
      <c r="AK9"/>
    </row>
    <row r="10" spans="1:37" s="34" customFormat="1" ht="12.9" customHeight="1" x14ac:dyDescent="0.25">
      <c r="A10" s="143"/>
      <c r="B10" s="217"/>
      <c r="C10" s="272"/>
      <c r="D10" s="272"/>
      <c r="E10" s="154"/>
      <c r="F10" s="145"/>
      <c r="G10" s="145"/>
      <c r="H10" s="146"/>
      <c r="I10" s="134"/>
      <c r="J10" s="155"/>
      <c r="K10" s="147" t="s">
        <v>0</v>
      </c>
      <c r="L10" s="156" t="s">
        <v>424</v>
      </c>
      <c r="M10" s="149" t="str">
        <f>UPPER(IF(OR(L10="a",L10="as"),K8,IF(OR(L10="b",L10="bs"),K12,)))</f>
        <v>PETHŐ</v>
      </c>
      <c r="N10" s="157"/>
      <c r="O10" s="158"/>
      <c r="P10" s="158"/>
      <c r="Q10" s="139"/>
      <c r="R10" s="140"/>
      <c r="S10" s="141"/>
      <c r="U10" s="150" t="str">
        <f>Birók!P24</f>
        <v xml:space="preserve"> </v>
      </c>
      <c r="Y10" s="409"/>
      <c r="Z10" s="409"/>
      <c r="AA10" s="418" t="s">
        <v>95</v>
      </c>
      <c r="AB10" s="419">
        <v>40</v>
      </c>
      <c r="AC10" s="419">
        <v>25</v>
      </c>
      <c r="AD10" s="419">
        <v>15</v>
      </c>
      <c r="AE10" s="419">
        <v>7</v>
      </c>
      <c r="AF10" s="419">
        <v>4</v>
      </c>
      <c r="AG10" s="419">
        <v>1</v>
      </c>
      <c r="AH10" s="419">
        <v>0</v>
      </c>
      <c r="AI10"/>
      <c r="AJ10"/>
      <c r="AK10"/>
    </row>
    <row r="11" spans="1:37" s="34" customFormat="1" ht="12.9" customHeight="1" x14ac:dyDescent="0.25">
      <c r="A11" s="143">
        <v>3</v>
      </c>
      <c r="B11" s="243" t="str">
        <f>IF($E11="","",VLOOKUP($E11,#REF!,14))</f>
        <v/>
      </c>
      <c r="C11" s="263" t="str">
        <f>IF($E11="","",VLOOKUP($E11,#REF!,15))</f>
        <v/>
      </c>
      <c r="D11" s="263" t="str">
        <f>IF($E11="","",VLOOKUP($E11,#REF!,5))</f>
        <v/>
      </c>
      <c r="E11" s="132"/>
      <c r="F11" s="151" t="s">
        <v>128</v>
      </c>
      <c r="G11" s="151" t="s">
        <v>238</v>
      </c>
      <c r="H11" s="151"/>
      <c r="I11" s="151" t="str">
        <f>IF($E11="","",VLOOKUP($E11,#REF!,4))</f>
        <v/>
      </c>
      <c r="J11" s="135"/>
      <c r="K11" s="134"/>
      <c r="L11" s="159"/>
      <c r="M11" s="134" t="s">
        <v>379</v>
      </c>
      <c r="N11" s="160"/>
      <c r="O11" s="158"/>
      <c r="P11" s="158"/>
      <c r="Q11" s="139"/>
      <c r="R11" s="140"/>
      <c r="S11" s="141"/>
      <c r="U11" s="150" t="str">
        <f>Birók!P25</f>
        <v xml:space="preserve"> </v>
      </c>
      <c r="Y11" s="409"/>
      <c r="Z11" s="409"/>
      <c r="AA11" s="418" t="s">
        <v>96</v>
      </c>
      <c r="AB11" s="419">
        <v>25</v>
      </c>
      <c r="AC11" s="419">
        <v>15</v>
      </c>
      <c r="AD11" s="419">
        <v>10</v>
      </c>
      <c r="AE11" s="419">
        <v>6</v>
      </c>
      <c r="AF11" s="419">
        <v>3</v>
      </c>
      <c r="AG11" s="419">
        <v>1</v>
      </c>
      <c r="AH11" s="419">
        <v>0</v>
      </c>
      <c r="AI11"/>
      <c r="AJ11"/>
      <c r="AK11"/>
    </row>
    <row r="12" spans="1:37" s="34" customFormat="1" ht="12.9" customHeight="1" x14ac:dyDescent="0.25">
      <c r="A12" s="143"/>
      <c r="B12" s="217"/>
      <c r="C12" s="272"/>
      <c r="D12" s="272"/>
      <c r="E12" s="154"/>
      <c r="F12" s="145"/>
      <c r="G12" s="145"/>
      <c r="H12" s="146"/>
      <c r="I12" s="434" t="s">
        <v>0</v>
      </c>
      <c r="J12" s="148" t="s">
        <v>424</v>
      </c>
      <c r="K12" s="149" t="str">
        <f>UPPER(IF(OR(J12="a",J12="as"),F11,IF(OR(J12="b",J12="bs"),F13,)))</f>
        <v>CSENDES</v>
      </c>
      <c r="L12" s="161"/>
      <c r="M12" s="134"/>
      <c r="N12" s="160"/>
      <c r="O12" s="158"/>
      <c r="P12" s="158"/>
      <c r="Q12" s="139"/>
      <c r="R12" s="140"/>
      <c r="S12" s="141"/>
      <c r="U12" s="150" t="str">
        <f>Birók!P26</f>
        <v xml:space="preserve"> </v>
      </c>
      <c r="Y12" s="409"/>
      <c r="Z12" s="409"/>
      <c r="AA12" s="418" t="s">
        <v>101</v>
      </c>
      <c r="AB12" s="419">
        <v>15</v>
      </c>
      <c r="AC12" s="419">
        <v>10</v>
      </c>
      <c r="AD12" s="419">
        <v>6</v>
      </c>
      <c r="AE12" s="419">
        <v>3</v>
      </c>
      <c r="AF12" s="419">
        <v>1</v>
      </c>
      <c r="AG12" s="419">
        <v>0</v>
      </c>
      <c r="AH12" s="419">
        <v>0</v>
      </c>
      <c r="AI12"/>
      <c r="AJ12"/>
      <c r="AK12"/>
    </row>
    <row r="13" spans="1:37" s="34" customFormat="1" ht="12.9" customHeight="1" x14ac:dyDescent="0.25">
      <c r="A13" s="143">
        <v>4</v>
      </c>
      <c r="B13" s="243" t="str">
        <f>IF($E13="","",VLOOKUP($E13,#REF!,14))</f>
        <v/>
      </c>
      <c r="C13" s="263" t="str">
        <f>IF($E13="","",VLOOKUP($E13,#REF!,15))</f>
        <v/>
      </c>
      <c r="D13" s="263" t="str">
        <f>IF($E13="","",VLOOKUP($E13,#REF!,5))</f>
        <v/>
      </c>
      <c r="E13" s="132"/>
      <c r="F13" s="151" t="s">
        <v>97</v>
      </c>
      <c r="G13" s="151" t="str">
        <f>IF($E13="","",VLOOKUP($E13,#REF!,3))</f>
        <v/>
      </c>
      <c r="H13" s="151"/>
      <c r="I13" s="151" t="str">
        <f>IF($E13="","",VLOOKUP($E13,#REF!,4))</f>
        <v/>
      </c>
      <c r="J13" s="162"/>
      <c r="K13" s="134"/>
      <c r="L13" s="134"/>
      <c r="M13" s="134"/>
      <c r="N13" s="160"/>
      <c r="O13" s="158"/>
      <c r="P13" s="158"/>
      <c r="Q13" s="139"/>
      <c r="R13" s="140"/>
      <c r="S13" s="141"/>
      <c r="U13" s="150" t="str">
        <f>Birók!P27</f>
        <v xml:space="preserve"> </v>
      </c>
      <c r="Y13" s="409"/>
      <c r="Z13" s="409"/>
      <c r="AA13" s="418" t="s">
        <v>97</v>
      </c>
      <c r="AB13" s="419">
        <v>10</v>
      </c>
      <c r="AC13" s="419">
        <v>6</v>
      </c>
      <c r="AD13" s="419">
        <v>3</v>
      </c>
      <c r="AE13" s="419">
        <v>1</v>
      </c>
      <c r="AF13" s="419">
        <v>0</v>
      </c>
      <c r="AG13" s="419">
        <v>0</v>
      </c>
      <c r="AH13" s="419">
        <v>0</v>
      </c>
      <c r="AI13"/>
      <c r="AJ13"/>
      <c r="AK13"/>
    </row>
    <row r="14" spans="1:37" s="34" customFormat="1" ht="12.9" customHeight="1" x14ac:dyDescent="0.25">
      <c r="A14" s="143"/>
      <c r="B14" s="217"/>
      <c r="C14" s="272"/>
      <c r="D14" s="272"/>
      <c r="E14" s="154"/>
      <c r="F14" s="134"/>
      <c r="G14" s="134"/>
      <c r="H14" s="65"/>
      <c r="I14" s="163"/>
      <c r="J14" s="155"/>
      <c r="K14" s="134"/>
      <c r="L14" s="134"/>
      <c r="M14" s="147" t="s">
        <v>0</v>
      </c>
      <c r="N14" s="156" t="s">
        <v>425</v>
      </c>
      <c r="O14" s="149" t="str">
        <f>UPPER(IF(OR(N14="a",N14="as"),M10,IF(OR(N14="b",N14="bs"),M18,)))</f>
        <v>EŐRY</v>
      </c>
      <c r="P14" s="157"/>
      <c r="Q14" s="139"/>
      <c r="R14" s="140"/>
      <c r="S14" s="141"/>
      <c r="U14" s="150" t="str">
        <f>Birók!P28</f>
        <v xml:space="preserve"> </v>
      </c>
      <c r="Y14" s="409"/>
      <c r="Z14" s="409"/>
      <c r="AA14" s="418" t="s">
        <v>98</v>
      </c>
      <c r="AB14" s="419">
        <v>3</v>
      </c>
      <c r="AC14" s="419">
        <v>2</v>
      </c>
      <c r="AD14" s="419">
        <v>1</v>
      </c>
      <c r="AE14" s="419">
        <v>0</v>
      </c>
      <c r="AF14" s="419">
        <v>0</v>
      </c>
      <c r="AG14" s="419">
        <v>0</v>
      </c>
      <c r="AH14" s="419">
        <v>0</v>
      </c>
      <c r="AI14"/>
      <c r="AJ14"/>
      <c r="AK14"/>
    </row>
    <row r="15" spans="1:37" s="34" customFormat="1" ht="12.9" customHeight="1" x14ac:dyDescent="0.25">
      <c r="A15" s="131">
        <v>5</v>
      </c>
      <c r="B15" s="243" t="str">
        <f>IF($E15="","",VLOOKUP($E15,#REF!,14))</f>
        <v/>
      </c>
      <c r="C15" s="263" t="str">
        <f>IF($E15="","",VLOOKUP($E15,#REF!,15))</f>
        <v/>
      </c>
      <c r="D15" s="263" t="str">
        <f>IF($E15="","",VLOOKUP($E15,#REF!,5))</f>
        <v/>
      </c>
      <c r="E15" s="132"/>
      <c r="F15" s="133" t="s">
        <v>274</v>
      </c>
      <c r="G15" s="133" t="s">
        <v>178</v>
      </c>
      <c r="H15" s="133"/>
      <c r="I15" s="133" t="str">
        <f>IF($E15="","",VLOOKUP($E15,#REF!,4))</f>
        <v/>
      </c>
      <c r="J15" s="164"/>
      <c r="K15" s="134"/>
      <c r="L15" s="134"/>
      <c r="M15" s="134"/>
      <c r="N15" s="160"/>
      <c r="O15" s="134" t="s">
        <v>432</v>
      </c>
      <c r="P15" s="160"/>
      <c r="Q15" s="139"/>
      <c r="R15" s="140"/>
      <c r="S15" s="141"/>
      <c r="U15" s="150" t="str">
        <f>Birók!P29</f>
        <v xml:space="preserve"> </v>
      </c>
      <c r="Y15" s="409"/>
      <c r="Z15" s="409"/>
      <c r="AA15" s="418"/>
      <c r="AB15" s="418"/>
      <c r="AC15" s="418"/>
      <c r="AD15" s="418"/>
      <c r="AE15" s="418"/>
      <c r="AF15" s="418"/>
      <c r="AG15" s="418"/>
      <c r="AH15" s="418"/>
      <c r="AI15"/>
      <c r="AJ15"/>
      <c r="AK15"/>
    </row>
    <row r="16" spans="1:37" s="34" customFormat="1" ht="12.9" customHeight="1" thickBot="1" x14ac:dyDescent="0.3">
      <c r="A16" s="143"/>
      <c r="B16" s="217"/>
      <c r="C16" s="272"/>
      <c r="D16" s="272"/>
      <c r="E16" s="154"/>
      <c r="F16" s="145"/>
      <c r="G16" s="145"/>
      <c r="H16" s="146"/>
      <c r="I16" s="434" t="s">
        <v>0</v>
      </c>
      <c r="J16" s="148" t="s">
        <v>424</v>
      </c>
      <c r="K16" s="149" t="str">
        <f>UPPER(IF(OR(J16="a",J16="as"),F15,IF(OR(J16="b",J16="bs"),F17,)))</f>
        <v>EŐRY</v>
      </c>
      <c r="L16" s="149"/>
      <c r="M16" s="134"/>
      <c r="N16" s="160"/>
      <c r="O16" s="158"/>
      <c r="P16" s="160"/>
      <c r="Q16" s="139"/>
      <c r="R16" s="140"/>
      <c r="S16" s="141"/>
      <c r="U16" s="165" t="str">
        <f>Birók!P30</f>
        <v>Egyik sem</v>
      </c>
      <c r="Y16" s="409"/>
      <c r="Z16" s="409"/>
      <c r="AA16" s="418" t="s">
        <v>65</v>
      </c>
      <c r="AB16" s="419">
        <v>150</v>
      </c>
      <c r="AC16" s="419">
        <v>120</v>
      </c>
      <c r="AD16" s="419">
        <v>90</v>
      </c>
      <c r="AE16" s="419">
        <v>60</v>
      </c>
      <c r="AF16" s="419">
        <v>40</v>
      </c>
      <c r="AG16" s="419">
        <v>25</v>
      </c>
      <c r="AH16" s="419">
        <v>15</v>
      </c>
      <c r="AI16"/>
      <c r="AJ16"/>
      <c r="AK16"/>
    </row>
    <row r="17" spans="1:37" s="34" customFormat="1" ht="12.9" customHeight="1" x14ac:dyDescent="0.25">
      <c r="A17" s="143">
        <v>6</v>
      </c>
      <c r="B17" s="243" t="str">
        <f>IF($E17="","",VLOOKUP($E17,#REF!,14))</f>
        <v/>
      </c>
      <c r="C17" s="263" t="str">
        <f>IF($E17="","",VLOOKUP($E17,#REF!,15))</f>
        <v/>
      </c>
      <c r="D17" s="263" t="str">
        <f>IF($E17="","",VLOOKUP($E17,#REF!,5))</f>
        <v/>
      </c>
      <c r="E17" s="132"/>
      <c r="F17" s="151" t="s">
        <v>97</v>
      </c>
      <c r="G17" s="151" t="str">
        <f>IF($E17="","",VLOOKUP($E17,#REF!,3))</f>
        <v/>
      </c>
      <c r="H17" s="151"/>
      <c r="I17" s="151" t="str">
        <f>IF($E17="","",VLOOKUP($E17,#REF!,4))</f>
        <v/>
      </c>
      <c r="J17" s="152"/>
      <c r="K17" s="134"/>
      <c r="L17" s="153"/>
      <c r="M17" s="134"/>
      <c r="N17" s="160"/>
      <c r="O17" s="158"/>
      <c r="P17" s="160"/>
      <c r="Q17" s="139"/>
      <c r="R17" s="140"/>
      <c r="S17" s="141"/>
      <c r="Y17" s="409"/>
      <c r="Z17" s="409"/>
      <c r="AA17" s="418" t="s">
        <v>89</v>
      </c>
      <c r="AB17" s="419">
        <v>120</v>
      </c>
      <c r="AC17" s="419">
        <v>90</v>
      </c>
      <c r="AD17" s="419">
        <v>60</v>
      </c>
      <c r="AE17" s="419">
        <v>40</v>
      </c>
      <c r="AF17" s="419">
        <v>25</v>
      </c>
      <c r="AG17" s="419">
        <v>15</v>
      </c>
      <c r="AH17" s="419">
        <v>8</v>
      </c>
      <c r="AI17"/>
      <c r="AJ17"/>
      <c r="AK17"/>
    </row>
    <row r="18" spans="1:37" s="34" customFormat="1" ht="12.9" customHeight="1" x14ac:dyDescent="0.25">
      <c r="A18" s="143"/>
      <c r="B18" s="217"/>
      <c r="C18" s="272"/>
      <c r="D18" s="272"/>
      <c r="E18" s="154"/>
      <c r="F18" s="145"/>
      <c r="G18" s="145"/>
      <c r="H18" s="146"/>
      <c r="I18" s="134"/>
      <c r="J18" s="155"/>
      <c r="K18" s="147" t="s">
        <v>0</v>
      </c>
      <c r="L18" s="156" t="s">
        <v>424</v>
      </c>
      <c r="M18" s="149" t="str">
        <f>UPPER(IF(OR(L18="a",L18="as"),K16,IF(OR(L18="b",L18="bs"),K20,)))</f>
        <v>EŐRY</v>
      </c>
      <c r="N18" s="166"/>
      <c r="O18" s="158"/>
      <c r="P18" s="160"/>
      <c r="Q18" s="139"/>
      <c r="R18" s="140"/>
      <c r="S18" s="141"/>
      <c r="Y18" s="409"/>
      <c r="Z18" s="409"/>
      <c r="AA18" s="418" t="s">
        <v>90</v>
      </c>
      <c r="AB18" s="419">
        <v>90</v>
      </c>
      <c r="AC18" s="419">
        <v>60</v>
      </c>
      <c r="AD18" s="419">
        <v>40</v>
      </c>
      <c r="AE18" s="419">
        <v>25</v>
      </c>
      <c r="AF18" s="419">
        <v>15</v>
      </c>
      <c r="AG18" s="419">
        <v>8</v>
      </c>
      <c r="AH18" s="419">
        <v>4</v>
      </c>
      <c r="AI18"/>
      <c r="AJ18"/>
      <c r="AK18"/>
    </row>
    <row r="19" spans="1:37" s="34" customFormat="1" ht="12.9" customHeight="1" x14ac:dyDescent="0.25">
      <c r="A19" s="143">
        <v>7</v>
      </c>
      <c r="B19" s="243" t="str">
        <f>IF($E19="","",VLOOKUP($E19,#REF!,14))</f>
        <v/>
      </c>
      <c r="C19" s="263" t="str">
        <f>IF($E19="","",VLOOKUP($E19,#REF!,15))</f>
        <v/>
      </c>
      <c r="D19" s="263" t="str">
        <f>IF($E19="","",VLOOKUP($E19,#REF!,5))</f>
        <v/>
      </c>
      <c r="E19" s="132"/>
      <c r="F19" s="151" t="s">
        <v>97</v>
      </c>
      <c r="G19" s="151" t="str">
        <f>IF($E19="","",VLOOKUP($E19,#REF!,3))</f>
        <v/>
      </c>
      <c r="H19" s="151"/>
      <c r="I19" s="151" t="str">
        <f>IF($E19="","",VLOOKUP($E19,#REF!,4))</f>
        <v/>
      </c>
      <c r="J19" s="135"/>
      <c r="K19" s="134"/>
      <c r="L19" s="159"/>
      <c r="M19" s="134" t="s">
        <v>386</v>
      </c>
      <c r="N19" s="158"/>
      <c r="O19" s="158"/>
      <c r="P19" s="160"/>
      <c r="Q19" s="139"/>
      <c r="R19" s="140"/>
      <c r="S19" s="141"/>
      <c r="Y19" s="409"/>
      <c r="Z19" s="409"/>
      <c r="AA19" s="418" t="s">
        <v>91</v>
      </c>
      <c r="AB19" s="419">
        <v>60</v>
      </c>
      <c r="AC19" s="419">
        <v>40</v>
      </c>
      <c r="AD19" s="419">
        <v>25</v>
      </c>
      <c r="AE19" s="419">
        <v>15</v>
      </c>
      <c r="AF19" s="419">
        <v>8</v>
      </c>
      <c r="AG19" s="419">
        <v>4</v>
      </c>
      <c r="AH19" s="419">
        <v>2</v>
      </c>
      <c r="AI19"/>
      <c r="AJ19"/>
      <c r="AK19"/>
    </row>
    <row r="20" spans="1:37" s="34" customFormat="1" ht="12.9" customHeight="1" x14ac:dyDescent="0.25">
      <c r="A20" s="143"/>
      <c r="B20" s="217"/>
      <c r="C20" s="272"/>
      <c r="D20" s="272"/>
      <c r="E20" s="144"/>
      <c r="F20" s="145"/>
      <c r="G20" s="145"/>
      <c r="H20" s="146"/>
      <c r="I20" s="434" t="s">
        <v>0</v>
      </c>
      <c r="J20" s="148" t="s">
        <v>425</v>
      </c>
      <c r="K20" s="149" t="str">
        <f>UPPER(IF(OR(J20="a",J20="as"),F19,IF(OR(J20="b",J20="bs"),F21,)))</f>
        <v>DOBOS</v>
      </c>
      <c r="L20" s="161"/>
      <c r="M20" s="134"/>
      <c r="N20" s="158"/>
      <c r="O20" s="158"/>
      <c r="P20" s="160"/>
      <c r="Q20" s="139"/>
      <c r="R20" s="140"/>
      <c r="S20" s="141"/>
      <c r="Y20" s="409"/>
      <c r="Z20" s="409"/>
      <c r="AA20" s="418" t="s">
        <v>92</v>
      </c>
      <c r="AB20" s="419">
        <v>40</v>
      </c>
      <c r="AC20" s="419">
        <v>25</v>
      </c>
      <c r="AD20" s="419">
        <v>15</v>
      </c>
      <c r="AE20" s="419">
        <v>8</v>
      </c>
      <c r="AF20" s="419">
        <v>4</v>
      </c>
      <c r="AG20" s="419">
        <v>2</v>
      </c>
      <c r="AH20" s="419">
        <v>1</v>
      </c>
      <c r="AI20"/>
      <c r="AJ20"/>
      <c r="AK20"/>
    </row>
    <row r="21" spans="1:37" s="34" customFormat="1" ht="12.9" customHeight="1" x14ac:dyDescent="0.25">
      <c r="A21" s="143">
        <v>8</v>
      </c>
      <c r="B21" s="243" t="str">
        <f>IF($E21="","",VLOOKUP($E21,#REF!,14))</f>
        <v/>
      </c>
      <c r="C21" s="263" t="str">
        <f>IF($E21="","",VLOOKUP($E21,#REF!,15))</f>
        <v/>
      </c>
      <c r="D21" s="263" t="str">
        <f>IF($E21="","",VLOOKUP($E21,#REF!,5))</f>
        <v/>
      </c>
      <c r="E21" s="132"/>
      <c r="F21" s="151" t="s">
        <v>275</v>
      </c>
      <c r="G21" s="151" t="s">
        <v>276</v>
      </c>
      <c r="H21" s="151"/>
      <c r="I21" s="151" t="str">
        <f>IF($E21="","",VLOOKUP($E21,#REF!,4))</f>
        <v/>
      </c>
      <c r="J21" s="162"/>
      <c r="K21" s="134"/>
      <c r="L21" s="134"/>
      <c r="M21" s="134"/>
      <c r="N21" s="158"/>
      <c r="O21" s="158"/>
      <c r="P21" s="160"/>
      <c r="Q21" s="139"/>
      <c r="R21" s="140"/>
      <c r="S21" s="141"/>
      <c r="Y21" s="409"/>
      <c r="Z21" s="409"/>
      <c r="AA21" s="418" t="s">
        <v>93</v>
      </c>
      <c r="AB21" s="419">
        <v>25</v>
      </c>
      <c r="AC21" s="419">
        <v>15</v>
      </c>
      <c r="AD21" s="419">
        <v>10</v>
      </c>
      <c r="AE21" s="419">
        <v>6</v>
      </c>
      <c r="AF21" s="419">
        <v>3</v>
      </c>
      <c r="AG21" s="419">
        <v>1</v>
      </c>
      <c r="AH21" s="419">
        <v>0</v>
      </c>
      <c r="AI21"/>
      <c r="AJ21"/>
      <c r="AK21"/>
    </row>
    <row r="22" spans="1:37" s="34" customFormat="1" ht="12.9" customHeight="1" x14ac:dyDescent="0.25">
      <c r="A22" s="143"/>
      <c r="B22" s="217"/>
      <c r="C22" s="272"/>
      <c r="D22" s="272"/>
      <c r="E22" s="144"/>
      <c r="F22" s="163"/>
      <c r="G22" s="163"/>
      <c r="H22" s="167"/>
      <c r="I22" s="163"/>
      <c r="J22" s="155"/>
      <c r="K22" s="134"/>
      <c r="L22" s="134"/>
      <c r="M22" s="134"/>
      <c r="N22" s="158"/>
      <c r="O22" s="147" t="s">
        <v>0</v>
      </c>
      <c r="P22" s="156" t="s">
        <v>425</v>
      </c>
      <c r="Q22" s="149" t="str">
        <f>UPPER(IF(OR(P22="a",P22="as"),O14,IF(OR(P22="b",P22="bs"),O30,)))</f>
        <v>SERES</v>
      </c>
      <c r="R22" s="157"/>
      <c r="S22" s="141"/>
      <c r="Y22" s="409"/>
      <c r="Z22" s="409"/>
      <c r="AA22" s="418" t="s">
        <v>94</v>
      </c>
      <c r="AB22" s="419">
        <v>15</v>
      </c>
      <c r="AC22" s="419">
        <v>10</v>
      </c>
      <c r="AD22" s="419">
        <v>6</v>
      </c>
      <c r="AE22" s="419">
        <v>3</v>
      </c>
      <c r="AF22" s="419">
        <v>1</v>
      </c>
      <c r="AG22" s="419">
        <v>0</v>
      </c>
      <c r="AH22" s="419">
        <v>0</v>
      </c>
      <c r="AI22"/>
      <c r="AJ22"/>
      <c r="AK22"/>
    </row>
    <row r="23" spans="1:37" s="34" customFormat="1" ht="12.9" customHeight="1" x14ac:dyDescent="0.25">
      <c r="A23" s="143">
        <v>9</v>
      </c>
      <c r="B23" s="243" t="str">
        <f>IF($E23="","",VLOOKUP($E23,#REF!,14))</f>
        <v/>
      </c>
      <c r="C23" s="263" t="str">
        <f>IF($E23="","",VLOOKUP($E23,#REF!,15))</f>
        <v/>
      </c>
      <c r="D23" s="263" t="str">
        <f>IF($E23="","",VLOOKUP($E23,#REF!,5))</f>
        <v/>
      </c>
      <c r="E23" s="132"/>
      <c r="F23" s="151" t="s">
        <v>163</v>
      </c>
      <c r="G23" s="151" t="s">
        <v>137</v>
      </c>
      <c r="H23" s="151"/>
      <c r="I23" s="151" t="str">
        <f>IF($E23="","",VLOOKUP($E23,#REF!,4))</f>
        <v/>
      </c>
      <c r="J23" s="135"/>
      <c r="K23" s="134"/>
      <c r="L23" s="134"/>
      <c r="M23" s="134"/>
      <c r="N23" s="158"/>
      <c r="O23" s="134"/>
      <c r="P23" s="160"/>
      <c r="Q23" s="134" t="s">
        <v>432</v>
      </c>
      <c r="R23" s="158"/>
      <c r="S23" s="141"/>
      <c r="Y23" s="409"/>
      <c r="Z23" s="409"/>
      <c r="AA23" s="418" t="s">
        <v>95</v>
      </c>
      <c r="AB23" s="419">
        <v>10</v>
      </c>
      <c r="AC23" s="419">
        <v>6</v>
      </c>
      <c r="AD23" s="419">
        <v>3</v>
      </c>
      <c r="AE23" s="419">
        <v>1</v>
      </c>
      <c r="AF23" s="419">
        <v>0</v>
      </c>
      <c r="AG23" s="419">
        <v>0</v>
      </c>
      <c r="AH23" s="419">
        <v>0</v>
      </c>
      <c r="AI23"/>
      <c r="AJ23"/>
      <c r="AK23"/>
    </row>
    <row r="24" spans="1:37" s="34" customFormat="1" ht="12.9" customHeight="1" x14ac:dyDescent="0.25">
      <c r="A24" s="143"/>
      <c r="B24" s="217"/>
      <c r="C24" s="272"/>
      <c r="D24" s="272"/>
      <c r="E24" s="144"/>
      <c r="F24" s="145"/>
      <c r="G24" s="145"/>
      <c r="H24" s="146"/>
      <c r="I24" s="434" t="s">
        <v>0</v>
      </c>
      <c r="J24" s="148" t="s">
        <v>424</v>
      </c>
      <c r="K24" s="149" t="str">
        <f>UPPER(IF(OR(J24="a",J24="as"),F23,IF(OR(J24="b",J24="bs"),F25,)))</f>
        <v>SERES</v>
      </c>
      <c r="L24" s="149"/>
      <c r="M24" s="134"/>
      <c r="N24" s="158"/>
      <c r="O24" s="158"/>
      <c r="P24" s="160"/>
      <c r="Q24" s="139"/>
      <c r="R24" s="140"/>
      <c r="S24" s="141"/>
      <c r="Y24" s="409"/>
      <c r="Z24" s="409"/>
      <c r="AA24" s="418" t="s">
        <v>96</v>
      </c>
      <c r="AB24" s="419">
        <v>6</v>
      </c>
      <c r="AC24" s="419">
        <v>3</v>
      </c>
      <c r="AD24" s="419">
        <v>1</v>
      </c>
      <c r="AE24" s="419">
        <v>0</v>
      </c>
      <c r="AF24" s="419">
        <v>0</v>
      </c>
      <c r="AG24" s="419">
        <v>0</v>
      </c>
      <c r="AH24" s="419">
        <v>0</v>
      </c>
      <c r="AI24"/>
      <c r="AJ24"/>
      <c r="AK24"/>
    </row>
    <row r="25" spans="1:37" s="34" customFormat="1" ht="12.9" customHeight="1" x14ac:dyDescent="0.25">
      <c r="A25" s="143">
        <v>10</v>
      </c>
      <c r="B25" s="243" t="str">
        <f>IF($E25="","",VLOOKUP($E25,#REF!,14))</f>
        <v/>
      </c>
      <c r="C25" s="263" t="str">
        <f>IF($E25="","",VLOOKUP($E25,#REF!,15))</f>
        <v/>
      </c>
      <c r="D25" s="263" t="str">
        <f>IF($E25="","",VLOOKUP($E25,#REF!,5))</f>
        <v/>
      </c>
      <c r="E25" s="132"/>
      <c r="F25" s="151" t="s">
        <v>436</v>
      </c>
      <c r="G25" s="151" t="s">
        <v>153</v>
      </c>
      <c r="H25" s="151"/>
      <c r="I25" s="151" t="str">
        <f>IF($E25="","",VLOOKUP($E25,#REF!,4))</f>
        <v/>
      </c>
      <c r="J25" s="152"/>
      <c r="K25" s="134" t="s">
        <v>355</v>
      </c>
      <c r="L25" s="153"/>
      <c r="M25" s="134"/>
      <c r="N25" s="158"/>
      <c r="O25" s="158"/>
      <c r="P25" s="160"/>
      <c r="Q25" s="139"/>
      <c r="R25" s="140"/>
      <c r="S25" s="141"/>
      <c r="Y25" s="409"/>
      <c r="Z25" s="409"/>
      <c r="AA25" s="418" t="s">
        <v>101</v>
      </c>
      <c r="AB25" s="419">
        <v>3</v>
      </c>
      <c r="AC25" s="419">
        <v>2</v>
      </c>
      <c r="AD25" s="419">
        <v>1</v>
      </c>
      <c r="AE25" s="419">
        <v>0</v>
      </c>
      <c r="AF25" s="419">
        <v>0</v>
      </c>
      <c r="AG25" s="419">
        <v>0</v>
      </c>
      <c r="AH25" s="419">
        <v>0</v>
      </c>
      <c r="AI25"/>
      <c r="AJ25"/>
      <c r="AK25"/>
    </row>
    <row r="26" spans="1:37" s="34" customFormat="1" ht="12.9" customHeight="1" x14ac:dyDescent="0.25">
      <c r="A26" s="143"/>
      <c r="B26" s="217"/>
      <c r="C26" s="272"/>
      <c r="D26" s="272"/>
      <c r="E26" s="154"/>
      <c r="F26" s="145"/>
      <c r="G26" s="145"/>
      <c r="H26" s="146"/>
      <c r="I26" s="134"/>
      <c r="J26" s="155"/>
      <c r="K26" s="147" t="s">
        <v>0</v>
      </c>
      <c r="L26" s="156" t="s">
        <v>424</v>
      </c>
      <c r="M26" s="149" t="str">
        <f>UPPER(IF(OR(L26="a",L26="as"),K24,IF(OR(L26="b",L26="bs"),K28,)))</f>
        <v>SERES</v>
      </c>
      <c r="N26" s="157"/>
      <c r="O26" s="158"/>
      <c r="P26" s="160"/>
      <c r="Q26" s="139"/>
      <c r="R26" s="140"/>
      <c r="S26" s="141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3">
        <v>11</v>
      </c>
      <c r="B27" s="243" t="str">
        <f>IF($E27="","",VLOOKUP($E27,#REF!,14))</f>
        <v/>
      </c>
      <c r="C27" s="263" t="str">
        <f>IF($E27="","",VLOOKUP($E27,#REF!,15))</f>
        <v/>
      </c>
      <c r="D27" s="263" t="str">
        <f>IF($E27="","",VLOOKUP($E27,#REF!,5))</f>
        <v/>
      </c>
      <c r="E27" s="132"/>
      <c r="F27" s="151" t="s">
        <v>97</v>
      </c>
      <c r="G27" s="151" t="str">
        <f>IF($E27="","",VLOOKUP($E27,#REF!,3))</f>
        <v/>
      </c>
      <c r="H27" s="151"/>
      <c r="I27" s="151" t="str">
        <f>IF($E27="","",VLOOKUP($E27,#REF!,4))</f>
        <v/>
      </c>
      <c r="J27" s="135"/>
      <c r="K27" s="134"/>
      <c r="L27" s="159"/>
      <c r="M27" s="134" t="s">
        <v>363</v>
      </c>
      <c r="N27" s="160"/>
      <c r="O27" s="158"/>
      <c r="P27" s="160"/>
      <c r="Q27" s="139"/>
      <c r="R27" s="140"/>
      <c r="S27" s="141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68"/>
      <c r="B28" s="217"/>
      <c r="C28" s="272"/>
      <c r="D28" s="272"/>
      <c r="E28" s="154"/>
      <c r="F28" s="145"/>
      <c r="G28" s="145"/>
      <c r="H28" s="146"/>
      <c r="I28" s="434" t="s">
        <v>0</v>
      </c>
      <c r="J28" s="148" t="s">
        <v>425</v>
      </c>
      <c r="K28" s="149" t="str">
        <f>UPPER(IF(OR(J28="a",J28="as"),F27,IF(OR(J28="b",J28="bs"),F29,)))</f>
        <v>KACSÁNDI</v>
      </c>
      <c r="L28" s="161"/>
      <c r="M28" s="134"/>
      <c r="N28" s="160"/>
      <c r="O28" s="158"/>
      <c r="P28" s="160"/>
      <c r="Q28" s="139"/>
      <c r="R28" s="140"/>
      <c r="S28" s="141"/>
    </row>
    <row r="29" spans="1:37" s="34" customFormat="1" ht="12.9" customHeight="1" x14ac:dyDescent="0.25">
      <c r="A29" s="131">
        <v>12</v>
      </c>
      <c r="B29" s="243" t="str">
        <f>IF($E29="","",VLOOKUP($E29,#REF!,14))</f>
        <v/>
      </c>
      <c r="C29" s="263" t="str">
        <f>IF($E29="","",VLOOKUP($E29,#REF!,15))</f>
        <v/>
      </c>
      <c r="D29" s="263" t="str">
        <f>IF($E29="","",VLOOKUP($E29,#REF!,5))</f>
        <v/>
      </c>
      <c r="E29" s="132"/>
      <c r="F29" s="133" t="s">
        <v>173</v>
      </c>
      <c r="G29" s="133" t="s">
        <v>273</v>
      </c>
      <c r="H29" s="133"/>
      <c r="I29" s="133" t="str">
        <f>IF($E29="","",VLOOKUP($E29,#REF!,4))</f>
        <v/>
      </c>
      <c r="J29" s="162"/>
      <c r="K29" s="134"/>
      <c r="L29" s="134"/>
      <c r="M29" s="134"/>
      <c r="N29" s="160"/>
      <c r="O29" s="158"/>
      <c r="P29" s="160"/>
      <c r="Q29" s="139"/>
      <c r="R29" s="140"/>
      <c r="S29" s="141"/>
    </row>
    <row r="30" spans="1:37" s="34" customFormat="1" ht="12.9" customHeight="1" x14ac:dyDescent="0.25">
      <c r="A30" s="143"/>
      <c r="B30" s="217"/>
      <c r="C30" s="272"/>
      <c r="D30" s="272"/>
      <c r="E30" s="154"/>
      <c r="F30" s="134"/>
      <c r="G30" s="134"/>
      <c r="H30" s="65"/>
      <c r="I30" s="163"/>
      <c r="J30" s="155"/>
      <c r="K30" s="134"/>
      <c r="L30" s="134"/>
      <c r="M30" s="147" t="s">
        <v>0</v>
      </c>
      <c r="N30" s="156" t="s">
        <v>424</v>
      </c>
      <c r="O30" s="149" t="str">
        <f>UPPER(IF(OR(N30="a",N30="as"),M26,IF(OR(N30="b",N30="bs"),M34,)))</f>
        <v>SERES</v>
      </c>
      <c r="P30" s="166"/>
      <c r="Q30" s="139"/>
      <c r="R30" s="140"/>
      <c r="S30" s="141"/>
    </row>
    <row r="31" spans="1:37" s="34" customFormat="1" ht="12.9" customHeight="1" x14ac:dyDescent="0.25">
      <c r="A31" s="143">
        <v>13</v>
      </c>
      <c r="B31" s="243" t="str">
        <f>IF($E31="","",VLOOKUP($E31,#REF!,14))</f>
        <v/>
      </c>
      <c r="C31" s="263" t="str">
        <f>IF($E31="","",VLOOKUP($E31,#REF!,15))</f>
        <v/>
      </c>
      <c r="D31" s="263" t="str">
        <f>IF($E31="","",VLOOKUP($E31,#REF!,5))</f>
        <v/>
      </c>
      <c r="E31" s="132"/>
      <c r="F31" s="151" t="s">
        <v>97</v>
      </c>
      <c r="G31" s="151" t="str">
        <f>IF($E31="","",VLOOKUP($E31,#REF!,3))</f>
        <v/>
      </c>
      <c r="H31" s="151"/>
      <c r="I31" s="151" t="str">
        <f>IF($E31="","",VLOOKUP($E31,#REF!,4))</f>
        <v/>
      </c>
      <c r="J31" s="164"/>
      <c r="K31" s="134"/>
      <c r="L31" s="134"/>
      <c r="M31" s="134"/>
      <c r="N31" s="160"/>
      <c r="O31" s="134" t="s">
        <v>355</v>
      </c>
      <c r="P31" s="158"/>
      <c r="Q31" s="139"/>
      <c r="R31" s="140"/>
      <c r="S31" s="141"/>
    </row>
    <row r="32" spans="1:37" s="34" customFormat="1" ht="12.9" customHeight="1" x14ac:dyDescent="0.25">
      <c r="A32" s="143"/>
      <c r="B32" s="217"/>
      <c r="C32" s="272"/>
      <c r="D32" s="272"/>
      <c r="E32" s="154"/>
      <c r="F32" s="145"/>
      <c r="G32" s="145"/>
      <c r="H32" s="146"/>
      <c r="I32" s="147" t="s">
        <v>0</v>
      </c>
      <c r="J32" s="148" t="s">
        <v>425</v>
      </c>
      <c r="K32" s="149" t="str">
        <f>UPPER(IF(OR(J32="a",J32="as"),F31,IF(OR(J32="b",J32="bs"),F33,)))</f>
        <v>JÁNOSOVITS</v>
      </c>
      <c r="L32" s="149"/>
      <c r="M32" s="134"/>
      <c r="N32" s="160"/>
      <c r="O32" s="158"/>
      <c r="P32" s="158"/>
      <c r="Q32" s="139"/>
      <c r="R32" s="140"/>
      <c r="S32" s="141"/>
    </row>
    <row r="33" spans="1:19" s="34" customFormat="1" ht="12.9" customHeight="1" x14ac:dyDescent="0.25">
      <c r="A33" s="143">
        <v>14</v>
      </c>
      <c r="B33" s="243" t="str">
        <f>IF($E33="","",VLOOKUP($E33,#REF!,14))</f>
        <v/>
      </c>
      <c r="C33" s="263" t="str">
        <f>IF($E33="","",VLOOKUP($E33,#REF!,15))</f>
        <v/>
      </c>
      <c r="D33" s="263" t="str">
        <f>IF($E33="","",VLOOKUP($E33,#REF!,5))</f>
        <v/>
      </c>
      <c r="E33" s="132"/>
      <c r="F33" s="151" t="s">
        <v>159</v>
      </c>
      <c r="G33" s="151" t="s">
        <v>172</v>
      </c>
      <c r="H33" s="151"/>
      <c r="I33" s="151" t="str">
        <f>IF($E33="","",VLOOKUP($E33,#REF!,4))</f>
        <v/>
      </c>
      <c r="J33" s="152"/>
      <c r="K33" s="134"/>
      <c r="L33" s="153"/>
      <c r="M33" s="134"/>
      <c r="N33" s="160"/>
      <c r="O33" s="158"/>
      <c r="P33" s="158"/>
      <c r="Q33" s="139"/>
      <c r="R33" s="140"/>
      <c r="S33" s="141"/>
    </row>
    <row r="34" spans="1:19" s="34" customFormat="1" ht="12.9" customHeight="1" x14ac:dyDescent="0.25">
      <c r="A34" s="143"/>
      <c r="B34" s="217"/>
      <c r="C34" s="272"/>
      <c r="D34" s="272"/>
      <c r="E34" s="154"/>
      <c r="F34" s="145"/>
      <c r="G34" s="145"/>
      <c r="H34" s="146"/>
      <c r="I34" s="134"/>
      <c r="J34" s="155"/>
      <c r="K34" s="147" t="s">
        <v>0</v>
      </c>
      <c r="L34" s="156" t="s">
        <v>425</v>
      </c>
      <c r="M34" s="149" t="str">
        <f>UPPER(IF(OR(L34="a",L34="as"),K32,IF(OR(L34="b",L34="bs"),K36,)))</f>
        <v>FÜLEKI</v>
      </c>
      <c r="N34" s="166"/>
      <c r="O34" s="158"/>
      <c r="P34" s="158"/>
      <c r="Q34" s="139"/>
      <c r="R34" s="140"/>
      <c r="S34" s="141"/>
    </row>
    <row r="35" spans="1:19" s="34" customFormat="1" ht="12.9" customHeight="1" x14ac:dyDescent="0.25">
      <c r="A35" s="143">
        <v>15</v>
      </c>
      <c r="B35" s="243" t="str">
        <f>IF($E35="","",VLOOKUP($E35,#REF!,14))</f>
        <v/>
      </c>
      <c r="C35" s="263" t="str">
        <f>IF($E35="","",VLOOKUP($E35,#REF!,15))</f>
        <v/>
      </c>
      <c r="D35" s="263" t="str">
        <f>IF($E35="","",VLOOKUP($E35,#REF!,5))</f>
        <v/>
      </c>
      <c r="E35" s="132"/>
      <c r="F35" s="151" t="s">
        <v>97</v>
      </c>
      <c r="G35" s="151" t="str">
        <f>IF($E35="","",VLOOKUP($E35,#REF!,3))</f>
        <v/>
      </c>
      <c r="H35" s="151"/>
      <c r="I35" s="151" t="str">
        <f>IF($E35="","",VLOOKUP($E35,#REF!,4))</f>
        <v/>
      </c>
      <c r="J35" s="135"/>
      <c r="K35" s="134"/>
      <c r="L35" s="159"/>
      <c r="M35" s="134" t="s">
        <v>437</v>
      </c>
      <c r="N35" s="158"/>
      <c r="O35" s="158"/>
      <c r="P35" s="158"/>
      <c r="Q35" s="139"/>
      <c r="R35" s="140"/>
      <c r="S35" s="141"/>
    </row>
    <row r="36" spans="1:19" s="34" customFormat="1" ht="12.9" customHeight="1" x14ac:dyDescent="0.25">
      <c r="A36" s="143"/>
      <c r="B36" s="217"/>
      <c r="C36" s="272"/>
      <c r="D36" s="272"/>
      <c r="E36" s="144"/>
      <c r="F36" s="145"/>
      <c r="G36" s="145"/>
      <c r="H36" s="146"/>
      <c r="I36" s="147" t="s">
        <v>0</v>
      </c>
      <c r="J36" s="148" t="s">
        <v>425</v>
      </c>
      <c r="K36" s="149" t="str">
        <f>UPPER(IF(OR(J36="a",J36="as"),F35,IF(OR(J36="b",J36="bs"),F37,)))</f>
        <v>FÜLEKI</v>
      </c>
      <c r="L36" s="161"/>
      <c r="M36" s="134"/>
      <c r="N36" s="158"/>
      <c r="O36" s="158"/>
      <c r="P36" s="158"/>
      <c r="Q36" s="139"/>
      <c r="R36" s="140"/>
      <c r="S36" s="141"/>
    </row>
    <row r="37" spans="1:19" s="34" customFormat="1" ht="12.9" customHeight="1" x14ac:dyDescent="0.25">
      <c r="A37" s="131">
        <v>16</v>
      </c>
      <c r="B37" s="243" t="str">
        <f>IF($E37="","",VLOOKUP($E37,#REF!,14))</f>
        <v/>
      </c>
      <c r="C37" s="263" t="str">
        <f>IF($E37="","",VLOOKUP($E37,#REF!,15))</f>
        <v/>
      </c>
      <c r="D37" s="263" t="str">
        <f>IF($E37="","",VLOOKUP($E37,#REF!,5))</f>
        <v/>
      </c>
      <c r="E37" s="132"/>
      <c r="F37" s="133" t="s">
        <v>277</v>
      </c>
      <c r="G37" s="133" t="s">
        <v>278</v>
      </c>
      <c r="H37" s="151"/>
      <c r="I37" s="133" t="str">
        <f>IF($E37="","",VLOOKUP($E37,#REF!,4))</f>
        <v/>
      </c>
      <c r="J37" s="162"/>
      <c r="K37" s="134"/>
      <c r="L37" s="134"/>
      <c r="M37" s="134"/>
      <c r="N37" s="158"/>
      <c r="O37" s="158"/>
      <c r="P37" s="158"/>
      <c r="Q37" s="139"/>
      <c r="R37" s="140"/>
      <c r="S37" s="141"/>
    </row>
    <row r="38" spans="1:19" s="34" customFormat="1" ht="9.6" customHeight="1" x14ac:dyDescent="0.25">
      <c r="A38" s="169"/>
      <c r="B38" s="144"/>
      <c r="C38" s="144"/>
      <c r="D38" s="144"/>
      <c r="E38" s="144"/>
      <c r="F38" s="163"/>
      <c r="G38" s="163"/>
      <c r="H38" s="167"/>
      <c r="I38" s="134"/>
      <c r="J38" s="155"/>
      <c r="K38" s="134"/>
      <c r="L38" s="134"/>
      <c r="M38" s="134"/>
      <c r="N38" s="158"/>
      <c r="O38" s="158"/>
      <c r="P38" s="158"/>
      <c r="Q38" s="139"/>
      <c r="R38" s="140"/>
      <c r="S38" s="141"/>
    </row>
    <row r="39" spans="1:19" s="34" customFormat="1" ht="9.6" customHeight="1" x14ac:dyDescent="0.25">
      <c r="A39" s="170"/>
      <c r="B39" s="136"/>
      <c r="C39" s="136"/>
      <c r="D39" s="136"/>
      <c r="E39" s="144"/>
      <c r="F39" s="136"/>
      <c r="G39" s="136"/>
      <c r="H39" s="136"/>
      <c r="I39" s="136"/>
      <c r="J39" s="144"/>
      <c r="K39" s="136"/>
      <c r="L39" s="136"/>
      <c r="M39" s="136"/>
      <c r="N39" s="171"/>
      <c r="O39" s="171"/>
      <c r="P39" s="171"/>
      <c r="Q39" s="139"/>
      <c r="R39" s="140"/>
      <c r="S39" s="141"/>
    </row>
    <row r="40" spans="1:19" s="34" customFormat="1" ht="9.6" customHeight="1" x14ac:dyDescent="0.25">
      <c r="A40" s="169"/>
      <c r="B40" s="144"/>
      <c r="C40" s="144" t="s">
        <v>440</v>
      </c>
      <c r="D40" s="144"/>
      <c r="E40" s="144" t="s">
        <v>174</v>
      </c>
      <c r="F40" s="136"/>
      <c r="G40" s="494" t="s">
        <v>369</v>
      </c>
      <c r="I40" s="495" t="s">
        <v>277</v>
      </c>
      <c r="J40" s="144"/>
      <c r="K40" s="136" t="s">
        <v>437</v>
      </c>
      <c r="L40" s="136"/>
      <c r="M40" s="172"/>
      <c r="N40" s="144"/>
      <c r="O40" s="136"/>
      <c r="P40" s="171"/>
      <c r="Q40" s="139"/>
      <c r="R40" s="140"/>
      <c r="S40" s="141"/>
    </row>
    <row r="41" spans="1:19" s="34" customFormat="1" ht="9.6" customHeight="1" x14ac:dyDescent="0.25">
      <c r="A41" s="169"/>
      <c r="B41" s="136"/>
      <c r="C41" s="136"/>
      <c r="D41" s="136"/>
      <c r="E41" s="144"/>
      <c r="F41" s="136"/>
      <c r="G41" s="136"/>
      <c r="H41" s="136"/>
      <c r="I41" s="136"/>
      <c r="J41" s="144"/>
      <c r="K41" s="136"/>
      <c r="L41" s="136"/>
      <c r="M41" s="136"/>
      <c r="N41" s="171"/>
      <c r="O41" s="136"/>
      <c r="P41" s="171"/>
      <c r="Q41" s="139"/>
      <c r="R41" s="140"/>
      <c r="S41" s="141"/>
    </row>
    <row r="42" spans="1:19" s="34" customFormat="1" ht="9.6" customHeight="1" x14ac:dyDescent="0.25">
      <c r="A42" s="169"/>
      <c r="B42" s="144"/>
      <c r="C42" s="144"/>
      <c r="D42" s="144"/>
      <c r="E42" s="144"/>
      <c r="F42" s="136"/>
      <c r="G42" s="136"/>
      <c r="I42" s="172"/>
      <c r="J42" s="144"/>
      <c r="K42" s="136"/>
      <c r="L42" s="136"/>
      <c r="M42" s="136"/>
      <c r="N42" s="171"/>
      <c r="O42" s="171"/>
      <c r="P42" s="171"/>
      <c r="Q42" s="139"/>
      <c r="R42" s="140"/>
      <c r="S42" s="141"/>
    </row>
    <row r="43" spans="1:19" s="34" customFormat="1" ht="9.6" customHeight="1" x14ac:dyDescent="0.25">
      <c r="A43" s="169"/>
      <c r="B43" s="136"/>
      <c r="C43" s="136"/>
      <c r="D43" s="136"/>
      <c r="E43" s="144"/>
      <c r="F43" s="136"/>
      <c r="G43" s="136"/>
      <c r="H43" s="136"/>
      <c r="I43" s="136"/>
      <c r="J43" s="144"/>
      <c r="K43" s="136"/>
      <c r="L43" s="173"/>
      <c r="M43" s="136"/>
      <c r="N43" s="171"/>
      <c r="O43" s="171"/>
      <c r="P43" s="171"/>
      <c r="Q43" s="139"/>
      <c r="R43" s="140"/>
      <c r="S43" s="141"/>
    </row>
    <row r="44" spans="1:19" s="34" customFormat="1" ht="9.6" customHeight="1" x14ac:dyDescent="0.25">
      <c r="A44" s="169"/>
      <c r="B44" s="144"/>
      <c r="C44" s="144"/>
      <c r="D44" s="144"/>
      <c r="E44" s="144"/>
      <c r="F44" s="136"/>
      <c r="G44" s="136"/>
      <c r="I44" s="136"/>
      <c r="J44" s="144"/>
      <c r="K44" s="172"/>
      <c r="L44" s="144"/>
      <c r="M44" s="136"/>
      <c r="N44" s="171"/>
      <c r="O44" s="171"/>
      <c r="P44" s="171"/>
      <c r="Q44" s="139"/>
      <c r="R44" s="140"/>
      <c r="S44" s="141"/>
    </row>
    <row r="45" spans="1:19" s="34" customFormat="1" ht="9.6" customHeight="1" x14ac:dyDescent="0.25">
      <c r="A45" s="169"/>
      <c r="B45" s="136"/>
      <c r="C45" s="136"/>
      <c r="D45" s="136"/>
      <c r="E45" s="144"/>
      <c r="F45" s="136"/>
      <c r="G45" s="136"/>
      <c r="H45" s="136"/>
      <c r="I45" s="136"/>
      <c r="J45" s="144"/>
      <c r="K45" s="136"/>
      <c r="L45" s="136"/>
      <c r="M45" s="136"/>
      <c r="N45" s="171"/>
      <c r="O45" s="171"/>
      <c r="P45" s="171"/>
      <c r="Q45" s="139"/>
      <c r="R45" s="140"/>
      <c r="S45" s="141"/>
    </row>
    <row r="46" spans="1:19" s="34" customFormat="1" ht="9.6" customHeight="1" x14ac:dyDescent="0.25">
      <c r="A46" s="169"/>
      <c r="B46" s="144"/>
      <c r="C46" s="144"/>
      <c r="D46" s="144"/>
      <c r="E46" s="144"/>
      <c r="F46" s="136"/>
      <c r="G46" s="136"/>
      <c r="I46" s="172"/>
      <c r="J46" s="144"/>
      <c r="K46" s="136"/>
      <c r="L46" s="136"/>
      <c r="M46" s="136"/>
      <c r="N46" s="171"/>
      <c r="O46" s="171"/>
      <c r="P46" s="171"/>
      <c r="Q46" s="139"/>
      <c r="R46" s="140"/>
      <c r="S46" s="141"/>
    </row>
    <row r="47" spans="1:19" s="34" customFormat="1" ht="9.6" customHeight="1" x14ac:dyDescent="0.25">
      <c r="A47" s="170"/>
      <c r="B47" s="136"/>
      <c r="C47" s="136"/>
      <c r="D47" s="136"/>
      <c r="E47" s="144"/>
      <c r="F47" s="136"/>
      <c r="G47" s="136"/>
      <c r="H47" s="136"/>
      <c r="I47" s="136"/>
      <c r="J47" s="144"/>
      <c r="K47" s="136"/>
      <c r="L47" s="136"/>
      <c r="M47" s="136"/>
      <c r="N47" s="136"/>
      <c r="O47" s="137"/>
      <c r="P47" s="137"/>
      <c r="Q47" s="139"/>
      <c r="R47" s="140"/>
      <c r="S47" s="141"/>
    </row>
    <row r="48" spans="1:19" s="2" customFormat="1" ht="6.75" customHeight="1" x14ac:dyDescent="0.25">
      <c r="A48" s="175"/>
      <c r="B48" s="175"/>
      <c r="C48" s="175"/>
      <c r="D48" s="175"/>
      <c r="E48" s="175"/>
      <c r="F48" s="176"/>
      <c r="G48" s="176"/>
      <c r="H48" s="176"/>
      <c r="I48" s="176"/>
      <c r="J48" s="177"/>
      <c r="K48" s="178"/>
      <c r="L48" s="179"/>
      <c r="M48" s="178"/>
      <c r="N48" s="179"/>
      <c r="O48" s="178"/>
      <c r="P48" s="179"/>
      <c r="Q48" s="178"/>
      <c r="R48" s="179"/>
      <c r="S48" s="180"/>
    </row>
    <row r="49" spans="1:18" s="18" customFormat="1" ht="10.5" customHeight="1" x14ac:dyDescent="0.25">
      <c r="A49" s="181" t="s">
        <v>45</v>
      </c>
      <c r="B49" s="182"/>
      <c r="C49" s="182"/>
      <c r="D49" s="267"/>
      <c r="E49" s="183" t="s">
        <v>5</v>
      </c>
      <c r="F49" s="184" t="s">
        <v>47</v>
      </c>
      <c r="G49" s="183"/>
      <c r="H49" s="185"/>
      <c r="I49" s="186"/>
      <c r="J49" s="183" t="s">
        <v>5</v>
      </c>
      <c r="K49" s="184" t="s">
        <v>54</v>
      </c>
      <c r="L49" s="187"/>
      <c r="M49" s="184" t="s">
        <v>55</v>
      </c>
      <c r="N49" s="188"/>
      <c r="O49" s="189" t="s">
        <v>56</v>
      </c>
      <c r="P49" s="189"/>
      <c r="Q49" s="190"/>
      <c r="R49" s="191"/>
    </row>
    <row r="50" spans="1:18" s="18" customFormat="1" ht="9" customHeight="1" x14ac:dyDescent="0.25">
      <c r="A50" s="268" t="s">
        <v>46</v>
      </c>
      <c r="B50" s="269"/>
      <c r="C50" s="270"/>
      <c r="D50" s="271"/>
      <c r="E50" s="193">
        <v>1</v>
      </c>
      <c r="F50" s="85" t="e">
        <f>IF(E50&gt;$R$57,,UPPER(VLOOKUP(E50,#REF!,2)))</f>
        <v>#REF!</v>
      </c>
      <c r="G50" s="194"/>
      <c r="H50" s="85"/>
      <c r="I50" s="84"/>
      <c r="J50" s="195" t="s">
        <v>6</v>
      </c>
      <c r="K50" s="192"/>
      <c r="L50" s="196"/>
      <c r="M50" s="192"/>
      <c r="N50" s="197"/>
      <c r="O50" s="198" t="s">
        <v>48</v>
      </c>
      <c r="P50" s="199"/>
      <c r="Q50" s="199"/>
      <c r="R50" s="200"/>
    </row>
    <row r="51" spans="1:18" s="18" customFormat="1" ht="9" customHeight="1" x14ac:dyDescent="0.25">
      <c r="A51" s="205" t="s">
        <v>53</v>
      </c>
      <c r="B51" s="203"/>
      <c r="C51" s="264"/>
      <c r="D51" s="206"/>
      <c r="E51" s="193">
        <v>2</v>
      </c>
      <c r="F51" s="85" t="e">
        <f>IF(E51&gt;$R$57,,UPPER(VLOOKUP(E51,#REF!,2)))</f>
        <v>#REF!</v>
      </c>
      <c r="G51" s="194"/>
      <c r="H51" s="85"/>
      <c r="I51" s="84"/>
      <c r="J51" s="195" t="s">
        <v>7</v>
      </c>
      <c r="K51" s="192"/>
      <c r="L51" s="196"/>
      <c r="M51" s="192"/>
      <c r="N51" s="197"/>
      <c r="O51" s="201"/>
      <c r="P51" s="202"/>
      <c r="Q51" s="203"/>
      <c r="R51" s="204"/>
    </row>
    <row r="52" spans="1:18" s="18" customFormat="1" ht="9" customHeight="1" x14ac:dyDescent="0.25">
      <c r="A52" s="236"/>
      <c r="B52" s="237"/>
      <c r="C52" s="265"/>
      <c r="D52" s="238"/>
      <c r="E52" s="193">
        <v>3</v>
      </c>
      <c r="F52" s="85" t="e">
        <f>IF(E52&gt;$R$57,,UPPER(VLOOKUP(E52,#REF!,2)))</f>
        <v>#REF!</v>
      </c>
      <c r="G52" s="194"/>
      <c r="H52" s="85"/>
      <c r="I52" s="84"/>
      <c r="J52" s="195" t="s">
        <v>8</v>
      </c>
      <c r="K52" s="192"/>
      <c r="L52" s="196"/>
      <c r="M52" s="192"/>
      <c r="N52" s="197"/>
      <c r="O52" s="198" t="s">
        <v>49</v>
      </c>
      <c r="P52" s="199"/>
      <c r="Q52" s="199"/>
      <c r="R52" s="200"/>
    </row>
    <row r="53" spans="1:18" s="18" customFormat="1" ht="9" customHeight="1" x14ac:dyDescent="0.25">
      <c r="A53" s="207"/>
      <c r="B53" s="126"/>
      <c r="C53" s="126"/>
      <c r="D53" s="208"/>
      <c r="E53" s="193">
        <v>4</v>
      </c>
      <c r="F53" s="85" t="e">
        <f>IF(E53&gt;$R$57,,UPPER(VLOOKUP(E53,#REF!,2)))</f>
        <v>#REF!</v>
      </c>
      <c r="G53" s="194"/>
      <c r="H53" s="85"/>
      <c r="I53" s="84"/>
      <c r="J53" s="195" t="s">
        <v>9</v>
      </c>
      <c r="K53" s="192"/>
      <c r="L53" s="196"/>
      <c r="M53" s="192"/>
      <c r="N53" s="197"/>
      <c r="O53" s="192"/>
      <c r="P53" s="196"/>
      <c r="Q53" s="192"/>
      <c r="R53" s="197"/>
    </row>
    <row r="54" spans="1:18" s="18" customFormat="1" ht="9" customHeight="1" x14ac:dyDescent="0.25">
      <c r="A54" s="224"/>
      <c r="B54" s="239"/>
      <c r="C54" s="239"/>
      <c r="D54" s="266"/>
      <c r="E54" s="193"/>
      <c r="F54" s="85"/>
      <c r="G54" s="194"/>
      <c r="H54" s="85"/>
      <c r="I54" s="84"/>
      <c r="J54" s="195" t="s">
        <v>10</v>
      </c>
      <c r="K54" s="192"/>
      <c r="L54" s="196"/>
      <c r="M54" s="192"/>
      <c r="N54" s="197"/>
      <c r="O54" s="203"/>
      <c r="P54" s="202"/>
      <c r="Q54" s="203"/>
      <c r="R54" s="204"/>
    </row>
    <row r="55" spans="1:18" s="18" customFormat="1" ht="9" customHeight="1" x14ac:dyDescent="0.25">
      <c r="A55" s="225"/>
      <c r="B55" s="22"/>
      <c r="C55" s="126"/>
      <c r="D55" s="208"/>
      <c r="E55" s="193"/>
      <c r="F55" s="85"/>
      <c r="G55" s="194"/>
      <c r="H55" s="85"/>
      <c r="I55" s="84"/>
      <c r="J55" s="195" t="s">
        <v>11</v>
      </c>
      <c r="K55" s="192"/>
      <c r="L55" s="196"/>
      <c r="M55" s="192"/>
      <c r="N55" s="197"/>
      <c r="O55" s="198" t="s">
        <v>34</v>
      </c>
      <c r="P55" s="199"/>
      <c r="Q55" s="199"/>
      <c r="R55" s="200"/>
    </row>
    <row r="56" spans="1:18" s="18" customFormat="1" ht="9" customHeight="1" x14ac:dyDescent="0.25">
      <c r="A56" s="225"/>
      <c r="B56" s="22"/>
      <c r="C56" s="216"/>
      <c r="D56" s="234"/>
      <c r="E56" s="193"/>
      <c r="F56" s="85"/>
      <c r="G56" s="194"/>
      <c r="H56" s="85"/>
      <c r="I56" s="84"/>
      <c r="J56" s="195" t="s">
        <v>12</v>
      </c>
      <c r="K56" s="192"/>
      <c r="L56" s="196"/>
      <c r="M56" s="192"/>
      <c r="N56" s="197"/>
      <c r="O56" s="192"/>
      <c r="P56" s="196"/>
      <c r="Q56" s="192"/>
      <c r="R56" s="197"/>
    </row>
    <row r="57" spans="1:18" s="18" customFormat="1" ht="9" customHeight="1" x14ac:dyDescent="0.25">
      <c r="A57" s="226"/>
      <c r="B57" s="223"/>
      <c r="C57" s="262"/>
      <c r="D57" s="235"/>
      <c r="E57" s="209"/>
      <c r="F57" s="210"/>
      <c r="G57" s="211"/>
      <c r="H57" s="210"/>
      <c r="I57" s="212"/>
      <c r="J57" s="213" t="s">
        <v>13</v>
      </c>
      <c r="K57" s="203"/>
      <c r="L57" s="202"/>
      <c r="M57" s="203"/>
      <c r="N57" s="204"/>
      <c r="O57" s="203" t="str">
        <f>R4</f>
        <v>Dénes Tibor</v>
      </c>
      <c r="P57" s="202"/>
      <c r="Q57" s="203"/>
      <c r="R57" s="214" t="e">
        <f>MIN(4,#REF!)</f>
        <v>#REF!</v>
      </c>
    </row>
  </sheetData>
  <mergeCells count="1">
    <mergeCell ref="A4:C4"/>
  </mergeCells>
  <conditionalFormatting sqref="B39 B41 B43 B45 B47">
    <cfRule type="cellIs" dxfId="140" priority="10" stopIfTrue="1" operator="equal">
      <formula>"QA"</formula>
    </cfRule>
    <cfRule type="cellIs" dxfId="139" priority="11" stopIfTrue="1" operator="equal">
      <formula>"DA"</formula>
    </cfRule>
  </conditionalFormatting>
  <conditionalFormatting sqref="E7 E9 E11 E13 E15 E17 E19 E21 E23 E25 E27 E29 E31 E33 E35 E37">
    <cfRule type="expression" dxfId="138" priority="13" stopIfTrue="1">
      <formula>$E7&lt;5</formula>
    </cfRule>
  </conditionalFormatting>
  <conditionalFormatting sqref="E39 E41 E43 E45 E47">
    <cfRule type="expression" dxfId="137" priority="5" stopIfTrue="1">
      <formula>AND($E39&lt;9,$C39&gt;0)</formula>
    </cfRule>
  </conditionalFormatting>
  <conditionalFormatting sqref="F7 F9 F11 F13 F15 F17 F19 F21 F23 F25 F27 F29 F31 F33 F35 F37">
    <cfRule type="cellIs" dxfId="136" priority="14" stopIfTrue="1" operator="equal">
      <formula>"Bye"</formula>
    </cfRule>
  </conditionalFormatting>
  <conditionalFormatting sqref="F39 F41 F43 F45 F47">
    <cfRule type="cellIs" dxfId="135" priority="6" stopIfTrue="1" operator="equal">
      <formula>"Bye"</formula>
    </cfRule>
    <cfRule type="expression" dxfId="134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133" priority="1" stopIfTrue="1">
      <formula>AND($E7&lt;9,$C7&gt;0)</formula>
    </cfRule>
  </conditionalFormatting>
  <conditionalFormatting sqref="I8 K10 I12 M14 I16 K18 I20 O22 I24 K26 I28 M30 I32 K34 I36 M40 I42 K44 I46">
    <cfRule type="expression" dxfId="132" priority="2" stopIfTrue="1">
      <formula>AND($O$1="CU",I8="Umpire")</formula>
    </cfRule>
    <cfRule type="expression" dxfId="131" priority="3" stopIfTrue="1">
      <formula>AND($O$1="CU",I8&lt;&gt;"Umpire",J8&lt;&gt;"")</formula>
    </cfRule>
    <cfRule type="expression" dxfId="130" priority="4" stopIfTrue="1">
      <formula>AND($O$1="CU",I8&lt;&gt;"Umpire")</formula>
    </cfRule>
  </conditionalFormatting>
  <conditionalFormatting sqref="J8 L10 J12 N14 J16 L18 J20 P22 J24 L26 J28 N30 J32 L34 J36 R57">
    <cfRule type="expression" dxfId="129" priority="12" stopIfTrue="1">
      <formula>$O$1="CU"</formula>
    </cfRule>
  </conditionalFormatting>
  <conditionalFormatting sqref="K8 M10 K12 O14 K16 M18 K20 Q22 K24 M26 K28 O30 K32 M34 K36 O40 K42 M44 K46">
    <cfRule type="expression" dxfId="128" priority="8" stopIfTrue="1">
      <formula>J8="as"</formula>
    </cfRule>
    <cfRule type="expression" dxfId="127" priority="9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1BFD4600-1B63-4BC1-8941-3DD0FAC3AFB0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41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42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E96F-04F4-4577-BE79-0908C1F0FF31}">
  <sheetPr>
    <tabColor indexed="42"/>
  </sheetPr>
  <dimension ref="A1:R134"/>
  <sheetViews>
    <sheetView showGridLines="0" showZeros="0" workbookViewId="0">
      <pane ySplit="6" topLeftCell="A7" activePane="bottomLeft" state="frozen"/>
      <selection activeCell="A5" sqref="A5"/>
      <selection pane="bottomLeft" activeCell="U23" sqref="U23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8" ht="13.8" thickBot="1" x14ac:dyDescent="0.3">
      <c r="B2" s="88" t="s">
        <v>51</v>
      </c>
      <c r="C2" s="276" t="s">
        <v>279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8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8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8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8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8" s="11" customFormat="1" ht="18.899999999999999" customHeight="1" x14ac:dyDescent="0.25">
      <c r="A7" s="251">
        <v>1</v>
      </c>
      <c r="B7" s="93" t="s">
        <v>263</v>
      </c>
      <c r="C7" s="93" t="s">
        <v>280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8" s="11" customFormat="1" ht="18.899999999999999" customHeight="1" x14ac:dyDescent="0.25">
      <c r="A8" s="251">
        <v>2</v>
      </c>
      <c r="B8" s="93" t="s">
        <v>121</v>
      </c>
      <c r="C8" s="93" t="s">
        <v>158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8" s="11" customFormat="1" ht="18.899999999999999" customHeight="1" x14ac:dyDescent="0.25">
      <c r="A9" s="251">
        <v>3</v>
      </c>
      <c r="B9" s="93" t="s">
        <v>281</v>
      </c>
      <c r="C9" s="93" t="s">
        <v>157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8" s="11" customFormat="1" ht="18.899999999999999" customHeight="1" x14ac:dyDescent="0.25">
      <c r="A10" s="251">
        <v>4</v>
      </c>
      <c r="B10" s="93" t="s">
        <v>151</v>
      </c>
      <c r="C10" s="93" t="s">
        <v>181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8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8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  <c r="R12" s="11">
        <v>1</v>
      </c>
    </row>
    <row r="13" spans="1:18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8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8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8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126" priority="7" stopIfTrue="1">
      <formula>$O7&gt;=1</formula>
    </cfRule>
  </conditionalFormatting>
  <conditionalFormatting sqref="B7:D14">
    <cfRule type="expression" dxfId="125" priority="5" stopIfTrue="1">
      <formula>$O7&gt;=1</formula>
    </cfRule>
  </conditionalFormatting>
  <conditionalFormatting sqref="B7:D27">
    <cfRule type="expression" dxfId="124" priority="1" stopIfTrue="1">
      <formula>$Q7&gt;=1</formula>
    </cfRule>
  </conditionalFormatting>
  <conditionalFormatting sqref="E7:E27">
    <cfRule type="expression" dxfId="123" priority="2" stopIfTrue="1">
      <formula>AND(ROUNDDOWN(($A$4-E7)/365.25,0)&lt;=13,G7&lt;&gt;"OK")</formula>
    </cfRule>
    <cfRule type="expression" dxfId="122" priority="3" stopIfTrue="1">
      <formula>AND(ROUNDDOWN(($A$4-E7)/365.25,0)&lt;=14,G7&lt;&gt;"OK")</formula>
    </cfRule>
    <cfRule type="expression" dxfId="121" priority="4" stopIfTrue="1">
      <formula>AND(ROUNDDOWN(($A$4-E7)/365.25,0)&lt;=17,G7&lt;&gt;"OK")</formula>
    </cfRule>
  </conditionalFormatting>
  <conditionalFormatting sqref="E7:E134">
    <cfRule type="expression" dxfId="120" priority="8" stopIfTrue="1">
      <formula>AND(ROUNDDOWN(($A$4-E7)/365.25,0)&lt;=13,#REF!&lt;&gt;"OK")</formula>
    </cfRule>
    <cfRule type="expression" dxfId="119" priority="9" stopIfTrue="1">
      <formula>AND(ROUNDDOWN(($A$4-E7)/365.25,0)&lt;=14,#REF!&lt;&gt;"OK")</formula>
    </cfRule>
    <cfRule type="expression" dxfId="118" priority="10" stopIfTrue="1">
      <formula>AND(ROUNDDOWN(($A$4-E7)/365.25,0)&lt;=17,#REF!&lt;&gt;"OK")</formula>
    </cfRule>
  </conditionalFormatting>
  <conditionalFormatting sqref="H7:H134">
    <cfRule type="cellIs" dxfId="117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11713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482E-33E4-49A1-B4A0-FCA937F7B322}">
  <sheetPr>
    <tabColor indexed="11"/>
  </sheetPr>
  <dimension ref="A1:AK41"/>
  <sheetViews>
    <sheetView workbookViewId="0">
      <selection activeCell="L7" sqref="L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289" t="s">
        <v>279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/>
      <c r="M3" s="51" t="s">
        <v>31</v>
      </c>
      <c r="N3" s="360"/>
      <c r="O3" s="359"/>
      <c r="P3" s="360"/>
      <c r="Q3" s="399" t="s">
        <v>79</v>
      </c>
      <c r="R3" s="400" t="s">
        <v>85</v>
      </c>
      <c r="S3" s="400" t="s">
        <v>80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412"/>
      <c r="M4" s="299" t="s">
        <v>133</v>
      </c>
      <c r="N4" s="361"/>
      <c r="O4" s="362"/>
      <c r="P4" s="361"/>
      <c r="Q4" s="401" t="s">
        <v>86</v>
      </c>
      <c r="R4" s="402" t="s">
        <v>81</v>
      </c>
      <c r="S4" s="402" t="s">
        <v>82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S5" s="404" t="s">
        <v>84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>
        <v>1</v>
      </c>
      <c r="C7" s="390"/>
      <c r="D7" s="390"/>
      <c r="E7" s="511" t="s">
        <v>263</v>
      </c>
      <c r="F7" s="512"/>
      <c r="G7" s="511" t="s">
        <v>282</v>
      </c>
      <c r="H7" s="512"/>
      <c r="I7" s="391"/>
      <c r="J7" s="333"/>
      <c r="K7" s="482" t="s">
        <v>377</v>
      </c>
      <c r="L7" s="493" t="s">
        <v>14</v>
      </c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92"/>
      <c r="D8" s="392"/>
      <c r="E8" s="392"/>
      <c r="F8" s="392"/>
      <c r="G8" s="392"/>
      <c r="H8" s="392"/>
      <c r="I8" s="392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90" t="str">
        <f>IF($B9="","",VLOOKUP($B9,#REF!,5))</f>
        <v/>
      </c>
      <c r="D9" s="390" t="str">
        <f>IF($B9="","",VLOOKUP($B9,#REF!,15))</f>
        <v/>
      </c>
      <c r="E9" s="511" t="s">
        <v>121</v>
      </c>
      <c r="F9" s="512"/>
      <c r="G9" s="511" t="s">
        <v>158</v>
      </c>
      <c r="H9" s="512"/>
      <c r="I9" s="391" t="str">
        <f>IF($B9="","",VLOOKUP($B9,#REF!,4))</f>
        <v/>
      </c>
      <c r="J9" s="333"/>
      <c r="K9" s="482" t="s">
        <v>362</v>
      </c>
      <c r="L9" s="493" t="s">
        <v>14</v>
      </c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92"/>
      <c r="D10" s="392"/>
      <c r="E10" s="392"/>
      <c r="F10" s="392"/>
      <c r="G10" s="392"/>
      <c r="H10" s="392"/>
      <c r="I10" s="392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90" t="str">
        <f>IF($B11="","",VLOOKUP($B11,#REF!,5))</f>
        <v/>
      </c>
      <c r="D11" s="390" t="str">
        <f>IF($B11="","",VLOOKUP($B11,#REF!,15))</f>
        <v/>
      </c>
      <c r="E11" s="511" t="s">
        <v>281</v>
      </c>
      <c r="F11" s="512"/>
      <c r="G11" s="511" t="s">
        <v>157</v>
      </c>
      <c r="H11" s="512"/>
      <c r="I11" s="391" t="str">
        <f>IF($B11="","",VLOOKUP($B11,#REF!,4))</f>
        <v/>
      </c>
      <c r="J11" s="333"/>
      <c r="K11" s="482" t="s">
        <v>352</v>
      </c>
      <c r="L11" s="493" t="s">
        <v>14</v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63"/>
      <c r="B12" s="389"/>
      <c r="C12" s="392"/>
      <c r="D12" s="392"/>
      <c r="E12" s="392"/>
      <c r="F12" s="392"/>
      <c r="G12" s="392"/>
      <c r="H12" s="392"/>
      <c r="I12" s="392"/>
      <c r="J12" s="333"/>
      <c r="K12" s="386"/>
      <c r="L12" s="386"/>
      <c r="M12" s="417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63" t="s">
        <v>72</v>
      </c>
      <c r="B13" s="388"/>
      <c r="C13" s="390" t="str">
        <f>IF($B13="","",VLOOKUP($B13,#REF!,5))</f>
        <v/>
      </c>
      <c r="D13" s="390" t="str">
        <f>IF($B13="","",VLOOKUP($B13,#REF!,15))</f>
        <v/>
      </c>
      <c r="E13" s="511" t="s">
        <v>151</v>
      </c>
      <c r="F13" s="512"/>
      <c r="G13" s="511" t="s">
        <v>181</v>
      </c>
      <c r="H13" s="512"/>
      <c r="I13" s="391" t="str">
        <f>IF($B13="","",VLOOKUP($B13,#REF!,4))</f>
        <v/>
      </c>
      <c r="J13" s="333"/>
      <c r="K13" s="482" t="s">
        <v>351</v>
      </c>
      <c r="L13" s="493" t="s">
        <v>14</v>
      </c>
      <c r="M13" s="416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Értékes</v>
      </c>
      <c r="E18" s="503"/>
      <c r="F18" s="503" t="str">
        <f>E9</f>
        <v>Tóth</v>
      </c>
      <c r="G18" s="503"/>
      <c r="H18" s="503" t="str">
        <f>E11</f>
        <v>Sápi</v>
      </c>
      <c r="I18" s="503"/>
      <c r="J18" s="503" t="str">
        <f>E13</f>
        <v>Szmrek</v>
      </c>
      <c r="K18" s="50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Értékes</v>
      </c>
      <c r="C19" s="499"/>
      <c r="D19" s="502"/>
      <c r="E19" s="502"/>
      <c r="F19" s="509" t="s">
        <v>359</v>
      </c>
      <c r="G19" s="501"/>
      <c r="H19" s="509" t="s">
        <v>441</v>
      </c>
      <c r="I19" s="501"/>
      <c r="J19" s="508" t="s">
        <v>396</v>
      </c>
      <c r="K19" s="50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Tóth</v>
      </c>
      <c r="C20" s="499"/>
      <c r="D20" s="509" t="s">
        <v>358</v>
      </c>
      <c r="E20" s="501"/>
      <c r="F20" s="502">
        <v>6</v>
      </c>
      <c r="G20" s="502"/>
      <c r="H20" s="509" t="s">
        <v>359</v>
      </c>
      <c r="I20" s="501"/>
      <c r="J20" s="509" t="s">
        <v>395</v>
      </c>
      <c r="K20" s="501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Sápi</v>
      </c>
      <c r="C21" s="499"/>
      <c r="D21" s="509" t="s">
        <v>442</v>
      </c>
      <c r="E21" s="501"/>
      <c r="F21" s="509" t="s">
        <v>358</v>
      </c>
      <c r="G21" s="501"/>
      <c r="H21" s="502"/>
      <c r="I21" s="502"/>
      <c r="J21" s="509" t="s">
        <v>443</v>
      </c>
      <c r="K21" s="501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ht="18.75" customHeight="1" x14ac:dyDescent="0.25">
      <c r="A22" s="393" t="s">
        <v>72</v>
      </c>
      <c r="B22" s="499" t="str">
        <f>E13</f>
        <v>Szmrek</v>
      </c>
      <c r="C22" s="499"/>
      <c r="D22" s="509" t="s">
        <v>381</v>
      </c>
      <c r="E22" s="501"/>
      <c r="F22" s="509" t="s">
        <v>386</v>
      </c>
      <c r="G22" s="501"/>
      <c r="H22" s="508" t="s">
        <v>444</v>
      </c>
      <c r="I22" s="503"/>
      <c r="J22" s="502"/>
      <c r="K22" s="502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33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38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3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M4</f>
        <v>Dénes Tibor</v>
      </c>
      <c r="L41" s="311"/>
      <c r="M41" s="377"/>
      <c r="P41" s="196"/>
      <c r="Q41" s="192"/>
      <c r="R41" s="36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16" priority="1" stopIfTrue="1" operator="equal">
      <formula>"Bye"</formula>
    </cfRule>
  </conditionalFormatting>
  <conditionalFormatting sqref="R41">
    <cfRule type="expression" dxfId="115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132C-1576-4D91-AE58-186498548224}">
  <sheetPr>
    <tabColor indexed="42"/>
  </sheetPr>
  <dimension ref="A1:R134"/>
  <sheetViews>
    <sheetView showGridLines="0" showZeros="0" workbookViewId="0">
      <pane ySplit="6" topLeftCell="A7" activePane="bottomLeft" state="frozen"/>
      <selection activeCell="A5" sqref="A5"/>
      <selection pane="bottomLeft" activeCell="E7" sqref="E7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8" ht="13.8" thickBot="1" x14ac:dyDescent="0.3">
      <c r="B2" s="88" t="s">
        <v>51</v>
      </c>
      <c r="C2" s="276" t="s">
        <v>284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8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8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8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8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8" s="11" customFormat="1" ht="18.899999999999999" customHeight="1" x14ac:dyDescent="0.25">
      <c r="A7" s="251">
        <v>1</v>
      </c>
      <c r="B7" s="93" t="s">
        <v>285</v>
      </c>
      <c r="C7" s="93" t="s">
        <v>286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8" s="11" customFormat="1" ht="18.899999999999999" customHeight="1" x14ac:dyDescent="0.25">
      <c r="A8" s="251">
        <v>2</v>
      </c>
      <c r="B8" s="93" t="s">
        <v>168</v>
      </c>
      <c r="C8" s="93" t="s">
        <v>169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8" s="11" customFormat="1" ht="18.899999999999999" customHeight="1" x14ac:dyDescent="0.25">
      <c r="A9" s="251">
        <v>3</v>
      </c>
      <c r="B9" s="93" t="s">
        <v>170</v>
      </c>
      <c r="C9" s="93" t="s">
        <v>171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8" s="11" customFormat="1" ht="18.899999999999999" customHeight="1" x14ac:dyDescent="0.25">
      <c r="A10" s="251">
        <v>4</v>
      </c>
      <c r="B10" s="93" t="s">
        <v>167</v>
      </c>
      <c r="C10" s="93" t="s">
        <v>287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8" s="11" customFormat="1" ht="18.899999999999999" customHeight="1" x14ac:dyDescent="0.25">
      <c r="A11" s="251">
        <v>5</v>
      </c>
      <c r="B11" s="93" t="s">
        <v>288</v>
      </c>
      <c r="C11" s="93" t="s">
        <v>289</v>
      </c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8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  <c r="R12" s="11">
        <v>1</v>
      </c>
    </row>
    <row r="13" spans="1:18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8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8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8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114" priority="7" stopIfTrue="1">
      <formula>$O7&gt;=1</formula>
    </cfRule>
  </conditionalFormatting>
  <conditionalFormatting sqref="B7:D14">
    <cfRule type="expression" dxfId="113" priority="5" stopIfTrue="1">
      <formula>$O7&gt;=1</formula>
    </cfRule>
  </conditionalFormatting>
  <conditionalFormatting sqref="B7:D27">
    <cfRule type="expression" dxfId="112" priority="1" stopIfTrue="1">
      <formula>$Q7&gt;=1</formula>
    </cfRule>
  </conditionalFormatting>
  <conditionalFormatting sqref="E7:E27">
    <cfRule type="expression" dxfId="111" priority="2" stopIfTrue="1">
      <formula>AND(ROUNDDOWN(($A$4-E7)/365.25,0)&lt;=13,G7&lt;&gt;"OK")</formula>
    </cfRule>
    <cfRule type="expression" dxfId="110" priority="3" stopIfTrue="1">
      <formula>AND(ROUNDDOWN(($A$4-E7)/365.25,0)&lt;=14,G7&lt;&gt;"OK")</formula>
    </cfRule>
    <cfRule type="expression" dxfId="109" priority="4" stopIfTrue="1">
      <formula>AND(ROUNDDOWN(($A$4-E7)/365.25,0)&lt;=17,G7&lt;&gt;"OK")</formula>
    </cfRule>
  </conditionalFormatting>
  <conditionalFormatting sqref="E7:E134">
    <cfRule type="expression" dxfId="108" priority="8" stopIfTrue="1">
      <formula>AND(ROUNDDOWN(($A$4-E7)/365.25,0)&lt;=13,#REF!&lt;&gt;"OK")</formula>
    </cfRule>
    <cfRule type="expression" dxfId="107" priority="9" stopIfTrue="1">
      <formula>AND(ROUNDDOWN(($A$4-E7)/365.25,0)&lt;=14,#REF!&lt;&gt;"OK")</formula>
    </cfRule>
    <cfRule type="expression" dxfId="106" priority="10" stopIfTrue="1">
      <formula>AND(ROUNDDOWN(($A$4-E7)/365.25,0)&lt;=17,#REF!&lt;&gt;"OK")</formula>
    </cfRule>
  </conditionalFormatting>
  <conditionalFormatting sqref="H7:H134">
    <cfRule type="cellIs" dxfId="105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15809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A956-C81A-463F-8D4C-C6206F4AD37E}">
  <sheetPr>
    <tabColor indexed="11"/>
  </sheetPr>
  <dimension ref="A1:AK41"/>
  <sheetViews>
    <sheetView topLeftCell="A15" zoomScale="130" zoomScaleNormal="130" workbookViewId="0">
      <selection activeCell="J29" sqref="J2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1" width="8.5546875" customWidth="1"/>
    <col min="12" max="12" width="10.33203125" bestFit="1" customWidth="1"/>
    <col min="13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463" t="s">
        <v>291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/>
      <c r="C7" s="357" t="str">
        <f>IF($B7="","",VLOOKUP($B7,#REF!,5))</f>
        <v/>
      </c>
      <c r="D7" s="357" t="str">
        <f>IF($B7="","",VLOOKUP($B7,#REF!,15))</f>
        <v/>
      </c>
      <c r="E7" s="480" t="s">
        <v>167</v>
      </c>
      <c r="F7" s="358"/>
      <c r="G7" s="480" t="s">
        <v>287</v>
      </c>
      <c r="H7" s="358"/>
      <c r="I7" s="352" t="str">
        <f>IF($B7="","",VLOOKUP($B7,#REF!,4))</f>
        <v/>
      </c>
      <c r="J7" s="333"/>
      <c r="K7" s="482" t="s">
        <v>351</v>
      </c>
      <c r="L7" s="411" t="e">
        <f>IF(K7="","",CONCATENATE(VLOOKUP($Y$3,$AB$1:$AK$1,K7)," pont"))</f>
        <v>#N/A</v>
      </c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57" t="str">
        <f>IF($B9="","",VLOOKUP($B9,#REF!,5))</f>
        <v/>
      </c>
      <c r="D9" s="357" t="str">
        <f>IF($B9="","",VLOOKUP($B9,#REF!,15))</f>
        <v/>
      </c>
      <c r="E9" s="480" t="s">
        <v>168</v>
      </c>
      <c r="F9" s="358"/>
      <c r="G9" s="480" t="s">
        <v>169</v>
      </c>
      <c r="H9" s="358"/>
      <c r="I9" s="352" t="str">
        <f>IF($B9="","",VLOOKUP($B9,#REF!,4))</f>
        <v/>
      </c>
      <c r="J9" s="333"/>
      <c r="K9" s="482" t="s">
        <v>362</v>
      </c>
      <c r="L9" s="411" t="e">
        <f>IF(K9="","",CONCATENATE(VLOOKUP($Y$3,$AB$1:$AK$1,K9)," pont"))</f>
        <v>#N/A</v>
      </c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57" t="str">
        <f>IF($B11="","",VLOOKUP($B11,#REF!,5))</f>
        <v/>
      </c>
      <c r="D11" s="357" t="str">
        <f>IF($B11="","",VLOOKUP($B11,#REF!,15))</f>
        <v/>
      </c>
      <c r="E11" s="480" t="s">
        <v>321</v>
      </c>
      <c r="F11" s="358"/>
      <c r="G11" s="480" t="s">
        <v>225</v>
      </c>
      <c r="H11" s="358"/>
      <c r="I11" s="352" t="str">
        <f>IF($B11="","",VLOOKUP($B11,#REF!,4))</f>
        <v/>
      </c>
      <c r="J11" s="333"/>
      <c r="K11" s="482" t="s">
        <v>352</v>
      </c>
      <c r="L11" s="411" t="e">
        <f>IF(K11="","",CONCATENATE(VLOOKUP($Y$3,$AB$1:$AK$1,K11)," pont"))</f>
        <v>#N/A</v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33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Kőszegi</v>
      </c>
      <c r="E18" s="503"/>
      <c r="F18" s="503" t="str">
        <f>E9</f>
        <v>Rendek</v>
      </c>
      <c r="G18" s="503"/>
      <c r="H18" s="503" t="str">
        <f>E11</f>
        <v>Ajtai</v>
      </c>
      <c r="I18" s="503"/>
      <c r="J18" s="490" t="s">
        <v>351</v>
      </c>
      <c r="K18" s="490" t="s">
        <v>368</v>
      </c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Kőszegi</v>
      </c>
      <c r="C19" s="499"/>
      <c r="D19" s="502"/>
      <c r="E19" s="502"/>
      <c r="F19" s="500" t="s">
        <v>355</v>
      </c>
      <c r="G19" s="501"/>
      <c r="H19" s="500" t="s">
        <v>363</v>
      </c>
      <c r="I19" s="501"/>
      <c r="J19" s="490" t="s">
        <v>352</v>
      </c>
      <c r="K19" s="490" t="s">
        <v>370</v>
      </c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Rendek</v>
      </c>
      <c r="C20" s="499"/>
      <c r="D20" s="500" t="s">
        <v>356</v>
      </c>
      <c r="E20" s="501"/>
      <c r="F20" s="502"/>
      <c r="G20" s="502"/>
      <c r="H20" s="500" t="s">
        <v>366</v>
      </c>
      <c r="I20" s="501"/>
      <c r="J20" s="490" t="s">
        <v>362</v>
      </c>
      <c r="K20" s="490" t="s">
        <v>371</v>
      </c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Ajtai</v>
      </c>
      <c r="C21" s="499"/>
      <c r="D21" s="500" t="s">
        <v>364</v>
      </c>
      <c r="E21" s="501"/>
      <c r="F21" s="500" t="s">
        <v>365</v>
      </c>
      <c r="G21" s="501"/>
      <c r="H21" s="502"/>
      <c r="I21" s="502"/>
      <c r="J21" s="490" t="s">
        <v>377</v>
      </c>
      <c r="K21" s="490" t="s">
        <v>372</v>
      </c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490"/>
      <c r="K22" s="333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490" t="s">
        <v>367</v>
      </c>
      <c r="D23" s="333"/>
      <c r="E23" s="333"/>
      <c r="F23" s="333"/>
      <c r="G23" s="333"/>
      <c r="H23" s="333"/>
      <c r="I23" s="333"/>
      <c r="J23" s="490" t="s">
        <v>378</v>
      </c>
      <c r="K23" s="490" t="s">
        <v>374</v>
      </c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492" t="s">
        <v>368</v>
      </c>
      <c r="D24" s="333"/>
      <c r="E24" s="333"/>
      <c r="F24" s="491" t="s">
        <v>369</v>
      </c>
      <c r="G24" s="490" t="s">
        <v>370</v>
      </c>
      <c r="H24" s="333"/>
      <c r="I24" s="491" t="s">
        <v>355</v>
      </c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492" t="s">
        <v>371</v>
      </c>
      <c r="D26" s="333"/>
      <c r="E26" s="333"/>
      <c r="F26" s="491" t="s">
        <v>369</v>
      </c>
      <c r="G26" s="490" t="s">
        <v>372</v>
      </c>
      <c r="H26" s="333"/>
      <c r="I26" s="333"/>
      <c r="J26" s="491" t="s">
        <v>373</v>
      </c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492" t="s">
        <v>374</v>
      </c>
      <c r="D28" s="333"/>
      <c r="E28" s="333"/>
      <c r="F28" s="491" t="s">
        <v>369</v>
      </c>
      <c r="G28" s="490" t="s">
        <v>375</v>
      </c>
      <c r="H28" s="333"/>
      <c r="I28" s="491" t="s">
        <v>376</v>
      </c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11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455"/>
      <c r="N33" s="45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5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L4</f>
        <v>Dénes Tibor</v>
      </c>
      <c r="L41" s="311"/>
      <c r="M41" s="377"/>
      <c r="P41" s="196"/>
      <c r="Q41" s="192"/>
      <c r="R41" s="368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04" priority="2" stopIfTrue="1" operator="equal">
      <formula>"Bye"</formula>
    </cfRule>
  </conditionalFormatting>
  <conditionalFormatting sqref="R41">
    <cfRule type="expression" dxfId="10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9AEC-09EE-4FBB-9E18-BCB56F51F603}">
  <sheetPr>
    <tabColor indexed="11"/>
  </sheetPr>
  <dimension ref="A1:AK41"/>
  <sheetViews>
    <sheetView topLeftCell="A2" zoomScaleNormal="100" workbookViewId="0">
      <selection activeCell="L16" sqref="L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1" width="8.5546875" customWidth="1"/>
    <col min="12" max="12" width="10.33203125" bestFit="1" customWidth="1"/>
    <col min="13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463" t="s">
        <v>290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/>
      <c r="C7" s="357" t="str">
        <f>IF($B7="","",VLOOKUP($B7,#REF!,5))</f>
        <v/>
      </c>
      <c r="D7" s="357" t="str">
        <f>IF($B7="","",VLOOKUP($B7,#REF!,15))</f>
        <v/>
      </c>
      <c r="E7" s="480" t="s">
        <v>288</v>
      </c>
      <c r="F7" s="358"/>
      <c r="G7" s="480" t="s">
        <v>289</v>
      </c>
      <c r="H7" s="358"/>
      <c r="I7" s="352" t="str">
        <f>IF($B7="","",VLOOKUP($B7,#REF!,4))</f>
        <v/>
      </c>
      <c r="J7" s="333"/>
      <c r="K7" s="482" t="s">
        <v>352</v>
      </c>
      <c r="L7" s="411"/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57" t="str">
        <f>IF($B9="","",VLOOKUP($B9,#REF!,5))</f>
        <v/>
      </c>
      <c r="D9" s="357" t="str">
        <f>IF($B9="","",VLOOKUP($B9,#REF!,15))</f>
        <v/>
      </c>
      <c r="E9" s="480" t="s">
        <v>170</v>
      </c>
      <c r="F9" s="358"/>
      <c r="G9" s="480" t="s">
        <v>171</v>
      </c>
      <c r="H9" s="358"/>
      <c r="I9" s="352" t="str">
        <f>IF($B9="","",VLOOKUP($B9,#REF!,4))</f>
        <v/>
      </c>
      <c r="J9" s="333"/>
      <c r="K9" s="482" t="s">
        <v>351</v>
      </c>
      <c r="L9" s="411"/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57" t="str">
        <f>IF($B11="","",VLOOKUP($B11,#REF!,5))</f>
        <v/>
      </c>
      <c r="D11" s="357" t="str">
        <f>IF($B11="","",VLOOKUP($B11,#REF!,15))</f>
        <v/>
      </c>
      <c r="E11" s="480" t="s">
        <v>285</v>
      </c>
      <c r="F11" s="358"/>
      <c r="G11" s="480" t="s">
        <v>286</v>
      </c>
      <c r="H11" s="358"/>
      <c r="I11" s="352" t="str">
        <f>IF($B11="","",VLOOKUP($B11,#REF!,4))</f>
        <v/>
      </c>
      <c r="J11" s="333"/>
      <c r="K11" s="482" t="s">
        <v>362</v>
      </c>
      <c r="L11" s="411"/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33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Zaránd</v>
      </c>
      <c r="E18" s="503"/>
      <c r="F18" s="503" t="str">
        <f>E9</f>
        <v>Bodó</v>
      </c>
      <c r="G18" s="503"/>
      <c r="H18" s="503" t="str">
        <f>E11</f>
        <v>Ruzics</v>
      </c>
      <c r="I18" s="503"/>
      <c r="J18" s="333"/>
      <c r="K18" s="33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Zaránd</v>
      </c>
      <c r="C19" s="499"/>
      <c r="D19" s="502"/>
      <c r="E19" s="502"/>
      <c r="F19" s="500" t="s">
        <v>361</v>
      </c>
      <c r="G19" s="501"/>
      <c r="H19" s="500" t="s">
        <v>353</v>
      </c>
      <c r="I19" s="501"/>
      <c r="J19" s="333"/>
      <c r="K19" s="33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Bodó</v>
      </c>
      <c r="C20" s="499"/>
      <c r="D20" s="500" t="s">
        <v>360</v>
      </c>
      <c r="E20" s="501"/>
      <c r="F20" s="502"/>
      <c r="G20" s="502"/>
      <c r="H20" s="500" t="s">
        <v>353</v>
      </c>
      <c r="I20" s="501"/>
      <c r="J20" s="333"/>
      <c r="K20" s="333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Ruzics</v>
      </c>
      <c r="C21" s="499"/>
      <c r="D21" s="500" t="s">
        <v>354</v>
      </c>
      <c r="E21" s="501"/>
      <c r="F21" s="500" t="s">
        <v>354</v>
      </c>
      <c r="G21" s="501"/>
      <c r="H21" s="502"/>
      <c r="I21" s="502"/>
      <c r="J21" s="333"/>
      <c r="K21" s="333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11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455"/>
      <c r="N33" s="45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5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L4</f>
        <v>Dénes Tibor</v>
      </c>
      <c r="L41" s="311"/>
      <c r="M41" s="377"/>
      <c r="P41" s="196"/>
      <c r="Q41" s="192"/>
      <c r="R41" s="368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02" priority="2" stopIfTrue="1" operator="equal">
      <formula>"Bye"</formula>
    </cfRule>
  </conditionalFormatting>
  <conditionalFormatting sqref="R41">
    <cfRule type="expression" dxfId="101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2C67-C2CE-4C08-95CD-C6C887246007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B3" sqref="B3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283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292</v>
      </c>
      <c r="C7" s="93" t="s">
        <v>293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294</v>
      </c>
      <c r="C8" s="93" t="s">
        <v>160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 t="s">
        <v>295</v>
      </c>
      <c r="C9" s="93" t="s">
        <v>180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 t="s">
        <v>296</v>
      </c>
      <c r="C10" s="93" t="s">
        <v>179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100" priority="7" stopIfTrue="1">
      <formula>$O7&gt;=1</formula>
    </cfRule>
  </conditionalFormatting>
  <conditionalFormatting sqref="B7:D14">
    <cfRule type="expression" dxfId="99" priority="5" stopIfTrue="1">
      <formula>$O7&gt;=1</formula>
    </cfRule>
  </conditionalFormatting>
  <conditionalFormatting sqref="B7:D27">
    <cfRule type="expression" dxfId="98" priority="1" stopIfTrue="1">
      <formula>$Q7&gt;=1</formula>
    </cfRule>
  </conditionalFormatting>
  <conditionalFormatting sqref="E7:E27">
    <cfRule type="expression" dxfId="97" priority="2" stopIfTrue="1">
      <formula>AND(ROUNDDOWN(($A$4-E7)/365.25,0)&lt;=13,G7&lt;&gt;"OK")</formula>
    </cfRule>
    <cfRule type="expression" dxfId="96" priority="3" stopIfTrue="1">
      <formula>AND(ROUNDDOWN(($A$4-E7)/365.25,0)&lt;=14,G7&lt;&gt;"OK")</formula>
    </cfRule>
    <cfRule type="expression" dxfId="95" priority="4" stopIfTrue="1">
      <formula>AND(ROUNDDOWN(($A$4-E7)/365.25,0)&lt;=17,G7&lt;&gt;"OK")</formula>
    </cfRule>
  </conditionalFormatting>
  <conditionalFormatting sqref="E7:E134">
    <cfRule type="expression" dxfId="94" priority="8" stopIfTrue="1">
      <formula>AND(ROUNDDOWN(($A$4-E7)/365.25,0)&lt;=13,#REF!&lt;&gt;"OK")</formula>
    </cfRule>
    <cfRule type="expression" dxfId="93" priority="9" stopIfTrue="1">
      <formula>AND(ROUNDDOWN(($A$4-E7)/365.25,0)&lt;=14,#REF!&lt;&gt;"OK")</formula>
    </cfRule>
    <cfRule type="expression" dxfId="92" priority="10" stopIfTrue="1">
      <formula>AND(ROUNDDOWN(($A$4-E7)/365.25,0)&lt;=17,#REF!&lt;&gt;"OK")</formula>
    </cfRule>
  </conditionalFormatting>
  <conditionalFormatting sqref="H7:H134">
    <cfRule type="cellIs" dxfId="91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18881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80D5-0015-46E3-B15C-E0F6994DC939}">
  <sheetPr>
    <tabColor indexed="11"/>
  </sheetPr>
  <dimension ref="A1:AK41"/>
  <sheetViews>
    <sheetView workbookViewId="0">
      <selection activeCell="L15" sqref="L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289" t="s">
        <v>283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/>
      <c r="M3" s="51" t="s">
        <v>31</v>
      </c>
      <c r="N3" s="360"/>
      <c r="O3" s="359"/>
      <c r="P3" s="360"/>
      <c r="Q3" s="399" t="s">
        <v>79</v>
      </c>
      <c r="R3" s="400" t="s">
        <v>85</v>
      </c>
      <c r="S3" s="400" t="s">
        <v>80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412"/>
      <c r="M4" s="299" t="s">
        <v>133</v>
      </c>
      <c r="N4" s="361"/>
      <c r="O4" s="362"/>
      <c r="P4" s="361"/>
      <c r="Q4" s="401" t="s">
        <v>86</v>
      </c>
      <c r="R4" s="402" t="s">
        <v>81</v>
      </c>
      <c r="S4" s="402" t="s">
        <v>82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S5" s="404" t="s">
        <v>84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>
        <v>1</v>
      </c>
      <c r="C7" s="390"/>
      <c r="D7" s="390"/>
      <c r="E7" s="511" t="s">
        <v>296</v>
      </c>
      <c r="F7" s="512"/>
      <c r="G7" s="511" t="s">
        <v>179</v>
      </c>
      <c r="H7" s="512"/>
      <c r="I7" s="391"/>
      <c r="J7" s="333"/>
      <c r="K7" s="482" t="s">
        <v>362</v>
      </c>
      <c r="L7" s="493" t="s">
        <v>14</v>
      </c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92"/>
      <c r="D8" s="392"/>
      <c r="E8" s="392"/>
      <c r="F8" s="392"/>
      <c r="G8" s="392"/>
      <c r="H8" s="392"/>
      <c r="I8" s="392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90" t="str">
        <f>IF($B9="","",VLOOKUP($B9,#REF!,5))</f>
        <v/>
      </c>
      <c r="D9" s="390" t="str">
        <f>IF($B9="","",VLOOKUP($B9,#REF!,15))</f>
        <v/>
      </c>
      <c r="E9" s="511" t="s">
        <v>292</v>
      </c>
      <c r="F9" s="512"/>
      <c r="G9" s="511" t="s">
        <v>297</v>
      </c>
      <c r="H9" s="512"/>
      <c r="I9" s="391" t="str">
        <f>IF($B9="","",VLOOKUP($B9,#REF!,4))</f>
        <v/>
      </c>
      <c r="J9" s="333"/>
      <c r="K9" s="482" t="s">
        <v>352</v>
      </c>
      <c r="L9" s="493" t="s">
        <v>14</v>
      </c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92"/>
      <c r="D10" s="392"/>
      <c r="E10" s="392"/>
      <c r="F10" s="392"/>
      <c r="G10" s="392"/>
      <c r="H10" s="392"/>
      <c r="I10" s="392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90" t="str">
        <f>IF($B11="","",VLOOKUP($B11,#REF!,5))</f>
        <v/>
      </c>
      <c r="D11" s="390" t="str">
        <f>IF($B11="","",VLOOKUP($B11,#REF!,15))</f>
        <v/>
      </c>
      <c r="E11" s="511" t="s">
        <v>294</v>
      </c>
      <c r="F11" s="512"/>
      <c r="G11" s="511" t="s">
        <v>160</v>
      </c>
      <c r="H11" s="512"/>
      <c r="I11" s="391" t="str">
        <f>IF($B11="","",VLOOKUP($B11,#REF!,4))</f>
        <v/>
      </c>
      <c r="J11" s="333"/>
      <c r="K11" s="482" t="s">
        <v>351</v>
      </c>
      <c r="L11" s="493" t="s">
        <v>14</v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63"/>
      <c r="B12" s="389"/>
      <c r="C12" s="392"/>
      <c r="D12" s="392"/>
      <c r="E12" s="392"/>
      <c r="F12" s="392"/>
      <c r="G12" s="392"/>
      <c r="H12" s="392"/>
      <c r="I12" s="392"/>
      <c r="J12" s="333"/>
      <c r="K12" s="386"/>
      <c r="L12" s="386"/>
      <c r="M12" s="417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63" t="s">
        <v>72</v>
      </c>
      <c r="B13" s="388"/>
      <c r="C13" s="390" t="str">
        <f>IF($B13="","",VLOOKUP($B13,#REF!,5))</f>
        <v/>
      </c>
      <c r="D13" s="390" t="str">
        <f>IF($B13="","",VLOOKUP($B13,#REF!,15))</f>
        <v/>
      </c>
      <c r="E13" s="511" t="s">
        <v>295</v>
      </c>
      <c r="F13" s="512"/>
      <c r="G13" s="511" t="s">
        <v>298</v>
      </c>
      <c r="H13" s="512"/>
      <c r="I13" s="391" t="str">
        <f>IF($B13="","",VLOOKUP($B13,#REF!,4))</f>
        <v/>
      </c>
      <c r="J13" s="333"/>
      <c r="K13" s="482" t="s">
        <v>377</v>
      </c>
      <c r="L13" s="493" t="s">
        <v>14</v>
      </c>
      <c r="M13" s="416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Árgyelán</v>
      </c>
      <c r="E18" s="503"/>
      <c r="F18" s="503" t="str">
        <f>E9</f>
        <v>Kővári</v>
      </c>
      <c r="G18" s="503"/>
      <c r="H18" s="503" t="str">
        <f>E11</f>
        <v>Kálmán</v>
      </c>
      <c r="I18" s="503"/>
      <c r="J18" s="503" t="str">
        <f>E13</f>
        <v>Sándor</v>
      </c>
      <c r="K18" s="50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Árgyelán</v>
      </c>
      <c r="C19" s="499"/>
      <c r="D19" s="502"/>
      <c r="E19" s="502"/>
      <c r="F19" s="500" t="s">
        <v>389</v>
      </c>
      <c r="G19" s="501"/>
      <c r="H19" s="500" t="s">
        <v>364</v>
      </c>
      <c r="I19" s="501"/>
      <c r="J19" s="507" t="s">
        <v>355</v>
      </c>
      <c r="K19" s="50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Kővári</v>
      </c>
      <c r="C20" s="499"/>
      <c r="D20" s="500" t="s">
        <v>390</v>
      </c>
      <c r="E20" s="501"/>
      <c r="F20" s="502">
        <v>6</v>
      </c>
      <c r="G20" s="502"/>
      <c r="H20" s="500" t="s">
        <v>391</v>
      </c>
      <c r="I20" s="501"/>
      <c r="J20" s="500" t="s">
        <v>355</v>
      </c>
      <c r="K20" s="501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Kálmán</v>
      </c>
      <c r="C21" s="499"/>
      <c r="D21" s="500" t="s">
        <v>363</v>
      </c>
      <c r="E21" s="501"/>
      <c r="F21" s="500" t="s">
        <v>384</v>
      </c>
      <c r="G21" s="501"/>
      <c r="H21" s="502"/>
      <c r="I21" s="502"/>
      <c r="J21" s="500" t="s">
        <v>355</v>
      </c>
      <c r="K21" s="501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ht="18.75" customHeight="1" x14ac:dyDescent="0.25">
      <c r="A22" s="393" t="s">
        <v>72</v>
      </c>
      <c r="B22" s="499" t="str">
        <f>E13</f>
        <v>Sándor</v>
      </c>
      <c r="C22" s="499"/>
      <c r="D22" s="500" t="s">
        <v>356</v>
      </c>
      <c r="E22" s="501"/>
      <c r="F22" s="500" t="s">
        <v>392</v>
      </c>
      <c r="G22" s="501"/>
      <c r="H22" s="507" t="s">
        <v>356</v>
      </c>
      <c r="I22" s="503"/>
      <c r="J22" s="502"/>
      <c r="K22" s="502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33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38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3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M4</f>
        <v>Dénes Tibor</v>
      </c>
      <c r="L41" s="311"/>
      <c r="M41" s="377"/>
      <c r="P41" s="196"/>
      <c r="Q41" s="192"/>
      <c r="R41" s="36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90" priority="1" stopIfTrue="1" operator="equal">
      <formula>"Bye"</formula>
    </cfRule>
  </conditionalFormatting>
  <conditionalFormatting sqref="R41">
    <cfRule type="expression" dxfId="8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12">
    <tabColor indexed="11"/>
  </sheetPr>
  <dimension ref="A1:AK41"/>
  <sheetViews>
    <sheetView tabSelected="1" workbookViewId="0">
      <selection activeCell="G2" sqref="G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1" width="8.5546875" customWidth="1"/>
    <col min="12" max="12" width="10.33203125" bestFit="1" customWidth="1"/>
    <col min="13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463" t="s">
        <v>196</v>
      </c>
      <c r="F2" s="289"/>
      <c r="G2" s="290" t="s">
        <v>453</v>
      </c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/>
      <c r="C7" s="357" t="str">
        <f>IF($B7="","",VLOOKUP($B7,#REF!,5))</f>
        <v/>
      </c>
      <c r="D7" s="357" t="str">
        <f>IF($B7="","",VLOOKUP($B7,#REF!,15))</f>
        <v/>
      </c>
      <c r="E7" s="480" t="s">
        <v>197</v>
      </c>
      <c r="F7" s="358"/>
      <c r="G7" s="480" t="s">
        <v>198</v>
      </c>
      <c r="H7" s="358"/>
      <c r="I7" s="352" t="str">
        <f>IF($B7="","",VLOOKUP($B7,#REF!,4))</f>
        <v/>
      </c>
      <c r="J7" s="333"/>
      <c r="K7" s="482" t="s">
        <v>352</v>
      </c>
      <c r="L7" s="411"/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57" t="str">
        <f>IF($B9="","",VLOOKUP($B9,#REF!,5))</f>
        <v/>
      </c>
      <c r="D9" s="357" t="str">
        <f>IF($B9="","",VLOOKUP($B9,#REF!,15))</f>
        <v/>
      </c>
      <c r="E9" s="480" t="s">
        <v>134</v>
      </c>
      <c r="F9" s="358"/>
      <c r="G9" s="480" t="s">
        <v>199</v>
      </c>
      <c r="H9" s="358"/>
      <c r="I9" s="352" t="str">
        <f>IF($B9="","",VLOOKUP($B9,#REF!,4))</f>
        <v/>
      </c>
      <c r="J9" s="333"/>
      <c r="K9" s="482" t="s">
        <v>362</v>
      </c>
      <c r="L9" s="411"/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57" t="str">
        <f>IF($B11="","",VLOOKUP($B11,#REF!,5))</f>
        <v/>
      </c>
      <c r="D11" s="357" t="str">
        <f>IF($B11="","",VLOOKUP($B11,#REF!,15))</f>
        <v/>
      </c>
      <c r="E11" s="480" t="s">
        <v>200</v>
      </c>
      <c r="F11" s="358"/>
      <c r="G11" s="480" t="s">
        <v>201</v>
      </c>
      <c r="H11" s="358"/>
      <c r="I11" s="352" t="str">
        <f>IF($B11="","",VLOOKUP($B11,#REF!,4))</f>
        <v/>
      </c>
      <c r="J11" s="333"/>
      <c r="K11" s="482" t="s">
        <v>351</v>
      </c>
      <c r="L11" s="411"/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33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Szőcs</v>
      </c>
      <c r="E18" s="503"/>
      <c r="F18" s="503" t="str">
        <f>E9</f>
        <v>Kovács</v>
      </c>
      <c r="G18" s="503"/>
      <c r="H18" s="503" t="str">
        <f>E11</f>
        <v>Akili</v>
      </c>
      <c r="I18" s="503"/>
      <c r="J18" s="333"/>
      <c r="K18" s="33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Szőcs</v>
      </c>
      <c r="C19" s="499"/>
      <c r="D19" s="502"/>
      <c r="E19" s="502"/>
      <c r="F19" s="500" t="s">
        <v>402</v>
      </c>
      <c r="G19" s="501"/>
      <c r="H19" s="500" t="s">
        <v>404</v>
      </c>
      <c r="I19" s="501"/>
      <c r="J19" s="333"/>
      <c r="K19" s="33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Kovács</v>
      </c>
      <c r="C20" s="499"/>
      <c r="D20" s="500" t="s">
        <v>403</v>
      </c>
      <c r="E20" s="501"/>
      <c r="F20" s="502"/>
      <c r="G20" s="502"/>
      <c r="H20" s="500" t="s">
        <v>406</v>
      </c>
      <c r="I20" s="501"/>
      <c r="J20" s="333"/>
      <c r="K20" s="333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Akili</v>
      </c>
      <c r="C21" s="499"/>
      <c r="D21" s="500" t="s">
        <v>405</v>
      </c>
      <c r="E21" s="501"/>
      <c r="F21" s="500" t="s">
        <v>407</v>
      </c>
      <c r="G21" s="501"/>
      <c r="H21" s="502"/>
      <c r="I21" s="502"/>
      <c r="J21" s="333"/>
      <c r="K21" s="333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11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455"/>
      <c r="N33" s="45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5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L4</f>
        <v>Dénes Tibor</v>
      </c>
      <c r="L41" s="311"/>
      <c r="M41" s="377"/>
      <c r="P41" s="196"/>
      <c r="Q41" s="192"/>
      <c r="R41" s="368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H20:I20"/>
    <mergeCell ref="B21:C21"/>
    <mergeCell ref="D21:E21"/>
    <mergeCell ref="F21:G21"/>
    <mergeCell ref="H21:I21"/>
    <mergeCell ref="E34:F34"/>
    <mergeCell ref="E35:F35"/>
    <mergeCell ref="B20:C20"/>
    <mergeCell ref="D20:E20"/>
    <mergeCell ref="F20:G20"/>
  </mergeCells>
  <conditionalFormatting sqref="E7 E9 E11">
    <cfRule type="cellIs" dxfId="343" priority="2" stopIfTrue="1" operator="equal">
      <formula>"Bye"</formula>
    </cfRule>
  </conditionalFormatting>
  <conditionalFormatting sqref="R41">
    <cfRule type="expression" dxfId="34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B3C2F-F2C5-4246-8553-BA622309D3B8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C2" sqref="C2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299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300</v>
      </c>
      <c r="C7" s="93" t="s">
        <v>301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302</v>
      </c>
      <c r="C8" s="93" t="s">
        <v>276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 t="s">
        <v>303</v>
      </c>
      <c r="C9" s="93" t="s">
        <v>127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 t="s">
        <v>193</v>
      </c>
      <c r="C10" s="93" t="s">
        <v>305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 t="s">
        <v>306</v>
      </c>
      <c r="C11" s="93" t="s">
        <v>127</v>
      </c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 t="s">
        <v>164</v>
      </c>
      <c r="C12" s="93" t="s">
        <v>131</v>
      </c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 t="s">
        <v>165</v>
      </c>
      <c r="C13" s="93" t="s">
        <v>166</v>
      </c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 t="s">
        <v>307</v>
      </c>
      <c r="C14" s="93" t="s">
        <v>225</v>
      </c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 t="s">
        <v>308</v>
      </c>
      <c r="C15" s="93" t="s">
        <v>304</v>
      </c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 t="s">
        <v>309</v>
      </c>
      <c r="C16" s="93" t="s">
        <v>310</v>
      </c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 t="s">
        <v>192</v>
      </c>
      <c r="C17" s="93" t="s">
        <v>137</v>
      </c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88" priority="7" stopIfTrue="1">
      <formula>$O7&gt;=1</formula>
    </cfRule>
  </conditionalFormatting>
  <conditionalFormatting sqref="B7:D14">
    <cfRule type="expression" dxfId="87" priority="5" stopIfTrue="1">
      <formula>$O7&gt;=1</formula>
    </cfRule>
  </conditionalFormatting>
  <conditionalFormatting sqref="B7:D27">
    <cfRule type="expression" dxfId="86" priority="1" stopIfTrue="1">
      <formula>$Q7&gt;=1</formula>
    </cfRule>
  </conditionalFormatting>
  <conditionalFormatting sqref="E7:E27">
    <cfRule type="expression" dxfId="85" priority="2" stopIfTrue="1">
      <formula>AND(ROUNDDOWN(($A$4-E7)/365.25,0)&lt;=13,G7&lt;&gt;"OK")</formula>
    </cfRule>
    <cfRule type="expression" dxfId="84" priority="3" stopIfTrue="1">
      <formula>AND(ROUNDDOWN(($A$4-E7)/365.25,0)&lt;=14,G7&lt;&gt;"OK")</formula>
    </cfRule>
    <cfRule type="expression" dxfId="83" priority="4" stopIfTrue="1">
      <formula>AND(ROUNDDOWN(($A$4-E7)/365.25,0)&lt;=17,G7&lt;&gt;"OK")</formula>
    </cfRule>
  </conditionalFormatting>
  <conditionalFormatting sqref="E7:E134">
    <cfRule type="expression" dxfId="82" priority="8" stopIfTrue="1">
      <formula>AND(ROUNDDOWN(($A$4-E7)/365.25,0)&lt;=13,#REF!&lt;&gt;"OK")</formula>
    </cfRule>
    <cfRule type="expression" dxfId="81" priority="9" stopIfTrue="1">
      <formula>AND(ROUNDDOWN(($A$4-E7)/365.25,0)&lt;=14,#REF!&lt;&gt;"OK")</formula>
    </cfRule>
    <cfRule type="expression" dxfId="80" priority="10" stopIfTrue="1">
      <formula>AND(ROUNDDOWN(($A$4-E7)/365.25,0)&lt;=17,#REF!&lt;&gt;"OK")</formula>
    </cfRule>
  </conditionalFormatting>
  <conditionalFormatting sqref="H7:H134">
    <cfRule type="cellIs" dxfId="79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0929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0DCF1-FD85-4D30-866B-5CD5AB727229}">
  <sheetPr>
    <tabColor indexed="11"/>
    <pageSetUpPr fitToPage="1"/>
  </sheetPr>
  <dimension ref="A1:AK57"/>
  <sheetViews>
    <sheetView showGridLines="0" showZeros="0" zoomScaleNormal="100" workbookViewId="0">
      <selection activeCell="R14" sqref="R14"/>
    </sheetView>
  </sheetViews>
  <sheetFormatPr defaultRowHeight="13.2" x14ac:dyDescent="0.25"/>
  <cols>
    <col min="1" max="2" width="3.33203125" customWidth="1"/>
    <col min="3" max="3" width="4.6640625" customWidth="1"/>
    <col min="4" max="4" width="7.441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4" customWidth="1"/>
    <col min="11" max="11" width="10.6640625" customWidth="1"/>
    <col min="12" max="12" width="1.6640625" style="114" customWidth="1"/>
    <col min="13" max="13" width="10.6640625" customWidth="1"/>
    <col min="14" max="14" width="1.6640625" style="115" customWidth="1"/>
    <col min="15" max="15" width="10.6640625" customWidth="1"/>
    <col min="16" max="16" width="1.6640625" style="114" customWidth="1"/>
    <col min="17" max="17" width="10.6640625" customWidth="1"/>
    <col min="18" max="18" width="1.6640625" style="115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116" customFormat="1" ht="21.75" customHeight="1" x14ac:dyDescent="0.25">
      <c r="A1" s="86" t="str">
        <f>Altalanos!$A$6</f>
        <v>Pest Várnegye Diákolimpia</v>
      </c>
      <c r="B1" s="86"/>
      <c r="C1" s="117"/>
      <c r="D1" s="117"/>
      <c r="E1" s="117"/>
      <c r="F1" s="117"/>
      <c r="G1" s="117"/>
      <c r="H1" s="86"/>
      <c r="I1" s="233"/>
      <c r="J1" s="118"/>
      <c r="K1" s="258" t="s">
        <v>52</v>
      </c>
      <c r="L1" s="105"/>
      <c r="M1" s="87"/>
      <c r="N1" s="118"/>
      <c r="O1" s="118" t="s">
        <v>3</v>
      </c>
      <c r="P1" s="118"/>
      <c r="Q1" s="117"/>
      <c r="R1" s="118"/>
      <c r="Y1" s="334"/>
      <c r="Z1" s="334"/>
      <c r="AA1" s="334"/>
      <c r="AB1" s="415" t="e">
        <f>IF($Y$5=1,CONCATENATE(VLOOKUP($Y$3,$AA$2:$AH$14,2)),CONCATENATE(VLOOKUP($Y$3,$AA$16:$AH$25,2)))</f>
        <v>#N/A</v>
      </c>
      <c r="AC1" s="415" t="e">
        <f>IF($Y$5=1,CONCATENATE(VLOOKUP($Y$3,$AA$2:$AH$14,3)),CONCATENATE(VLOOKUP($Y$3,$AA$16:$AH$25,3)))</f>
        <v>#N/A</v>
      </c>
      <c r="AD1" s="415" t="e">
        <f>IF($Y$5=1,CONCATENATE(VLOOKUP($Y$3,$AA$2:$AH$14,4)),CONCATENATE(VLOOKUP($Y$3,$AA$16:$AH$25,4)))</f>
        <v>#N/A</v>
      </c>
      <c r="AE1" s="415" t="e">
        <f>IF($Y$5=1,CONCATENATE(VLOOKUP($Y$3,$AA$2:$AH$14,5)),CONCATENATE(VLOOKUP($Y$3,$AA$16:$AH$25,5)))</f>
        <v>#N/A</v>
      </c>
      <c r="AF1" s="415" t="e">
        <f>IF($Y$5=1,CONCATENATE(VLOOKUP($Y$3,$AA$2:$AH$14,6)),CONCATENATE(VLOOKUP($Y$3,$AA$16:$AH$25,6)))</f>
        <v>#N/A</v>
      </c>
      <c r="AG1" s="415" t="e">
        <f>IF($Y$5=1,CONCATENATE(VLOOKUP($Y$3,$AA$2:$AH$14,7)),CONCATENATE(VLOOKUP($Y$3,$AA$16:$AH$25,7)))</f>
        <v>#N/A</v>
      </c>
      <c r="AH1" s="415" t="e">
        <f>IF($Y$5=1,CONCATENATE(VLOOKUP($Y$3,$AA$2:$AH$14,8)),CONCATENATE(VLOOKUP($Y$3,$AA$16:$AH$25,8)))</f>
        <v>#N/A</v>
      </c>
    </row>
    <row r="2" spans="1:37" s="96" customFormat="1" x14ac:dyDescent="0.25">
      <c r="A2" s="277" t="s">
        <v>51</v>
      </c>
      <c r="B2" s="88"/>
      <c r="C2" s="88"/>
      <c r="D2" s="88"/>
      <c r="E2" s="88" t="s">
        <v>455</v>
      </c>
      <c r="F2" s="88"/>
      <c r="G2" s="119"/>
      <c r="H2" s="97"/>
      <c r="I2" s="97"/>
      <c r="J2" s="120"/>
      <c r="K2" s="105"/>
      <c r="L2" s="105"/>
      <c r="M2" s="105"/>
      <c r="N2" s="120"/>
      <c r="O2" s="97"/>
      <c r="P2" s="120"/>
      <c r="Q2" s="97"/>
      <c r="R2" s="120"/>
      <c r="Y2" s="410"/>
      <c r="Z2" s="409"/>
      <c r="AA2" s="418" t="s">
        <v>65</v>
      </c>
      <c r="AB2" s="419">
        <v>300</v>
      </c>
      <c r="AC2" s="419">
        <v>250</v>
      </c>
      <c r="AD2" s="419">
        <v>200</v>
      </c>
      <c r="AE2" s="419">
        <v>150</v>
      </c>
      <c r="AF2" s="419">
        <v>120</v>
      </c>
      <c r="AG2" s="419">
        <v>90</v>
      </c>
      <c r="AH2" s="419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1"/>
      <c r="K3" s="50" t="s">
        <v>30</v>
      </c>
      <c r="L3" s="121"/>
      <c r="M3" s="50"/>
      <c r="N3" s="121"/>
      <c r="O3" s="50"/>
      <c r="P3" s="121"/>
      <c r="Q3" s="50"/>
      <c r="R3" s="51" t="s">
        <v>31</v>
      </c>
      <c r="Y3" s="409" t="str">
        <f>IF(K4="OB","A",IF(K4="IX","W",IF(K4="","",K4)))</f>
        <v/>
      </c>
      <c r="Z3" s="409"/>
      <c r="AA3" s="418" t="s">
        <v>66</v>
      </c>
      <c r="AB3" s="419">
        <v>280</v>
      </c>
      <c r="AC3" s="419">
        <v>230</v>
      </c>
      <c r="AD3" s="419">
        <v>180</v>
      </c>
      <c r="AE3" s="419">
        <v>140</v>
      </c>
      <c r="AF3" s="419">
        <v>80</v>
      </c>
      <c r="AG3" s="419">
        <v>0</v>
      </c>
      <c r="AH3" s="419">
        <v>0</v>
      </c>
      <c r="AI3"/>
      <c r="AJ3"/>
      <c r="AK3"/>
    </row>
    <row r="4" spans="1:37" s="28" customFormat="1" ht="11.25" customHeight="1" thickBot="1" x14ac:dyDescent="0.3">
      <c r="A4" s="514" t="str">
        <f>Altalanos!$A$10</f>
        <v>2025.05.08-09.</v>
      </c>
      <c r="B4" s="514"/>
      <c r="C4" s="514"/>
      <c r="D4" s="254"/>
      <c r="E4" s="122"/>
      <c r="F4" s="122"/>
      <c r="G4" s="122" t="str">
        <f>Altalanos!$C$10</f>
        <v>Százhalombatta</v>
      </c>
      <c r="H4" s="91"/>
      <c r="I4" s="122"/>
      <c r="J4" s="123"/>
      <c r="K4" s="124"/>
      <c r="L4" s="123"/>
      <c r="M4" s="125"/>
      <c r="N4" s="123"/>
      <c r="O4" s="122"/>
      <c r="P4" s="123"/>
      <c r="Q4" s="122"/>
      <c r="R4" s="82" t="str">
        <f>Altalanos!$E$10</f>
        <v>Dénes Tibor</v>
      </c>
      <c r="Y4" s="409"/>
      <c r="Z4" s="409"/>
      <c r="AA4" s="418" t="s">
        <v>89</v>
      </c>
      <c r="AB4" s="419">
        <v>250</v>
      </c>
      <c r="AC4" s="419">
        <v>200</v>
      </c>
      <c r="AD4" s="419">
        <v>150</v>
      </c>
      <c r="AE4" s="419">
        <v>120</v>
      </c>
      <c r="AF4" s="419">
        <v>90</v>
      </c>
      <c r="AG4" s="419">
        <v>60</v>
      </c>
      <c r="AH4" s="419">
        <v>25</v>
      </c>
      <c r="AI4"/>
      <c r="AJ4"/>
      <c r="AK4"/>
    </row>
    <row r="5" spans="1:37" s="19" customFormat="1" x14ac:dyDescent="0.25">
      <c r="A5" s="126"/>
      <c r="B5" s="127" t="s">
        <v>4</v>
      </c>
      <c r="C5" s="274" t="s">
        <v>45</v>
      </c>
      <c r="D5" s="127" t="s">
        <v>44</v>
      </c>
      <c r="E5" s="127" t="s">
        <v>42</v>
      </c>
      <c r="F5" s="128" t="s">
        <v>28</v>
      </c>
      <c r="G5" s="128" t="s">
        <v>29</v>
      </c>
      <c r="H5" s="128"/>
      <c r="I5" s="128" t="s">
        <v>32</v>
      </c>
      <c r="J5" s="128"/>
      <c r="K5" s="127" t="s">
        <v>43</v>
      </c>
      <c r="L5" s="129"/>
      <c r="M5" s="127" t="s">
        <v>59</v>
      </c>
      <c r="N5" s="129"/>
      <c r="O5" s="127" t="s">
        <v>58</v>
      </c>
      <c r="P5" s="129"/>
      <c r="Q5" s="127" t="s">
        <v>57</v>
      </c>
      <c r="R5" s="130"/>
      <c r="Y5" s="409">
        <f>IF(OR(Altalanos!$A$8="F1",Altalanos!$A$8="F2",Altalanos!$A$8="N1",Altalanos!$A$8="N2"),1,2)</f>
        <v>2</v>
      </c>
      <c r="Z5" s="409"/>
      <c r="AA5" s="418" t="s">
        <v>90</v>
      </c>
      <c r="AB5" s="419">
        <v>200</v>
      </c>
      <c r="AC5" s="419">
        <v>150</v>
      </c>
      <c r="AD5" s="419">
        <v>120</v>
      </c>
      <c r="AE5" s="419">
        <v>90</v>
      </c>
      <c r="AF5" s="419">
        <v>60</v>
      </c>
      <c r="AG5" s="419">
        <v>40</v>
      </c>
      <c r="AH5" s="419">
        <v>15</v>
      </c>
      <c r="AI5"/>
      <c r="AJ5"/>
      <c r="AK5"/>
    </row>
    <row r="6" spans="1:37" s="466" customFormat="1" ht="11.1" customHeight="1" thickBot="1" x14ac:dyDescent="0.3">
      <c r="A6" s="465"/>
      <c r="B6" s="468"/>
      <c r="C6" s="468"/>
      <c r="D6" s="468"/>
      <c r="E6" s="468"/>
      <c r="F6" s="467" t="str">
        <f>IF(Y3="","",CONCATENATE(AH1," / ",VLOOKUP(Y3,AB1:AH1,5)," pont"))</f>
        <v/>
      </c>
      <c r="G6" s="469"/>
      <c r="H6" s="470"/>
      <c r="I6" s="469"/>
      <c r="J6" s="471"/>
      <c r="K6" s="468" t="str">
        <f>IF(Y3="","",CONCATENATE(VLOOKUP(Y3,AB1:AH1,4)," pont"))</f>
        <v/>
      </c>
      <c r="L6" s="471"/>
      <c r="M6" s="468" t="str">
        <f>IF(Y3="","",CONCATENATE(VLOOKUP(Y3,AB1:AH1,3)," pont"))</f>
        <v/>
      </c>
      <c r="N6" s="471"/>
      <c r="O6" s="468" t="str">
        <f>IF(Y3="","",CONCATENATE(VLOOKUP(Y3,AB1:AH1,2)," pont"))</f>
        <v/>
      </c>
      <c r="P6" s="471"/>
      <c r="Q6" s="468" t="str">
        <f>IF(Y3="","",CONCATENATE(VLOOKUP(Y3,AB1:AH1,1)," pont"))</f>
        <v/>
      </c>
      <c r="R6" s="472"/>
      <c r="Y6" s="474"/>
      <c r="Z6" s="474"/>
      <c r="AA6" s="474" t="s">
        <v>91</v>
      </c>
      <c r="AB6" s="475">
        <v>150</v>
      </c>
      <c r="AC6" s="475">
        <v>120</v>
      </c>
      <c r="AD6" s="475">
        <v>90</v>
      </c>
      <c r="AE6" s="475">
        <v>60</v>
      </c>
      <c r="AF6" s="475">
        <v>40</v>
      </c>
      <c r="AG6" s="475">
        <v>25</v>
      </c>
      <c r="AH6" s="475">
        <v>10</v>
      </c>
      <c r="AI6" s="477"/>
      <c r="AJ6" s="477"/>
      <c r="AK6" s="477"/>
    </row>
    <row r="7" spans="1:37" s="34" customFormat="1" ht="12.9" customHeight="1" x14ac:dyDescent="0.25">
      <c r="A7" s="131">
        <v>1</v>
      </c>
      <c r="B7" s="243" t="str">
        <f>IF($E7="","",VLOOKUP($E7,#REF!,14))</f>
        <v/>
      </c>
      <c r="C7" s="263" t="str">
        <f>IF($E7="","",VLOOKUP($E7,#REF!,15))</f>
        <v/>
      </c>
      <c r="D7" s="263" t="str">
        <f>IF($E7="","",VLOOKUP($E7,#REF!,5))</f>
        <v/>
      </c>
      <c r="E7" s="132"/>
      <c r="F7" s="133" t="s">
        <v>164</v>
      </c>
      <c r="G7" s="133" t="s">
        <v>131</v>
      </c>
      <c r="H7" s="133"/>
      <c r="I7" s="133" t="str">
        <f>IF($E7="","",VLOOKUP($E7,#REF!,4))</f>
        <v/>
      </c>
      <c r="J7" s="135"/>
      <c r="K7" s="134"/>
      <c r="L7" s="134"/>
      <c r="M7" s="134"/>
      <c r="N7" s="134"/>
      <c r="O7" s="137"/>
      <c r="P7" s="138"/>
      <c r="Q7" s="139"/>
      <c r="R7" s="140"/>
      <c r="S7" s="141"/>
      <c r="U7" s="142" t="str">
        <f>Birók!P21</f>
        <v>Bíró</v>
      </c>
      <c r="Y7" s="409"/>
      <c r="Z7" s="409"/>
      <c r="AA7" s="418" t="s">
        <v>92</v>
      </c>
      <c r="AB7" s="419">
        <v>120</v>
      </c>
      <c r="AC7" s="419">
        <v>90</v>
      </c>
      <c r="AD7" s="419">
        <v>60</v>
      </c>
      <c r="AE7" s="419">
        <v>40</v>
      </c>
      <c r="AF7" s="419">
        <v>25</v>
      </c>
      <c r="AG7" s="419">
        <v>10</v>
      </c>
      <c r="AH7" s="419">
        <v>5</v>
      </c>
      <c r="AI7"/>
      <c r="AJ7"/>
      <c r="AK7"/>
    </row>
    <row r="8" spans="1:37" s="34" customFormat="1" ht="12.9" customHeight="1" x14ac:dyDescent="0.25">
      <c r="A8" s="143"/>
      <c r="B8" s="217"/>
      <c r="C8" s="272"/>
      <c r="D8" s="272"/>
      <c r="E8" s="144"/>
      <c r="F8" s="145"/>
      <c r="G8" s="145"/>
      <c r="H8" s="146"/>
      <c r="I8" s="434" t="s">
        <v>0</v>
      </c>
      <c r="J8" s="148" t="s">
        <v>424</v>
      </c>
      <c r="K8" s="149" t="str">
        <f>UPPER(IF(OR(J8="a",J8="as"),F7,IF(OR(J8="b",J8="bs"),F9,)))</f>
        <v>GÁNCS</v>
      </c>
      <c r="L8" s="149"/>
      <c r="M8" s="134"/>
      <c r="N8" s="134"/>
      <c r="O8" s="137"/>
      <c r="P8" s="138"/>
      <c r="Q8" s="139"/>
      <c r="R8" s="140"/>
      <c r="S8" s="141"/>
      <c r="U8" s="150" t="str">
        <f>Birók!P22</f>
        <v xml:space="preserve"> </v>
      </c>
      <c r="Y8" s="409"/>
      <c r="Z8" s="409"/>
      <c r="AA8" s="418" t="s">
        <v>93</v>
      </c>
      <c r="AB8" s="419">
        <v>90</v>
      </c>
      <c r="AC8" s="419">
        <v>60</v>
      </c>
      <c r="AD8" s="419">
        <v>40</v>
      </c>
      <c r="AE8" s="419">
        <v>25</v>
      </c>
      <c r="AF8" s="419">
        <v>10</v>
      </c>
      <c r="AG8" s="419">
        <v>5</v>
      </c>
      <c r="AH8" s="419">
        <v>2</v>
      </c>
      <c r="AI8"/>
      <c r="AJ8"/>
      <c r="AK8"/>
    </row>
    <row r="9" spans="1:37" s="34" customFormat="1" ht="12.9" customHeight="1" x14ac:dyDescent="0.25">
      <c r="A9" s="143">
        <v>2</v>
      </c>
      <c r="B9" s="243" t="str">
        <f>IF($E9="","",VLOOKUP($E9,#REF!,14))</f>
        <v/>
      </c>
      <c r="C9" s="263" t="str">
        <f>IF($E9="","",VLOOKUP($E9,#REF!,15))</f>
        <v/>
      </c>
      <c r="D9" s="263" t="str">
        <f>IF($E9="","",VLOOKUP($E9,#REF!,5))</f>
        <v/>
      </c>
      <c r="E9" s="132"/>
      <c r="F9" s="151" t="s">
        <v>97</v>
      </c>
      <c r="G9" s="151" t="str">
        <f>IF($E9="","",VLOOKUP($E9,#REF!,3))</f>
        <v/>
      </c>
      <c r="H9" s="151"/>
      <c r="I9" s="133" t="str">
        <f>IF($E9="","",VLOOKUP($E9,#REF!,4))</f>
        <v/>
      </c>
      <c r="J9" s="152"/>
      <c r="K9" s="134"/>
      <c r="L9" s="153"/>
      <c r="M9" s="134"/>
      <c r="N9" s="134"/>
      <c r="O9" s="137"/>
      <c r="P9" s="138"/>
      <c r="Q9" s="139"/>
      <c r="R9" s="140"/>
      <c r="S9" s="141"/>
      <c r="U9" s="150" t="str">
        <f>Birók!P23</f>
        <v xml:space="preserve"> </v>
      </c>
      <c r="Y9" s="409"/>
      <c r="Z9" s="409"/>
      <c r="AA9" s="418" t="s">
        <v>94</v>
      </c>
      <c r="AB9" s="419">
        <v>60</v>
      </c>
      <c r="AC9" s="419">
        <v>40</v>
      </c>
      <c r="AD9" s="419">
        <v>25</v>
      </c>
      <c r="AE9" s="419">
        <v>10</v>
      </c>
      <c r="AF9" s="419">
        <v>5</v>
      </c>
      <c r="AG9" s="419">
        <v>2</v>
      </c>
      <c r="AH9" s="419">
        <v>1</v>
      </c>
      <c r="AI9"/>
      <c r="AJ9"/>
      <c r="AK9"/>
    </row>
    <row r="10" spans="1:37" s="34" customFormat="1" ht="12.9" customHeight="1" x14ac:dyDescent="0.25">
      <c r="A10" s="143"/>
      <c r="B10" s="217"/>
      <c r="C10" s="272"/>
      <c r="D10" s="272"/>
      <c r="E10" s="154"/>
      <c r="F10" s="145"/>
      <c r="G10" s="145"/>
      <c r="H10" s="146"/>
      <c r="I10" s="134"/>
      <c r="J10" s="155"/>
      <c r="K10" s="147" t="s">
        <v>0</v>
      </c>
      <c r="L10" s="156" t="s">
        <v>424</v>
      </c>
      <c r="M10" s="149" t="str">
        <f>UPPER(IF(OR(L10="a",L10="as"),K8,IF(OR(L10="b",L10="bs"),K12,)))</f>
        <v>GÁNCS</v>
      </c>
      <c r="N10" s="157"/>
      <c r="O10" s="158"/>
      <c r="P10" s="158"/>
      <c r="Q10" s="139"/>
      <c r="R10" s="140"/>
      <c r="S10" s="141"/>
      <c r="U10" s="150" t="str">
        <f>Birók!P24</f>
        <v xml:space="preserve"> </v>
      </c>
      <c r="Y10" s="409"/>
      <c r="Z10" s="409"/>
      <c r="AA10" s="418" t="s">
        <v>95</v>
      </c>
      <c r="AB10" s="419">
        <v>40</v>
      </c>
      <c r="AC10" s="419">
        <v>25</v>
      </c>
      <c r="AD10" s="419">
        <v>15</v>
      </c>
      <c r="AE10" s="419">
        <v>7</v>
      </c>
      <c r="AF10" s="419">
        <v>4</v>
      </c>
      <c r="AG10" s="419">
        <v>1</v>
      </c>
      <c r="AH10" s="419">
        <v>0</v>
      </c>
      <c r="AI10"/>
      <c r="AJ10"/>
      <c r="AK10"/>
    </row>
    <row r="11" spans="1:37" s="34" customFormat="1" ht="12.9" customHeight="1" x14ac:dyDescent="0.25">
      <c r="A11" s="143">
        <v>3</v>
      </c>
      <c r="B11" s="243" t="str">
        <f>IF($E11="","",VLOOKUP($E11,#REF!,14))</f>
        <v/>
      </c>
      <c r="C11" s="263" t="str">
        <f>IF($E11="","",VLOOKUP($E11,#REF!,15))</f>
        <v/>
      </c>
      <c r="D11" s="263" t="str">
        <f>IF($E11="","",VLOOKUP($E11,#REF!,5))</f>
        <v/>
      </c>
      <c r="E11" s="132"/>
      <c r="F11" s="151" t="s">
        <v>445</v>
      </c>
      <c r="G11" s="151" t="s">
        <v>276</v>
      </c>
      <c r="H11" s="151"/>
      <c r="I11" s="151" t="s">
        <v>401</v>
      </c>
      <c r="J11" s="135"/>
      <c r="K11" s="134"/>
      <c r="L11" s="159"/>
      <c r="M11" s="134"/>
      <c r="N11" s="160"/>
      <c r="O11" s="158"/>
      <c r="P11" s="158"/>
      <c r="Q11" s="139"/>
      <c r="R11" s="140"/>
      <c r="S11" s="141"/>
      <c r="U11" s="150" t="str">
        <f>Birók!P25</f>
        <v xml:space="preserve"> </v>
      </c>
      <c r="Y11" s="409"/>
      <c r="Z11" s="409"/>
      <c r="AA11" s="418" t="s">
        <v>96</v>
      </c>
      <c r="AB11" s="419">
        <v>25</v>
      </c>
      <c r="AC11" s="419">
        <v>15</v>
      </c>
      <c r="AD11" s="419">
        <v>10</v>
      </c>
      <c r="AE11" s="419">
        <v>6</v>
      </c>
      <c r="AF11" s="419">
        <v>3</v>
      </c>
      <c r="AG11" s="419">
        <v>1</v>
      </c>
      <c r="AH11" s="419">
        <v>0</v>
      </c>
      <c r="AI11"/>
      <c r="AJ11"/>
      <c r="AK11"/>
    </row>
    <row r="12" spans="1:37" s="34" customFormat="1" ht="12.9" customHeight="1" x14ac:dyDescent="0.25">
      <c r="A12" s="143"/>
      <c r="B12" s="217"/>
      <c r="C12" s="272"/>
      <c r="D12" s="272"/>
      <c r="E12" s="154"/>
      <c r="F12" s="145"/>
      <c r="G12" s="145"/>
      <c r="H12" s="146"/>
      <c r="I12" s="434" t="s">
        <v>0</v>
      </c>
      <c r="J12" s="148"/>
      <c r="K12" s="149" t="s">
        <v>97</v>
      </c>
      <c r="L12" s="161"/>
      <c r="M12" s="134"/>
      <c r="N12" s="160"/>
      <c r="O12" s="158"/>
      <c r="P12" s="158"/>
      <c r="Q12" s="139"/>
      <c r="R12" s="140"/>
      <c r="S12" s="141"/>
      <c r="U12" s="150" t="str">
        <f>Birók!P26</f>
        <v xml:space="preserve"> </v>
      </c>
      <c r="Y12" s="409"/>
      <c r="Z12" s="409"/>
      <c r="AA12" s="418" t="s">
        <v>101</v>
      </c>
      <c r="AB12" s="419">
        <v>15</v>
      </c>
      <c r="AC12" s="419">
        <v>10</v>
      </c>
      <c r="AD12" s="419">
        <v>6</v>
      </c>
      <c r="AE12" s="419">
        <v>3</v>
      </c>
      <c r="AF12" s="419">
        <v>1</v>
      </c>
      <c r="AG12" s="419">
        <v>0</v>
      </c>
      <c r="AH12" s="419">
        <v>0</v>
      </c>
      <c r="AI12"/>
      <c r="AJ12"/>
      <c r="AK12"/>
    </row>
    <row r="13" spans="1:37" s="34" customFormat="1" ht="12.9" customHeight="1" x14ac:dyDescent="0.25">
      <c r="A13" s="143">
        <v>4</v>
      </c>
      <c r="B13" s="243" t="str">
        <f>IF($E13="","",VLOOKUP($E13,#REF!,14))</f>
        <v/>
      </c>
      <c r="C13" s="263" t="str">
        <f>IF($E13="","",VLOOKUP($E13,#REF!,15))</f>
        <v/>
      </c>
      <c r="D13" s="263" t="str">
        <f>IF($E13="","",VLOOKUP($E13,#REF!,5))</f>
        <v/>
      </c>
      <c r="E13" s="132"/>
      <c r="F13" s="151" t="s">
        <v>192</v>
      </c>
      <c r="G13" s="151" t="s">
        <v>137</v>
      </c>
      <c r="H13" s="151"/>
      <c r="I13" s="151" t="s">
        <v>401</v>
      </c>
      <c r="J13" s="162"/>
      <c r="K13" s="134"/>
      <c r="L13" s="134"/>
      <c r="M13" s="134"/>
      <c r="N13" s="160"/>
      <c r="O13" s="158"/>
      <c r="P13" s="158"/>
      <c r="Q13" s="139"/>
      <c r="R13" s="140"/>
      <c r="S13" s="141"/>
      <c r="U13" s="150" t="str">
        <f>Birók!P27</f>
        <v xml:space="preserve"> </v>
      </c>
      <c r="Y13" s="409"/>
      <c r="Z13" s="409"/>
      <c r="AA13" s="418" t="s">
        <v>97</v>
      </c>
      <c r="AB13" s="419">
        <v>10</v>
      </c>
      <c r="AC13" s="419">
        <v>6</v>
      </c>
      <c r="AD13" s="419">
        <v>3</v>
      </c>
      <c r="AE13" s="419">
        <v>1</v>
      </c>
      <c r="AF13" s="419">
        <v>0</v>
      </c>
      <c r="AG13" s="419">
        <v>0</v>
      </c>
      <c r="AH13" s="419">
        <v>0</v>
      </c>
      <c r="AI13"/>
      <c r="AJ13"/>
      <c r="AK13"/>
    </row>
    <row r="14" spans="1:37" s="34" customFormat="1" ht="12.9" customHeight="1" x14ac:dyDescent="0.25">
      <c r="A14" s="143"/>
      <c r="B14" s="217"/>
      <c r="C14" s="272"/>
      <c r="D14" s="272"/>
      <c r="E14" s="154"/>
      <c r="F14" s="134"/>
      <c r="G14" s="134"/>
      <c r="H14" s="65"/>
      <c r="I14" s="163"/>
      <c r="J14" s="155"/>
      <c r="K14" s="134"/>
      <c r="L14" s="134"/>
      <c r="M14" s="147" t="s">
        <v>0</v>
      </c>
      <c r="N14" s="156" t="s">
        <v>424</v>
      </c>
      <c r="O14" s="149" t="str">
        <f>UPPER(IF(OR(N14="a",N14="as"),M10,IF(OR(N14="b",N14="bs"),M18,)))</f>
        <v>GÁNCS</v>
      </c>
      <c r="P14" s="157"/>
      <c r="Q14" s="139"/>
      <c r="R14" s="140"/>
      <c r="S14" s="141"/>
      <c r="U14" s="150" t="str">
        <f>Birók!P28</f>
        <v xml:space="preserve"> </v>
      </c>
      <c r="Y14" s="409"/>
      <c r="Z14" s="409"/>
      <c r="AA14" s="418" t="s">
        <v>98</v>
      </c>
      <c r="AB14" s="419">
        <v>3</v>
      </c>
      <c r="AC14" s="419">
        <v>2</v>
      </c>
      <c r="AD14" s="419">
        <v>1</v>
      </c>
      <c r="AE14" s="419">
        <v>0</v>
      </c>
      <c r="AF14" s="419">
        <v>0</v>
      </c>
      <c r="AG14" s="419">
        <v>0</v>
      </c>
      <c r="AH14" s="419">
        <v>0</v>
      </c>
      <c r="AI14"/>
      <c r="AJ14"/>
      <c r="AK14"/>
    </row>
    <row r="15" spans="1:37" s="34" customFormat="1" ht="12.9" customHeight="1" x14ac:dyDescent="0.25">
      <c r="A15" s="131">
        <v>5</v>
      </c>
      <c r="B15" s="243" t="str">
        <f>IF($E15="","",VLOOKUP($E15,#REF!,14))</f>
        <v/>
      </c>
      <c r="C15" s="263" t="str">
        <f>IF($E15="","",VLOOKUP($E15,#REF!,15))</f>
        <v/>
      </c>
      <c r="D15" s="263" t="str">
        <f>IF($E15="","",VLOOKUP($E15,#REF!,5))</f>
        <v/>
      </c>
      <c r="E15" s="132"/>
      <c r="F15" s="133" t="s">
        <v>308</v>
      </c>
      <c r="G15" s="133" t="s">
        <v>175</v>
      </c>
      <c r="H15" s="133"/>
      <c r="I15" s="133" t="str">
        <f>IF($E15="","",VLOOKUP($E15,#REF!,4))</f>
        <v/>
      </c>
      <c r="J15" s="164"/>
      <c r="K15" s="134"/>
      <c r="L15" s="134"/>
      <c r="M15" s="134"/>
      <c r="N15" s="160"/>
      <c r="O15" s="134" t="s">
        <v>386</v>
      </c>
      <c r="P15" s="160"/>
      <c r="Q15" s="139"/>
      <c r="R15" s="140"/>
      <c r="S15" s="141"/>
      <c r="U15" s="150" t="str">
        <f>Birók!P29</f>
        <v xml:space="preserve"> </v>
      </c>
      <c r="Y15" s="409"/>
      <c r="Z15" s="409"/>
      <c r="AA15" s="418"/>
      <c r="AB15" s="418"/>
      <c r="AC15" s="418"/>
      <c r="AD15" s="418"/>
      <c r="AE15" s="418"/>
      <c r="AF15" s="418"/>
      <c r="AG15" s="418"/>
      <c r="AH15" s="418"/>
      <c r="AI15"/>
      <c r="AJ15"/>
      <c r="AK15"/>
    </row>
    <row r="16" spans="1:37" s="34" customFormat="1" ht="12.9" customHeight="1" thickBot="1" x14ac:dyDescent="0.3">
      <c r="A16" s="143"/>
      <c r="B16" s="217"/>
      <c r="C16" s="272"/>
      <c r="D16" s="272"/>
      <c r="E16" s="154"/>
      <c r="F16" s="145"/>
      <c r="G16" s="145"/>
      <c r="H16" s="146"/>
      <c r="I16" s="434" t="s">
        <v>0</v>
      </c>
      <c r="J16" s="148" t="s">
        <v>424</v>
      </c>
      <c r="K16" s="149" t="str">
        <f>UPPER(IF(OR(J16="a",J16="as"),F15,IF(OR(J16="b",J16="bs"),F17,)))</f>
        <v>DARÓCZI</v>
      </c>
      <c r="L16" s="149"/>
      <c r="M16" s="134"/>
      <c r="N16" s="160"/>
      <c r="O16" s="158"/>
      <c r="P16" s="160"/>
      <c r="Q16" s="139"/>
      <c r="R16" s="140"/>
      <c r="S16" s="141"/>
      <c r="U16" s="165" t="str">
        <f>Birók!P30</f>
        <v>Egyik sem</v>
      </c>
      <c r="Y16" s="409"/>
      <c r="Z16" s="409"/>
      <c r="AA16" s="418" t="s">
        <v>65</v>
      </c>
      <c r="AB16" s="419">
        <v>150</v>
      </c>
      <c r="AC16" s="419">
        <v>120</v>
      </c>
      <c r="AD16" s="419">
        <v>90</v>
      </c>
      <c r="AE16" s="419">
        <v>60</v>
      </c>
      <c r="AF16" s="419">
        <v>40</v>
      </c>
      <c r="AG16" s="419">
        <v>25</v>
      </c>
      <c r="AH16" s="419">
        <v>15</v>
      </c>
      <c r="AI16"/>
      <c r="AJ16"/>
      <c r="AK16"/>
    </row>
    <row r="17" spans="1:37" s="34" customFormat="1" ht="12.9" customHeight="1" x14ac:dyDescent="0.25">
      <c r="A17" s="143">
        <v>6</v>
      </c>
      <c r="B17" s="243" t="str">
        <f>IF($E17="","",VLOOKUP($E17,#REF!,14))</f>
        <v/>
      </c>
      <c r="C17" s="263" t="str">
        <f>IF($E17="","",VLOOKUP($E17,#REF!,15))</f>
        <v/>
      </c>
      <c r="D17" s="263" t="str">
        <f>IF($E17="","",VLOOKUP($E17,#REF!,5))</f>
        <v/>
      </c>
      <c r="E17" s="132"/>
      <c r="F17" s="151" t="s">
        <v>97</v>
      </c>
      <c r="G17" s="151"/>
      <c r="H17" s="151"/>
      <c r="I17" s="151" t="str">
        <f>IF($E17="","",VLOOKUP($E17,#REF!,4))</f>
        <v/>
      </c>
      <c r="J17" s="152"/>
      <c r="K17" s="134"/>
      <c r="L17" s="153"/>
      <c r="M17" s="134"/>
      <c r="N17" s="160"/>
      <c r="O17" s="158"/>
      <c r="P17" s="160"/>
      <c r="Q17" s="139"/>
      <c r="R17" s="140"/>
      <c r="S17" s="141"/>
      <c r="Y17" s="409"/>
      <c r="Z17" s="409"/>
      <c r="AA17" s="418" t="s">
        <v>89</v>
      </c>
      <c r="AB17" s="419">
        <v>120</v>
      </c>
      <c r="AC17" s="419">
        <v>90</v>
      </c>
      <c r="AD17" s="419">
        <v>60</v>
      </c>
      <c r="AE17" s="419">
        <v>40</v>
      </c>
      <c r="AF17" s="419">
        <v>25</v>
      </c>
      <c r="AG17" s="419">
        <v>15</v>
      </c>
      <c r="AH17" s="419">
        <v>8</v>
      </c>
      <c r="AI17"/>
      <c r="AJ17"/>
      <c r="AK17"/>
    </row>
    <row r="18" spans="1:37" s="34" customFormat="1" ht="12.9" customHeight="1" x14ac:dyDescent="0.25">
      <c r="A18" s="143"/>
      <c r="B18" s="217"/>
      <c r="C18" s="272"/>
      <c r="D18" s="272"/>
      <c r="E18" s="154"/>
      <c r="F18" s="145"/>
      <c r="G18" s="145"/>
      <c r="H18" s="146"/>
      <c r="I18" s="134"/>
      <c r="J18" s="155"/>
      <c r="K18" s="147" t="s">
        <v>0</v>
      </c>
      <c r="L18" s="156" t="s">
        <v>424</v>
      </c>
      <c r="M18" s="149" t="str">
        <f>UPPER(IF(OR(L18="a",L18="as"),K16,IF(OR(L18="b",L18="bs"),K20,)))</f>
        <v>DARÓCZI</v>
      </c>
      <c r="N18" s="166"/>
      <c r="O18" s="158"/>
      <c r="P18" s="160"/>
      <c r="Q18" s="139"/>
      <c r="R18" s="140"/>
      <c r="S18" s="141"/>
      <c r="Y18" s="409"/>
      <c r="Z18" s="409"/>
      <c r="AA18" s="418" t="s">
        <v>90</v>
      </c>
      <c r="AB18" s="419">
        <v>90</v>
      </c>
      <c r="AC18" s="419">
        <v>60</v>
      </c>
      <c r="AD18" s="419">
        <v>40</v>
      </c>
      <c r="AE18" s="419">
        <v>25</v>
      </c>
      <c r="AF18" s="419">
        <v>15</v>
      </c>
      <c r="AG18" s="419">
        <v>8</v>
      </c>
      <c r="AH18" s="419">
        <v>4</v>
      </c>
      <c r="AI18"/>
      <c r="AJ18"/>
      <c r="AK18"/>
    </row>
    <row r="19" spans="1:37" s="34" customFormat="1" ht="12.9" customHeight="1" x14ac:dyDescent="0.25">
      <c r="A19" s="143">
        <v>7</v>
      </c>
      <c r="B19" s="243" t="str">
        <f>IF($E19="","",VLOOKUP($E19,#REF!,14))</f>
        <v/>
      </c>
      <c r="C19" s="263" t="str">
        <f>IF($E19="","",VLOOKUP($E19,#REF!,15))</f>
        <v/>
      </c>
      <c r="D19" s="263" t="str">
        <f>IF($E19="","",VLOOKUP($E19,#REF!,5))</f>
        <v/>
      </c>
      <c r="E19" s="132"/>
      <c r="F19" s="151" t="s">
        <v>307</v>
      </c>
      <c r="G19" s="151" t="s">
        <v>225</v>
      </c>
      <c r="H19" s="151"/>
      <c r="I19" s="151" t="str">
        <f>IF($E19="","",VLOOKUP($E19,#REF!,4))</f>
        <v/>
      </c>
      <c r="J19" s="135"/>
      <c r="K19" s="134"/>
      <c r="L19" s="159"/>
      <c r="M19" s="134" t="s">
        <v>447</v>
      </c>
      <c r="N19" s="158"/>
      <c r="O19" s="158"/>
      <c r="P19" s="160"/>
      <c r="Q19" s="139"/>
      <c r="R19" s="140"/>
      <c r="S19" s="141"/>
      <c r="Y19" s="409"/>
      <c r="Z19" s="409"/>
      <c r="AA19" s="418" t="s">
        <v>91</v>
      </c>
      <c r="AB19" s="419">
        <v>60</v>
      </c>
      <c r="AC19" s="419">
        <v>40</v>
      </c>
      <c r="AD19" s="419">
        <v>25</v>
      </c>
      <c r="AE19" s="419">
        <v>15</v>
      </c>
      <c r="AF19" s="419">
        <v>8</v>
      </c>
      <c r="AG19" s="419">
        <v>4</v>
      </c>
      <c r="AH19" s="419">
        <v>2</v>
      </c>
      <c r="AI19"/>
      <c r="AJ19"/>
      <c r="AK19"/>
    </row>
    <row r="20" spans="1:37" s="34" customFormat="1" ht="12.9" customHeight="1" x14ac:dyDescent="0.25">
      <c r="A20" s="143"/>
      <c r="B20" s="217"/>
      <c r="C20" s="272"/>
      <c r="D20" s="272"/>
      <c r="E20" s="144"/>
      <c r="F20" s="145"/>
      <c r="G20" s="145"/>
      <c r="H20" s="146"/>
      <c r="I20" s="434" t="s">
        <v>0</v>
      </c>
      <c r="J20" s="148" t="s">
        <v>425</v>
      </c>
      <c r="K20" s="149" t="str">
        <f>UPPER(IF(OR(J20="a",J20="as"),F19,IF(OR(J20="b",J20="bs"),F21,)))</f>
        <v>BÁCSALMÁSI</v>
      </c>
      <c r="L20" s="161"/>
      <c r="M20" s="134"/>
      <c r="N20" s="158"/>
      <c r="O20" s="158"/>
      <c r="P20" s="160"/>
      <c r="Q20" s="139"/>
      <c r="R20" s="140"/>
      <c r="S20" s="141"/>
      <c r="Y20" s="409"/>
      <c r="Z20" s="409"/>
      <c r="AA20" s="418" t="s">
        <v>92</v>
      </c>
      <c r="AB20" s="419">
        <v>40</v>
      </c>
      <c r="AC20" s="419">
        <v>25</v>
      </c>
      <c r="AD20" s="419">
        <v>15</v>
      </c>
      <c r="AE20" s="419">
        <v>8</v>
      </c>
      <c r="AF20" s="419">
        <v>4</v>
      </c>
      <c r="AG20" s="419">
        <v>2</v>
      </c>
      <c r="AH20" s="419">
        <v>1</v>
      </c>
      <c r="AI20"/>
      <c r="AJ20"/>
      <c r="AK20"/>
    </row>
    <row r="21" spans="1:37" s="34" customFormat="1" ht="12.9" customHeight="1" x14ac:dyDescent="0.25">
      <c r="A21" s="143">
        <v>8</v>
      </c>
      <c r="B21" s="243" t="str">
        <f>IF($E21="","",VLOOKUP($E21,#REF!,14))</f>
        <v/>
      </c>
      <c r="C21" s="263" t="str">
        <f>IF($E21="","",VLOOKUP($E21,#REF!,15))</f>
        <v/>
      </c>
      <c r="D21" s="263" t="str">
        <f>IF($E21="","",VLOOKUP($E21,#REF!,5))</f>
        <v/>
      </c>
      <c r="E21" s="132"/>
      <c r="F21" s="151" t="s">
        <v>300</v>
      </c>
      <c r="G21" s="151" t="s">
        <v>301</v>
      </c>
      <c r="H21" s="151"/>
      <c r="I21" s="151" t="str">
        <f>IF($E21="","",VLOOKUP($E21,#REF!,4))</f>
        <v/>
      </c>
      <c r="J21" s="162"/>
      <c r="K21" s="134" t="s">
        <v>355</v>
      </c>
      <c r="L21" s="134"/>
      <c r="M21" s="134"/>
      <c r="N21" s="158"/>
      <c r="O21" s="158"/>
      <c r="P21" s="160"/>
      <c r="Q21" s="139"/>
      <c r="R21" s="140"/>
      <c r="S21" s="141"/>
      <c r="Y21" s="409"/>
      <c r="Z21" s="409"/>
      <c r="AA21" s="418" t="s">
        <v>93</v>
      </c>
      <c r="AB21" s="419">
        <v>25</v>
      </c>
      <c r="AC21" s="419">
        <v>15</v>
      </c>
      <c r="AD21" s="419">
        <v>10</v>
      </c>
      <c r="AE21" s="419">
        <v>6</v>
      </c>
      <c r="AF21" s="419">
        <v>3</v>
      </c>
      <c r="AG21" s="419">
        <v>1</v>
      </c>
      <c r="AH21" s="419">
        <v>0</v>
      </c>
      <c r="AI21"/>
      <c r="AJ21"/>
      <c r="AK21"/>
    </row>
    <row r="22" spans="1:37" s="34" customFormat="1" ht="12.9" customHeight="1" x14ac:dyDescent="0.25">
      <c r="A22" s="143"/>
      <c r="B22" s="217"/>
      <c r="C22" s="272"/>
      <c r="D22" s="272"/>
      <c r="E22" s="144"/>
      <c r="F22" s="163"/>
      <c r="G22" s="163"/>
      <c r="H22" s="167"/>
      <c r="I22" s="163"/>
      <c r="J22" s="155"/>
      <c r="K22" s="134"/>
      <c r="L22" s="134"/>
      <c r="M22" s="134"/>
      <c r="N22" s="158"/>
      <c r="O22" s="147" t="s">
        <v>0</v>
      </c>
      <c r="P22" s="156" t="s">
        <v>425</v>
      </c>
      <c r="Q22" s="149" t="str">
        <f>UPPER(IF(OR(P22="a",P22="as"),O14,IF(OR(P22="b",P22="bs"),O30,)))</f>
        <v>MÁRKUS</v>
      </c>
      <c r="R22" s="157"/>
      <c r="S22" s="141"/>
      <c r="Y22" s="409"/>
      <c r="Z22" s="409"/>
      <c r="AA22" s="418" t="s">
        <v>94</v>
      </c>
      <c r="AB22" s="419">
        <v>15</v>
      </c>
      <c r="AC22" s="419">
        <v>10</v>
      </c>
      <c r="AD22" s="419">
        <v>6</v>
      </c>
      <c r="AE22" s="419">
        <v>3</v>
      </c>
      <c r="AF22" s="419">
        <v>1</v>
      </c>
      <c r="AG22" s="419">
        <v>0</v>
      </c>
      <c r="AH22" s="419">
        <v>0</v>
      </c>
      <c r="AI22"/>
      <c r="AJ22"/>
      <c r="AK22"/>
    </row>
    <row r="23" spans="1:37" s="34" customFormat="1" ht="12.9" customHeight="1" x14ac:dyDescent="0.25">
      <c r="A23" s="143">
        <v>9</v>
      </c>
      <c r="B23" s="243" t="str">
        <f>IF($E23="","",VLOOKUP($E23,#REF!,14))</f>
        <v/>
      </c>
      <c r="C23" s="263" t="str">
        <f>IF($E23="","",VLOOKUP($E23,#REF!,15))</f>
        <v/>
      </c>
      <c r="D23" s="263" t="str">
        <f>IF($E23="","",VLOOKUP($E23,#REF!,5))</f>
        <v/>
      </c>
      <c r="E23" s="132"/>
      <c r="F23" s="151" t="s">
        <v>165</v>
      </c>
      <c r="G23" s="151" t="s">
        <v>311</v>
      </c>
      <c r="H23" s="151"/>
      <c r="I23" s="151" t="str">
        <f>IF($E23="","",VLOOKUP($E23,#REF!,4))</f>
        <v/>
      </c>
      <c r="J23" s="135"/>
      <c r="K23" s="134"/>
      <c r="L23" s="134"/>
      <c r="M23" s="134"/>
      <c r="N23" s="158"/>
      <c r="O23" s="134"/>
      <c r="P23" s="160"/>
      <c r="Q23" s="134" t="s">
        <v>437</v>
      </c>
      <c r="R23" s="158"/>
      <c r="S23" s="141"/>
      <c r="Y23" s="409"/>
      <c r="Z23" s="409"/>
      <c r="AA23" s="418" t="s">
        <v>95</v>
      </c>
      <c r="AB23" s="419">
        <v>10</v>
      </c>
      <c r="AC23" s="419">
        <v>6</v>
      </c>
      <c r="AD23" s="419">
        <v>3</v>
      </c>
      <c r="AE23" s="419">
        <v>1</v>
      </c>
      <c r="AF23" s="419">
        <v>0</v>
      </c>
      <c r="AG23" s="419">
        <v>0</v>
      </c>
      <c r="AH23" s="419">
        <v>0</v>
      </c>
      <c r="AI23"/>
      <c r="AJ23"/>
      <c r="AK23"/>
    </row>
    <row r="24" spans="1:37" s="34" customFormat="1" ht="12.9" customHeight="1" x14ac:dyDescent="0.25">
      <c r="A24" s="143"/>
      <c r="B24" s="217"/>
      <c r="C24" s="272"/>
      <c r="D24" s="272"/>
      <c r="E24" s="144"/>
      <c r="F24" s="145"/>
      <c r="G24" s="145"/>
      <c r="H24" s="146"/>
      <c r="I24" s="434" t="s">
        <v>0</v>
      </c>
      <c r="J24" s="148" t="s">
        <v>425</v>
      </c>
      <c r="K24" s="149" t="str">
        <f>UPPER(IF(OR(J24="a",J24="as"),F23,IF(OR(J24="b",J24="bs"),F25,)))</f>
        <v>SZENDRÉNYI</v>
      </c>
      <c r="L24" s="149"/>
      <c r="M24" s="134"/>
      <c r="N24" s="158"/>
      <c r="O24" s="158"/>
      <c r="P24" s="160"/>
      <c r="Q24" s="139"/>
      <c r="R24" s="140"/>
      <c r="S24" s="141"/>
      <c r="Y24" s="409"/>
      <c r="Z24" s="409"/>
      <c r="AA24" s="418" t="s">
        <v>96</v>
      </c>
      <c r="AB24" s="419">
        <v>6</v>
      </c>
      <c r="AC24" s="419">
        <v>3</v>
      </c>
      <c r="AD24" s="419">
        <v>1</v>
      </c>
      <c r="AE24" s="419">
        <v>0</v>
      </c>
      <c r="AF24" s="419">
        <v>0</v>
      </c>
      <c r="AG24" s="419">
        <v>0</v>
      </c>
      <c r="AH24" s="419">
        <v>0</v>
      </c>
      <c r="AI24"/>
      <c r="AJ24"/>
      <c r="AK24"/>
    </row>
    <row r="25" spans="1:37" s="34" customFormat="1" ht="12.9" customHeight="1" x14ac:dyDescent="0.25">
      <c r="A25" s="143">
        <v>10</v>
      </c>
      <c r="B25" s="243" t="str">
        <f>IF($E25="","",VLOOKUP($E25,#REF!,14))</f>
        <v/>
      </c>
      <c r="C25" s="263" t="str">
        <f>IF($E25="","",VLOOKUP($E25,#REF!,15))</f>
        <v/>
      </c>
      <c r="D25" s="263" t="str">
        <f>IF($E25="","",VLOOKUP($E25,#REF!,5))</f>
        <v/>
      </c>
      <c r="E25" s="132"/>
      <c r="F25" s="151" t="s">
        <v>303</v>
      </c>
      <c r="G25" s="151" t="s">
        <v>127</v>
      </c>
      <c r="H25" s="151"/>
      <c r="I25" s="151" t="str">
        <f>IF($E25="","",VLOOKUP($E25,#REF!,4))</f>
        <v/>
      </c>
      <c r="J25" s="152"/>
      <c r="K25" s="134" t="s">
        <v>386</v>
      </c>
      <c r="L25" s="153"/>
      <c r="M25" s="134"/>
      <c r="N25" s="158"/>
      <c r="O25" s="158"/>
      <c r="P25" s="160"/>
      <c r="Q25" s="139"/>
      <c r="R25" s="140"/>
      <c r="S25" s="141"/>
      <c r="Y25" s="409"/>
      <c r="Z25" s="409"/>
      <c r="AA25" s="418" t="s">
        <v>101</v>
      </c>
      <c r="AB25" s="419">
        <v>3</v>
      </c>
      <c r="AC25" s="419">
        <v>2</v>
      </c>
      <c r="AD25" s="419">
        <v>1</v>
      </c>
      <c r="AE25" s="419">
        <v>0</v>
      </c>
      <c r="AF25" s="419">
        <v>0</v>
      </c>
      <c r="AG25" s="419">
        <v>0</v>
      </c>
      <c r="AH25" s="419">
        <v>0</v>
      </c>
      <c r="AI25"/>
      <c r="AJ25"/>
      <c r="AK25"/>
    </row>
    <row r="26" spans="1:37" s="34" customFormat="1" ht="12.9" customHeight="1" x14ac:dyDescent="0.25">
      <c r="A26" s="143"/>
      <c r="B26" s="217"/>
      <c r="C26" s="272"/>
      <c r="D26" s="272"/>
      <c r="E26" s="154"/>
      <c r="F26" s="145"/>
      <c r="G26" s="145"/>
      <c r="H26" s="146"/>
      <c r="I26" s="134"/>
      <c r="J26" s="155"/>
      <c r="K26" s="147" t="s">
        <v>0</v>
      </c>
      <c r="L26" s="156" t="s">
        <v>425</v>
      </c>
      <c r="M26" s="149" t="str">
        <f>UPPER(IF(OR(L26="a",L26="as"),K24,IF(OR(L26="b",L26="bs"),K28,)))</f>
        <v>MÁRKUS</v>
      </c>
      <c r="N26" s="157"/>
      <c r="O26" s="158"/>
      <c r="P26" s="160"/>
      <c r="Q26" s="139"/>
      <c r="R26" s="140"/>
      <c r="S26" s="141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3">
        <v>11</v>
      </c>
      <c r="B27" s="243" t="str">
        <f>IF($E27="","",VLOOKUP($E27,#REF!,14))</f>
        <v/>
      </c>
      <c r="C27" s="263" t="str">
        <f>IF($E27="","",VLOOKUP($E27,#REF!,15))</f>
        <v/>
      </c>
      <c r="D27" s="263" t="str">
        <f>IF($E27="","",VLOOKUP($E27,#REF!,5))</f>
        <v/>
      </c>
      <c r="E27" s="132"/>
      <c r="F27" s="151" t="s">
        <v>97</v>
      </c>
      <c r="G27" s="151" t="str">
        <f>IF($E27="","",VLOOKUP($E27,#REF!,3))</f>
        <v/>
      </c>
      <c r="H27" s="151"/>
      <c r="I27" s="151" t="str">
        <f>IF($E27="","",VLOOKUP($E27,#REF!,4))</f>
        <v/>
      </c>
      <c r="J27" s="135"/>
      <c r="K27" s="134"/>
      <c r="L27" s="159"/>
      <c r="M27" s="134" t="s">
        <v>446</v>
      </c>
      <c r="N27" s="160"/>
      <c r="O27" s="158"/>
      <c r="P27" s="160"/>
      <c r="Q27" s="139"/>
      <c r="R27" s="140"/>
      <c r="S27" s="141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68"/>
      <c r="B28" s="217"/>
      <c r="C28" s="272"/>
      <c r="D28" s="272"/>
      <c r="E28" s="154"/>
      <c r="F28" s="145"/>
      <c r="G28" s="145"/>
      <c r="H28" s="146"/>
      <c r="I28" s="434" t="s">
        <v>0</v>
      </c>
      <c r="J28" s="148" t="s">
        <v>425</v>
      </c>
      <c r="K28" s="149" t="str">
        <f>UPPER(IF(OR(J28="a",J28="as"),F27,IF(OR(J28="b",J28="bs"),F29,)))</f>
        <v>MÁRKUS</v>
      </c>
      <c r="L28" s="161"/>
      <c r="M28" s="134"/>
      <c r="N28" s="160"/>
      <c r="O28" s="158"/>
      <c r="P28" s="160"/>
      <c r="Q28" s="139"/>
      <c r="R28" s="140"/>
      <c r="S28" s="141"/>
    </row>
    <row r="29" spans="1:37" s="34" customFormat="1" ht="12.9" customHeight="1" x14ac:dyDescent="0.25">
      <c r="A29" s="131">
        <v>12</v>
      </c>
      <c r="B29" s="243" t="str">
        <f>IF($E29="","",VLOOKUP($E29,#REF!,14))</f>
        <v/>
      </c>
      <c r="C29" s="263" t="str">
        <f>IF($E29="","",VLOOKUP($E29,#REF!,15))</f>
        <v/>
      </c>
      <c r="D29" s="263" t="str">
        <f>IF($E29="","",VLOOKUP($E29,#REF!,5))</f>
        <v/>
      </c>
      <c r="E29" s="132"/>
      <c r="F29" s="133" t="s">
        <v>193</v>
      </c>
      <c r="G29" s="133" t="s">
        <v>305</v>
      </c>
      <c r="H29" s="133"/>
      <c r="I29" s="133" t="str">
        <f>IF($E29="","",VLOOKUP($E29,#REF!,4))</f>
        <v/>
      </c>
      <c r="J29" s="162"/>
      <c r="K29" s="134"/>
      <c r="L29" s="134"/>
      <c r="M29" s="134"/>
      <c r="N29" s="160"/>
      <c r="O29" s="158"/>
      <c r="P29" s="160"/>
      <c r="Q29" s="139"/>
      <c r="R29" s="140"/>
      <c r="S29" s="141"/>
    </row>
    <row r="30" spans="1:37" s="34" customFormat="1" ht="12.9" customHeight="1" x14ac:dyDescent="0.25">
      <c r="A30" s="143"/>
      <c r="B30" s="217"/>
      <c r="C30" s="272"/>
      <c r="D30" s="272"/>
      <c r="E30" s="154"/>
      <c r="F30" s="134"/>
      <c r="G30" s="134"/>
      <c r="H30" s="65"/>
      <c r="I30" s="163"/>
      <c r="J30" s="155"/>
      <c r="K30" s="134"/>
      <c r="L30" s="134"/>
      <c r="M30" s="147" t="s">
        <v>0</v>
      </c>
      <c r="N30" s="156" t="s">
        <v>424</v>
      </c>
      <c r="O30" s="149" t="str">
        <f>UPPER(IF(OR(N30="a",N30="as"),M26,IF(OR(N30="b",N30="bs"),M34,)))</f>
        <v>MÁRKUS</v>
      </c>
      <c r="P30" s="166"/>
      <c r="Q30" s="139"/>
      <c r="R30" s="140"/>
      <c r="S30" s="141"/>
    </row>
    <row r="31" spans="1:37" s="34" customFormat="1" ht="12.9" customHeight="1" x14ac:dyDescent="0.25">
      <c r="A31" s="143">
        <v>13</v>
      </c>
      <c r="B31" s="243" t="str">
        <f>IF($E31="","",VLOOKUP($E31,#REF!,14))</f>
        <v/>
      </c>
      <c r="C31" s="263" t="str">
        <f>IF($E31="","",VLOOKUP($E31,#REF!,15))</f>
        <v/>
      </c>
      <c r="D31" s="263" t="str">
        <f>IF($E31="","",VLOOKUP($E31,#REF!,5))</f>
        <v/>
      </c>
      <c r="E31" s="132"/>
      <c r="F31" s="151" t="s">
        <v>97</v>
      </c>
      <c r="G31" s="151" t="str">
        <f>IF($E31="","",VLOOKUP($E31,#REF!,3))</f>
        <v/>
      </c>
      <c r="H31" s="151"/>
      <c r="I31" s="151" t="str">
        <f>IF($E31="","",VLOOKUP($E31,#REF!,4))</f>
        <v/>
      </c>
      <c r="J31" s="164"/>
      <c r="K31" s="134"/>
      <c r="L31" s="134"/>
      <c r="M31" s="134"/>
      <c r="N31" s="160"/>
      <c r="O31" s="134" t="s">
        <v>387</v>
      </c>
      <c r="P31" s="158"/>
      <c r="Q31" s="139"/>
      <c r="R31" s="140"/>
      <c r="S31" s="141"/>
    </row>
    <row r="32" spans="1:37" s="34" customFormat="1" ht="12.9" customHeight="1" x14ac:dyDescent="0.25">
      <c r="A32" s="143"/>
      <c r="B32" s="217"/>
      <c r="C32" s="272"/>
      <c r="D32" s="272"/>
      <c r="E32" s="154"/>
      <c r="F32" s="145"/>
      <c r="G32" s="145"/>
      <c r="H32" s="146"/>
      <c r="I32" s="147" t="s">
        <v>0</v>
      </c>
      <c r="J32" s="148" t="s">
        <v>425</v>
      </c>
      <c r="K32" s="149" t="str">
        <f>UPPER(IF(OR(J32="a",J32="as"),F31,IF(OR(J32="b",J32="bs"),F33,)))</f>
        <v>GÁL</v>
      </c>
      <c r="L32" s="149"/>
      <c r="M32" s="134"/>
      <c r="N32" s="160"/>
      <c r="O32" s="158"/>
      <c r="P32" s="158"/>
      <c r="Q32" s="139"/>
      <c r="R32" s="140"/>
      <c r="S32" s="141"/>
    </row>
    <row r="33" spans="1:19" s="34" customFormat="1" ht="12.9" customHeight="1" x14ac:dyDescent="0.25">
      <c r="A33" s="143">
        <v>14</v>
      </c>
      <c r="B33" s="243" t="str">
        <f>IF($E33="","",VLOOKUP($E33,#REF!,14))</f>
        <v/>
      </c>
      <c r="C33" s="263" t="str">
        <f>IF($E33="","",VLOOKUP($E33,#REF!,15))</f>
        <v/>
      </c>
      <c r="D33" s="263" t="str">
        <f>IF($E33="","",VLOOKUP($E33,#REF!,5))</f>
        <v/>
      </c>
      <c r="E33" s="132"/>
      <c r="F33" s="151" t="s">
        <v>309</v>
      </c>
      <c r="G33" s="151" t="s">
        <v>310</v>
      </c>
      <c r="H33" s="151"/>
      <c r="I33" s="151" t="str">
        <f>IF($E33="","",VLOOKUP($E33,#REF!,4))</f>
        <v/>
      </c>
      <c r="J33" s="152"/>
      <c r="K33" s="134"/>
      <c r="L33" s="153"/>
      <c r="M33" s="134"/>
      <c r="N33" s="160"/>
      <c r="O33" s="158"/>
      <c r="P33" s="158"/>
      <c r="Q33" s="139"/>
      <c r="R33" s="140"/>
      <c r="S33" s="141"/>
    </row>
    <row r="34" spans="1:19" s="34" customFormat="1" ht="12.9" customHeight="1" x14ac:dyDescent="0.25">
      <c r="A34" s="143"/>
      <c r="B34" s="217"/>
      <c r="C34" s="272"/>
      <c r="D34" s="272"/>
      <c r="E34" s="154"/>
      <c r="F34" s="145"/>
      <c r="G34" s="145"/>
      <c r="H34" s="146"/>
      <c r="I34" s="134"/>
      <c r="J34" s="155"/>
      <c r="K34" s="147" t="s">
        <v>0</v>
      </c>
      <c r="L34" s="156" t="s">
        <v>424</v>
      </c>
      <c r="M34" s="149" t="str">
        <f>UPPER(IF(OR(L34="a",L34="as"),K32,IF(OR(L34="b",L34="bs"),K36,)))</f>
        <v>GÁL</v>
      </c>
      <c r="N34" s="166"/>
      <c r="O34" s="158"/>
      <c r="P34" s="158"/>
      <c r="Q34" s="139"/>
      <c r="R34" s="140"/>
      <c r="S34" s="141"/>
    </row>
    <row r="35" spans="1:19" s="34" customFormat="1" ht="12.9" customHeight="1" x14ac:dyDescent="0.25">
      <c r="A35" s="143">
        <v>15</v>
      </c>
      <c r="B35" s="243" t="str">
        <f>IF($E35="","",VLOOKUP($E35,#REF!,14))</f>
        <v/>
      </c>
      <c r="C35" s="263" t="str">
        <f>IF($E35="","",VLOOKUP($E35,#REF!,15))</f>
        <v/>
      </c>
      <c r="D35" s="263" t="str">
        <f>IF($E35="","",VLOOKUP($E35,#REF!,5))</f>
        <v/>
      </c>
      <c r="E35" s="132"/>
      <c r="F35" s="151" t="s">
        <v>97</v>
      </c>
      <c r="G35" s="151" t="str">
        <f>IF($E35="","",VLOOKUP($E35,#REF!,3))</f>
        <v/>
      </c>
      <c r="H35" s="151"/>
      <c r="I35" s="151" t="str">
        <f>IF($E35="","",VLOOKUP($E35,#REF!,4))</f>
        <v/>
      </c>
      <c r="J35" s="135"/>
      <c r="K35" s="134"/>
      <c r="L35" s="159"/>
      <c r="M35" s="134" t="s">
        <v>386</v>
      </c>
      <c r="N35" s="158"/>
      <c r="O35" s="158"/>
      <c r="P35" s="158"/>
      <c r="Q35" s="139"/>
      <c r="R35" s="140"/>
      <c r="S35" s="141"/>
    </row>
    <row r="36" spans="1:19" s="34" customFormat="1" ht="12.9" customHeight="1" x14ac:dyDescent="0.25">
      <c r="A36" s="143"/>
      <c r="B36" s="217"/>
      <c r="C36" s="272"/>
      <c r="D36" s="272"/>
      <c r="E36" s="144"/>
      <c r="F36" s="145"/>
      <c r="G36" s="145"/>
      <c r="H36" s="146"/>
      <c r="I36" s="147" t="s">
        <v>0</v>
      </c>
      <c r="J36" s="148" t="s">
        <v>425</v>
      </c>
      <c r="K36" s="149" t="str">
        <f>UPPER(IF(OR(J36="a",J36="as"),F35,IF(OR(J36="b",J36="bs"),F37,)))</f>
        <v>NAPALKOV</v>
      </c>
      <c r="L36" s="161"/>
      <c r="M36" s="134"/>
      <c r="N36" s="158"/>
      <c r="O36" s="158"/>
      <c r="P36" s="158"/>
      <c r="Q36" s="139"/>
      <c r="R36" s="140"/>
      <c r="S36" s="141"/>
    </row>
    <row r="37" spans="1:19" s="34" customFormat="1" ht="12.9" customHeight="1" x14ac:dyDescent="0.25">
      <c r="A37" s="131">
        <v>16</v>
      </c>
      <c r="B37" s="243" t="str">
        <f>IF($E37="","",VLOOKUP($E37,#REF!,14))</f>
        <v/>
      </c>
      <c r="C37" s="263" t="str">
        <f>IF($E37="","",VLOOKUP($E37,#REF!,15))</f>
        <v/>
      </c>
      <c r="D37" s="263" t="str">
        <f>IF($E37="","",VLOOKUP($E37,#REF!,5))</f>
        <v/>
      </c>
      <c r="E37" s="132"/>
      <c r="F37" s="133" t="s">
        <v>312</v>
      </c>
      <c r="G37" s="133" t="s">
        <v>127</v>
      </c>
      <c r="H37" s="151"/>
      <c r="I37" s="133" t="str">
        <f>IF($E37="","",VLOOKUP($E37,#REF!,4))</f>
        <v/>
      </c>
      <c r="J37" s="162"/>
      <c r="K37" s="134"/>
      <c r="L37" s="134"/>
      <c r="M37" s="134"/>
      <c r="N37" s="158"/>
      <c r="O37" s="158"/>
      <c r="P37" s="158"/>
      <c r="Q37" s="139"/>
      <c r="R37" s="140"/>
      <c r="S37" s="141"/>
    </row>
    <row r="38" spans="1:19" s="34" customFormat="1" ht="9.6" customHeight="1" x14ac:dyDescent="0.25">
      <c r="A38" s="169"/>
      <c r="B38" s="144"/>
      <c r="C38" s="144"/>
      <c r="D38" s="144"/>
      <c r="E38" s="144"/>
      <c r="F38" s="163"/>
      <c r="G38" s="163"/>
      <c r="H38" s="167"/>
      <c r="I38" s="134"/>
      <c r="J38" s="155"/>
      <c r="K38" s="134"/>
      <c r="L38" s="134"/>
      <c r="M38" s="134"/>
      <c r="N38" s="158"/>
      <c r="O38" s="158"/>
      <c r="P38" s="158"/>
      <c r="Q38" s="139"/>
      <c r="R38" s="140"/>
      <c r="S38" s="141"/>
    </row>
    <row r="39" spans="1:19" s="34" customFormat="1" ht="9.6" customHeight="1" x14ac:dyDescent="0.25">
      <c r="A39" s="170"/>
      <c r="B39" s="136"/>
      <c r="C39" s="136"/>
      <c r="D39" s="136"/>
      <c r="E39" s="144"/>
      <c r="F39" s="136"/>
      <c r="G39" s="136"/>
      <c r="H39" s="136"/>
      <c r="I39" s="136"/>
      <c r="J39" s="144"/>
      <c r="K39" s="136"/>
      <c r="L39" s="136"/>
      <c r="M39" s="136"/>
      <c r="N39" s="171"/>
      <c r="O39" s="171"/>
      <c r="P39" s="171"/>
      <c r="Q39" s="139"/>
      <c r="R39" s="140"/>
      <c r="S39" s="141"/>
    </row>
    <row r="40" spans="1:19" s="34" customFormat="1" ht="9.6" customHeight="1" x14ac:dyDescent="0.25">
      <c r="A40" s="169"/>
      <c r="B40" s="144"/>
      <c r="C40" s="144" t="s">
        <v>440</v>
      </c>
      <c r="D40" s="144"/>
      <c r="E40" s="144" t="s">
        <v>308</v>
      </c>
      <c r="F40" s="136"/>
      <c r="G40" s="494" t="s">
        <v>369</v>
      </c>
      <c r="I40" s="495" t="s">
        <v>309</v>
      </c>
      <c r="J40" s="144"/>
      <c r="K40" s="136" t="s">
        <v>448</v>
      </c>
      <c r="L40" s="136"/>
      <c r="M40" s="172"/>
      <c r="N40" s="144"/>
      <c r="O40" s="136"/>
      <c r="P40" s="171"/>
      <c r="Q40" s="139"/>
      <c r="R40" s="140"/>
      <c r="S40" s="141"/>
    </row>
    <row r="41" spans="1:19" s="34" customFormat="1" ht="9.6" customHeight="1" x14ac:dyDescent="0.25">
      <c r="A41" s="169"/>
      <c r="B41" s="136"/>
      <c r="C41" s="136"/>
      <c r="D41" s="136"/>
      <c r="E41" s="144"/>
      <c r="F41" s="136"/>
      <c r="G41" s="136"/>
      <c r="H41" s="136"/>
      <c r="I41" s="136"/>
      <c r="J41" s="144"/>
      <c r="K41" s="136"/>
      <c r="L41" s="136"/>
      <c r="M41" s="136"/>
      <c r="N41" s="171"/>
      <c r="O41" s="136"/>
      <c r="P41" s="171"/>
      <c r="Q41" s="139"/>
      <c r="R41" s="140"/>
      <c r="S41" s="141"/>
    </row>
    <row r="42" spans="1:19" s="34" customFormat="1" ht="9.6" customHeight="1" x14ac:dyDescent="0.25">
      <c r="A42" s="169"/>
      <c r="B42" s="144"/>
      <c r="C42" s="144"/>
      <c r="D42" s="144"/>
      <c r="E42" s="144"/>
      <c r="F42" s="136"/>
      <c r="G42" s="136"/>
      <c r="I42" s="172"/>
      <c r="J42" s="144"/>
      <c r="K42" s="136"/>
      <c r="L42" s="136"/>
      <c r="M42" s="136"/>
      <c r="N42" s="171"/>
      <c r="O42" s="171"/>
      <c r="P42" s="171"/>
      <c r="Q42" s="139"/>
      <c r="R42" s="140"/>
      <c r="S42" s="141"/>
    </row>
    <row r="43" spans="1:19" s="34" customFormat="1" ht="9.6" customHeight="1" x14ac:dyDescent="0.25">
      <c r="A43" s="169"/>
      <c r="B43" s="136"/>
      <c r="C43" s="136"/>
      <c r="D43" s="136"/>
      <c r="E43" s="144"/>
      <c r="F43" s="136"/>
      <c r="G43" s="136"/>
      <c r="H43" s="136"/>
      <c r="I43" s="136"/>
      <c r="J43" s="144"/>
      <c r="K43" s="136"/>
      <c r="L43" s="173"/>
      <c r="M43" s="136"/>
      <c r="N43" s="171"/>
      <c r="O43" s="171"/>
      <c r="P43" s="171"/>
      <c r="Q43" s="139"/>
      <c r="R43" s="140"/>
      <c r="S43" s="141"/>
    </row>
    <row r="44" spans="1:19" s="34" customFormat="1" ht="9.6" customHeight="1" x14ac:dyDescent="0.25">
      <c r="A44" s="169"/>
      <c r="B44" s="144"/>
      <c r="C44" s="144"/>
      <c r="D44" s="144"/>
      <c r="E44" s="144"/>
      <c r="F44" s="136"/>
      <c r="G44" s="136"/>
      <c r="I44" s="136"/>
      <c r="J44" s="144"/>
      <c r="K44" s="172"/>
      <c r="L44" s="144"/>
      <c r="M44" s="136"/>
      <c r="N44" s="171"/>
      <c r="O44" s="171"/>
      <c r="P44" s="171"/>
      <c r="Q44" s="139"/>
      <c r="R44" s="140"/>
      <c r="S44" s="141"/>
    </row>
    <row r="45" spans="1:19" s="34" customFormat="1" ht="9.6" customHeight="1" x14ac:dyDescent="0.25">
      <c r="A45" s="169"/>
      <c r="B45" s="136"/>
      <c r="C45" s="136"/>
      <c r="D45" s="136"/>
      <c r="E45" s="144"/>
      <c r="F45" s="136"/>
      <c r="G45" s="136"/>
      <c r="H45" s="136"/>
      <c r="I45" s="136"/>
      <c r="J45" s="144"/>
      <c r="K45" s="136"/>
      <c r="L45" s="136"/>
      <c r="M45" s="136"/>
      <c r="N45" s="171"/>
      <c r="O45" s="171"/>
      <c r="P45" s="171"/>
      <c r="Q45" s="139"/>
      <c r="R45" s="140"/>
      <c r="S45" s="141"/>
    </row>
    <row r="46" spans="1:19" s="34" customFormat="1" ht="9.6" customHeight="1" x14ac:dyDescent="0.25">
      <c r="A46" s="169"/>
      <c r="B46" s="144"/>
      <c r="C46" s="144"/>
      <c r="D46" s="144"/>
      <c r="E46" s="144"/>
      <c r="F46" s="136"/>
      <c r="G46" s="136"/>
      <c r="I46" s="172"/>
      <c r="J46" s="144"/>
      <c r="K46" s="136"/>
      <c r="L46" s="136"/>
      <c r="M46" s="136"/>
      <c r="N46" s="171"/>
      <c r="O46" s="171"/>
      <c r="P46" s="171"/>
      <c r="Q46" s="139"/>
      <c r="R46" s="140"/>
      <c r="S46" s="141"/>
    </row>
    <row r="47" spans="1:19" s="34" customFormat="1" ht="9.6" customHeight="1" x14ac:dyDescent="0.25">
      <c r="A47" s="170"/>
      <c r="B47" s="136"/>
      <c r="C47" s="136"/>
      <c r="D47" s="136"/>
      <c r="E47" s="144"/>
      <c r="F47" s="136"/>
      <c r="G47" s="136"/>
      <c r="H47" s="136"/>
      <c r="I47" s="136"/>
      <c r="J47" s="144"/>
      <c r="K47" s="136"/>
      <c r="L47" s="136"/>
      <c r="M47" s="136"/>
      <c r="N47" s="136"/>
      <c r="O47" s="137"/>
      <c r="P47" s="137"/>
      <c r="Q47" s="139"/>
      <c r="R47" s="140"/>
      <c r="S47" s="141"/>
    </row>
    <row r="48" spans="1:19" s="2" customFormat="1" ht="6.75" customHeight="1" x14ac:dyDescent="0.25">
      <c r="A48" s="175"/>
      <c r="B48" s="175"/>
      <c r="C48" s="175"/>
      <c r="D48" s="175"/>
      <c r="E48" s="175"/>
      <c r="F48" s="176"/>
      <c r="G48" s="176"/>
      <c r="H48" s="176"/>
      <c r="I48" s="176"/>
      <c r="J48" s="177"/>
      <c r="K48" s="178"/>
      <c r="L48" s="179"/>
      <c r="M48" s="178"/>
      <c r="N48" s="179"/>
      <c r="O48" s="178"/>
      <c r="P48" s="179"/>
      <c r="Q48" s="178"/>
      <c r="R48" s="179"/>
      <c r="S48" s="180"/>
    </row>
    <row r="49" spans="1:18" s="18" customFormat="1" ht="10.5" customHeight="1" x14ac:dyDescent="0.25">
      <c r="A49" s="181" t="s">
        <v>45</v>
      </c>
      <c r="B49" s="182"/>
      <c r="C49" s="182"/>
      <c r="D49" s="267"/>
      <c r="E49" s="183" t="s">
        <v>5</v>
      </c>
      <c r="F49" s="184" t="s">
        <v>47</v>
      </c>
      <c r="G49" s="183"/>
      <c r="H49" s="185"/>
      <c r="I49" s="186"/>
      <c r="J49" s="183" t="s">
        <v>5</v>
      </c>
      <c r="K49" s="184" t="s">
        <v>54</v>
      </c>
      <c r="L49" s="187"/>
      <c r="M49" s="184" t="s">
        <v>55</v>
      </c>
      <c r="N49" s="188"/>
      <c r="O49" s="189" t="s">
        <v>56</v>
      </c>
      <c r="P49" s="189"/>
      <c r="Q49" s="190"/>
      <c r="R49" s="191"/>
    </row>
    <row r="50" spans="1:18" s="18" customFormat="1" ht="9" customHeight="1" x14ac:dyDescent="0.25">
      <c r="A50" s="268" t="s">
        <v>46</v>
      </c>
      <c r="B50" s="269"/>
      <c r="C50" s="270"/>
      <c r="D50" s="271"/>
      <c r="E50" s="193">
        <v>1</v>
      </c>
      <c r="F50" s="85" t="e">
        <f>IF(E50&gt;$R$57,,UPPER(VLOOKUP(E50,#REF!,2)))</f>
        <v>#REF!</v>
      </c>
      <c r="G50" s="194"/>
      <c r="H50" s="85"/>
      <c r="I50" s="84"/>
      <c r="J50" s="195" t="s">
        <v>6</v>
      </c>
      <c r="K50" s="192"/>
      <c r="L50" s="196"/>
      <c r="M50" s="192"/>
      <c r="N50" s="197"/>
      <c r="O50" s="198" t="s">
        <v>48</v>
      </c>
      <c r="P50" s="199"/>
      <c r="Q50" s="199"/>
      <c r="R50" s="200"/>
    </row>
    <row r="51" spans="1:18" s="18" customFormat="1" ht="9" customHeight="1" x14ac:dyDescent="0.25">
      <c r="A51" s="205" t="s">
        <v>53</v>
      </c>
      <c r="B51" s="203"/>
      <c r="C51" s="264"/>
      <c r="D51" s="206"/>
      <c r="E51" s="193">
        <v>2</v>
      </c>
      <c r="F51" s="85" t="e">
        <f>IF(E51&gt;$R$57,,UPPER(VLOOKUP(E51,#REF!,2)))</f>
        <v>#REF!</v>
      </c>
      <c r="G51" s="194"/>
      <c r="H51" s="85"/>
      <c r="I51" s="84"/>
      <c r="J51" s="195" t="s">
        <v>7</v>
      </c>
      <c r="K51" s="192"/>
      <c r="L51" s="196"/>
      <c r="M51" s="192"/>
      <c r="N51" s="197"/>
      <c r="O51" s="201"/>
      <c r="P51" s="202"/>
      <c r="Q51" s="203"/>
      <c r="R51" s="204"/>
    </row>
    <row r="52" spans="1:18" s="18" customFormat="1" ht="9" customHeight="1" x14ac:dyDescent="0.25">
      <c r="A52" s="236"/>
      <c r="B52" s="237"/>
      <c r="C52" s="265"/>
      <c r="D52" s="238"/>
      <c r="E52" s="193">
        <v>3</v>
      </c>
      <c r="F52" s="85" t="e">
        <f>IF(E52&gt;$R$57,,UPPER(VLOOKUP(E52,#REF!,2)))</f>
        <v>#REF!</v>
      </c>
      <c r="G52" s="194"/>
      <c r="H52" s="85"/>
      <c r="I52" s="84"/>
      <c r="J52" s="195" t="s">
        <v>8</v>
      </c>
      <c r="K52" s="192"/>
      <c r="L52" s="196"/>
      <c r="M52" s="192"/>
      <c r="N52" s="197"/>
      <c r="O52" s="198" t="s">
        <v>49</v>
      </c>
      <c r="P52" s="199"/>
      <c r="Q52" s="199"/>
      <c r="R52" s="200"/>
    </row>
    <row r="53" spans="1:18" s="18" customFormat="1" ht="9" customHeight="1" x14ac:dyDescent="0.25">
      <c r="A53" s="207"/>
      <c r="B53" s="126"/>
      <c r="C53" s="126"/>
      <c r="D53" s="208"/>
      <c r="E53" s="193">
        <v>4</v>
      </c>
      <c r="F53" s="85" t="e">
        <f>IF(E53&gt;$R$57,,UPPER(VLOOKUP(E53,#REF!,2)))</f>
        <v>#REF!</v>
      </c>
      <c r="G53" s="194"/>
      <c r="H53" s="85"/>
      <c r="I53" s="84"/>
      <c r="J53" s="195" t="s">
        <v>9</v>
      </c>
      <c r="K53" s="192"/>
      <c r="L53" s="196"/>
      <c r="M53" s="192"/>
      <c r="N53" s="197"/>
      <c r="O53" s="192"/>
      <c r="P53" s="196"/>
      <c r="Q53" s="192"/>
      <c r="R53" s="197"/>
    </row>
    <row r="54" spans="1:18" s="18" customFormat="1" ht="9" customHeight="1" x14ac:dyDescent="0.25">
      <c r="A54" s="224"/>
      <c r="B54" s="239"/>
      <c r="C54" s="239"/>
      <c r="D54" s="266"/>
      <c r="E54" s="193"/>
      <c r="F54" s="85"/>
      <c r="G54" s="194"/>
      <c r="H54" s="85"/>
      <c r="I54" s="84"/>
      <c r="J54" s="195" t="s">
        <v>10</v>
      </c>
      <c r="K54" s="192"/>
      <c r="L54" s="196"/>
      <c r="M54" s="192"/>
      <c r="N54" s="197"/>
      <c r="O54" s="203"/>
      <c r="P54" s="202"/>
      <c r="Q54" s="203"/>
      <c r="R54" s="204"/>
    </row>
    <row r="55" spans="1:18" s="18" customFormat="1" ht="9" customHeight="1" x14ac:dyDescent="0.25">
      <c r="A55" s="225"/>
      <c r="B55" s="22"/>
      <c r="C55" s="126"/>
      <c r="D55" s="208"/>
      <c r="E55" s="193"/>
      <c r="F55" s="85"/>
      <c r="G55" s="194"/>
      <c r="H55" s="85"/>
      <c r="I55" s="84"/>
      <c r="J55" s="195" t="s">
        <v>11</v>
      </c>
      <c r="K55" s="192"/>
      <c r="L55" s="196"/>
      <c r="M55" s="192"/>
      <c r="N55" s="197"/>
      <c r="O55" s="198" t="s">
        <v>34</v>
      </c>
      <c r="P55" s="199"/>
      <c r="Q55" s="199"/>
      <c r="R55" s="200"/>
    </row>
    <row r="56" spans="1:18" s="18" customFormat="1" ht="9" customHeight="1" x14ac:dyDescent="0.25">
      <c r="A56" s="225"/>
      <c r="B56" s="22"/>
      <c r="C56" s="216"/>
      <c r="D56" s="234"/>
      <c r="E56" s="193"/>
      <c r="F56" s="85"/>
      <c r="G56" s="194"/>
      <c r="H56" s="85"/>
      <c r="I56" s="84"/>
      <c r="J56" s="195" t="s">
        <v>12</v>
      </c>
      <c r="K56" s="192"/>
      <c r="L56" s="196"/>
      <c r="M56" s="192"/>
      <c r="N56" s="197"/>
      <c r="O56" s="192"/>
      <c r="P56" s="196"/>
      <c r="Q56" s="192"/>
      <c r="R56" s="197"/>
    </row>
    <row r="57" spans="1:18" s="18" customFormat="1" ht="9" customHeight="1" x14ac:dyDescent="0.25">
      <c r="A57" s="226"/>
      <c r="B57" s="223"/>
      <c r="C57" s="262"/>
      <c r="D57" s="235"/>
      <c r="E57" s="209"/>
      <c r="F57" s="210"/>
      <c r="G57" s="211"/>
      <c r="H57" s="210"/>
      <c r="I57" s="212"/>
      <c r="J57" s="213" t="s">
        <v>13</v>
      </c>
      <c r="K57" s="203"/>
      <c r="L57" s="202"/>
      <c r="M57" s="203"/>
      <c r="N57" s="204"/>
      <c r="O57" s="203" t="str">
        <f>R4</f>
        <v>Dénes Tibor</v>
      </c>
      <c r="P57" s="202"/>
      <c r="Q57" s="203"/>
      <c r="R57" s="214" t="e">
        <f>MIN(4,#REF!)</f>
        <v>#REF!</v>
      </c>
    </row>
  </sheetData>
  <mergeCells count="1">
    <mergeCell ref="A4:C4"/>
  </mergeCells>
  <conditionalFormatting sqref="B39 B41 B43 B45 B47">
    <cfRule type="cellIs" dxfId="78" priority="10" stopIfTrue="1" operator="equal">
      <formula>"QA"</formula>
    </cfRule>
    <cfRule type="cellIs" dxfId="77" priority="11" stopIfTrue="1" operator="equal">
      <formula>"DA"</formula>
    </cfRule>
  </conditionalFormatting>
  <conditionalFormatting sqref="E7 E9 E11 E13 E15 E17 E19 E21 E23 E25 E27 E29 E31 E33 E35 E37">
    <cfRule type="expression" dxfId="76" priority="13" stopIfTrue="1">
      <formula>$E7&lt;5</formula>
    </cfRule>
  </conditionalFormatting>
  <conditionalFormatting sqref="E39 E41 E43 E45 E47">
    <cfRule type="expression" dxfId="75" priority="5" stopIfTrue="1">
      <formula>AND($E39&lt;9,$C39&gt;0)</formula>
    </cfRule>
  </conditionalFormatting>
  <conditionalFormatting sqref="F7 F9 F11 F13 F15 F17 F19 F21 F23 F25 F27 F29 F31 F33 F35 F37">
    <cfRule type="cellIs" dxfId="74" priority="14" stopIfTrue="1" operator="equal">
      <formula>"Bye"</formula>
    </cfRule>
  </conditionalFormatting>
  <conditionalFormatting sqref="F39 F41 F43 F45 F47">
    <cfRule type="cellIs" dxfId="73" priority="6" stopIfTrue="1" operator="equal">
      <formula>"Bye"</formula>
    </cfRule>
    <cfRule type="expression" dxfId="72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71" priority="1" stopIfTrue="1">
      <formula>AND($E7&lt;9,$C7&gt;0)</formula>
    </cfRule>
  </conditionalFormatting>
  <conditionalFormatting sqref="I8 K10 I12 M14 I16 K18 I20 O22 I24 K26 I28 M30 I32 K34 I36 M40 I42 K44 I46">
    <cfRule type="expression" dxfId="70" priority="2" stopIfTrue="1">
      <formula>AND($O$1="CU",I8="Umpire")</formula>
    </cfRule>
    <cfRule type="expression" dxfId="69" priority="3" stopIfTrue="1">
      <formula>AND($O$1="CU",I8&lt;&gt;"Umpire",J8&lt;&gt;"")</formula>
    </cfRule>
    <cfRule type="expression" dxfId="68" priority="4" stopIfTrue="1">
      <formula>AND($O$1="CU",I8&lt;&gt;"Umpire")</formula>
    </cfRule>
  </conditionalFormatting>
  <conditionalFormatting sqref="J8 L10 J12 N14 J16 L18 J20 P22 J24 L26 J28 N30 J32 L34 J36 R57">
    <cfRule type="expression" dxfId="67" priority="12" stopIfTrue="1">
      <formula>$O$1="CU"</formula>
    </cfRule>
  </conditionalFormatting>
  <conditionalFormatting sqref="K8 M10 K12 O14 K16 M18 K20 Q22 K24 M26 K28 O30 K32 M34 K36 O40 K42 M44 K46">
    <cfRule type="expression" dxfId="66" priority="8" stopIfTrue="1">
      <formula>J8="as"</formula>
    </cfRule>
    <cfRule type="expression" dxfId="65" priority="9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DFCD3F17-B996-456C-8896-A7D2C759EB1D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59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9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FEB-3B64-463E-B5E8-991D77DF5250}">
  <sheetPr>
    <tabColor indexed="11"/>
  </sheetPr>
  <dimension ref="A1:AS140"/>
  <sheetViews>
    <sheetView workbookViewId="0">
      <selection activeCell="O15" sqref="O15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4" customWidth="1"/>
    <col min="11" max="11" width="10.6640625" customWidth="1"/>
    <col min="12" max="12" width="1.6640625" style="114" customWidth="1"/>
    <col min="13" max="13" width="10.6640625" customWidth="1"/>
    <col min="14" max="14" width="1.6640625" style="115" customWidth="1"/>
    <col min="15" max="15" width="10.6640625" customWidth="1"/>
    <col min="16" max="16" width="1.6640625" style="114" customWidth="1"/>
    <col min="17" max="17" width="10.6640625" customWidth="1"/>
    <col min="18" max="18" width="1.6640625" style="115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23" customWidth="1"/>
  </cols>
  <sheetData>
    <row r="1" spans="1:45" s="116" customFormat="1" ht="21.75" customHeight="1" x14ac:dyDescent="0.25">
      <c r="A1" s="281" t="str">
        <f>Altalanos!$A$6</f>
        <v>Pest Várnegye Diákolimpia</v>
      </c>
      <c r="B1" s="281"/>
      <c r="C1" s="282"/>
      <c r="D1" s="282"/>
      <c r="E1" s="282"/>
      <c r="F1" s="282"/>
      <c r="G1" s="282"/>
      <c r="H1" s="281"/>
      <c r="I1" s="283"/>
      <c r="J1" s="284"/>
      <c r="K1" s="285" t="s">
        <v>52</v>
      </c>
      <c r="L1" s="286"/>
      <c r="M1" s="287"/>
      <c r="N1" s="284"/>
      <c r="O1" s="284" t="s">
        <v>14</v>
      </c>
      <c r="P1" s="284"/>
      <c r="Q1" s="282"/>
      <c r="R1" s="284"/>
      <c r="T1" s="334"/>
      <c r="U1" s="334"/>
      <c r="V1" s="334"/>
      <c r="W1" s="334"/>
      <c r="X1" s="334"/>
      <c r="Y1" s="334"/>
      <c r="Z1" s="334"/>
      <c r="AA1" s="334"/>
      <c r="AB1" s="415" t="e">
        <f>IF($Y$5=1,CONCATENATE(VLOOKUP($Y$3,$AA$2:$AH$14,2)),CONCATENATE(VLOOKUP($Y$3,$AA$16:$AH$25,2)))</f>
        <v>#N/A</v>
      </c>
      <c r="AC1" s="415" t="e">
        <f>IF($Y$5=1,CONCATENATE(VLOOKUP($Y$3,$AA$2:$AH$14,3)),CONCATENATE(VLOOKUP($Y$3,$AA$16:$AH$25,3)))</f>
        <v>#N/A</v>
      </c>
      <c r="AD1" s="415" t="e">
        <f>IF($Y$5=1,CONCATENATE(VLOOKUP($Y$3,$AA$2:$AH$14,4)),CONCATENATE(VLOOKUP($Y$3,$AA$16:$AH$25,4)))</f>
        <v>#N/A</v>
      </c>
      <c r="AE1" s="415" t="e">
        <f>IF($Y$5=1,CONCATENATE(VLOOKUP($Y$3,$AA$2:$AH$14,5)),CONCATENATE(VLOOKUP($Y$3,$AA$16:$AH$25,5)))</f>
        <v>#N/A</v>
      </c>
      <c r="AF1" s="415" t="e">
        <f>IF($Y$5=1,CONCATENATE(VLOOKUP($Y$3,$AA$2:$AH$14,6)),CONCATENATE(VLOOKUP($Y$3,$AA$16:$AH$25,6)))</f>
        <v>#N/A</v>
      </c>
      <c r="AG1" s="415" t="e">
        <f>IF($Y$5=1,CONCATENATE(VLOOKUP($Y$3,$AA$2:$AH$14,7)),CONCATENATE(VLOOKUP($Y$3,$AA$16:$AH$25,7)))</f>
        <v>#N/A</v>
      </c>
      <c r="AH1" s="415" t="e">
        <f>IF($Y$5=1,CONCATENATE(VLOOKUP($Y$3,$AA$2:$AH$14,8)),CONCATENATE(VLOOKUP($Y$3,$AA$16:$AH$25,8)))</f>
        <v>#N/A</v>
      </c>
      <c r="AI1" s="420"/>
      <c r="AJ1" s="420"/>
      <c r="AK1" s="420"/>
    </row>
    <row r="2" spans="1:45" s="96" customFormat="1" x14ac:dyDescent="0.25">
      <c r="A2" s="288" t="s">
        <v>51</v>
      </c>
      <c r="B2" s="289"/>
      <c r="C2" s="289"/>
      <c r="D2" s="289"/>
      <c r="E2" s="289">
        <f>Altalanos!$A$8</f>
        <v>0</v>
      </c>
      <c r="F2" s="289"/>
      <c r="G2" s="290"/>
      <c r="H2" s="291"/>
      <c r="I2" s="291"/>
      <c r="J2" s="292"/>
      <c r="K2" s="286"/>
      <c r="L2" s="286"/>
      <c r="M2" s="286"/>
      <c r="N2" s="292"/>
      <c r="O2" s="291"/>
      <c r="P2" s="292"/>
      <c r="Q2" s="291"/>
      <c r="R2" s="292"/>
      <c r="T2" s="327"/>
      <c r="U2" s="327"/>
      <c r="V2" s="327"/>
      <c r="W2" s="327"/>
      <c r="X2" s="327"/>
      <c r="Y2" s="410"/>
      <c r="Z2" s="409"/>
      <c r="AA2" s="409" t="s">
        <v>65</v>
      </c>
      <c r="AB2" s="400">
        <v>300</v>
      </c>
      <c r="AC2" s="400">
        <v>250</v>
      </c>
      <c r="AD2" s="400">
        <v>200</v>
      </c>
      <c r="AE2" s="400">
        <v>150</v>
      </c>
      <c r="AF2" s="400">
        <v>120</v>
      </c>
      <c r="AG2" s="400">
        <v>90</v>
      </c>
      <c r="AH2" s="400">
        <v>40</v>
      </c>
      <c r="AI2" s="386"/>
      <c r="AJ2" s="386"/>
      <c r="AK2" s="386"/>
      <c r="AL2" s="327"/>
      <c r="AM2" s="327"/>
      <c r="AN2" s="327"/>
      <c r="AO2" s="327"/>
      <c r="AP2" s="327"/>
      <c r="AQ2" s="327"/>
      <c r="AR2" s="327"/>
      <c r="AS2" s="327"/>
    </row>
    <row r="3" spans="1:45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1"/>
      <c r="K3" s="50" t="s">
        <v>30</v>
      </c>
      <c r="L3" s="121"/>
      <c r="M3" s="50"/>
      <c r="N3" s="121"/>
      <c r="O3" s="50"/>
      <c r="P3" s="121"/>
      <c r="Q3" s="50"/>
      <c r="R3" s="51" t="s">
        <v>31</v>
      </c>
      <c r="T3" s="328"/>
      <c r="U3" s="328"/>
      <c r="V3" s="328"/>
      <c r="W3" s="328"/>
      <c r="X3" s="328"/>
      <c r="Y3" s="409" t="str">
        <f>IF(K4="OB","A",IF(K4="IX","W",IF(K4="","",K4)))</f>
        <v/>
      </c>
      <c r="Z3" s="409"/>
      <c r="AA3" s="409" t="s">
        <v>66</v>
      </c>
      <c r="AB3" s="400">
        <v>280</v>
      </c>
      <c r="AC3" s="400">
        <v>230</v>
      </c>
      <c r="AD3" s="400">
        <v>180</v>
      </c>
      <c r="AE3" s="400">
        <v>140</v>
      </c>
      <c r="AF3" s="400">
        <v>80</v>
      </c>
      <c r="AG3" s="400">
        <v>0</v>
      </c>
      <c r="AH3" s="400">
        <v>0</v>
      </c>
      <c r="AI3" s="386"/>
      <c r="AJ3" s="386"/>
      <c r="AK3" s="386"/>
      <c r="AL3" s="328"/>
      <c r="AM3" s="328"/>
      <c r="AN3" s="328"/>
      <c r="AO3" s="328"/>
      <c r="AP3" s="328"/>
      <c r="AQ3" s="328"/>
      <c r="AR3" s="328"/>
      <c r="AS3" s="328"/>
    </row>
    <row r="4" spans="1:45" s="28" customFormat="1" ht="11.25" customHeight="1" thickBot="1" x14ac:dyDescent="0.3">
      <c r="A4" s="505" t="str">
        <f>Altalanos!$A$10</f>
        <v>2025.05.08-09.</v>
      </c>
      <c r="B4" s="505"/>
      <c r="C4" s="505"/>
      <c r="D4" s="293"/>
      <c r="E4" s="294"/>
      <c r="F4" s="294"/>
      <c r="G4" s="294" t="str">
        <f>Altalanos!$C$10</f>
        <v>Százhalombatta</v>
      </c>
      <c r="H4" s="295"/>
      <c r="I4" s="294"/>
      <c r="J4" s="296"/>
      <c r="K4" s="297"/>
      <c r="L4" s="296"/>
      <c r="M4" s="298"/>
      <c r="N4" s="296"/>
      <c r="O4" s="294"/>
      <c r="P4" s="296"/>
      <c r="Q4" s="294"/>
      <c r="R4" s="299" t="str">
        <f>Altalanos!$E$10</f>
        <v>Dénes Tibor</v>
      </c>
      <c r="T4" s="329"/>
      <c r="U4" s="329"/>
      <c r="V4" s="329"/>
      <c r="W4" s="329"/>
      <c r="X4" s="329"/>
      <c r="Y4" s="409"/>
      <c r="Z4" s="409"/>
      <c r="AA4" s="409" t="s">
        <v>89</v>
      </c>
      <c r="AB4" s="400">
        <v>250</v>
      </c>
      <c r="AC4" s="400">
        <v>200</v>
      </c>
      <c r="AD4" s="400">
        <v>150</v>
      </c>
      <c r="AE4" s="400">
        <v>120</v>
      </c>
      <c r="AF4" s="400">
        <v>90</v>
      </c>
      <c r="AG4" s="400">
        <v>60</v>
      </c>
      <c r="AH4" s="400">
        <v>25</v>
      </c>
      <c r="AI4" s="386"/>
      <c r="AJ4" s="386"/>
      <c r="AK4" s="386"/>
      <c r="AL4" s="329"/>
      <c r="AM4" s="329"/>
      <c r="AN4" s="329"/>
      <c r="AO4" s="329"/>
      <c r="AP4" s="329"/>
      <c r="AQ4" s="329"/>
      <c r="AR4" s="329"/>
      <c r="AS4" s="329"/>
    </row>
    <row r="5" spans="1:45" s="19" customFormat="1" x14ac:dyDescent="0.25">
      <c r="A5" s="126"/>
      <c r="B5" s="127" t="s">
        <v>4</v>
      </c>
      <c r="C5" s="274" t="s">
        <v>45</v>
      </c>
      <c r="D5" s="127" t="s">
        <v>44</v>
      </c>
      <c r="E5" s="127" t="s">
        <v>42</v>
      </c>
      <c r="F5" s="128" t="s">
        <v>28</v>
      </c>
      <c r="G5" s="128" t="s">
        <v>29</v>
      </c>
      <c r="H5" s="128"/>
      <c r="I5" s="128" t="s">
        <v>32</v>
      </c>
      <c r="J5" s="128"/>
      <c r="K5" s="127" t="s">
        <v>43</v>
      </c>
      <c r="L5" s="129"/>
      <c r="M5" s="127" t="s">
        <v>58</v>
      </c>
      <c r="N5" s="129"/>
      <c r="O5" s="127" t="s">
        <v>57</v>
      </c>
      <c r="P5" s="129"/>
      <c r="Q5" s="127"/>
      <c r="R5" s="130"/>
      <c r="T5" s="328"/>
      <c r="U5" s="328"/>
      <c r="V5" s="328"/>
      <c r="W5" s="328"/>
      <c r="X5" s="328"/>
      <c r="Y5" s="409">
        <f>IF(OR(Altalanos!$A$8="F1",Altalanos!$A$8="F2",Altalanos!$A$8="N1",Altalanos!$A$8="N2"),1,2)</f>
        <v>2</v>
      </c>
      <c r="Z5" s="409"/>
      <c r="AA5" s="409" t="s">
        <v>90</v>
      </c>
      <c r="AB5" s="400">
        <v>200</v>
      </c>
      <c r="AC5" s="400">
        <v>150</v>
      </c>
      <c r="AD5" s="400">
        <v>120</v>
      </c>
      <c r="AE5" s="400">
        <v>90</v>
      </c>
      <c r="AF5" s="400">
        <v>60</v>
      </c>
      <c r="AG5" s="400">
        <v>40</v>
      </c>
      <c r="AH5" s="400">
        <v>15</v>
      </c>
      <c r="AI5" s="386"/>
      <c r="AJ5" s="386"/>
      <c r="AK5" s="386"/>
      <c r="AL5" s="328"/>
      <c r="AM5" s="328"/>
      <c r="AN5" s="328"/>
      <c r="AO5" s="328"/>
      <c r="AP5" s="328"/>
      <c r="AQ5" s="328"/>
      <c r="AR5" s="328"/>
      <c r="AS5" s="328"/>
    </row>
    <row r="6" spans="1:45" s="466" customFormat="1" ht="11.1" customHeight="1" thickBot="1" x14ac:dyDescent="0.3">
      <c r="A6" s="467"/>
      <c r="B6" s="468"/>
      <c r="C6" s="468"/>
      <c r="D6" s="468"/>
      <c r="E6" s="468"/>
      <c r="F6" s="467" t="str">
        <f>IF(Y3="","",CONCATENATE(VLOOKUP(Y3,AB1:AH1,4)," pont"))</f>
        <v/>
      </c>
      <c r="G6" s="469"/>
      <c r="H6" s="470"/>
      <c r="I6" s="469"/>
      <c r="J6" s="471"/>
      <c r="K6" s="468" t="str">
        <f>IF(Y3="","",CONCATENATE(VLOOKUP(Y3,AB1:AH1,3)," pont"))</f>
        <v/>
      </c>
      <c r="L6" s="471"/>
      <c r="M6" s="468" t="str">
        <f>IF(Y3="","",CONCATENATE(VLOOKUP(Y3,AB1:AH1,2)," pont"))</f>
        <v/>
      </c>
      <c r="N6" s="471"/>
      <c r="O6" s="468" t="str">
        <f>IF(Y3="","",CONCATENATE(VLOOKUP(Y3,AB1:AH1,1)," pont"))</f>
        <v/>
      </c>
      <c r="P6" s="471"/>
      <c r="Q6" s="468"/>
      <c r="R6" s="472"/>
      <c r="T6" s="473"/>
      <c r="U6" s="473"/>
      <c r="V6" s="473"/>
      <c r="W6" s="473"/>
      <c r="X6" s="473"/>
      <c r="Y6" s="474"/>
      <c r="Z6" s="474"/>
      <c r="AA6" s="474" t="s">
        <v>91</v>
      </c>
      <c r="AB6" s="475">
        <v>150</v>
      </c>
      <c r="AC6" s="475">
        <v>120</v>
      </c>
      <c r="AD6" s="475">
        <v>90</v>
      </c>
      <c r="AE6" s="475">
        <v>60</v>
      </c>
      <c r="AF6" s="475">
        <v>40</v>
      </c>
      <c r="AG6" s="475">
        <v>25</v>
      </c>
      <c r="AH6" s="475">
        <v>10</v>
      </c>
      <c r="AI6" s="476"/>
      <c r="AJ6" s="476"/>
      <c r="AK6" s="476"/>
      <c r="AL6" s="473"/>
      <c r="AM6" s="473"/>
      <c r="AN6" s="473"/>
      <c r="AO6" s="473"/>
      <c r="AP6" s="473"/>
      <c r="AQ6" s="473"/>
      <c r="AR6" s="473"/>
      <c r="AS6" s="473"/>
    </row>
    <row r="7" spans="1:45" s="34" customFormat="1" ht="12.9" customHeight="1" x14ac:dyDescent="0.25">
      <c r="A7" s="131">
        <v>1</v>
      </c>
      <c r="B7" s="300" t="str">
        <f>IF($E7="","",VLOOKUP($E7,#REF!,14))</f>
        <v/>
      </c>
      <c r="C7" s="301" t="str">
        <f>IF($E7="","",VLOOKUP($E7,#REF!,15))</f>
        <v/>
      </c>
      <c r="D7" s="301" t="str">
        <f>IF($E7="","",VLOOKUP($E7,#REF!,5))</f>
        <v/>
      </c>
      <c r="E7" s="302"/>
      <c r="F7" s="303" t="s">
        <v>307</v>
      </c>
      <c r="G7" s="303" t="s">
        <v>225</v>
      </c>
      <c r="H7" s="303"/>
      <c r="I7" s="303" t="str">
        <f>IF($E7="","",VLOOKUP($E7,#REF!,4))</f>
        <v/>
      </c>
      <c r="J7" s="304"/>
      <c r="K7" s="305"/>
      <c r="L7" s="305"/>
      <c r="M7" s="305"/>
      <c r="N7" s="305"/>
      <c r="O7" s="137"/>
      <c r="P7" s="138"/>
      <c r="Q7" s="139"/>
      <c r="R7" s="140"/>
      <c r="S7" s="141"/>
      <c r="T7" s="141"/>
      <c r="U7" s="330" t="str">
        <f>Birók!P21</f>
        <v>Bíró</v>
      </c>
      <c r="V7" s="141"/>
      <c r="W7" s="141"/>
      <c r="X7" s="141"/>
      <c r="Y7" s="409"/>
      <c r="Z7" s="409"/>
      <c r="AA7" s="409" t="s">
        <v>92</v>
      </c>
      <c r="AB7" s="400">
        <v>120</v>
      </c>
      <c r="AC7" s="400">
        <v>90</v>
      </c>
      <c r="AD7" s="400">
        <v>60</v>
      </c>
      <c r="AE7" s="400">
        <v>40</v>
      </c>
      <c r="AF7" s="400">
        <v>25</v>
      </c>
      <c r="AG7" s="400">
        <v>10</v>
      </c>
      <c r="AH7" s="400">
        <v>5</v>
      </c>
      <c r="AI7" s="386"/>
      <c r="AJ7" s="386"/>
      <c r="AK7" s="386"/>
      <c r="AL7" s="141"/>
      <c r="AM7" s="141"/>
      <c r="AN7" s="141"/>
      <c r="AO7" s="141"/>
      <c r="AP7" s="141"/>
      <c r="AQ7" s="141"/>
      <c r="AR7" s="141"/>
      <c r="AS7" s="141"/>
    </row>
    <row r="8" spans="1:45" s="34" customFormat="1" ht="12.9" customHeight="1" x14ac:dyDescent="0.25">
      <c r="A8" s="143"/>
      <c r="B8" s="306"/>
      <c r="C8" s="307"/>
      <c r="D8" s="307"/>
      <c r="E8" s="218"/>
      <c r="F8" s="308"/>
      <c r="G8" s="308"/>
      <c r="H8" s="309"/>
      <c r="I8" s="449" t="s">
        <v>0</v>
      </c>
      <c r="J8" s="148"/>
      <c r="K8" s="310" t="s">
        <v>307</v>
      </c>
      <c r="L8" s="310"/>
      <c r="M8" s="305"/>
      <c r="N8" s="305"/>
      <c r="O8" s="137"/>
      <c r="P8" s="138"/>
      <c r="Q8" s="139"/>
      <c r="R8" s="140"/>
      <c r="S8" s="141"/>
      <c r="T8" s="141"/>
      <c r="U8" s="331" t="str">
        <f>Birók!P22</f>
        <v xml:space="preserve"> </v>
      </c>
      <c r="V8" s="141"/>
      <c r="W8" s="141"/>
      <c r="X8" s="141"/>
      <c r="Y8" s="409"/>
      <c r="Z8" s="409"/>
      <c r="AA8" s="409" t="s">
        <v>93</v>
      </c>
      <c r="AB8" s="400">
        <v>90</v>
      </c>
      <c r="AC8" s="400">
        <v>60</v>
      </c>
      <c r="AD8" s="400">
        <v>40</v>
      </c>
      <c r="AE8" s="400">
        <v>25</v>
      </c>
      <c r="AF8" s="400">
        <v>10</v>
      </c>
      <c r="AG8" s="400">
        <v>5</v>
      </c>
      <c r="AH8" s="400">
        <v>2</v>
      </c>
      <c r="AI8" s="386"/>
      <c r="AJ8" s="386"/>
      <c r="AK8" s="386"/>
      <c r="AL8" s="141"/>
      <c r="AM8" s="141"/>
      <c r="AN8" s="141"/>
      <c r="AO8" s="141"/>
      <c r="AP8" s="141"/>
      <c r="AQ8" s="141"/>
      <c r="AR8" s="141"/>
      <c r="AS8" s="141"/>
    </row>
    <row r="9" spans="1:45" s="34" customFormat="1" ht="12.9" customHeight="1" x14ac:dyDescent="0.25">
      <c r="A9" s="143">
        <v>2</v>
      </c>
      <c r="B9" s="300" t="str">
        <f>IF($E9="","",VLOOKUP($E9,#REF!,14))</f>
        <v/>
      </c>
      <c r="C9" s="301" t="str">
        <f>IF($E9="","",VLOOKUP($E9,#REF!,15))</f>
        <v/>
      </c>
      <c r="D9" s="301" t="str">
        <f>IF($E9="","",VLOOKUP($E9,#REF!,5))</f>
        <v/>
      </c>
      <c r="E9" s="435"/>
      <c r="F9" s="480" t="s">
        <v>97</v>
      </c>
      <c r="G9" s="352" t="str">
        <f>IF($E9="","",VLOOKUP($E9,#REF!,3))</f>
        <v/>
      </c>
      <c r="H9" s="352"/>
      <c r="I9" s="352" t="str">
        <f>IF($E9="","",VLOOKUP($E9,#REF!,4))</f>
        <v/>
      </c>
      <c r="J9" s="312"/>
      <c r="K9" s="305"/>
      <c r="L9" s="313"/>
      <c r="M9" s="305"/>
      <c r="N9" s="305"/>
      <c r="O9" s="137"/>
      <c r="P9" s="138"/>
      <c r="Q9" s="139"/>
      <c r="R9" s="140"/>
      <c r="S9" s="141"/>
      <c r="T9" s="141"/>
      <c r="U9" s="331" t="str">
        <f>Birók!P23</f>
        <v xml:space="preserve"> </v>
      </c>
      <c r="V9" s="141"/>
      <c r="W9" s="141"/>
      <c r="X9" s="141"/>
      <c r="Y9" s="409"/>
      <c r="Z9" s="409"/>
      <c r="AA9" s="409" t="s">
        <v>94</v>
      </c>
      <c r="AB9" s="400">
        <v>60</v>
      </c>
      <c r="AC9" s="400">
        <v>40</v>
      </c>
      <c r="AD9" s="400">
        <v>25</v>
      </c>
      <c r="AE9" s="400">
        <v>10</v>
      </c>
      <c r="AF9" s="400">
        <v>5</v>
      </c>
      <c r="AG9" s="400">
        <v>2</v>
      </c>
      <c r="AH9" s="400">
        <v>1</v>
      </c>
      <c r="AI9" s="386"/>
      <c r="AJ9" s="386"/>
      <c r="AK9" s="386"/>
      <c r="AL9" s="141"/>
      <c r="AM9" s="141"/>
      <c r="AN9" s="141"/>
      <c r="AO9" s="141"/>
      <c r="AP9" s="141"/>
      <c r="AQ9" s="141"/>
      <c r="AR9" s="141"/>
      <c r="AS9" s="141"/>
    </row>
    <row r="10" spans="1:45" s="34" customFormat="1" ht="12.9" customHeight="1" x14ac:dyDescent="0.25">
      <c r="A10" s="143"/>
      <c r="B10" s="306"/>
      <c r="C10" s="307"/>
      <c r="D10" s="307"/>
      <c r="E10" s="436"/>
      <c r="F10" s="437"/>
      <c r="G10" s="437"/>
      <c r="H10" s="438"/>
      <c r="I10" s="437"/>
      <c r="J10" s="314"/>
      <c r="K10" s="449" t="s">
        <v>0</v>
      </c>
      <c r="L10" s="156"/>
      <c r="M10" s="310" t="s">
        <v>307</v>
      </c>
      <c r="N10" s="315"/>
      <c r="O10" s="316"/>
      <c r="P10" s="316"/>
      <c r="Q10" s="139"/>
      <c r="R10" s="140"/>
      <c r="S10" s="141"/>
      <c r="T10" s="141"/>
      <c r="U10" s="331" t="str">
        <f>Birók!P24</f>
        <v xml:space="preserve"> </v>
      </c>
      <c r="V10" s="141"/>
      <c r="W10" s="141"/>
      <c r="X10" s="141"/>
      <c r="Y10" s="409"/>
      <c r="Z10" s="409"/>
      <c r="AA10" s="409" t="s">
        <v>95</v>
      </c>
      <c r="AB10" s="400">
        <v>40</v>
      </c>
      <c r="AC10" s="400">
        <v>25</v>
      </c>
      <c r="AD10" s="400">
        <v>15</v>
      </c>
      <c r="AE10" s="400">
        <v>7</v>
      </c>
      <c r="AF10" s="400">
        <v>4</v>
      </c>
      <c r="AG10" s="400">
        <v>1</v>
      </c>
      <c r="AH10" s="400">
        <v>0</v>
      </c>
      <c r="AI10" s="386"/>
      <c r="AJ10" s="386"/>
      <c r="AK10" s="386"/>
      <c r="AL10" s="141"/>
      <c r="AM10" s="141"/>
      <c r="AN10" s="141"/>
      <c r="AO10" s="141"/>
      <c r="AP10" s="141"/>
      <c r="AQ10" s="141"/>
      <c r="AR10" s="141"/>
      <c r="AS10" s="141"/>
    </row>
    <row r="11" spans="1:45" s="34" customFormat="1" ht="12.9" customHeight="1" x14ac:dyDescent="0.25">
      <c r="A11" s="143">
        <v>3</v>
      </c>
      <c r="B11" s="300" t="str">
        <f>IF($E11="","",VLOOKUP($E11,#REF!,14))</f>
        <v/>
      </c>
      <c r="C11" s="301" t="str">
        <f>IF($E11="","",VLOOKUP($E11,#REF!,15))</f>
        <v/>
      </c>
      <c r="D11" s="301" t="str">
        <f>IF($E11="","",VLOOKUP($E11,#REF!,5))</f>
        <v/>
      </c>
      <c r="E11" s="435"/>
      <c r="F11" s="480" t="s">
        <v>97</v>
      </c>
      <c r="G11" s="352" t="str">
        <f>IF($E11="","",VLOOKUP($E11,#REF!,3))</f>
        <v/>
      </c>
      <c r="H11" s="352"/>
      <c r="I11" s="352" t="str">
        <f>IF($E11="","",VLOOKUP($E11,#REF!,4))</f>
        <v/>
      </c>
      <c r="J11" s="304"/>
      <c r="K11" s="305"/>
      <c r="L11" s="317"/>
      <c r="M11" s="305"/>
      <c r="N11" s="318"/>
      <c r="O11" s="316"/>
      <c r="P11" s="316"/>
      <c r="Q11" s="139"/>
      <c r="R11" s="140"/>
      <c r="S11" s="141"/>
      <c r="T11" s="141"/>
      <c r="U11" s="331" t="str">
        <f>Birók!P25</f>
        <v xml:space="preserve"> </v>
      </c>
      <c r="V11" s="141"/>
      <c r="W11" s="141"/>
      <c r="X11" s="141"/>
      <c r="Y11" s="409"/>
      <c r="Z11" s="409"/>
      <c r="AA11" s="409" t="s">
        <v>96</v>
      </c>
      <c r="AB11" s="400">
        <v>25</v>
      </c>
      <c r="AC11" s="400">
        <v>15</v>
      </c>
      <c r="AD11" s="400">
        <v>10</v>
      </c>
      <c r="AE11" s="400">
        <v>6</v>
      </c>
      <c r="AF11" s="400">
        <v>3</v>
      </c>
      <c r="AG11" s="400">
        <v>1</v>
      </c>
      <c r="AH11" s="400">
        <v>0</v>
      </c>
      <c r="AI11" s="386"/>
      <c r="AJ11" s="386"/>
      <c r="AK11" s="386"/>
      <c r="AL11" s="141"/>
      <c r="AM11" s="141"/>
      <c r="AN11" s="141"/>
      <c r="AO11" s="141"/>
      <c r="AP11" s="141"/>
      <c r="AQ11" s="141"/>
      <c r="AR11" s="141"/>
      <c r="AS11" s="141"/>
    </row>
    <row r="12" spans="1:45" s="34" customFormat="1" ht="12.9" customHeight="1" x14ac:dyDescent="0.25">
      <c r="A12" s="143"/>
      <c r="B12" s="306"/>
      <c r="C12" s="307"/>
      <c r="D12" s="307"/>
      <c r="E12" s="436"/>
      <c r="F12" s="437"/>
      <c r="G12" s="437"/>
      <c r="H12" s="438"/>
      <c r="I12" s="449" t="s">
        <v>0</v>
      </c>
      <c r="J12" s="148"/>
      <c r="K12" s="310" t="s">
        <v>97</v>
      </c>
      <c r="L12" s="319"/>
      <c r="M12" s="305"/>
      <c r="N12" s="318"/>
      <c r="O12" s="316"/>
      <c r="P12" s="316"/>
      <c r="Q12" s="139"/>
      <c r="R12" s="140"/>
      <c r="S12" s="141"/>
      <c r="T12" s="141"/>
      <c r="U12" s="331" t="str">
        <f>Birók!P26</f>
        <v xml:space="preserve"> </v>
      </c>
      <c r="V12" s="141"/>
      <c r="W12" s="141"/>
      <c r="X12" s="141"/>
      <c r="Y12" s="409"/>
      <c r="Z12" s="409"/>
      <c r="AA12" s="409" t="s">
        <v>101</v>
      </c>
      <c r="AB12" s="400">
        <v>15</v>
      </c>
      <c r="AC12" s="400">
        <v>10</v>
      </c>
      <c r="AD12" s="400">
        <v>6</v>
      </c>
      <c r="AE12" s="400">
        <v>3</v>
      </c>
      <c r="AF12" s="400">
        <v>1</v>
      </c>
      <c r="AG12" s="400">
        <v>0</v>
      </c>
      <c r="AH12" s="400">
        <v>0</v>
      </c>
      <c r="AI12" s="386"/>
      <c r="AJ12" s="386"/>
      <c r="AK12" s="386"/>
      <c r="AL12" s="141"/>
      <c r="AM12" s="141"/>
      <c r="AN12" s="141"/>
      <c r="AO12" s="141"/>
      <c r="AP12" s="141"/>
      <c r="AQ12" s="141"/>
      <c r="AR12" s="141"/>
      <c r="AS12" s="141"/>
    </row>
    <row r="13" spans="1:45" s="34" customFormat="1" ht="12.9" customHeight="1" x14ac:dyDescent="0.25">
      <c r="A13" s="143">
        <v>4</v>
      </c>
      <c r="B13" s="300" t="str">
        <f>IF($E13="","",VLOOKUP($E13,#REF!,14))</f>
        <v/>
      </c>
      <c r="C13" s="301" t="str">
        <f>IF($E13="","",VLOOKUP($E13,#REF!,15))</f>
        <v/>
      </c>
      <c r="D13" s="301" t="str">
        <f>IF($E13="","",VLOOKUP($E13,#REF!,5))</f>
        <v/>
      </c>
      <c r="E13" s="435"/>
      <c r="F13" s="480" t="s">
        <v>97</v>
      </c>
      <c r="G13" s="352" t="str">
        <f>IF($E13="","",VLOOKUP($E13,#REF!,3))</f>
        <v/>
      </c>
      <c r="H13" s="352"/>
      <c r="I13" s="352" t="str">
        <f>IF($E13="","",VLOOKUP($E13,#REF!,4))</f>
        <v/>
      </c>
      <c r="J13" s="320"/>
      <c r="K13" s="305"/>
      <c r="L13" s="305"/>
      <c r="M13" s="305"/>
      <c r="N13" s="318"/>
      <c r="O13" s="316"/>
      <c r="P13" s="316"/>
      <c r="Q13" s="139"/>
      <c r="R13" s="140"/>
      <c r="S13" s="141"/>
      <c r="T13" s="141"/>
      <c r="U13" s="331" t="str">
        <f>Birók!P27</f>
        <v xml:space="preserve"> </v>
      </c>
      <c r="V13" s="141"/>
      <c r="W13" s="141"/>
      <c r="X13" s="141"/>
      <c r="Y13" s="409"/>
      <c r="Z13" s="409"/>
      <c r="AA13" s="409" t="s">
        <v>97</v>
      </c>
      <c r="AB13" s="400">
        <v>10</v>
      </c>
      <c r="AC13" s="400">
        <v>6</v>
      </c>
      <c r="AD13" s="400">
        <v>3</v>
      </c>
      <c r="AE13" s="400">
        <v>1</v>
      </c>
      <c r="AF13" s="400">
        <v>0</v>
      </c>
      <c r="AG13" s="400">
        <v>0</v>
      </c>
      <c r="AH13" s="400">
        <v>0</v>
      </c>
      <c r="AI13" s="386"/>
      <c r="AJ13" s="386"/>
      <c r="AK13" s="386"/>
      <c r="AL13" s="141"/>
      <c r="AM13" s="141"/>
      <c r="AN13" s="141"/>
      <c r="AO13" s="141"/>
      <c r="AP13" s="141"/>
      <c r="AQ13" s="141"/>
      <c r="AR13" s="141"/>
      <c r="AS13" s="141"/>
    </row>
    <row r="14" spans="1:45" s="34" customFormat="1" ht="12.9" customHeight="1" x14ac:dyDescent="0.25">
      <c r="A14" s="143"/>
      <c r="B14" s="306"/>
      <c r="C14" s="307"/>
      <c r="D14" s="307"/>
      <c r="E14" s="436"/>
      <c r="F14" s="437"/>
      <c r="G14" s="437"/>
      <c r="H14" s="438"/>
      <c r="I14" s="437"/>
      <c r="J14" s="314"/>
      <c r="K14" s="305"/>
      <c r="L14" s="305"/>
      <c r="M14" s="449" t="s">
        <v>0</v>
      </c>
      <c r="N14" s="156"/>
      <c r="O14" s="310" t="s">
        <v>165</v>
      </c>
      <c r="P14" s="315"/>
      <c r="Q14" s="139"/>
      <c r="R14" s="140"/>
      <c r="S14" s="141"/>
      <c r="T14" s="141"/>
      <c r="U14" s="331" t="str">
        <f>Birók!P28</f>
        <v xml:space="preserve"> </v>
      </c>
      <c r="V14" s="141"/>
      <c r="W14" s="141"/>
      <c r="X14" s="141"/>
      <c r="Y14" s="409"/>
      <c r="Z14" s="409"/>
      <c r="AA14" s="409" t="s">
        <v>98</v>
      </c>
      <c r="AB14" s="400">
        <v>3</v>
      </c>
      <c r="AC14" s="400">
        <v>2</v>
      </c>
      <c r="AD14" s="400">
        <v>1</v>
      </c>
      <c r="AE14" s="400">
        <v>0</v>
      </c>
      <c r="AF14" s="400">
        <v>0</v>
      </c>
      <c r="AG14" s="400">
        <v>0</v>
      </c>
      <c r="AH14" s="400">
        <v>0</v>
      </c>
      <c r="AI14" s="386"/>
      <c r="AJ14" s="386"/>
      <c r="AK14" s="386"/>
      <c r="AL14" s="141"/>
      <c r="AM14" s="141"/>
      <c r="AN14" s="141"/>
      <c r="AO14" s="141"/>
      <c r="AP14" s="141"/>
      <c r="AQ14" s="141"/>
      <c r="AR14" s="141"/>
      <c r="AS14" s="141"/>
    </row>
    <row r="15" spans="1:45" s="34" customFormat="1" ht="12.9" customHeight="1" x14ac:dyDescent="0.25">
      <c r="A15" s="351">
        <v>5</v>
      </c>
      <c r="B15" s="300" t="str">
        <f>IF($E15="","",VLOOKUP($E15,#REF!,14))</f>
        <v/>
      </c>
      <c r="C15" s="301" t="str">
        <f>IF($E15="","",VLOOKUP($E15,#REF!,15))</f>
        <v/>
      </c>
      <c r="D15" s="301" t="str">
        <f>IF($E15="","",VLOOKUP($E15,#REF!,5))</f>
        <v/>
      </c>
      <c r="E15" s="435"/>
      <c r="F15" s="480" t="s">
        <v>449</v>
      </c>
      <c r="G15" s="352" t="str">
        <f>IF($E15="","",VLOOKUP($E15,#REF!,3))</f>
        <v/>
      </c>
      <c r="H15" s="352"/>
      <c r="I15" s="352" t="str">
        <f>IF($E15="","",VLOOKUP($E15,#REF!,4))</f>
        <v/>
      </c>
      <c r="J15" s="322"/>
      <c r="K15" s="305"/>
      <c r="L15" s="305"/>
      <c r="M15" s="305"/>
      <c r="N15" s="318"/>
      <c r="O15" s="305" t="s">
        <v>355</v>
      </c>
      <c r="P15" s="316"/>
      <c r="Q15" s="139"/>
      <c r="R15" s="140"/>
      <c r="S15" s="141"/>
      <c r="T15" s="141"/>
      <c r="U15" s="331" t="str">
        <f>Birók!P29</f>
        <v xml:space="preserve"> </v>
      </c>
      <c r="V15" s="141"/>
      <c r="W15" s="141"/>
      <c r="X15" s="141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386"/>
      <c r="AJ15" s="386"/>
      <c r="AK15" s="386"/>
      <c r="AL15" s="141"/>
      <c r="AM15" s="141"/>
      <c r="AN15" s="141"/>
      <c r="AO15" s="141"/>
      <c r="AP15" s="141"/>
      <c r="AQ15" s="141"/>
      <c r="AR15" s="141"/>
      <c r="AS15" s="141"/>
    </row>
    <row r="16" spans="1:45" s="34" customFormat="1" ht="12.9" customHeight="1" thickBot="1" x14ac:dyDescent="0.3">
      <c r="A16" s="143"/>
      <c r="B16" s="306"/>
      <c r="C16" s="307"/>
      <c r="D16" s="307"/>
      <c r="E16" s="436"/>
      <c r="F16" s="437"/>
      <c r="G16" s="437"/>
      <c r="H16" s="438"/>
      <c r="I16" s="449" t="s">
        <v>0</v>
      </c>
      <c r="J16" s="148"/>
      <c r="K16" s="310" t="s">
        <v>165</v>
      </c>
      <c r="L16" s="310"/>
      <c r="M16" s="305"/>
      <c r="N16" s="318"/>
      <c r="O16" s="449"/>
      <c r="P16" s="316"/>
      <c r="Q16" s="139"/>
      <c r="R16" s="140"/>
      <c r="S16" s="141"/>
      <c r="T16" s="141"/>
      <c r="U16" s="332" t="str">
        <f>Birók!P30</f>
        <v>Egyik sem</v>
      </c>
      <c r="V16" s="141"/>
      <c r="W16" s="141"/>
      <c r="X16" s="141"/>
      <c r="Y16" s="409"/>
      <c r="Z16" s="409"/>
      <c r="AA16" s="409" t="s">
        <v>65</v>
      </c>
      <c r="AB16" s="400">
        <v>150</v>
      </c>
      <c r="AC16" s="400">
        <v>120</v>
      </c>
      <c r="AD16" s="400">
        <v>90</v>
      </c>
      <c r="AE16" s="400">
        <v>60</v>
      </c>
      <c r="AF16" s="400">
        <v>40</v>
      </c>
      <c r="AG16" s="400">
        <v>25</v>
      </c>
      <c r="AH16" s="400">
        <v>15</v>
      </c>
      <c r="AI16" s="386"/>
      <c r="AJ16" s="386"/>
      <c r="AK16" s="386"/>
      <c r="AL16" s="141"/>
      <c r="AM16" s="141"/>
      <c r="AN16" s="141"/>
      <c r="AO16" s="141"/>
      <c r="AP16" s="141"/>
      <c r="AQ16" s="141"/>
      <c r="AR16" s="141"/>
      <c r="AS16" s="141"/>
    </row>
    <row r="17" spans="1:45" s="34" customFormat="1" ht="12.9" customHeight="1" x14ac:dyDescent="0.25">
      <c r="A17" s="143">
        <v>6</v>
      </c>
      <c r="B17" s="300" t="str">
        <f>IF($E17="","",VLOOKUP($E17,#REF!,14))</f>
        <v/>
      </c>
      <c r="C17" s="301" t="str">
        <f>IF($E17="","",VLOOKUP($E17,#REF!,15))</f>
        <v/>
      </c>
      <c r="D17" s="301" t="str">
        <f>IF($E17="","",VLOOKUP($E17,#REF!,5))</f>
        <v/>
      </c>
      <c r="E17" s="435"/>
      <c r="F17" s="480" t="s">
        <v>97</v>
      </c>
      <c r="G17" s="352" t="str">
        <f>IF($E17="","",VLOOKUP($E17,#REF!,3))</f>
        <v/>
      </c>
      <c r="H17" s="352"/>
      <c r="I17" s="352" t="str">
        <f>IF($E17="","",VLOOKUP($E17,#REF!,4))</f>
        <v/>
      </c>
      <c r="J17" s="312"/>
      <c r="K17" s="305"/>
      <c r="L17" s="313"/>
      <c r="M17" s="305"/>
      <c r="N17" s="318"/>
      <c r="O17" s="316"/>
      <c r="P17" s="316"/>
      <c r="Q17" s="139"/>
      <c r="R17" s="140"/>
      <c r="S17" s="141"/>
      <c r="T17" s="141"/>
      <c r="U17" s="141"/>
      <c r="V17" s="141"/>
      <c r="W17" s="141"/>
      <c r="X17" s="141"/>
      <c r="Y17" s="409"/>
      <c r="Z17" s="409"/>
      <c r="AA17" s="409" t="s">
        <v>89</v>
      </c>
      <c r="AB17" s="400">
        <v>120</v>
      </c>
      <c r="AC17" s="400">
        <v>90</v>
      </c>
      <c r="AD17" s="400">
        <v>60</v>
      </c>
      <c r="AE17" s="400">
        <v>40</v>
      </c>
      <c r="AF17" s="400">
        <v>25</v>
      </c>
      <c r="AG17" s="400">
        <v>15</v>
      </c>
      <c r="AH17" s="400">
        <v>8</v>
      </c>
      <c r="AI17" s="386"/>
      <c r="AJ17" s="386"/>
      <c r="AK17" s="386"/>
      <c r="AL17" s="141"/>
      <c r="AM17" s="141"/>
      <c r="AN17" s="141"/>
      <c r="AO17" s="141"/>
      <c r="AP17" s="141"/>
      <c r="AQ17" s="141"/>
      <c r="AR17" s="141"/>
      <c r="AS17" s="141"/>
    </row>
    <row r="18" spans="1:45" s="34" customFormat="1" ht="12.9" customHeight="1" x14ac:dyDescent="0.25">
      <c r="A18" s="143"/>
      <c r="B18" s="306"/>
      <c r="C18" s="307"/>
      <c r="D18" s="307"/>
      <c r="E18" s="436"/>
      <c r="F18" s="437"/>
      <c r="G18" s="437"/>
      <c r="H18" s="438"/>
      <c r="I18" s="437"/>
      <c r="J18" s="314"/>
      <c r="K18" s="449" t="s">
        <v>0</v>
      </c>
      <c r="L18" s="156"/>
      <c r="M18" s="310" t="s">
        <v>165</v>
      </c>
      <c r="N18" s="323"/>
      <c r="O18" s="316"/>
      <c r="P18" s="316"/>
      <c r="Q18" s="139"/>
      <c r="R18" s="140"/>
      <c r="S18" s="141"/>
      <c r="T18" s="141"/>
      <c r="U18" s="141"/>
      <c r="V18" s="141"/>
      <c r="W18" s="141"/>
      <c r="X18" s="141"/>
      <c r="Y18" s="409"/>
      <c r="Z18" s="409"/>
      <c r="AA18" s="409" t="s">
        <v>90</v>
      </c>
      <c r="AB18" s="400">
        <v>90</v>
      </c>
      <c r="AC18" s="400">
        <v>60</v>
      </c>
      <c r="AD18" s="400">
        <v>40</v>
      </c>
      <c r="AE18" s="400">
        <v>25</v>
      </c>
      <c r="AF18" s="400">
        <v>15</v>
      </c>
      <c r="AG18" s="400">
        <v>8</v>
      </c>
      <c r="AH18" s="400">
        <v>4</v>
      </c>
      <c r="AI18" s="386"/>
      <c r="AJ18" s="386"/>
      <c r="AK18" s="386"/>
      <c r="AL18" s="141"/>
      <c r="AM18" s="141"/>
      <c r="AN18" s="141"/>
      <c r="AO18" s="141"/>
      <c r="AP18" s="141"/>
      <c r="AQ18" s="141"/>
      <c r="AR18" s="141"/>
      <c r="AS18" s="141"/>
    </row>
    <row r="19" spans="1:45" s="34" customFormat="1" ht="12.9" customHeight="1" x14ac:dyDescent="0.25">
      <c r="A19" s="143">
        <v>7</v>
      </c>
      <c r="B19" s="300" t="str">
        <f>IF($E19="","",VLOOKUP($E19,#REF!,14))</f>
        <v/>
      </c>
      <c r="C19" s="301" t="str">
        <f>IF($E19="","",VLOOKUP($E19,#REF!,15))</f>
        <v/>
      </c>
      <c r="D19" s="301" t="str">
        <f>IF($E19="","",VLOOKUP($E19,#REF!,5))</f>
        <v/>
      </c>
      <c r="E19" s="435"/>
      <c r="F19" s="480" t="s">
        <v>97</v>
      </c>
      <c r="G19" s="352" t="str">
        <f>IF($E19="","",VLOOKUP($E19,#REF!,3))</f>
        <v/>
      </c>
      <c r="H19" s="352"/>
      <c r="I19" s="352" t="str">
        <f>IF($E19="","",VLOOKUP($E19,#REF!,4))</f>
        <v/>
      </c>
      <c r="J19" s="304"/>
      <c r="K19" s="305"/>
      <c r="L19" s="317"/>
      <c r="M19" s="305" t="s">
        <v>387</v>
      </c>
      <c r="N19" s="316"/>
      <c r="O19" s="316"/>
      <c r="P19" s="316"/>
      <c r="Q19" s="139"/>
      <c r="R19" s="140"/>
      <c r="S19" s="141"/>
      <c r="T19" s="141"/>
      <c r="U19" s="141"/>
      <c r="V19" s="141"/>
      <c r="W19" s="141"/>
      <c r="X19" s="141"/>
      <c r="Y19" s="409"/>
      <c r="Z19" s="409"/>
      <c r="AA19" s="409" t="s">
        <v>91</v>
      </c>
      <c r="AB19" s="400">
        <v>60</v>
      </c>
      <c r="AC19" s="400">
        <v>40</v>
      </c>
      <c r="AD19" s="400">
        <v>25</v>
      </c>
      <c r="AE19" s="400">
        <v>15</v>
      </c>
      <c r="AF19" s="400">
        <v>8</v>
      </c>
      <c r="AG19" s="400">
        <v>4</v>
      </c>
      <c r="AH19" s="400">
        <v>2</v>
      </c>
      <c r="AI19" s="386"/>
      <c r="AJ19" s="386"/>
      <c r="AK19" s="386"/>
      <c r="AL19" s="141"/>
      <c r="AM19" s="141"/>
      <c r="AN19" s="141"/>
      <c r="AO19" s="141"/>
      <c r="AP19" s="141"/>
      <c r="AQ19" s="141"/>
      <c r="AR19" s="141"/>
      <c r="AS19" s="141"/>
    </row>
    <row r="20" spans="1:45" s="34" customFormat="1" ht="12.9" customHeight="1" x14ac:dyDescent="0.25">
      <c r="A20" s="143"/>
      <c r="B20" s="306"/>
      <c r="C20" s="307"/>
      <c r="D20" s="307"/>
      <c r="E20" s="218"/>
      <c r="F20" s="308"/>
      <c r="G20" s="308"/>
      <c r="H20" s="309"/>
      <c r="I20" s="449" t="s">
        <v>0</v>
      </c>
      <c r="J20" s="148"/>
      <c r="K20" s="310" t="s">
        <v>312</v>
      </c>
      <c r="L20" s="319"/>
      <c r="M20" s="305"/>
      <c r="N20" s="316"/>
      <c r="O20" s="316"/>
      <c r="P20" s="316"/>
      <c r="Q20" s="139"/>
      <c r="R20" s="140"/>
      <c r="S20" s="141"/>
      <c r="T20" s="141"/>
      <c r="U20" s="141"/>
      <c r="V20" s="141"/>
      <c r="W20" s="141"/>
      <c r="X20" s="141"/>
      <c r="Y20" s="409"/>
      <c r="Z20" s="409"/>
      <c r="AA20" s="409" t="s">
        <v>92</v>
      </c>
      <c r="AB20" s="400">
        <v>40</v>
      </c>
      <c r="AC20" s="400">
        <v>25</v>
      </c>
      <c r="AD20" s="400">
        <v>15</v>
      </c>
      <c r="AE20" s="400">
        <v>8</v>
      </c>
      <c r="AF20" s="400">
        <v>4</v>
      </c>
      <c r="AG20" s="400">
        <v>2</v>
      </c>
      <c r="AH20" s="400">
        <v>1</v>
      </c>
      <c r="AI20" s="386"/>
      <c r="AJ20" s="386"/>
      <c r="AK20" s="386"/>
      <c r="AL20" s="141"/>
      <c r="AM20" s="141"/>
      <c r="AN20" s="141"/>
      <c r="AO20" s="141"/>
      <c r="AP20" s="141"/>
      <c r="AQ20" s="141"/>
      <c r="AR20" s="141"/>
      <c r="AS20" s="141"/>
    </row>
    <row r="21" spans="1:45" s="34" customFormat="1" ht="12.9" customHeight="1" x14ac:dyDescent="0.25">
      <c r="A21" s="354">
        <v>8</v>
      </c>
      <c r="B21" s="300" t="str">
        <f>IF($E21="","",VLOOKUP($E21,#REF!,14))</f>
        <v/>
      </c>
      <c r="C21" s="301" t="str">
        <f>IF($E21="","",VLOOKUP($E21,#REF!,15))</f>
        <v/>
      </c>
      <c r="D21" s="301" t="str">
        <f>IF($E21="","",VLOOKUP($E21,#REF!,5))</f>
        <v/>
      </c>
      <c r="E21" s="302"/>
      <c r="F21" s="479" t="s">
        <v>450</v>
      </c>
      <c r="G21" s="353" t="str">
        <f>IF($E21="","",VLOOKUP($E21,#REF!,3))</f>
        <v/>
      </c>
      <c r="H21" s="353"/>
      <c r="I21" s="353" t="str">
        <f>IF($E21="","",VLOOKUP($E21,#REF!,4))</f>
        <v/>
      </c>
      <c r="J21" s="320"/>
      <c r="K21" s="305"/>
      <c r="L21" s="305"/>
      <c r="M21" s="305"/>
      <c r="N21" s="316"/>
      <c r="O21" s="316"/>
      <c r="P21" s="316"/>
      <c r="Q21" s="139"/>
      <c r="R21" s="140"/>
      <c r="S21" s="141"/>
      <c r="T21" s="141"/>
      <c r="U21" s="141"/>
      <c r="V21" s="141"/>
      <c r="W21" s="141"/>
      <c r="X21" s="141"/>
      <c r="Y21" s="409"/>
      <c r="Z21" s="409"/>
      <c r="AA21" s="409" t="s">
        <v>93</v>
      </c>
      <c r="AB21" s="400">
        <v>25</v>
      </c>
      <c r="AC21" s="400">
        <v>15</v>
      </c>
      <c r="AD21" s="400">
        <v>10</v>
      </c>
      <c r="AE21" s="400">
        <v>6</v>
      </c>
      <c r="AF21" s="400">
        <v>3</v>
      </c>
      <c r="AG21" s="400">
        <v>1</v>
      </c>
      <c r="AH21" s="400">
        <v>0</v>
      </c>
      <c r="AI21" s="386"/>
      <c r="AJ21" s="386"/>
      <c r="AK21" s="386"/>
      <c r="AL21" s="141"/>
      <c r="AM21" s="141"/>
      <c r="AN21" s="141"/>
      <c r="AO21" s="141"/>
      <c r="AP21" s="141"/>
      <c r="AQ21" s="141"/>
      <c r="AR21" s="141"/>
      <c r="AS21" s="141"/>
    </row>
    <row r="22" spans="1:45" s="34" customFormat="1" ht="9.6" customHeight="1" x14ac:dyDescent="0.25">
      <c r="A22" s="335"/>
      <c r="B22" s="137"/>
      <c r="C22" s="137"/>
      <c r="D22" s="137"/>
      <c r="E22" s="218"/>
      <c r="F22" s="137"/>
      <c r="G22" s="137"/>
      <c r="H22" s="137"/>
      <c r="I22" s="137"/>
      <c r="J22" s="218"/>
      <c r="K22" s="137"/>
      <c r="L22" s="137"/>
      <c r="M22" s="137"/>
      <c r="N22" s="139"/>
      <c r="O22" s="139"/>
      <c r="P22" s="139"/>
      <c r="Q22" s="139"/>
      <c r="R22" s="140"/>
      <c r="S22" s="141"/>
      <c r="T22" s="141"/>
      <c r="U22" s="141"/>
      <c r="V22" s="141"/>
      <c r="W22" s="141"/>
      <c r="X22" s="141"/>
      <c r="Y22" s="409"/>
      <c r="Z22" s="409"/>
      <c r="AA22" s="409" t="s">
        <v>94</v>
      </c>
      <c r="AB22" s="400">
        <v>15</v>
      </c>
      <c r="AC22" s="400">
        <v>10</v>
      </c>
      <c r="AD22" s="400">
        <v>6</v>
      </c>
      <c r="AE22" s="400">
        <v>3</v>
      </c>
      <c r="AF22" s="400">
        <v>1</v>
      </c>
      <c r="AG22" s="400">
        <v>0</v>
      </c>
      <c r="AH22" s="400">
        <v>0</v>
      </c>
      <c r="AI22" s="386"/>
      <c r="AJ22" s="386"/>
      <c r="AK22" s="386"/>
      <c r="AL22" s="141"/>
      <c r="AM22" s="141"/>
      <c r="AN22" s="141"/>
      <c r="AO22" s="141"/>
      <c r="AP22" s="141"/>
      <c r="AQ22" s="141"/>
      <c r="AR22" s="141"/>
      <c r="AS22" s="141"/>
    </row>
    <row r="23" spans="1:45" s="34" customFormat="1" ht="9.6" customHeight="1" x14ac:dyDescent="0.25">
      <c r="A23" s="219"/>
      <c r="B23" s="218"/>
      <c r="C23" s="218"/>
      <c r="D23" s="218"/>
      <c r="E23" s="218"/>
      <c r="F23" s="137"/>
      <c r="G23" s="137"/>
      <c r="H23" s="141"/>
      <c r="I23" s="325"/>
      <c r="J23" s="218"/>
      <c r="K23" s="137"/>
      <c r="L23" s="137"/>
      <c r="M23" s="137"/>
      <c r="N23" s="139"/>
      <c r="O23" s="139"/>
      <c r="P23" s="139"/>
      <c r="Q23" s="139"/>
      <c r="R23" s="140"/>
      <c r="S23" s="141"/>
      <c r="T23" s="141"/>
      <c r="U23" s="141"/>
      <c r="V23" s="141"/>
      <c r="W23" s="141"/>
      <c r="X23" s="141"/>
      <c r="Y23" s="409"/>
      <c r="Z23" s="409"/>
      <c r="AA23" s="409" t="s">
        <v>95</v>
      </c>
      <c r="AB23" s="400">
        <v>10</v>
      </c>
      <c r="AC23" s="400">
        <v>6</v>
      </c>
      <c r="AD23" s="400">
        <v>3</v>
      </c>
      <c r="AE23" s="400">
        <v>1</v>
      </c>
      <c r="AF23" s="400">
        <v>0</v>
      </c>
      <c r="AG23" s="400">
        <v>0</v>
      </c>
      <c r="AH23" s="400">
        <v>0</v>
      </c>
      <c r="AI23" s="386"/>
      <c r="AJ23" s="386"/>
      <c r="AK23" s="386"/>
      <c r="AL23" s="141"/>
      <c r="AM23" s="141"/>
      <c r="AN23" s="141"/>
      <c r="AO23" s="141"/>
      <c r="AP23" s="141"/>
      <c r="AQ23" s="141"/>
      <c r="AR23" s="141"/>
      <c r="AS23" s="141"/>
    </row>
    <row r="24" spans="1:45" s="34" customFormat="1" ht="9.6" customHeight="1" x14ac:dyDescent="0.25">
      <c r="A24" s="219"/>
      <c r="B24" s="137"/>
      <c r="C24" s="137"/>
      <c r="D24" s="137"/>
      <c r="E24" s="218"/>
      <c r="F24" s="137"/>
      <c r="G24" s="137"/>
      <c r="H24" s="137"/>
      <c r="I24" s="137"/>
      <c r="J24" s="218"/>
      <c r="K24" s="137"/>
      <c r="L24" s="326"/>
      <c r="M24" s="137"/>
      <c r="N24" s="139"/>
      <c r="O24" s="139"/>
      <c r="P24" s="139"/>
      <c r="Q24" s="139"/>
      <c r="R24" s="140"/>
      <c r="S24" s="141"/>
      <c r="T24" s="141"/>
      <c r="U24" s="141"/>
      <c r="V24" s="141"/>
      <c r="W24" s="141"/>
      <c r="X24" s="141"/>
      <c r="Y24" s="409"/>
      <c r="Z24" s="409"/>
      <c r="AA24" s="409" t="s">
        <v>96</v>
      </c>
      <c r="AB24" s="400">
        <v>6</v>
      </c>
      <c r="AC24" s="400">
        <v>3</v>
      </c>
      <c r="AD24" s="400">
        <v>1</v>
      </c>
      <c r="AE24" s="400">
        <v>0</v>
      </c>
      <c r="AF24" s="400">
        <v>0</v>
      </c>
      <c r="AG24" s="400">
        <v>0</v>
      </c>
      <c r="AH24" s="400">
        <v>0</v>
      </c>
      <c r="AI24" s="386"/>
      <c r="AJ24" s="386"/>
      <c r="AK24" s="386"/>
      <c r="AL24" s="141"/>
      <c r="AM24" s="141"/>
      <c r="AN24" s="141"/>
      <c r="AO24" s="141"/>
      <c r="AP24" s="141"/>
      <c r="AQ24" s="141"/>
      <c r="AR24" s="141"/>
      <c r="AS24" s="141"/>
    </row>
    <row r="25" spans="1:45" s="34" customFormat="1" ht="9.6" customHeight="1" x14ac:dyDescent="0.25">
      <c r="A25" s="219"/>
      <c r="B25" s="218"/>
      <c r="C25" s="218"/>
      <c r="D25" s="218"/>
      <c r="E25" s="218"/>
      <c r="F25" s="137"/>
      <c r="G25" s="137"/>
      <c r="H25" s="141"/>
      <c r="I25" s="137"/>
      <c r="J25" s="218"/>
      <c r="K25" s="325"/>
      <c r="L25" s="218"/>
      <c r="M25" s="137"/>
      <c r="N25" s="139"/>
      <c r="O25" s="139"/>
      <c r="P25" s="139"/>
      <c r="Q25" s="139"/>
      <c r="R25" s="140"/>
      <c r="S25" s="141"/>
      <c r="T25" s="141"/>
      <c r="U25" s="141"/>
      <c r="V25" s="141"/>
      <c r="W25" s="141"/>
      <c r="X25" s="141"/>
      <c r="Y25" s="409"/>
      <c r="Z25" s="409"/>
      <c r="AA25" s="409" t="s">
        <v>101</v>
      </c>
      <c r="AB25" s="400">
        <v>3</v>
      </c>
      <c r="AC25" s="400">
        <v>2</v>
      </c>
      <c r="AD25" s="400">
        <v>1</v>
      </c>
      <c r="AE25" s="400">
        <v>0</v>
      </c>
      <c r="AF25" s="400">
        <v>0</v>
      </c>
      <c r="AG25" s="400">
        <v>0</v>
      </c>
      <c r="AH25" s="400">
        <v>0</v>
      </c>
      <c r="AI25" s="386"/>
      <c r="AJ25" s="386"/>
      <c r="AK25" s="386"/>
      <c r="AL25" s="141"/>
      <c r="AM25" s="141"/>
      <c r="AN25" s="141"/>
      <c r="AO25" s="141"/>
      <c r="AP25" s="141"/>
      <c r="AQ25" s="141"/>
      <c r="AR25" s="141"/>
      <c r="AS25" s="141"/>
    </row>
    <row r="26" spans="1:45" s="34" customFormat="1" ht="9.6" customHeight="1" x14ac:dyDescent="0.25">
      <c r="A26" s="219"/>
      <c r="B26" s="137"/>
      <c r="C26" s="137"/>
      <c r="D26" s="137"/>
      <c r="E26" s="218"/>
      <c r="F26" s="137"/>
      <c r="G26" s="137"/>
      <c r="H26" s="137"/>
      <c r="I26" s="137"/>
      <c r="J26" s="218"/>
      <c r="K26" s="137"/>
      <c r="L26" s="137"/>
      <c r="M26" s="137"/>
      <c r="N26" s="139"/>
      <c r="O26" s="139"/>
      <c r="P26" s="139"/>
      <c r="Q26" s="139"/>
      <c r="R26" s="140"/>
      <c r="S26" s="174"/>
      <c r="T26" s="141"/>
      <c r="U26" s="141"/>
      <c r="V26" s="141"/>
      <c r="W26" s="141"/>
      <c r="X26" s="141"/>
      <c r="Y26"/>
      <c r="Z26"/>
      <c r="AA26"/>
      <c r="AB26"/>
      <c r="AC26"/>
      <c r="AD26"/>
      <c r="AE26"/>
      <c r="AF26"/>
      <c r="AG26"/>
      <c r="AH26"/>
      <c r="AI26" s="386"/>
      <c r="AJ26" s="386"/>
      <c r="AK26" s="386"/>
      <c r="AL26" s="141"/>
      <c r="AM26" s="141"/>
      <c r="AN26" s="141"/>
      <c r="AO26" s="141"/>
      <c r="AP26" s="141"/>
      <c r="AQ26" s="141"/>
      <c r="AR26" s="141"/>
      <c r="AS26" s="141"/>
    </row>
    <row r="27" spans="1:45" s="34" customFormat="1" ht="9.6" customHeight="1" x14ac:dyDescent="0.25">
      <c r="A27" s="219"/>
      <c r="B27" s="218"/>
      <c r="C27" s="218"/>
      <c r="D27" s="218"/>
      <c r="E27" s="218"/>
      <c r="F27" s="137"/>
      <c r="G27" s="137"/>
      <c r="H27" s="141"/>
      <c r="I27" s="325"/>
      <c r="J27" s="218"/>
      <c r="K27" s="137"/>
      <c r="L27" s="137"/>
      <c r="M27" s="137"/>
      <c r="N27" s="139"/>
      <c r="O27" s="139"/>
      <c r="P27" s="139"/>
      <c r="Q27" s="139"/>
      <c r="R27" s="140"/>
      <c r="S27" s="141"/>
      <c r="T27" s="141"/>
      <c r="U27" s="141"/>
      <c r="V27" s="141"/>
      <c r="W27" s="141"/>
      <c r="X27" s="141"/>
      <c r="Y27"/>
      <c r="Z27"/>
      <c r="AA27"/>
      <c r="AB27"/>
      <c r="AC27"/>
      <c r="AD27"/>
      <c r="AE27"/>
      <c r="AF27"/>
      <c r="AG27"/>
      <c r="AH27"/>
      <c r="AI27" s="386"/>
      <c r="AJ27" s="386"/>
      <c r="AK27" s="386"/>
      <c r="AL27" s="141"/>
      <c r="AM27" s="141"/>
      <c r="AN27" s="141"/>
      <c r="AO27" s="141"/>
      <c r="AP27" s="141"/>
      <c r="AQ27" s="141"/>
      <c r="AR27" s="141"/>
      <c r="AS27" s="141"/>
    </row>
    <row r="28" spans="1:45" s="34" customFormat="1" ht="9.6" customHeight="1" x14ac:dyDescent="0.25">
      <c r="A28" s="219"/>
      <c r="B28" s="137"/>
      <c r="C28" s="137"/>
      <c r="D28" s="137"/>
      <c r="E28" s="218"/>
      <c r="F28" s="137"/>
      <c r="G28" s="137"/>
      <c r="H28" s="137"/>
      <c r="I28" s="137"/>
      <c r="J28" s="218"/>
      <c r="K28" s="137"/>
      <c r="L28" s="137"/>
      <c r="M28" s="137"/>
      <c r="N28" s="139"/>
      <c r="O28" s="139"/>
      <c r="P28" s="139"/>
      <c r="Q28" s="139"/>
      <c r="R28" s="140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421"/>
      <c r="AJ28" s="421"/>
      <c r="AK28" s="421"/>
      <c r="AL28" s="141"/>
      <c r="AM28" s="141"/>
      <c r="AN28" s="141"/>
      <c r="AO28" s="141"/>
      <c r="AP28" s="141"/>
      <c r="AQ28" s="141"/>
      <c r="AR28" s="141"/>
      <c r="AS28" s="141"/>
    </row>
    <row r="29" spans="1:45" s="34" customFormat="1" ht="9.6" customHeight="1" x14ac:dyDescent="0.25">
      <c r="A29" s="219"/>
      <c r="B29" s="218"/>
      <c r="C29" s="218"/>
      <c r="D29" s="218"/>
      <c r="E29" s="218"/>
      <c r="F29" s="137"/>
      <c r="G29" s="137"/>
      <c r="H29" s="141"/>
      <c r="I29" s="137"/>
      <c r="J29" s="218"/>
      <c r="K29" s="137"/>
      <c r="L29" s="137"/>
      <c r="M29" s="325"/>
      <c r="N29" s="218"/>
      <c r="O29" s="137"/>
      <c r="P29" s="139"/>
      <c r="Q29" s="139"/>
      <c r="R29" s="140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421"/>
      <c r="AJ29" s="421"/>
      <c r="AK29" s="421"/>
      <c r="AL29" s="141"/>
      <c r="AM29" s="141"/>
      <c r="AN29" s="141"/>
      <c r="AO29" s="141"/>
      <c r="AP29" s="141"/>
      <c r="AQ29" s="141"/>
      <c r="AR29" s="141"/>
      <c r="AS29" s="141"/>
    </row>
    <row r="30" spans="1:45" s="34" customFormat="1" ht="9.6" customHeight="1" x14ac:dyDescent="0.25">
      <c r="A30" s="219"/>
      <c r="B30" s="137"/>
      <c r="C30" s="137"/>
      <c r="D30" s="137"/>
      <c r="E30" s="218"/>
      <c r="F30" s="137"/>
      <c r="G30" s="137"/>
      <c r="H30" s="137"/>
      <c r="I30" s="137"/>
      <c r="J30" s="218"/>
      <c r="K30" s="137"/>
      <c r="L30" s="137"/>
      <c r="M30" s="137"/>
      <c r="N30" s="139"/>
      <c r="O30" s="137"/>
      <c r="P30" s="139"/>
      <c r="Q30" s="139"/>
      <c r="R30" s="140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421"/>
      <c r="AJ30" s="421"/>
      <c r="AK30" s="421"/>
      <c r="AL30" s="141"/>
      <c r="AM30" s="141"/>
      <c r="AN30" s="141"/>
      <c r="AO30" s="141"/>
      <c r="AP30" s="141"/>
      <c r="AQ30" s="141"/>
      <c r="AR30" s="141"/>
      <c r="AS30" s="141"/>
    </row>
    <row r="31" spans="1:45" s="34" customFormat="1" ht="9.6" customHeight="1" x14ac:dyDescent="0.25">
      <c r="A31" s="219"/>
      <c r="B31" s="218"/>
      <c r="C31" s="218"/>
      <c r="D31" s="218"/>
      <c r="E31" s="218"/>
      <c r="F31" s="137"/>
      <c r="G31" s="137"/>
      <c r="H31" s="141"/>
      <c r="I31" s="325"/>
      <c r="J31" s="218"/>
      <c r="K31" s="137"/>
      <c r="L31" s="137"/>
      <c r="M31" s="137"/>
      <c r="N31" s="139"/>
      <c r="O31" s="139"/>
      <c r="P31" s="139"/>
      <c r="Q31" s="139"/>
      <c r="R31" s="14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421"/>
      <c r="AJ31" s="421"/>
      <c r="AK31" s="421"/>
      <c r="AL31" s="141"/>
      <c r="AM31" s="141"/>
      <c r="AN31" s="141"/>
      <c r="AO31" s="141"/>
      <c r="AP31" s="141"/>
      <c r="AQ31" s="141"/>
      <c r="AR31" s="141"/>
      <c r="AS31" s="141"/>
    </row>
    <row r="32" spans="1:45" s="34" customFormat="1" ht="9.6" customHeight="1" x14ac:dyDescent="0.25">
      <c r="A32" s="219"/>
      <c r="B32" s="137"/>
      <c r="C32" s="137"/>
      <c r="D32" s="137"/>
      <c r="E32" s="218"/>
      <c r="F32" s="137"/>
      <c r="G32" s="137"/>
      <c r="H32" s="137"/>
      <c r="I32" s="137"/>
      <c r="J32" s="218"/>
      <c r="K32" s="137"/>
      <c r="L32" s="326"/>
      <c r="M32" s="137"/>
      <c r="N32" s="139"/>
      <c r="O32" s="139"/>
      <c r="P32" s="139"/>
      <c r="Q32" s="139"/>
      <c r="R32" s="140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421"/>
      <c r="AJ32" s="421"/>
      <c r="AK32" s="421"/>
      <c r="AL32" s="141"/>
      <c r="AM32" s="141"/>
      <c r="AN32" s="141"/>
      <c r="AO32" s="141"/>
      <c r="AP32" s="141"/>
      <c r="AQ32" s="141"/>
      <c r="AR32" s="141"/>
      <c r="AS32" s="141"/>
    </row>
    <row r="33" spans="1:45" s="34" customFormat="1" ht="9.6" customHeight="1" x14ac:dyDescent="0.25">
      <c r="A33" s="219"/>
      <c r="B33" s="218"/>
      <c r="C33" s="218"/>
      <c r="D33" s="218"/>
      <c r="E33" s="218"/>
      <c r="F33" s="137"/>
      <c r="G33" s="137"/>
      <c r="H33" s="141"/>
      <c r="I33" s="137"/>
      <c r="J33" s="218"/>
      <c r="K33" s="325"/>
      <c r="L33" s="218"/>
      <c r="M33" s="137"/>
      <c r="N33" s="139"/>
      <c r="O33" s="139"/>
      <c r="P33" s="139"/>
      <c r="Q33" s="139"/>
      <c r="R33" s="140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421"/>
      <c r="AJ33" s="421"/>
      <c r="AK33" s="421"/>
      <c r="AL33" s="141"/>
      <c r="AM33" s="141"/>
      <c r="AN33" s="141"/>
      <c r="AO33" s="141"/>
      <c r="AP33" s="141"/>
      <c r="AQ33" s="141"/>
      <c r="AR33" s="141"/>
      <c r="AS33" s="141"/>
    </row>
    <row r="34" spans="1:45" s="34" customFormat="1" ht="9.6" customHeight="1" x14ac:dyDescent="0.25">
      <c r="A34" s="219"/>
      <c r="B34" s="137"/>
      <c r="C34" s="137"/>
      <c r="D34" s="137"/>
      <c r="E34" s="218"/>
      <c r="F34" s="137"/>
      <c r="G34" s="137"/>
      <c r="H34" s="137"/>
      <c r="I34" s="137"/>
      <c r="J34" s="218"/>
      <c r="K34" s="137"/>
      <c r="L34" s="137"/>
      <c r="M34" s="137"/>
      <c r="N34" s="139"/>
      <c r="O34" s="139"/>
      <c r="P34" s="139"/>
      <c r="Q34" s="139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421"/>
      <c r="AJ34" s="421"/>
      <c r="AK34" s="421"/>
      <c r="AL34" s="141"/>
      <c r="AM34" s="141"/>
      <c r="AN34" s="141"/>
      <c r="AO34" s="141"/>
      <c r="AP34" s="141"/>
      <c r="AQ34" s="141"/>
      <c r="AR34" s="141"/>
      <c r="AS34" s="141"/>
    </row>
    <row r="35" spans="1:45" s="34" customFormat="1" ht="9.6" customHeight="1" x14ac:dyDescent="0.25">
      <c r="A35" s="219"/>
      <c r="B35" s="218"/>
      <c r="C35" s="218"/>
      <c r="D35" s="218"/>
      <c r="E35" s="218"/>
      <c r="F35" s="137"/>
      <c r="G35" s="137"/>
      <c r="H35" s="141"/>
      <c r="I35" s="325"/>
      <c r="J35" s="218"/>
      <c r="K35" s="137"/>
      <c r="L35" s="137"/>
      <c r="M35" s="137"/>
      <c r="N35" s="139"/>
      <c r="O35" s="139"/>
      <c r="P35" s="139"/>
      <c r="Q35" s="139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421"/>
      <c r="AJ35" s="421"/>
      <c r="AK35" s="421"/>
      <c r="AL35" s="141"/>
      <c r="AM35" s="141"/>
      <c r="AN35" s="141"/>
      <c r="AO35" s="141"/>
      <c r="AP35" s="141"/>
      <c r="AQ35" s="141"/>
      <c r="AR35" s="141"/>
      <c r="AS35" s="141"/>
    </row>
    <row r="36" spans="1:45" s="34" customFormat="1" ht="9.6" customHeight="1" x14ac:dyDescent="0.25">
      <c r="A36" s="335"/>
      <c r="B36" s="137"/>
      <c r="C36" s="137"/>
      <c r="D36" s="137"/>
      <c r="E36" s="218"/>
      <c r="F36" s="137"/>
      <c r="G36" s="137"/>
      <c r="H36" s="137"/>
      <c r="I36" s="137"/>
      <c r="J36" s="218"/>
      <c r="K36" s="137"/>
      <c r="L36" s="137"/>
      <c r="M36" s="137"/>
      <c r="N36" s="137"/>
      <c r="O36" s="137"/>
      <c r="P36" s="137"/>
      <c r="Q36" s="139"/>
      <c r="R36" s="140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421"/>
      <c r="AJ36" s="421"/>
      <c r="AK36" s="421"/>
      <c r="AL36" s="141"/>
      <c r="AM36" s="141"/>
      <c r="AN36" s="141"/>
      <c r="AO36" s="141"/>
      <c r="AP36" s="141"/>
      <c r="AQ36" s="141"/>
      <c r="AR36" s="141"/>
      <c r="AS36" s="141"/>
    </row>
    <row r="37" spans="1:45" s="34" customFormat="1" ht="9.6" customHeight="1" x14ac:dyDescent="0.25">
      <c r="A37" s="219"/>
      <c r="B37" s="218"/>
      <c r="C37" s="218"/>
      <c r="D37" s="218"/>
      <c r="E37" s="218"/>
      <c r="F37" s="321"/>
      <c r="G37" s="321"/>
      <c r="H37" s="324"/>
      <c r="I37" s="305"/>
      <c r="J37" s="314"/>
      <c r="K37" s="305"/>
      <c r="L37" s="305"/>
      <c r="M37" s="305"/>
      <c r="N37" s="316"/>
      <c r="O37" s="316"/>
      <c r="P37" s="316"/>
      <c r="Q37" s="139"/>
      <c r="R37" s="140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421"/>
      <c r="AJ37" s="421"/>
      <c r="AK37" s="421"/>
      <c r="AL37" s="141"/>
      <c r="AM37" s="141"/>
      <c r="AN37" s="141"/>
      <c r="AO37" s="141"/>
      <c r="AP37" s="141"/>
      <c r="AQ37" s="141"/>
      <c r="AR37" s="141"/>
      <c r="AS37" s="141"/>
    </row>
    <row r="38" spans="1:45" s="34" customFormat="1" ht="9.6" customHeight="1" x14ac:dyDescent="0.25">
      <c r="A38" s="335"/>
      <c r="B38" s="137"/>
      <c r="C38" s="137"/>
      <c r="D38" s="137"/>
      <c r="E38" s="218"/>
      <c r="F38" s="137"/>
      <c r="G38" s="137"/>
      <c r="H38" s="137"/>
      <c r="I38" s="137"/>
      <c r="J38" s="218"/>
      <c r="K38" s="137"/>
      <c r="L38" s="137"/>
      <c r="M38" s="137"/>
      <c r="N38" s="139"/>
      <c r="O38" s="139"/>
      <c r="P38" s="139"/>
      <c r="Q38" s="139"/>
      <c r="R38" s="140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421"/>
      <c r="AJ38" s="421"/>
      <c r="AK38" s="421"/>
      <c r="AL38" s="141"/>
      <c r="AM38" s="141"/>
      <c r="AN38" s="141"/>
      <c r="AO38" s="141"/>
      <c r="AP38" s="141"/>
      <c r="AQ38" s="141"/>
      <c r="AR38" s="141"/>
      <c r="AS38" s="141"/>
    </row>
    <row r="39" spans="1:45" s="34" customFormat="1" ht="9.6" customHeight="1" x14ac:dyDescent="0.25">
      <c r="A39" s="219"/>
      <c r="B39" s="218"/>
      <c r="C39" s="218"/>
      <c r="D39" s="218"/>
      <c r="E39" s="218"/>
      <c r="F39" s="137"/>
      <c r="G39" s="137"/>
      <c r="H39" s="141"/>
      <c r="I39" s="325"/>
      <c r="J39" s="218"/>
      <c r="K39" s="137"/>
      <c r="L39" s="137"/>
      <c r="M39" s="137"/>
      <c r="N39" s="139"/>
      <c r="O39" s="139"/>
      <c r="P39" s="139"/>
      <c r="Q39" s="139"/>
      <c r="R39" s="140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421"/>
      <c r="AJ39" s="421"/>
      <c r="AK39" s="421"/>
      <c r="AL39" s="141"/>
      <c r="AM39" s="141"/>
      <c r="AN39" s="141"/>
      <c r="AO39" s="141"/>
      <c r="AP39" s="141"/>
      <c r="AQ39" s="141"/>
      <c r="AR39" s="141"/>
      <c r="AS39" s="141"/>
    </row>
    <row r="40" spans="1:45" s="34" customFormat="1" ht="9.6" customHeight="1" x14ac:dyDescent="0.25">
      <c r="A40" s="219"/>
      <c r="B40" s="137"/>
      <c r="C40" s="137"/>
      <c r="D40" s="137"/>
      <c r="E40" s="218"/>
      <c r="F40" s="137"/>
      <c r="G40" s="137"/>
      <c r="H40" s="137"/>
      <c r="I40" s="137"/>
      <c r="J40" s="218"/>
      <c r="K40" s="137"/>
      <c r="L40" s="326"/>
      <c r="M40" s="137"/>
      <c r="N40" s="139"/>
      <c r="O40" s="139"/>
      <c r="P40" s="139"/>
      <c r="Q40" s="139"/>
      <c r="R40" s="140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421"/>
      <c r="AJ40" s="421"/>
      <c r="AK40" s="421"/>
      <c r="AL40" s="141"/>
      <c r="AM40" s="141"/>
      <c r="AN40" s="141"/>
      <c r="AO40" s="141"/>
      <c r="AP40" s="141"/>
      <c r="AQ40" s="141"/>
      <c r="AR40" s="141"/>
      <c r="AS40" s="141"/>
    </row>
    <row r="41" spans="1:45" s="34" customFormat="1" ht="9.6" customHeight="1" x14ac:dyDescent="0.25">
      <c r="A41" s="219"/>
      <c r="B41" s="218"/>
      <c r="C41" s="218"/>
      <c r="D41" s="218"/>
      <c r="E41" s="218"/>
      <c r="F41" s="137"/>
      <c r="G41" s="137"/>
      <c r="H41" s="141"/>
      <c r="I41" s="137"/>
      <c r="J41" s="218"/>
      <c r="K41" s="325"/>
      <c r="L41" s="218"/>
      <c r="M41" s="137"/>
      <c r="N41" s="139"/>
      <c r="O41" s="139"/>
      <c r="P41" s="139"/>
      <c r="Q41" s="139"/>
      <c r="R41" s="140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421"/>
      <c r="AJ41" s="421"/>
      <c r="AK41" s="421"/>
      <c r="AL41" s="141"/>
      <c r="AM41" s="141"/>
      <c r="AN41" s="141"/>
      <c r="AO41" s="141"/>
      <c r="AP41" s="141"/>
      <c r="AQ41" s="141"/>
      <c r="AR41" s="141"/>
      <c r="AS41" s="141"/>
    </row>
    <row r="42" spans="1:45" s="34" customFormat="1" ht="9.6" customHeight="1" x14ac:dyDescent="0.25">
      <c r="A42" s="219"/>
      <c r="B42" s="137"/>
      <c r="C42" s="137"/>
      <c r="D42" s="137"/>
      <c r="E42" s="218"/>
      <c r="F42" s="137"/>
      <c r="G42" s="137"/>
      <c r="H42" s="137"/>
      <c r="I42" s="137"/>
      <c r="J42" s="218"/>
      <c r="K42" s="137"/>
      <c r="L42" s="137"/>
      <c r="M42" s="137"/>
      <c r="N42" s="139"/>
      <c r="O42" s="139"/>
      <c r="P42" s="139"/>
      <c r="Q42" s="139"/>
      <c r="R42" s="140"/>
      <c r="S42" s="174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421"/>
      <c r="AJ42" s="421"/>
      <c r="AK42" s="421"/>
      <c r="AL42" s="141"/>
      <c r="AM42" s="141"/>
      <c r="AN42" s="141"/>
      <c r="AO42" s="141"/>
      <c r="AP42" s="141"/>
      <c r="AQ42" s="141"/>
      <c r="AR42" s="141"/>
      <c r="AS42" s="141"/>
    </row>
    <row r="43" spans="1:45" s="34" customFormat="1" ht="9.6" customHeight="1" x14ac:dyDescent="0.25">
      <c r="A43" s="219"/>
      <c r="B43" s="218"/>
      <c r="C43" s="218"/>
      <c r="D43" s="218"/>
      <c r="E43" s="218"/>
      <c r="F43" s="137"/>
      <c r="G43" s="137"/>
      <c r="H43" s="141"/>
      <c r="I43" s="325"/>
      <c r="J43" s="218"/>
      <c r="K43" s="137"/>
      <c r="L43" s="137"/>
      <c r="M43" s="137"/>
      <c r="N43" s="139"/>
      <c r="O43" s="139"/>
      <c r="P43" s="139"/>
      <c r="Q43" s="139"/>
      <c r="R43" s="140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421"/>
      <c r="AJ43" s="421"/>
      <c r="AK43" s="421"/>
      <c r="AL43" s="141"/>
      <c r="AM43" s="141"/>
      <c r="AN43" s="141"/>
      <c r="AO43" s="141"/>
      <c r="AP43" s="141"/>
      <c r="AQ43" s="141"/>
      <c r="AR43" s="141"/>
      <c r="AS43" s="141"/>
    </row>
    <row r="44" spans="1:45" s="34" customFormat="1" ht="9.6" customHeight="1" x14ac:dyDescent="0.25">
      <c r="A44" s="219"/>
      <c r="B44" s="137"/>
      <c r="C44" s="137"/>
      <c r="D44" s="137"/>
      <c r="E44" s="218"/>
      <c r="F44" s="137"/>
      <c r="G44" s="137"/>
      <c r="H44" s="137"/>
      <c r="I44" s="137"/>
      <c r="J44" s="218"/>
      <c r="K44" s="137"/>
      <c r="L44" s="137"/>
      <c r="M44" s="137"/>
      <c r="N44" s="139"/>
      <c r="O44" s="139"/>
      <c r="P44" s="139"/>
      <c r="Q44" s="139"/>
      <c r="R44" s="140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421"/>
      <c r="AJ44" s="421"/>
      <c r="AK44" s="421"/>
      <c r="AL44" s="141"/>
      <c r="AM44" s="141"/>
      <c r="AN44" s="141"/>
      <c r="AO44" s="141"/>
      <c r="AP44" s="141"/>
      <c r="AQ44" s="141"/>
      <c r="AR44" s="141"/>
      <c r="AS44" s="141"/>
    </row>
    <row r="45" spans="1:45" s="34" customFormat="1" ht="9.6" customHeight="1" x14ac:dyDescent="0.25">
      <c r="A45" s="219"/>
      <c r="B45" s="218"/>
      <c r="C45" s="218"/>
      <c r="D45" s="218"/>
      <c r="E45" s="218"/>
      <c r="F45" s="137"/>
      <c r="G45" s="137"/>
      <c r="H45" s="141"/>
      <c r="I45" s="137"/>
      <c r="J45" s="218"/>
      <c r="K45" s="137"/>
      <c r="L45" s="137"/>
      <c r="M45" s="325"/>
      <c r="N45" s="218"/>
      <c r="O45" s="137"/>
      <c r="P45" s="139"/>
      <c r="Q45" s="139"/>
      <c r="R45" s="140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421"/>
      <c r="AJ45" s="421"/>
      <c r="AK45" s="421"/>
      <c r="AL45" s="141"/>
      <c r="AM45" s="141"/>
      <c r="AN45" s="141"/>
      <c r="AO45" s="141"/>
      <c r="AP45" s="141"/>
      <c r="AQ45" s="141"/>
      <c r="AR45" s="141"/>
      <c r="AS45" s="141"/>
    </row>
    <row r="46" spans="1:45" s="34" customFormat="1" ht="9.6" customHeight="1" x14ac:dyDescent="0.25">
      <c r="A46" s="219"/>
      <c r="B46" s="137"/>
      <c r="C46" s="137"/>
      <c r="D46" s="137"/>
      <c r="E46" s="218"/>
      <c r="F46" s="137"/>
      <c r="G46" s="137"/>
      <c r="H46" s="137"/>
      <c r="I46" s="137"/>
      <c r="J46" s="218"/>
      <c r="K46" s="137"/>
      <c r="L46" s="137"/>
      <c r="M46" s="137"/>
      <c r="N46" s="139"/>
      <c r="O46" s="137"/>
      <c r="P46" s="139"/>
      <c r="Q46" s="139"/>
      <c r="R46" s="140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421"/>
      <c r="AJ46" s="421"/>
      <c r="AK46" s="421"/>
      <c r="AL46" s="141"/>
      <c r="AM46" s="141"/>
      <c r="AN46" s="141"/>
      <c r="AO46" s="141"/>
      <c r="AP46" s="141"/>
      <c r="AQ46" s="141"/>
      <c r="AR46" s="141"/>
      <c r="AS46" s="141"/>
    </row>
    <row r="47" spans="1:45" s="34" customFormat="1" ht="9.6" customHeight="1" x14ac:dyDescent="0.25">
      <c r="A47" s="219"/>
      <c r="B47" s="218"/>
      <c r="C47" s="218"/>
      <c r="D47" s="218"/>
      <c r="E47" s="218"/>
      <c r="F47" s="137"/>
      <c r="G47" s="137"/>
      <c r="H47" s="141"/>
      <c r="I47" s="325"/>
      <c r="J47" s="218"/>
      <c r="K47" s="137"/>
      <c r="L47" s="137"/>
      <c r="M47" s="137"/>
      <c r="N47" s="139"/>
      <c r="O47" s="139"/>
      <c r="P47" s="139"/>
      <c r="Q47" s="139"/>
      <c r="R47" s="140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421"/>
      <c r="AJ47" s="421"/>
      <c r="AK47" s="421"/>
      <c r="AL47" s="141"/>
      <c r="AM47" s="141"/>
      <c r="AN47" s="141"/>
      <c r="AO47" s="141"/>
      <c r="AP47" s="141"/>
      <c r="AQ47" s="141"/>
      <c r="AR47" s="141"/>
      <c r="AS47" s="141"/>
    </row>
    <row r="48" spans="1:45" s="34" customFormat="1" ht="9.6" customHeight="1" x14ac:dyDescent="0.25">
      <c r="A48" s="219"/>
      <c r="B48" s="137"/>
      <c r="C48" s="137"/>
      <c r="D48" s="137"/>
      <c r="E48" s="218"/>
      <c r="F48" s="137"/>
      <c r="G48" s="137"/>
      <c r="H48" s="137"/>
      <c r="I48" s="137"/>
      <c r="J48" s="218"/>
      <c r="K48" s="137"/>
      <c r="L48" s="326"/>
      <c r="M48" s="137"/>
      <c r="N48" s="139"/>
      <c r="O48" s="139"/>
      <c r="P48" s="139"/>
      <c r="Q48" s="139"/>
      <c r="R48" s="140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421"/>
      <c r="AJ48" s="421"/>
      <c r="AK48" s="421"/>
      <c r="AL48" s="141"/>
      <c r="AM48" s="141"/>
      <c r="AN48" s="141"/>
      <c r="AO48" s="141"/>
      <c r="AP48" s="141"/>
      <c r="AQ48" s="141"/>
      <c r="AR48" s="141"/>
      <c r="AS48" s="141"/>
    </row>
    <row r="49" spans="1:45" s="34" customFormat="1" ht="9.6" customHeight="1" x14ac:dyDescent="0.25">
      <c r="A49" s="219"/>
      <c r="B49" s="218"/>
      <c r="C49" s="218"/>
      <c r="D49" s="218"/>
      <c r="E49" s="218"/>
      <c r="F49" s="137"/>
      <c r="G49" s="137"/>
      <c r="H49" s="141"/>
      <c r="I49" s="137"/>
      <c r="J49" s="218"/>
      <c r="K49" s="325"/>
      <c r="L49" s="218"/>
      <c r="M49" s="137"/>
      <c r="N49" s="139"/>
      <c r="O49" s="139"/>
      <c r="P49" s="139"/>
      <c r="Q49" s="139"/>
      <c r="R49" s="140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421"/>
      <c r="AJ49" s="421"/>
      <c r="AK49" s="421"/>
      <c r="AL49" s="141"/>
      <c r="AM49" s="141"/>
      <c r="AN49" s="141"/>
      <c r="AO49" s="141"/>
      <c r="AP49" s="141"/>
      <c r="AQ49" s="141"/>
      <c r="AR49" s="141"/>
      <c r="AS49" s="141"/>
    </row>
    <row r="50" spans="1:45" s="34" customFormat="1" ht="9.6" customHeight="1" x14ac:dyDescent="0.25">
      <c r="A50" s="219"/>
      <c r="B50" s="137"/>
      <c r="C50" s="137"/>
      <c r="D50" s="137"/>
      <c r="E50" s="218"/>
      <c r="F50" s="137"/>
      <c r="G50" s="137"/>
      <c r="H50" s="137"/>
      <c r="I50" s="137"/>
      <c r="J50" s="218"/>
      <c r="K50" s="137"/>
      <c r="L50" s="137"/>
      <c r="M50" s="137"/>
      <c r="N50" s="139"/>
      <c r="O50" s="139"/>
      <c r="P50" s="139"/>
      <c r="Q50" s="139"/>
      <c r="R50" s="140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421"/>
      <c r="AJ50" s="421"/>
      <c r="AK50" s="421"/>
      <c r="AL50" s="141"/>
      <c r="AM50" s="141"/>
      <c r="AN50" s="141"/>
      <c r="AO50" s="141"/>
      <c r="AP50" s="141"/>
      <c r="AQ50" s="141"/>
      <c r="AR50" s="141"/>
      <c r="AS50" s="141"/>
    </row>
    <row r="51" spans="1:45" s="34" customFormat="1" ht="9.6" customHeight="1" x14ac:dyDescent="0.25">
      <c r="A51" s="219"/>
      <c r="B51" s="218"/>
      <c r="C51" s="218"/>
      <c r="D51" s="218"/>
      <c r="E51" s="218"/>
      <c r="F51" s="137"/>
      <c r="G51" s="137"/>
      <c r="H51" s="141"/>
      <c r="I51" s="325"/>
      <c r="J51" s="218"/>
      <c r="K51" s="137"/>
      <c r="L51" s="137"/>
      <c r="M51" s="137"/>
      <c r="N51" s="139"/>
      <c r="O51" s="139"/>
      <c r="P51" s="139"/>
      <c r="Q51" s="139"/>
      <c r="R51" s="140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421"/>
      <c r="AJ51" s="421"/>
      <c r="AK51" s="421"/>
      <c r="AL51" s="141"/>
      <c r="AM51" s="141"/>
      <c r="AN51" s="141"/>
      <c r="AO51" s="141"/>
      <c r="AP51" s="141"/>
      <c r="AQ51" s="141"/>
      <c r="AR51" s="141"/>
      <c r="AS51" s="141"/>
    </row>
    <row r="52" spans="1:45" s="34" customFormat="1" ht="9.6" customHeight="1" x14ac:dyDescent="0.25">
      <c r="A52" s="335"/>
      <c r="B52" s="137"/>
      <c r="C52" s="137"/>
      <c r="D52" s="137"/>
      <c r="E52" s="218"/>
      <c r="F52" s="459"/>
      <c r="G52" s="459"/>
      <c r="H52" s="459"/>
      <c r="I52" s="459"/>
      <c r="J52" s="218"/>
      <c r="K52" s="137"/>
      <c r="L52" s="137"/>
      <c r="M52" s="137"/>
      <c r="N52" s="137"/>
      <c r="O52" s="137"/>
      <c r="P52" s="137"/>
      <c r="Q52" s="139"/>
      <c r="R52" s="140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421"/>
      <c r="AJ52" s="421"/>
      <c r="AK52" s="421"/>
      <c r="AL52" s="141"/>
      <c r="AM52" s="141"/>
      <c r="AN52" s="141"/>
      <c r="AO52" s="141"/>
      <c r="AP52" s="141"/>
      <c r="AQ52" s="141"/>
      <c r="AR52" s="141"/>
      <c r="AS52" s="141"/>
    </row>
    <row r="53" spans="1:45" s="2" customFormat="1" ht="6.75" customHeight="1" x14ac:dyDescent="0.25">
      <c r="A53" s="175"/>
      <c r="B53" s="175"/>
      <c r="C53" s="175"/>
      <c r="D53" s="175"/>
      <c r="E53" s="175"/>
      <c r="F53" s="460"/>
      <c r="G53" s="460"/>
      <c r="H53" s="460"/>
      <c r="I53" s="460"/>
      <c r="J53" s="177"/>
      <c r="K53" s="178"/>
      <c r="L53" s="179"/>
      <c r="M53" s="178"/>
      <c r="N53" s="179"/>
      <c r="O53" s="178"/>
      <c r="P53" s="179"/>
      <c r="Q53" s="178"/>
      <c r="R53" s="179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421"/>
      <c r="AJ53" s="421"/>
      <c r="AK53" s="421"/>
      <c r="AL53" s="180"/>
      <c r="AM53" s="180"/>
      <c r="AN53" s="180"/>
      <c r="AO53" s="180"/>
      <c r="AP53" s="180"/>
      <c r="AQ53" s="180"/>
      <c r="AR53" s="180"/>
      <c r="AS53" s="180"/>
    </row>
    <row r="54" spans="1:45" s="18" customFormat="1" ht="10.5" customHeight="1" x14ac:dyDescent="0.25">
      <c r="A54" s="181" t="s">
        <v>45</v>
      </c>
      <c r="B54" s="182"/>
      <c r="C54" s="182"/>
      <c r="D54" s="267"/>
      <c r="E54" s="183" t="s">
        <v>5</v>
      </c>
      <c r="F54" s="184" t="s">
        <v>47</v>
      </c>
      <c r="G54" s="183"/>
      <c r="H54" s="185"/>
      <c r="I54" s="186"/>
      <c r="J54" s="183" t="s">
        <v>5</v>
      </c>
      <c r="K54" s="184" t="s">
        <v>54</v>
      </c>
      <c r="L54" s="187"/>
      <c r="M54" s="184" t="s">
        <v>55</v>
      </c>
      <c r="N54" s="188"/>
      <c r="O54" s="189" t="s">
        <v>56</v>
      </c>
      <c r="P54" s="189"/>
      <c r="Q54" s="190"/>
      <c r="R54" s="191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422"/>
      <c r="AJ54" s="422"/>
      <c r="AK54" s="422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344" t="s">
        <v>46</v>
      </c>
      <c r="B55" s="345"/>
      <c r="C55" s="346"/>
      <c r="D55" s="347"/>
      <c r="E55" s="194">
        <v>1</v>
      </c>
      <c r="F55" s="85" t="e">
        <f>IF(E55&gt;$R$62,,UPPER(VLOOKUP(E55,#REF!,2)))</f>
        <v>#REF!</v>
      </c>
      <c r="G55" s="194"/>
      <c r="H55" s="85"/>
      <c r="I55" s="84"/>
      <c r="J55" s="336" t="s">
        <v>6</v>
      </c>
      <c r="K55" s="83"/>
      <c r="L55" s="337"/>
      <c r="M55" s="83"/>
      <c r="N55" s="338"/>
      <c r="O55" s="339" t="s">
        <v>48</v>
      </c>
      <c r="P55" s="340"/>
      <c r="Q55" s="340"/>
      <c r="R55" s="338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422"/>
      <c r="AJ55" s="422"/>
      <c r="AK55" s="422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348" t="s">
        <v>53</v>
      </c>
      <c r="B56" s="220"/>
      <c r="C56" s="349"/>
      <c r="D56" s="350"/>
      <c r="E56" s="194">
        <v>2</v>
      </c>
      <c r="F56" s="85" t="e">
        <f>IF(E56&gt;$R$62,,UPPER(VLOOKUP(E56,#REF!,2)))</f>
        <v>#REF!</v>
      </c>
      <c r="G56" s="194"/>
      <c r="H56" s="85"/>
      <c r="I56" s="84"/>
      <c r="J56" s="336" t="s">
        <v>7</v>
      </c>
      <c r="K56" s="83"/>
      <c r="L56" s="337"/>
      <c r="M56" s="83"/>
      <c r="N56" s="338"/>
      <c r="O56" s="210"/>
      <c r="P56" s="341"/>
      <c r="Q56" s="220"/>
      <c r="R56" s="342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422"/>
      <c r="AJ56" s="422"/>
      <c r="AK56" s="422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236"/>
      <c r="B57" s="237"/>
      <c r="C57" s="265"/>
      <c r="D57" s="238"/>
      <c r="E57" s="194"/>
      <c r="F57" s="85"/>
      <c r="G57" s="194"/>
      <c r="H57" s="85"/>
      <c r="I57" s="84"/>
      <c r="J57" s="336" t="s">
        <v>8</v>
      </c>
      <c r="K57" s="83"/>
      <c r="L57" s="337"/>
      <c r="M57" s="83"/>
      <c r="N57" s="338"/>
      <c r="O57" s="339" t="s">
        <v>49</v>
      </c>
      <c r="P57" s="340"/>
      <c r="Q57" s="340"/>
      <c r="R57" s="338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422"/>
      <c r="AJ57" s="422"/>
      <c r="AK57" s="422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207"/>
      <c r="B58" s="126"/>
      <c r="C58" s="126"/>
      <c r="D58" s="208"/>
      <c r="E58" s="194"/>
      <c r="F58" s="85"/>
      <c r="G58" s="194"/>
      <c r="H58" s="85"/>
      <c r="I58" s="84"/>
      <c r="J58" s="336" t="s">
        <v>9</v>
      </c>
      <c r="K58" s="83"/>
      <c r="L58" s="337"/>
      <c r="M58" s="83"/>
      <c r="N58" s="338"/>
      <c r="O58" s="83"/>
      <c r="P58" s="337"/>
      <c r="Q58" s="83"/>
      <c r="R58" s="338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422"/>
      <c r="AJ58" s="422"/>
      <c r="AK58" s="422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224"/>
      <c r="B59" s="239"/>
      <c r="C59" s="239"/>
      <c r="D59" s="266"/>
      <c r="E59" s="194"/>
      <c r="F59" s="85"/>
      <c r="G59" s="194"/>
      <c r="H59" s="85"/>
      <c r="I59" s="84"/>
      <c r="J59" s="336" t="s">
        <v>10</v>
      </c>
      <c r="K59" s="83"/>
      <c r="L59" s="337"/>
      <c r="M59" s="83"/>
      <c r="N59" s="338"/>
      <c r="O59" s="220"/>
      <c r="P59" s="341"/>
      <c r="Q59" s="220"/>
      <c r="R59" s="342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422"/>
      <c r="AJ59" s="422"/>
      <c r="AK59" s="422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225"/>
      <c r="B60" s="22"/>
      <c r="C60" s="126"/>
      <c r="D60" s="208"/>
      <c r="E60" s="194"/>
      <c r="F60" s="85"/>
      <c r="G60" s="194"/>
      <c r="H60" s="85"/>
      <c r="I60" s="84"/>
      <c r="J60" s="336" t="s">
        <v>11</v>
      </c>
      <c r="K60" s="83"/>
      <c r="L60" s="337"/>
      <c r="M60" s="83"/>
      <c r="N60" s="338"/>
      <c r="O60" s="339" t="s">
        <v>34</v>
      </c>
      <c r="P60" s="340"/>
      <c r="Q60" s="340"/>
      <c r="R60" s="338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422"/>
      <c r="AJ60" s="422"/>
      <c r="AK60" s="422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225"/>
      <c r="B61" s="22"/>
      <c r="C61" s="216"/>
      <c r="D61" s="234"/>
      <c r="E61" s="194"/>
      <c r="F61" s="85"/>
      <c r="G61" s="194"/>
      <c r="H61" s="85"/>
      <c r="I61" s="84"/>
      <c r="J61" s="336" t="s">
        <v>12</v>
      </c>
      <c r="K61" s="83"/>
      <c r="L61" s="337"/>
      <c r="M61" s="83"/>
      <c r="N61" s="338"/>
      <c r="O61" s="83"/>
      <c r="P61" s="337"/>
      <c r="Q61" s="83"/>
      <c r="R61" s="338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422"/>
      <c r="AJ61" s="422"/>
      <c r="AK61" s="422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226"/>
      <c r="B62" s="223"/>
      <c r="C62" s="262"/>
      <c r="D62" s="235"/>
      <c r="E62" s="211"/>
      <c r="F62" s="210"/>
      <c r="G62" s="211"/>
      <c r="H62" s="210"/>
      <c r="I62" s="212"/>
      <c r="J62" s="343" t="s">
        <v>13</v>
      </c>
      <c r="K62" s="220"/>
      <c r="L62" s="341"/>
      <c r="M62" s="220"/>
      <c r="N62" s="342"/>
      <c r="O62" s="220" t="str">
        <f>R4</f>
        <v>Dénes Tibor</v>
      </c>
      <c r="P62" s="341"/>
      <c r="Q62" s="220"/>
      <c r="R62" s="214" t="e">
        <f>MIN(4,#REF!)</f>
        <v>#REF!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422"/>
      <c r="AJ62" s="422"/>
      <c r="AK62" s="422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333"/>
      <c r="AL63" s="333"/>
      <c r="AM63" s="333"/>
      <c r="AN63" s="333"/>
      <c r="AO63" s="333"/>
      <c r="AP63" s="333"/>
      <c r="AQ63" s="333"/>
      <c r="AR63" s="333"/>
      <c r="AS63" s="333"/>
    </row>
    <row r="64" spans="1:45" x14ac:dyDescent="0.25"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L64" s="333"/>
      <c r="AM64" s="333"/>
      <c r="AN64" s="333"/>
      <c r="AO64" s="333"/>
      <c r="AP64" s="333"/>
      <c r="AQ64" s="333"/>
      <c r="AR64" s="333"/>
      <c r="AS64" s="333"/>
    </row>
    <row r="65" spans="20:45" x14ac:dyDescent="0.25">
      <c r="T65" s="333"/>
      <c r="U65" s="333"/>
      <c r="V65" s="333"/>
      <c r="W65" s="333"/>
      <c r="X65" s="333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L65" s="333"/>
      <c r="AM65" s="333"/>
      <c r="AN65" s="333"/>
      <c r="AO65" s="333"/>
      <c r="AP65" s="333"/>
      <c r="AQ65" s="333"/>
      <c r="AR65" s="333"/>
      <c r="AS65" s="333"/>
    </row>
    <row r="66" spans="20:45" x14ac:dyDescent="0.25">
      <c r="T66" s="333"/>
      <c r="U66" s="333"/>
      <c r="V66" s="333"/>
      <c r="W66" s="333"/>
      <c r="X66" s="333"/>
      <c r="Y66" s="333"/>
      <c r="Z66" s="333"/>
      <c r="AA66" s="333"/>
      <c r="AB66" s="333"/>
      <c r="AC66" s="333"/>
      <c r="AD66" s="333"/>
      <c r="AE66" s="333"/>
      <c r="AF66" s="333"/>
      <c r="AG66" s="333"/>
      <c r="AH66" s="333"/>
      <c r="AL66" s="333"/>
      <c r="AM66" s="333"/>
      <c r="AN66" s="333"/>
      <c r="AO66" s="333"/>
      <c r="AP66" s="333"/>
      <c r="AQ66" s="333"/>
      <c r="AR66" s="333"/>
      <c r="AS66" s="333"/>
    </row>
    <row r="67" spans="20:45" x14ac:dyDescent="0.25">
      <c r="T67" s="333"/>
      <c r="U67" s="333"/>
      <c r="V67" s="333"/>
      <c r="W67" s="333"/>
      <c r="X67" s="333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L67" s="333"/>
      <c r="AM67" s="333"/>
      <c r="AN67" s="333"/>
      <c r="AO67" s="333"/>
      <c r="AP67" s="333"/>
      <c r="AQ67" s="333"/>
      <c r="AR67" s="333"/>
      <c r="AS67" s="333"/>
    </row>
    <row r="68" spans="20:45" x14ac:dyDescent="0.25">
      <c r="T68" s="333"/>
      <c r="U68" s="33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L68" s="333"/>
      <c r="AM68" s="333"/>
      <c r="AN68" s="333"/>
      <c r="AO68" s="333"/>
      <c r="AP68" s="333"/>
      <c r="AQ68" s="333"/>
      <c r="AR68" s="333"/>
      <c r="AS68" s="333"/>
    </row>
    <row r="69" spans="20:45" x14ac:dyDescent="0.25">
      <c r="T69" s="333"/>
      <c r="U69" s="333"/>
      <c r="V69" s="333"/>
      <c r="W69" s="333"/>
      <c r="X69" s="333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L69" s="333"/>
      <c r="AM69" s="333"/>
      <c r="AN69" s="333"/>
      <c r="AO69" s="333"/>
      <c r="AP69" s="333"/>
      <c r="AQ69" s="333"/>
      <c r="AR69" s="333"/>
      <c r="AS69" s="333"/>
    </row>
    <row r="70" spans="20:45" x14ac:dyDescent="0.25">
      <c r="T70" s="333"/>
      <c r="U70" s="333"/>
      <c r="V70" s="333"/>
      <c r="W70" s="333"/>
      <c r="X70" s="333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L70" s="333"/>
      <c r="AM70" s="333"/>
      <c r="AN70" s="333"/>
      <c r="AO70" s="333"/>
      <c r="AP70" s="333"/>
      <c r="AQ70" s="333"/>
      <c r="AR70" s="333"/>
      <c r="AS70" s="333"/>
    </row>
    <row r="71" spans="20:45" x14ac:dyDescent="0.25">
      <c r="T71" s="333"/>
      <c r="U71" s="333"/>
      <c r="V71" s="333"/>
      <c r="W71" s="333"/>
      <c r="X71" s="333"/>
      <c r="Y71" s="333"/>
      <c r="Z71" s="333"/>
      <c r="AA71" s="333"/>
      <c r="AB71" s="333"/>
      <c r="AC71" s="333"/>
      <c r="AD71" s="333"/>
      <c r="AE71" s="333"/>
      <c r="AF71" s="333"/>
      <c r="AG71" s="333"/>
      <c r="AH71" s="333"/>
      <c r="AL71" s="333"/>
      <c r="AM71" s="333"/>
      <c r="AN71" s="333"/>
      <c r="AO71" s="333"/>
      <c r="AP71" s="333"/>
      <c r="AQ71" s="333"/>
      <c r="AR71" s="333"/>
      <c r="AS71" s="333"/>
    </row>
    <row r="72" spans="20:45" x14ac:dyDescent="0.25">
      <c r="T72" s="333"/>
      <c r="U72" s="333"/>
      <c r="V72" s="333"/>
      <c r="W72" s="333"/>
      <c r="X72" s="333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L72" s="333"/>
      <c r="AM72" s="333"/>
      <c r="AN72" s="333"/>
      <c r="AO72" s="333"/>
      <c r="AP72" s="333"/>
      <c r="AQ72" s="333"/>
      <c r="AR72" s="333"/>
      <c r="AS72" s="333"/>
    </row>
    <row r="73" spans="20:45" x14ac:dyDescent="0.25">
      <c r="T73" s="333"/>
      <c r="U73" s="333"/>
      <c r="V73" s="333"/>
      <c r="W73" s="333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L73" s="333"/>
      <c r="AM73" s="333"/>
      <c r="AN73" s="333"/>
      <c r="AO73" s="333"/>
      <c r="AP73" s="333"/>
      <c r="AQ73" s="333"/>
      <c r="AR73" s="333"/>
      <c r="AS73" s="333"/>
    </row>
    <row r="74" spans="20:45" x14ac:dyDescent="0.25">
      <c r="T74" s="333"/>
      <c r="U74" s="333"/>
      <c r="V74" s="333"/>
      <c r="W74" s="333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L74" s="333"/>
      <c r="AM74" s="333"/>
      <c r="AN74" s="333"/>
      <c r="AO74" s="333"/>
      <c r="AP74" s="333"/>
      <c r="AQ74" s="333"/>
      <c r="AR74" s="333"/>
      <c r="AS74" s="333"/>
    </row>
    <row r="75" spans="20:45" x14ac:dyDescent="0.25"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L75" s="333"/>
      <c r="AM75" s="333"/>
      <c r="AN75" s="333"/>
      <c r="AO75" s="333"/>
      <c r="AP75" s="333"/>
      <c r="AQ75" s="333"/>
      <c r="AR75" s="333"/>
      <c r="AS75" s="333"/>
    </row>
    <row r="76" spans="20:45" x14ac:dyDescent="0.25">
      <c r="T76" s="333"/>
      <c r="U76" s="333"/>
      <c r="V76" s="333"/>
      <c r="W76" s="333"/>
      <c r="X76" s="333"/>
      <c r="Y76" s="333"/>
      <c r="Z76" s="333"/>
      <c r="AA76" s="333"/>
      <c r="AB76" s="333"/>
      <c r="AC76" s="333"/>
      <c r="AD76" s="333"/>
      <c r="AE76" s="333"/>
      <c r="AF76" s="333"/>
      <c r="AG76" s="333"/>
      <c r="AH76" s="333"/>
      <c r="AL76" s="333"/>
      <c r="AM76" s="333"/>
      <c r="AN76" s="333"/>
      <c r="AO76" s="333"/>
      <c r="AP76" s="333"/>
      <c r="AQ76" s="333"/>
      <c r="AR76" s="333"/>
      <c r="AS76" s="333"/>
    </row>
    <row r="77" spans="20:45" x14ac:dyDescent="0.25">
      <c r="T77" s="333"/>
      <c r="U77" s="333"/>
      <c r="V77" s="333"/>
      <c r="W77" s="333"/>
      <c r="X77" s="333"/>
      <c r="Y77" s="333"/>
      <c r="Z77" s="333"/>
      <c r="AA77" s="333"/>
      <c r="AB77" s="333"/>
      <c r="AC77" s="333"/>
      <c r="AD77" s="333"/>
      <c r="AE77" s="333"/>
      <c r="AF77" s="333"/>
      <c r="AG77" s="333"/>
      <c r="AH77" s="333"/>
      <c r="AL77" s="333"/>
      <c r="AM77" s="333"/>
      <c r="AN77" s="333"/>
      <c r="AO77" s="333"/>
      <c r="AP77" s="333"/>
      <c r="AQ77" s="333"/>
      <c r="AR77" s="333"/>
      <c r="AS77" s="333"/>
    </row>
    <row r="78" spans="20:45" x14ac:dyDescent="0.25"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L78" s="333"/>
      <c r="AM78" s="333"/>
      <c r="AN78" s="333"/>
      <c r="AO78" s="333"/>
      <c r="AP78" s="333"/>
      <c r="AQ78" s="333"/>
      <c r="AR78" s="333"/>
      <c r="AS78" s="333"/>
    </row>
    <row r="79" spans="20:45" x14ac:dyDescent="0.25">
      <c r="T79" s="333"/>
      <c r="U79" s="333"/>
      <c r="V79" s="333"/>
      <c r="W79" s="333"/>
      <c r="X79" s="333"/>
      <c r="Y79" s="333"/>
      <c r="Z79" s="333"/>
      <c r="AA79" s="333"/>
      <c r="AB79" s="333"/>
      <c r="AC79" s="333"/>
      <c r="AD79" s="333"/>
      <c r="AE79" s="333"/>
      <c r="AF79" s="333"/>
      <c r="AG79" s="333"/>
      <c r="AH79" s="333"/>
      <c r="AL79" s="333"/>
      <c r="AM79" s="333"/>
      <c r="AN79" s="333"/>
      <c r="AO79" s="333"/>
      <c r="AP79" s="333"/>
      <c r="AQ79" s="333"/>
      <c r="AR79" s="333"/>
      <c r="AS79" s="333"/>
    </row>
    <row r="80" spans="20:45" x14ac:dyDescent="0.25">
      <c r="T80" s="333"/>
      <c r="U80" s="333"/>
      <c r="V80" s="333"/>
      <c r="W80" s="333"/>
      <c r="X80" s="333"/>
      <c r="Y80" s="333"/>
      <c r="Z80" s="333"/>
      <c r="AA80" s="333"/>
      <c r="AB80" s="333"/>
      <c r="AC80" s="333"/>
      <c r="AD80" s="333"/>
      <c r="AE80" s="333"/>
      <c r="AF80" s="333"/>
      <c r="AG80" s="333"/>
      <c r="AH80" s="333"/>
      <c r="AL80" s="333"/>
      <c r="AM80" s="333"/>
      <c r="AN80" s="333"/>
      <c r="AO80" s="333"/>
      <c r="AP80" s="333"/>
      <c r="AQ80" s="333"/>
      <c r="AR80" s="333"/>
      <c r="AS80" s="333"/>
    </row>
    <row r="81" spans="20:45" x14ac:dyDescent="0.25">
      <c r="T81" s="333"/>
      <c r="U81" s="333"/>
      <c r="V81" s="333"/>
      <c r="W81" s="333"/>
      <c r="X81" s="333"/>
      <c r="Y81" s="333"/>
      <c r="Z81" s="333"/>
      <c r="AA81" s="333"/>
      <c r="AB81" s="333"/>
      <c r="AC81" s="333"/>
      <c r="AD81" s="333"/>
      <c r="AE81" s="333"/>
      <c r="AF81" s="333"/>
      <c r="AG81" s="333"/>
      <c r="AH81" s="333"/>
      <c r="AL81" s="333"/>
      <c r="AM81" s="333"/>
      <c r="AN81" s="333"/>
      <c r="AO81" s="333"/>
      <c r="AP81" s="333"/>
      <c r="AQ81" s="333"/>
      <c r="AR81" s="333"/>
      <c r="AS81" s="333"/>
    </row>
    <row r="82" spans="20:45" x14ac:dyDescent="0.25">
      <c r="T82" s="333"/>
      <c r="U82" s="333"/>
      <c r="V82" s="333"/>
      <c r="W82" s="333"/>
      <c r="X82" s="333"/>
      <c r="Y82" s="333"/>
      <c r="Z82" s="333"/>
      <c r="AA82" s="333"/>
      <c r="AB82" s="333"/>
      <c r="AC82" s="333"/>
      <c r="AD82" s="333"/>
      <c r="AE82" s="333"/>
      <c r="AF82" s="333"/>
      <c r="AG82" s="333"/>
      <c r="AH82" s="333"/>
      <c r="AL82" s="333"/>
      <c r="AM82" s="333"/>
      <c r="AN82" s="333"/>
      <c r="AO82" s="333"/>
      <c r="AP82" s="333"/>
      <c r="AQ82" s="333"/>
      <c r="AR82" s="333"/>
      <c r="AS82" s="333"/>
    </row>
    <row r="83" spans="20:45" x14ac:dyDescent="0.25">
      <c r="T83" s="333"/>
      <c r="U83" s="333"/>
      <c r="V83" s="333"/>
      <c r="W83" s="333"/>
      <c r="X83" s="333"/>
      <c r="Y83" s="333"/>
      <c r="Z83" s="333"/>
      <c r="AA83" s="333"/>
      <c r="AB83" s="333"/>
      <c r="AC83" s="333"/>
      <c r="AD83" s="333"/>
      <c r="AE83" s="333"/>
      <c r="AF83" s="333"/>
      <c r="AG83" s="333"/>
      <c r="AH83" s="333"/>
      <c r="AL83" s="333"/>
      <c r="AM83" s="333"/>
      <c r="AN83" s="333"/>
      <c r="AO83" s="333"/>
      <c r="AP83" s="333"/>
      <c r="AQ83" s="333"/>
      <c r="AR83" s="333"/>
      <c r="AS83" s="333"/>
    </row>
    <row r="84" spans="20:45" x14ac:dyDescent="0.25">
      <c r="T84" s="333"/>
      <c r="U84" s="333"/>
      <c r="V84" s="333"/>
      <c r="W84" s="333"/>
      <c r="X84" s="333"/>
      <c r="Y84" s="333"/>
      <c r="Z84" s="333"/>
      <c r="AA84" s="333"/>
      <c r="AB84" s="333"/>
      <c r="AC84" s="333"/>
      <c r="AD84" s="333"/>
      <c r="AE84" s="333"/>
      <c r="AF84" s="333"/>
      <c r="AG84" s="333"/>
      <c r="AH84" s="333"/>
      <c r="AL84" s="333"/>
      <c r="AM84" s="333"/>
      <c r="AN84" s="333"/>
      <c r="AO84" s="333"/>
      <c r="AP84" s="333"/>
      <c r="AQ84" s="333"/>
      <c r="AR84" s="333"/>
      <c r="AS84" s="333"/>
    </row>
    <row r="85" spans="20:45" x14ac:dyDescent="0.25">
      <c r="T85" s="333"/>
      <c r="U85" s="333"/>
      <c r="V85" s="333"/>
      <c r="W85" s="333"/>
      <c r="X85" s="333"/>
      <c r="Y85" s="333"/>
      <c r="Z85" s="333"/>
      <c r="AA85" s="333"/>
      <c r="AB85" s="333"/>
      <c r="AC85" s="333"/>
      <c r="AD85" s="333"/>
      <c r="AE85" s="333"/>
      <c r="AF85" s="333"/>
      <c r="AG85" s="333"/>
      <c r="AH85" s="333"/>
      <c r="AL85" s="333"/>
      <c r="AM85" s="333"/>
      <c r="AN85" s="333"/>
      <c r="AO85" s="333"/>
      <c r="AP85" s="333"/>
      <c r="AQ85" s="333"/>
      <c r="AR85" s="333"/>
      <c r="AS85" s="333"/>
    </row>
    <row r="86" spans="20:45" x14ac:dyDescent="0.25">
      <c r="T86" s="333"/>
      <c r="U86" s="333"/>
      <c r="V86" s="333"/>
      <c r="W86" s="333"/>
      <c r="X86" s="333"/>
      <c r="Y86" s="333"/>
      <c r="Z86" s="333"/>
      <c r="AA86" s="333"/>
      <c r="AB86" s="333"/>
      <c r="AC86" s="333"/>
      <c r="AD86" s="333"/>
      <c r="AE86" s="333"/>
      <c r="AF86" s="333"/>
      <c r="AG86" s="333"/>
      <c r="AH86" s="333"/>
      <c r="AL86" s="333"/>
      <c r="AM86" s="333"/>
      <c r="AN86" s="333"/>
      <c r="AO86" s="333"/>
      <c r="AP86" s="333"/>
      <c r="AQ86" s="333"/>
      <c r="AR86" s="333"/>
      <c r="AS86" s="333"/>
    </row>
    <row r="87" spans="20:45" x14ac:dyDescent="0.25">
      <c r="T87" s="333"/>
      <c r="U87" s="333"/>
      <c r="V87" s="333"/>
      <c r="W87" s="333"/>
      <c r="X87" s="333"/>
      <c r="Y87" s="333"/>
      <c r="Z87" s="333"/>
      <c r="AA87" s="333"/>
      <c r="AB87" s="333"/>
      <c r="AC87" s="333"/>
      <c r="AD87" s="333"/>
      <c r="AE87" s="333"/>
      <c r="AF87" s="333"/>
      <c r="AG87" s="333"/>
      <c r="AH87" s="333"/>
      <c r="AL87" s="333"/>
      <c r="AM87" s="333"/>
      <c r="AN87" s="333"/>
      <c r="AO87" s="333"/>
      <c r="AP87" s="333"/>
      <c r="AQ87" s="333"/>
      <c r="AR87" s="333"/>
      <c r="AS87" s="333"/>
    </row>
    <row r="88" spans="20:45" x14ac:dyDescent="0.25">
      <c r="T88" s="333"/>
      <c r="U88" s="333"/>
      <c r="V88" s="333"/>
      <c r="W88" s="333"/>
      <c r="X88" s="333"/>
      <c r="Y88" s="333"/>
      <c r="Z88" s="333"/>
      <c r="AA88" s="333"/>
      <c r="AB88" s="333"/>
      <c r="AC88" s="333"/>
      <c r="AD88" s="333"/>
      <c r="AE88" s="333"/>
      <c r="AF88" s="333"/>
      <c r="AG88" s="333"/>
      <c r="AH88" s="333"/>
      <c r="AL88" s="333"/>
      <c r="AM88" s="333"/>
      <c r="AN88" s="333"/>
      <c r="AO88" s="333"/>
      <c r="AP88" s="333"/>
      <c r="AQ88" s="333"/>
      <c r="AR88" s="333"/>
      <c r="AS88" s="333"/>
    </row>
    <row r="89" spans="20:45" x14ac:dyDescent="0.25">
      <c r="T89" s="333"/>
      <c r="U89" s="333"/>
      <c r="V89" s="333"/>
      <c r="W89" s="333"/>
      <c r="X89" s="333"/>
      <c r="Y89" s="333"/>
      <c r="Z89" s="333"/>
      <c r="AA89" s="333"/>
      <c r="AB89" s="333"/>
      <c r="AC89" s="333"/>
      <c r="AD89" s="333"/>
      <c r="AE89" s="333"/>
      <c r="AF89" s="333"/>
      <c r="AG89" s="333"/>
      <c r="AH89" s="333"/>
      <c r="AL89" s="333"/>
      <c r="AM89" s="333"/>
      <c r="AN89" s="333"/>
      <c r="AO89" s="333"/>
      <c r="AP89" s="333"/>
      <c r="AQ89" s="333"/>
      <c r="AR89" s="333"/>
      <c r="AS89" s="333"/>
    </row>
    <row r="90" spans="20:45" x14ac:dyDescent="0.25">
      <c r="T90" s="333"/>
      <c r="U90" s="333"/>
      <c r="V90" s="333"/>
      <c r="W90" s="333"/>
      <c r="X90" s="333"/>
      <c r="Y90" s="333"/>
      <c r="Z90" s="333"/>
      <c r="AA90" s="333"/>
      <c r="AB90" s="333"/>
      <c r="AC90" s="333"/>
      <c r="AD90" s="333"/>
      <c r="AE90" s="333"/>
      <c r="AF90" s="333"/>
      <c r="AG90" s="333"/>
      <c r="AH90" s="333"/>
      <c r="AL90" s="333"/>
      <c r="AM90" s="333"/>
      <c r="AN90" s="333"/>
      <c r="AO90" s="333"/>
      <c r="AP90" s="333"/>
      <c r="AQ90" s="333"/>
      <c r="AR90" s="333"/>
      <c r="AS90" s="333"/>
    </row>
    <row r="91" spans="20:45" x14ac:dyDescent="0.25">
      <c r="T91" s="333"/>
      <c r="U91" s="333"/>
      <c r="V91" s="333"/>
      <c r="W91" s="333"/>
      <c r="X91" s="333"/>
      <c r="Y91" s="333"/>
      <c r="Z91" s="333"/>
      <c r="AA91" s="333"/>
      <c r="AB91" s="333"/>
      <c r="AC91" s="333"/>
      <c r="AD91" s="333"/>
      <c r="AE91" s="333"/>
      <c r="AF91" s="333"/>
      <c r="AG91" s="333"/>
      <c r="AH91" s="333"/>
      <c r="AL91" s="333"/>
      <c r="AM91" s="333"/>
      <c r="AN91" s="333"/>
      <c r="AO91" s="333"/>
      <c r="AP91" s="333"/>
      <c r="AQ91" s="333"/>
      <c r="AR91" s="333"/>
      <c r="AS91" s="333"/>
    </row>
    <row r="92" spans="20:45" x14ac:dyDescent="0.25">
      <c r="T92" s="333"/>
      <c r="U92" s="333"/>
      <c r="V92" s="333"/>
      <c r="W92" s="333"/>
      <c r="X92" s="333"/>
      <c r="Y92" s="333"/>
      <c r="Z92" s="333"/>
      <c r="AA92" s="333"/>
      <c r="AB92" s="333"/>
      <c r="AC92" s="333"/>
      <c r="AD92" s="333"/>
      <c r="AE92" s="333"/>
      <c r="AF92" s="333"/>
      <c r="AG92" s="333"/>
      <c r="AH92" s="333"/>
      <c r="AL92" s="333"/>
      <c r="AM92" s="333"/>
      <c r="AN92" s="333"/>
      <c r="AO92" s="333"/>
      <c r="AP92" s="333"/>
      <c r="AQ92" s="333"/>
      <c r="AR92" s="333"/>
      <c r="AS92" s="333"/>
    </row>
    <row r="93" spans="20:45" x14ac:dyDescent="0.25">
      <c r="T93" s="333"/>
      <c r="U93" s="333"/>
      <c r="V93" s="333"/>
      <c r="W93" s="333"/>
      <c r="X93" s="333"/>
      <c r="Y93" s="333"/>
      <c r="Z93" s="333"/>
      <c r="AA93" s="333"/>
      <c r="AB93" s="333"/>
      <c r="AC93" s="333"/>
      <c r="AD93" s="333"/>
      <c r="AE93" s="333"/>
      <c r="AF93" s="333"/>
      <c r="AG93" s="333"/>
      <c r="AH93" s="333"/>
      <c r="AL93" s="333"/>
      <c r="AM93" s="333"/>
      <c r="AN93" s="333"/>
      <c r="AO93" s="333"/>
      <c r="AP93" s="333"/>
      <c r="AQ93" s="333"/>
      <c r="AR93" s="333"/>
      <c r="AS93" s="333"/>
    </row>
    <row r="94" spans="20:45" x14ac:dyDescent="0.25"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L94" s="333"/>
      <c r="AM94" s="333"/>
      <c r="AN94" s="333"/>
      <c r="AO94" s="333"/>
      <c r="AP94" s="333"/>
      <c r="AQ94" s="333"/>
      <c r="AR94" s="333"/>
      <c r="AS94" s="333"/>
    </row>
    <row r="95" spans="20:45" x14ac:dyDescent="0.25">
      <c r="T95" s="333"/>
      <c r="U95" s="333"/>
      <c r="V95" s="333"/>
      <c r="W95" s="333"/>
      <c r="X95" s="333"/>
      <c r="Y95" s="333"/>
      <c r="Z95" s="333"/>
      <c r="AA95" s="333"/>
      <c r="AB95" s="333"/>
      <c r="AC95" s="333"/>
      <c r="AD95" s="333"/>
      <c r="AE95" s="333"/>
      <c r="AF95" s="333"/>
      <c r="AG95" s="333"/>
      <c r="AH95" s="333"/>
      <c r="AL95" s="333"/>
      <c r="AM95" s="333"/>
      <c r="AN95" s="333"/>
      <c r="AO95" s="333"/>
      <c r="AP95" s="333"/>
      <c r="AQ95" s="333"/>
      <c r="AR95" s="333"/>
      <c r="AS95" s="333"/>
    </row>
    <row r="96" spans="20:45" x14ac:dyDescent="0.25">
      <c r="T96" s="333"/>
      <c r="U96" s="333"/>
      <c r="V96" s="333"/>
      <c r="W96" s="333"/>
      <c r="X96" s="333"/>
      <c r="Y96" s="333"/>
      <c r="Z96" s="333"/>
      <c r="AA96" s="333"/>
      <c r="AB96" s="333"/>
      <c r="AC96" s="333"/>
      <c r="AD96" s="333"/>
      <c r="AE96" s="333"/>
      <c r="AF96" s="333"/>
      <c r="AG96" s="333"/>
      <c r="AH96" s="333"/>
      <c r="AL96" s="333"/>
      <c r="AM96" s="333"/>
      <c r="AN96" s="333"/>
      <c r="AO96" s="333"/>
      <c r="AP96" s="333"/>
      <c r="AQ96" s="333"/>
      <c r="AR96" s="333"/>
      <c r="AS96" s="333"/>
    </row>
    <row r="97" spans="20:45" x14ac:dyDescent="0.25">
      <c r="T97" s="333"/>
      <c r="U97" s="333"/>
      <c r="V97" s="333"/>
      <c r="W97" s="333"/>
      <c r="X97" s="333"/>
      <c r="Y97" s="333"/>
      <c r="Z97" s="333"/>
      <c r="AA97" s="333"/>
      <c r="AB97" s="333"/>
      <c r="AC97" s="333"/>
      <c r="AD97" s="333"/>
      <c r="AE97" s="333"/>
      <c r="AF97" s="333"/>
      <c r="AG97" s="333"/>
      <c r="AH97" s="333"/>
      <c r="AL97" s="333"/>
      <c r="AM97" s="333"/>
      <c r="AN97" s="333"/>
      <c r="AO97" s="333"/>
      <c r="AP97" s="333"/>
      <c r="AQ97" s="333"/>
      <c r="AR97" s="333"/>
      <c r="AS97" s="333"/>
    </row>
    <row r="98" spans="20:45" x14ac:dyDescent="0.25">
      <c r="T98" s="333"/>
      <c r="U98" s="333"/>
      <c r="V98" s="333"/>
      <c r="W98" s="333"/>
      <c r="X98" s="333"/>
      <c r="Y98" s="333"/>
      <c r="Z98" s="333"/>
      <c r="AA98" s="333"/>
      <c r="AB98" s="333"/>
      <c r="AC98" s="333"/>
      <c r="AD98" s="333"/>
      <c r="AE98" s="333"/>
      <c r="AF98" s="333"/>
      <c r="AG98" s="333"/>
      <c r="AH98" s="333"/>
      <c r="AL98" s="333"/>
      <c r="AM98" s="333"/>
      <c r="AN98" s="333"/>
      <c r="AO98" s="333"/>
      <c r="AP98" s="333"/>
      <c r="AQ98" s="333"/>
      <c r="AR98" s="333"/>
      <c r="AS98" s="333"/>
    </row>
    <row r="99" spans="20:45" x14ac:dyDescent="0.25">
      <c r="T99" s="333"/>
      <c r="U99" s="333"/>
      <c r="V99" s="333"/>
      <c r="W99" s="333"/>
      <c r="X99" s="333"/>
      <c r="Y99" s="333"/>
      <c r="Z99" s="333"/>
      <c r="AA99" s="333"/>
      <c r="AB99" s="333"/>
      <c r="AC99" s="333"/>
      <c r="AD99" s="333"/>
      <c r="AE99" s="333"/>
      <c r="AF99" s="333"/>
      <c r="AG99" s="333"/>
      <c r="AH99" s="333"/>
      <c r="AL99" s="333"/>
      <c r="AM99" s="333"/>
      <c r="AN99" s="333"/>
      <c r="AO99" s="333"/>
      <c r="AP99" s="333"/>
      <c r="AQ99" s="333"/>
      <c r="AR99" s="333"/>
      <c r="AS99" s="333"/>
    </row>
    <row r="100" spans="20:45" x14ac:dyDescent="0.25">
      <c r="T100" s="333"/>
      <c r="U100" s="333"/>
      <c r="V100" s="333"/>
      <c r="W100" s="333"/>
      <c r="X100" s="333"/>
      <c r="Y100" s="333"/>
      <c r="Z100" s="333"/>
      <c r="AA100" s="333"/>
      <c r="AB100" s="333"/>
      <c r="AC100" s="333"/>
      <c r="AD100" s="333"/>
      <c r="AE100" s="333"/>
      <c r="AF100" s="333"/>
      <c r="AG100" s="333"/>
      <c r="AH100" s="333"/>
      <c r="AL100" s="333"/>
      <c r="AM100" s="333"/>
      <c r="AN100" s="333"/>
      <c r="AO100" s="333"/>
      <c r="AP100" s="333"/>
      <c r="AQ100" s="333"/>
      <c r="AR100" s="333"/>
      <c r="AS100" s="333"/>
    </row>
    <row r="101" spans="20:45" x14ac:dyDescent="0.25">
      <c r="T101" s="333"/>
      <c r="U101" s="333"/>
      <c r="V101" s="333"/>
      <c r="W101" s="333"/>
      <c r="X101" s="333"/>
      <c r="Y101" s="333"/>
      <c r="Z101" s="333"/>
      <c r="AA101" s="333"/>
      <c r="AB101" s="333"/>
      <c r="AC101" s="333"/>
      <c r="AD101" s="333"/>
      <c r="AE101" s="333"/>
      <c r="AF101" s="333"/>
      <c r="AG101" s="333"/>
      <c r="AH101" s="333"/>
      <c r="AL101" s="333"/>
      <c r="AM101" s="333"/>
      <c r="AN101" s="333"/>
      <c r="AO101" s="333"/>
      <c r="AP101" s="333"/>
      <c r="AQ101" s="333"/>
      <c r="AR101" s="333"/>
      <c r="AS101" s="333"/>
    </row>
    <row r="102" spans="20:45" x14ac:dyDescent="0.25">
      <c r="T102" s="333"/>
      <c r="U102" s="333"/>
      <c r="V102" s="333"/>
      <c r="W102" s="333"/>
      <c r="X102" s="333"/>
      <c r="Y102" s="333"/>
      <c r="Z102" s="333"/>
      <c r="AA102" s="333"/>
      <c r="AB102" s="333"/>
      <c r="AC102" s="333"/>
      <c r="AD102" s="333"/>
      <c r="AE102" s="333"/>
      <c r="AF102" s="333"/>
      <c r="AG102" s="333"/>
      <c r="AH102" s="333"/>
      <c r="AL102" s="333"/>
      <c r="AM102" s="333"/>
      <c r="AN102" s="333"/>
      <c r="AO102" s="333"/>
      <c r="AP102" s="333"/>
      <c r="AQ102" s="333"/>
      <c r="AR102" s="333"/>
      <c r="AS102" s="333"/>
    </row>
    <row r="103" spans="20:45" x14ac:dyDescent="0.25">
      <c r="T103" s="333"/>
      <c r="U103" s="333"/>
      <c r="V103" s="333"/>
      <c r="W103" s="333"/>
      <c r="X103" s="333"/>
      <c r="Y103" s="333"/>
      <c r="Z103" s="333"/>
      <c r="AA103" s="333"/>
      <c r="AB103" s="333"/>
      <c r="AC103" s="333"/>
      <c r="AD103" s="333"/>
      <c r="AE103" s="333"/>
      <c r="AF103" s="333"/>
      <c r="AG103" s="333"/>
      <c r="AH103" s="333"/>
      <c r="AL103" s="333"/>
      <c r="AM103" s="333"/>
      <c r="AN103" s="333"/>
      <c r="AO103" s="333"/>
      <c r="AP103" s="333"/>
      <c r="AQ103" s="333"/>
      <c r="AR103" s="333"/>
      <c r="AS103" s="333"/>
    </row>
    <row r="104" spans="20:45" x14ac:dyDescent="0.25">
      <c r="T104" s="333"/>
      <c r="U104" s="333"/>
      <c r="V104" s="333"/>
      <c r="W104" s="333"/>
      <c r="X104" s="333"/>
      <c r="Y104" s="333"/>
      <c r="Z104" s="333"/>
      <c r="AA104" s="333"/>
      <c r="AB104" s="333"/>
      <c r="AC104" s="333"/>
      <c r="AD104" s="333"/>
      <c r="AE104" s="333"/>
      <c r="AF104" s="333"/>
      <c r="AG104" s="333"/>
      <c r="AH104" s="333"/>
      <c r="AL104" s="333"/>
      <c r="AM104" s="333"/>
      <c r="AN104" s="333"/>
      <c r="AO104" s="333"/>
      <c r="AP104" s="333"/>
      <c r="AQ104" s="333"/>
      <c r="AR104" s="333"/>
      <c r="AS104" s="333"/>
    </row>
    <row r="105" spans="20:45" x14ac:dyDescent="0.25">
      <c r="T105" s="333"/>
      <c r="U105" s="333"/>
      <c r="V105" s="333"/>
      <c r="W105" s="333"/>
      <c r="X105" s="333"/>
      <c r="Y105" s="333"/>
      <c r="Z105" s="333"/>
      <c r="AA105" s="333"/>
      <c r="AB105" s="333"/>
      <c r="AC105" s="333"/>
      <c r="AD105" s="333"/>
      <c r="AE105" s="333"/>
      <c r="AF105" s="333"/>
      <c r="AG105" s="333"/>
      <c r="AH105" s="333"/>
      <c r="AL105" s="333"/>
      <c r="AM105" s="333"/>
      <c r="AN105" s="333"/>
      <c r="AO105" s="333"/>
      <c r="AP105" s="333"/>
      <c r="AQ105" s="333"/>
      <c r="AR105" s="333"/>
      <c r="AS105" s="333"/>
    </row>
    <row r="106" spans="20:45" x14ac:dyDescent="0.25">
      <c r="T106" s="333"/>
      <c r="U106" s="333"/>
      <c r="V106" s="333"/>
      <c r="W106" s="333"/>
      <c r="X106" s="333"/>
      <c r="Y106" s="333"/>
      <c r="Z106" s="333"/>
      <c r="AA106" s="333"/>
      <c r="AB106" s="333"/>
      <c r="AC106" s="333"/>
      <c r="AD106" s="333"/>
      <c r="AE106" s="333"/>
      <c r="AF106" s="333"/>
      <c r="AG106" s="333"/>
      <c r="AH106" s="333"/>
      <c r="AL106" s="333"/>
      <c r="AM106" s="333"/>
      <c r="AN106" s="333"/>
      <c r="AO106" s="333"/>
      <c r="AP106" s="333"/>
      <c r="AQ106" s="333"/>
      <c r="AR106" s="333"/>
      <c r="AS106" s="333"/>
    </row>
    <row r="107" spans="20:45" x14ac:dyDescent="0.25">
      <c r="T107" s="333"/>
      <c r="U107" s="333"/>
      <c r="V107" s="333"/>
      <c r="W107" s="333"/>
      <c r="X107" s="333"/>
      <c r="Y107" s="333"/>
      <c r="Z107" s="333"/>
      <c r="AA107" s="333"/>
      <c r="AB107" s="333"/>
      <c r="AC107" s="333"/>
      <c r="AD107" s="333"/>
      <c r="AE107" s="333"/>
      <c r="AF107" s="333"/>
      <c r="AG107" s="333"/>
      <c r="AH107" s="333"/>
      <c r="AL107" s="333"/>
      <c r="AM107" s="333"/>
      <c r="AN107" s="333"/>
      <c r="AO107" s="333"/>
      <c r="AP107" s="333"/>
      <c r="AQ107" s="333"/>
      <c r="AR107" s="333"/>
      <c r="AS107" s="333"/>
    </row>
    <row r="108" spans="20:45" x14ac:dyDescent="0.25">
      <c r="T108" s="333"/>
      <c r="U108" s="333"/>
      <c r="V108" s="333"/>
      <c r="W108" s="333"/>
      <c r="X108" s="333"/>
      <c r="Y108" s="333"/>
      <c r="Z108" s="333"/>
      <c r="AA108" s="333"/>
      <c r="AB108" s="333"/>
      <c r="AC108" s="333"/>
      <c r="AD108" s="333"/>
      <c r="AE108" s="333"/>
      <c r="AF108" s="333"/>
      <c r="AG108" s="333"/>
      <c r="AH108" s="333"/>
      <c r="AL108" s="333"/>
      <c r="AM108" s="333"/>
      <c r="AN108" s="333"/>
      <c r="AO108" s="333"/>
      <c r="AP108" s="333"/>
      <c r="AQ108" s="333"/>
      <c r="AR108" s="333"/>
      <c r="AS108" s="333"/>
    </row>
    <row r="109" spans="20:45" x14ac:dyDescent="0.25">
      <c r="T109" s="333"/>
      <c r="U109" s="333"/>
      <c r="V109" s="333"/>
      <c r="W109" s="333"/>
      <c r="X109" s="333"/>
      <c r="Y109" s="333"/>
      <c r="Z109" s="333"/>
      <c r="AA109" s="333"/>
      <c r="AB109" s="333"/>
      <c r="AC109" s="333"/>
      <c r="AD109" s="333"/>
      <c r="AE109" s="333"/>
      <c r="AF109" s="333"/>
      <c r="AG109" s="333"/>
      <c r="AH109" s="333"/>
      <c r="AL109" s="333"/>
      <c r="AM109" s="333"/>
      <c r="AN109" s="333"/>
      <c r="AO109" s="333"/>
      <c r="AP109" s="333"/>
      <c r="AQ109" s="333"/>
      <c r="AR109" s="333"/>
      <c r="AS109" s="333"/>
    </row>
    <row r="110" spans="20:45" x14ac:dyDescent="0.25">
      <c r="T110" s="333"/>
      <c r="U110" s="333"/>
      <c r="V110" s="333"/>
      <c r="W110" s="333"/>
      <c r="X110" s="333"/>
      <c r="Y110" s="333"/>
      <c r="Z110" s="333"/>
      <c r="AA110" s="333"/>
      <c r="AB110" s="333"/>
      <c r="AC110" s="333"/>
      <c r="AD110" s="333"/>
      <c r="AE110" s="333"/>
      <c r="AF110" s="333"/>
      <c r="AG110" s="333"/>
      <c r="AH110" s="333"/>
      <c r="AL110" s="333"/>
      <c r="AM110" s="333"/>
      <c r="AN110" s="333"/>
      <c r="AO110" s="333"/>
      <c r="AP110" s="333"/>
      <c r="AQ110" s="333"/>
      <c r="AR110" s="333"/>
      <c r="AS110" s="333"/>
    </row>
    <row r="111" spans="20:45" x14ac:dyDescent="0.25">
      <c r="T111" s="333"/>
      <c r="U111" s="333"/>
      <c r="V111" s="333"/>
      <c r="W111" s="333"/>
      <c r="X111" s="333"/>
      <c r="Y111" s="333"/>
      <c r="Z111" s="333"/>
      <c r="AA111" s="333"/>
      <c r="AB111" s="333"/>
      <c r="AC111" s="333"/>
      <c r="AD111" s="333"/>
      <c r="AE111" s="333"/>
      <c r="AF111" s="333"/>
      <c r="AG111" s="333"/>
      <c r="AH111" s="333"/>
      <c r="AL111" s="333"/>
      <c r="AM111" s="333"/>
      <c r="AN111" s="333"/>
      <c r="AO111" s="333"/>
      <c r="AP111" s="333"/>
      <c r="AQ111" s="333"/>
      <c r="AR111" s="333"/>
      <c r="AS111" s="333"/>
    </row>
    <row r="112" spans="20:45" x14ac:dyDescent="0.25">
      <c r="T112" s="333"/>
      <c r="U112" s="333"/>
      <c r="V112" s="333"/>
      <c r="W112" s="333"/>
      <c r="X112" s="333"/>
      <c r="Y112" s="333"/>
      <c r="Z112" s="333"/>
      <c r="AA112" s="333"/>
      <c r="AB112" s="333"/>
      <c r="AC112" s="333"/>
      <c r="AD112" s="333"/>
      <c r="AE112" s="333"/>
      <c r="AF112" s="333"/>
      <c r="AG112" s="333"/>
      <c r="AH112" s="333"/>
      <c r="AL112" s="333"/>
      <c r="AM112" s="333"/>
      <c r="AN112" s="333"/>
      <c r="AO112" s="333"/>
      <c r="AP112" s="333"/>
      <c r="AQ112" s="333"/>
      <c r="AR112" s="333"/>
      <c r="AS112" s="333"/>
    </row>
    <row r="113" spans="20:45" x14ac:dyDescent="0.25">
      <c r="T113" s="333"/>
      <c r="U113" s="333"/>
      <c r="V113" s="333"/>
      <c r="W113" s="333"/>
      <c r="X113" s="333"/>
      <c r="Y113" s="333"/>
      <c r="Z113" s="333"/>
      <c r="AA113" s="333"/>
      <c r="AB113" s="333"/>
      <c r="AC113" s="333"/>
      <c r="AD113" s="333"/>
      <c r="AE113" s="333"/>
      <c r="AF113" s="333"/>
      <c r="AG113" s="333"/>
      <c r="AH113" s="333"/>
      <c r="AL113" s="333"/>
      <c r="AM113" s="333"/>
      <c r="AN113" s="333"/>
      <c r="AO113" s="333"/>
      <c r="AP113" s="333"/>
      <c r="AQ113" s="333"/>
      <c r="AR113" s="333"/>
      <c r="AS113" s="333"/>
    </row>
    <row r="114" spans="20:45" x14ac:dyDescent="0.25">
      <c r="T114" s="333"/>
      <c r="U114" s="333"/>
      <c r="V114" s="333"/>
      <c r="W114" s="333"/>
      <c r="X114" s="333"/>
      <c r="Y114" s="333"/>
      <c r="Z114" s="333"/>
      <c r="AA114" s="333"/>
      <c r="AB114" s="333"/>
      <c r="AC114" s="333"/>
      <c r="AD114" s="333"/>
      <c r="AE114" s="333"/>
      <c r="AF114" s="333"/>
      <c r="AG114" s="333"/>
      <c r="AH114" s="333"/>
      <c r="AL114" s="333"/>
      <c r="AM114" s="333"/>
      <c r="AN114" s="333"/>
      <c r="AO114" s="333"/>
      <c r="AP114" s="333"/>
      <c r="AQ114" s="333"/>
      <c r="AR114" s="333"/>
      <c r="AS114" s="333"/>
    </row>
    <row r="115" spans="20:45" x14ac:dyDescent="0.25">
      <c r="T115" s="333"/>
      <c r="U115" s="333"/>
      <c r="V115" s="333"/>
      <c r="W115" s="333"/>
      <c r="X115" s="333"/>
      <c r="Y115" s="333"/>
      <c r="Z115" s="333"/>
      <c r="AA115" s="333"/>
      <c r="AB115" s="333"/>
      <c r="AC115" s="333"/>
      <c r="AD115" s="333"/>
      <c r="AE115" s="333"/>
      <c r="AF115" s="333"/>
      <c r="AG115" s="333"/>
      <c r="AH115" s="333"/>
      <c r="AL115" s="333"/>
      <c r="AM115" s="333"/>
      <c r="AN115" s="333"/>
      <c r="AO115" s="333"/>
      <c r="AP115" s="333"/>
      <c r="AQ115" s="333"/>
      <c r="AR115" s="333"/>
      <c r="AS115" s="333"/>
    </row>
    <row r="116" spans="20:45" x14ac:dyDescent="0.25">
      <c r="T116" s="333"/>
      <c r="U116" s="333"/>
      <c r="V116" s="333"/>
      <c r="W116" s="333"/>
      <c r="X116" s="333"/>
      <c r="Y116" s="333"/>
      <c r="Z116" s="333"/>
      <c r="AA116" s="333"/>
      <c r="AB116" s="333"/>
      <c r="AC116" s="333"/>
      <c r="AD116" s="333"/>
      <c r="AE116" s="333"/>
      <c r="AF116" s="333"/>
      <c r="AG116" s="333"/>
      <c r="AH116" s="333"/>
      <c r="AL116" s="333"/>
      <c r="AM116" s="333"/>
      <c r="AN116" s="333"/>
      <c r="AO116" s="333"/>
      <c r="AP116" s="333"/>
      <c r="AQ116" s="333"/>
      <c r="AR116" s="333"/>
      <c r="AS116" s="333"/>
    </row>
    <row r="117" spans="20:45" x14ac:dyDescent="0.25">
      <c r="T117" s="333"/>
      <c r="U117" s="333"/>
      <c r="V117" s="333"/>
      <c r="W117" s="333"/>
      <c r="X117" s="333"/>
      <c r="Y117" s="333"/>
      <c r="Z117" s="333"/>
      <c r="AA117" s="333"/>
      <c r="AB117" s="333"/>
      <c r="AC117" s="333"/>
      <c r="AD117" s="333"/>
      <c r="AE117" s="333"/>
      <c r="AF117" s="333"/>
      <c r="AG117" s="333"/>
      <c r="AH117" s="333"/>
      <c r="AL117" s="333"/>
      <c r="AM117" s="333"/>
      <c r="AN117" s="333"/>
      <c r="AO117" s="333"/>
      <c r="AP117" s="333"/>
      <c r="AQ117" s="333"/>
      <c r="AR117" s="333"/>
      <c r="AS117" s="333"/>
    </row>
    <row r="118" spans="20:45" x14ac:dyDescent="0.25">
      <c r="T118" s="333"/>
      <c r="U118" s="333"/>
      <c r="V118" s="333"/>
      <c r="W118" s="333"/>
      <c r="X118" s="333"/>
      <c r="Y118" s="333"/>
      <c r="Z118" s="333"/>
      <c r="AA118" s="333"/>
      <c r="AB118" s="333"/>
      <c r="AC118" s="333"/>
      <c r="AD118" s="333"/>
      <c r="AE118" s="333"/>
      <c r="AF118" s="333"/>
      <c r="AG118" s="333"/>
      <c r="AH118" s="333"/>
      <c r="AL118" s="333"/>
      <c r="AM118" s="333"/>
      <c r="AN118" s="333"/>
      <c r="AO118" s="333"/>
      <c r="AP118" s="333"/>
      <c r="AQ118" s="333"/>
      <c r="AR118" s="333"/>
      <c r="AS118" s="333"/>
    </row>
    <row r="119" spans="20:45" x14ac:dyDescent="0.25">
      <c r="T119" s="333"/>
      <c r="U119" s="333"/>
      <c r="V119" s="333"/>
      <c r="W119" s="333"/>
      <c r="X119" s="333"/>
      <c r="Y119" s="333"/>
      <c r="Z119" s="333"/>
      <c r="AA119" s="333"/>
      <c r="AB119" s="333"/>
      <c r="AC119" s="333"/>
      <c r="AD119" s="333"/>
      <c r="AE119" s="333"/>
      <c r="AF119" s="333"/>
      <c r="AG119" s="333"/>
      <c r="AH119" s="333"/>
      <c r="AL119" s="333"/>
      <c r="AM119" s="333"/>
      <c r="AN119" s="333"/>
      <c r="AO119" s="333"/>
      <c r="AP119" s="333"/>
      <c r="AQ119" s="333"/>
      <c r="AR119" s="333"/>
      <c r="AS119" s="333"/>
    </row>
    <row r="120" spans="20:45" x14ac:dyDescent="0.25">
      <c r="T120" s="333"/>
      <c r="U120" s="333"/>
      <c r="V120" s="333"/>
      <c r="W120" s="333"/>
      <c r="X120" s="333"/>
      <c r="Y120" s="333"/>
      <c r="Z120" s="333"/>
      <c r="AA120" s="333"/>
      <c r="AB120" s="333"/>
      <c r="AC120" s="333"/>
      <c r="AD120" s="333"/>
      <c r="AE120" s="333"/>
      <c r="AF120" s="333"/>
      <c r="AG120" s="333"/>
      <c r="AH120" s="333"/>
      <c r="AL120" s="333"/>
      <c r="AM120" s="333"/>
      <c r="AN120" s="333"/>
      <c r="AO120" s="333"/>
      <c r="AP120" s="333"/>
      <c r="AQ120" s="333"/>
      <c r="AR120" s="333"/>
      <c r="AS120" s="333"/>
    </row>
    <row r="121" spans="20:45" x14ac:dyDescent="0.25">
      <c r="T121" s="333"/>
      <c r="U121" s="333"/>
      <c r="V121" s="333"/>
      <c r="W121" s="333"/>
      <c r="X121" s="333"/>
      <c r="Y121" s="333"/>
      <c r="Z121" s="333"/>
      <c r="AA121" s="333"/>
      <c r="AB121" s="333"/>
      <c r="AC121" s="333"/>
      <c r="AD121" s="333"/>
      <c r="AE121" s="333"/>
      <c r="AF121" s="333"/>
      <c r="AG121" s="333"/>
      <c r="AH121" s="333"/>
      <c r="AL121" s="333"/>
      <c r="AM121" s="333"/>
      <c r="AN121" s="333"/>
      <c r="AO121" s="333"/>
      <c r="AP121" s="333"/>
      <c r="AQ121" s="333"/>
      <c r="AR121" s="333"/>
      <c r="AS121" s="333"/>
    </row>
    <row r="122" spans="20:45" x14ac:dyDescent="0.25">
      <c r="T122" s="333"/>
      <c r="U122" s="333"/>
      <c r="V122" s="333"/>
      <c r="W122" s="333"/>
      <c r="X122" s="333"/>
      <c r="Y122" s="333"/>
      <c r="Z122" s="333"/>
      <c r="AA122" s="333"/>
      <c r="AB122" s="333"/>
      <c r="AC122" s="333"/>
      <c r="AD122" s="333"/>
      <c r="AE122" s="333"/>
      <c r="AF122" s="333"/>
      <c r="AG122" s="333"/>
      <c r="AH122" s="333"/>
      <c r="AL122" s="333"/>
      <c r="AM122" s="333"/>
      <c r="AN122" s="333"/>
      <c r="AO122" s="333"/>
      <c r="AP122" s="333"/>
      <c r="AQ122" s="333"/>
      <c r="AR122" s="333"/>
      <c r="AS122" s="333"/>
    </row>
    <row r="123" spans="20:45" x14ac:dyDescent="0.25">
      <c r="T123" s="333"/>
      <c r="U123" s="333"/>
      <c r="V123" s="333"/>
      <c r="W123" s="333"/>
      <c r="X123" s="333"/>
      <c r="Y123" s="333"/>
      <c r="Z123" s="333"/>
      <c r="AA123" s="333"/>
      <c r="AB123" s="333"/>
      <c r="AC123" s="333"/>
      <c r="AD123" s="333"/>
      <c r="AE123" s="333"/>
      <c r="AF123" s="333"/>
      <c r="AG123" s="333"/>
      <c r="AH123" s="333"/>
      <c r="AL123" s="333"/>
      <c r="AM123" s="333"/>
      <c r="AN123" s="333"/>
      <c r="AO123" s="333"/>
      <c r="AP123" s="333"/>
      <c r="AQ123" s="333"/>
      <c r="AR123" s="333"/>
      <c r="AS123" s="333"/>
    </row>
    <row r="124" spans="20:45" x14ac:dyDescent="0.25">
      <c r="T124" s="333"/>
      <c r="U124" s="333"/>
      <c r="V124" s="333"/>
      <c r="W124" s="333"/>
      <c r="X124" s="333"/>
      <c r="Y124" s="333"/>
      <c r="Z124" s="333"/>
      <c r="AA124" s="333"/>
      <c r="AB124" s="333"/>
      <c r="AC124" s="333"/>
      <c r="AD124" s="333"/>
      <c r="AE124" s="333"/>
      <c r="AF124" s="333"/>
      <c r="AG124" s="333"/>
      <c r="AH124" s="333"/>
      <c r="AL124" s="333"/>
      <c r="AM124" s="333"/>
      <c r="AN124" s="333"/>
      <c r="AO124" s="333"/>
      <c r="AP124" s="333"/>
      <c r="AQ124" s="333"/>
      <c r="AR124" s="333"/>
      <c r="AS124" s="333"/>
    </row>
    <row r="125" spans="20:45" x14ac:dyDescent="0.25">
      <c r="T125" s="333"/>
      <c r="U125" s="333"/>
      <c r="V125" s="333"/>
      <c r="W125" s="333"/>
      <c r="X125" s="333"/>
      <c r="Y125" s="333"/>
      <c r="Z125" s="333"/>
      <c r="AA125" s="333"/>
      <c r="AB125" s="333"/>
      <c r="AC125" s="333"/>
      <c r="AD125" s="333"/>
      <c r="AE125" s="333"/>
      <c r="AF125" s="333"/>
      <c r="AG125" s="333"/>
      <c r="AH125" s="333"/>
      <c r="AL125" s="333"/>
      <c r="AM125" s="333"/>
      <c r="AN125" s="333"/>
      <c r="AO125" s="333"/>
      <c r="AP125" s="333"/>
      <c r="AQ125" s="333"/>
      <c r="AR125" s="333"/>
      <c r="AS125" s="333"/>
    </row>
    <row r="126" spans="20:45" x14ac:dyDescent="0.25">
      <c r="T126" s="333"/>
      <c r="U126" s="333"/>
      <c r="V126" s="333"/>
      <c r="W126" s="333"/>
      <c r="X126" s="333"/>
      <c r="Y126" s="333"/>
      <c r="Z126" s="333"/>
      <c r="AA126" s="333"/>
      <c r="AB126" s="333"/>
      <c r="AC126" s="333"/>
      <c r="AD126" s="333"/>
      <c r="AE126" s="333"/>
      <c r="AF126" s="333"/>
      <c r="AG126" s="333"/>
      <c r="AH126" s="333"/>
      <c r="AL126" s="333"/>
      <c r="AM126" s="333"/>
      <c r="AN126" s="333"/>
      <c r="AO126" s="333"/>
      <c r="AP126" s="333"/>
      <c r="AQ126" s="333"/>
      <c r="AR126" s="333"/>
      <c r="AS126" s="333"/>
    </row>
    <row r="127" spans="20:45" x14ac:dyDescent="0.25">
      <c r="T127" s="333"/>
      <c r="U127" s="333"/>
      <c r="V127" s="333"/>
      <c r="W127" s="333"/>
      <c r="X127" s="333"/>
      <c r="Y127" s="333"/>
      <c r="Z127" s="333"/>
      <c r="AA127" s="333"/>
      <c r="AB127" s="333"/>
      <c r="AC127" s="333"/>
      <c r="AD127" s="333"/>
      <c r="AE127" s="333"/>
      <c r="AF127" s="333"/>
      <c r="AG127" s="333"/>
      <c r="AH127" s="333"/>
      <c r="AL127" s="333"/>
      <c r="AM127" s="333"/>
      <c r="AN127" s="333"/>
      <c r="AO127" s="333"/>
      <c r="AP127" s="333"/>
      <c r="AQ127" s="333"/>
      <c r="AR127" s="333"/>
      <c r="AS127" s="333"/>
    </row>
    <row r="128" spans="20:45" x14ac:dyDescent="0.25">
      <c r="T128" s="333"/>
      <c r="U128" s="333"/>
      <c r="V128" s="333"/>
      <c r="W128" s="333"/>
      <c r="X128" s="333"/>
      <c r="Y128" s="333"/>
      <c r="Z128" s="333"/>
      <c r="AA128" s="333"/>
      <c r="AB128" s="333"/>
      <c r="AC128" s="333"/>
      <c r="AD128" s="333"/>
      <c r="AE128" s="333"/>
      <c r="AF128" s="333"/>
      <c r="AG128" s="333"/>
      <c r="AH128" s="333"/>
      <c r="AL128" s="333"/>
      <c r="AM128" s="333"/>
      <c r="AN128" s="333"/>
      <c r="AO128" s="333"/>
      <c r="AP128" s="333"/>
      <c r="AQ128" s="333"/>
      <c r="AR128" s="333"/>
      <c r="AS128" s="333"/>
    </row>
    <row r="129" spans="20:45" x14ac:dyDescent="0.25">
      <c r="T129" s="333"/>
      <c r="U129" s="333"/>
      <c r="V129" s="333"/>
      <c r="W129" s="333"/>
      <c r="X129" s="333"/>
      <c r="Y129" s="333"/>
      <c r="Z129" s="333"/>
      <c r="AA129" s="333"/>
      <c r="AB129" s="333"/>
      <c r="AC129" s="333"/>
      <c r="AD129" s="333"/>
      <c r="AE129" s="333"/>
      <c r="AF129" s="333"/>
      <c r="AG129" s="333"/>
      <c r="AH129" s="333"/>
      <c r="AL129" s="333"/>
      <c r="AM129" s="333"/>
      <c r="AN129" s="333"/>
      <c r="AO129" s="333"/>
      <c r="AP129" s="333"/>
      <c r="AQ129" s="333"/>
      <c r="AR129" s="333"/>
      <c r="AS129" s="333"/>
    </row>
    <row r="130" spans="20:45" x14ac:dyDescent="0.25">
      <c r="T130" s="333"/>
      <c r="U130" s="333"/>
      <c r="V130" s="333"/>
      <c r="W130" s="333"/>
      <c r="X130" s="333"/>
      <c r="Y130" s="333"/>
      <c r="Z130" s="333"/>
      <c r="AA130" s="333"/>
      <c r="AB130" s="333"/>
      <c r="AC130" s="333"/>
      <c r="AD130" s="333"/>
      <c r="AE130" s="333"/>
      <c r="AF130" s="333"/>
      <c r="AG130" s="333"/>
      <c r="AH130" s="333"/>
      <c r="AL130" s="333"/>
      <c r="AM130" s="333"/>
      <c r="AN130" s="333"/>
      <c r="AO130" s="333"/>
      <c r="AP130" s="333"/>
      <c r="AQ130" s="333"/>
      <c r="AR130" s="333"/>
      <c r="AS130" s="333"/>
    </row>
    <row r="131" spans="20:45" x14ac:dyDescent="0.25">
      <c r="T131" s="333"/>
      <c r="U131" s="333"/>
      <c r="V131" s="333"/>
      <c r="W131" s="333"/>
      <c r="X131" s="333"/>
      <c r="Y131" s="333"/>
      <c r="Z131" s="333"/>
      <c r="AA131" s="333"/>
      <c r="AB131" s="333"/>
      <c r="AC131" s="333"/>
      <c r="AD131" s="333"/>
      <c r="AE131" s="333"/>
      <c r="AF131" s="333"/>
      <c r="AG131" s="333"/>
      <c r="AH131" s="333"/>
      <c r="AL131" s="333"/>
      <c r="AM131" s="333"/>
      <c r="AN131" s="333"/>
      <c r="AO131" s="333"/>
      <c r="AP131" s="333"/>
      <c r="AQ131" s="333"/>
      <c r="AR131" s="333"/>
      <c r="AS131" s="333"/>
    </row>
    <row r="132" spans="20:45" x14ac:dyDescent="0.25">
      <c r="T132" s="333"/>
      <c r="U132" s="333"/>
      <c r="V132" s="333"/>
      <c r="W132" s="333"/>
      <c r="X132" s="333"/>
      <c r="Y132" s="333"/>
      <c r="Z132" s="333"/>
      <c r="AA132" s="333"/>
      <c r="AB132" s="333"/>
      <c r="AC132" s="333"/>
      <c r="AD132" s="333"/>
      <c r="AE132" s="333"/>
      <c r="AF132" s="333"/>
      <c r="AG132" s="333"/>
      <c r="AH132" s="333"/>
      <c r="AL132" s="333"/>
      <c r="AM132" s="333"/>
      <c r="AN132" s="333"/>
      <c r="AO132" s="333"/>
      <c r="AP132" s="333"/>
      <c r="AQ132" s="333"/>
      <c r="AR132" s="333"/>
      <c r="AS132" s="333"/>
    </row>
    <row r="133" spans="20:45" x14ac:dyDescent="0.25">
      <c r="T133" s="333"/>
      <c r="U133" s="333"/>
      <c r="V133" s="333"/>
      <c r="W133" s="333"/>
      <c r="X133" s="333"/>
      <c r="Y133" s="333"/>
      <c r="Z133" s="333"/>
      <c r="AA133" s="333"/>
      <c r="AB133" s="333"/>
      <c r="AC133" s="333"/>
      <c r="AD133" s="333"/>
      <c r="AE133" s="333"/>
      <c r="AF133" s="333"/>
      <c r="AG133" s="333"/>
      <c r="AH133" s="333"/>
      <c r="AL133" s="333"/>
      <c r="AM133" s="333"/>
      <c r="AN133" s="333"/>
      <c r="AO133" s="333"/>
      <c r="AP133" s="333"/>
      <c r="AQ133" s="333"/>
      <c r="AR133" s="333"/>
      <c r="AS133" s="333"/>
    </row>
    <row r="134" spans="20:45" x14ac:dyDescent="0.25">
      <c r="T134" s="333"/>
      <c r="U134" s="333"/>
      <c r="V134" s="333"/>
      <c r="W134" s="333"/>
      <c r="X134" s="333"/>
      <c r="Y134" s="333"/>
      <c r="Z134" s="333"/>
      <c r="AA134" s="333"/>
      <c r="AB134" s="333"/>
      <c r="AC134" s="333"/>
      <c r="AD134" s="333"/>
      <c r="AE134" s="333"/>
      <c r="AF134" s="333"/>
      <c r="AG134" s="333"/>
      <c r="AH134" s="333"/>
      <c r="AL134" s="333"/>
      <c r="AM134" s="333"/>
      <c r="AN134" s="333"/>
      <c r="AO134" s="333"/>
      <c r="AP134" s="333"/>
      <c r="AQ134" s="333"/>
      <c r="AR134" s="333"/>
      <c r="AS134" s="333"/>
    </row>
    <row r="135" spans="20:45" x14ac:dyDescent="0.25">
      <c r="T135" s="333"/>
      <c r="U135" s="333"/>
      <c r="V135" s="333"/>
      <c r="W135" s="333"/>
      <c r="X135" s="333"/>
      <c r="Y135" s="333"/>
      <c r="Z135" s="333"/>
      <c r="AA135" s="333"/>
      <c r="AB135" s="333"/>
      <c r="AC135" s="333"/>
      <c r="AD135" s="333"/>
      <c r="AE135" s="333"/>
      <c r="AF135" s="333"/>
      <c r="AG135" s="333"/>
      <c r="AH135" s="333"/>
      <c r="AL135" s="333"/>
      <c r="AM135" s="333"/>
      <c r="AN135" s="333"/>
      <c r="AO135" s="333"/>
      <c r="AP135" s="333"/>
      <c r="AQ135" s="333"/>
      <c r="AR135" s="333"/>
      <c r="AS135" s="333"/>
    </row>
    <row r="136" spans="20:45" x14ac:dyDescent="0.25">
      <c r="T136" s="333"/>
      <c r="U136" s="333"/>
      <c r="V136" s="333"/>
      <c r="W136" s="333"/>
      <c r="X136" s="333"/>
      <c r="Y136" s="333"/>
      <c r="Z136" s="333"/>
      <c r="AA136" s="333"/>
      <c r="AB136" s="333"/>
      <c r="AC136" s="333"/>
      <c r="AD136" s="333"/>
      <c r="AE136" s="333"/>
      <c r="AF136" s="333"/>
      <c r="AG136" s="333"/>
      <c r="AH136" s="333"/>
      <c r="AL136" s="333"/>
      <c r="AM136" s="333"/>
      <c r="AN136" s="333"/>
      <c r="AO136" s="333"/>
      <c r="AP136" s="333"/>
      <c r="AQ136" s="333"/>
      <c r="AR136" s="333"/>
      <c r="AS136" s="333"/>
    </row>
    <row r="137" spans="20:45" x14ac:dyDescent="0.25">
      <c r="T137" s="333"/>
      <c r="U137" s="333"/>
      <c r="V137" s="333"/>
      <c r="W137" s="333"/>
      <c r="X137" s="333"/>
      <c r="Y137" s="333"/>
      <c r="Z137" s="333"/>
      <c r="AA137" s="333"/>
      <c r="AB137" s="333"/>
      <c r="AC137" s="333"/>
      <c r="AD137" s="333"/>
      <c r="AE137" s="333"/>
      <c r="AF137" s="333"/>
      <c r="AG137" s="333"/>
      <c r="AH137" s="333"/>
      <c r="AL137" s="333"/>
      <c r="AM137" s="333"/>
      <c r="AN137" s="333"/>
      <c r="AO137" s="333"/>
      <c r="AP137" s="333"/>
      <c r="AQ137" s="333"/>
      <c r="AR137" s="333"/>
      <c r="AS137" s="333"/>
    </row>
    <row r="138" spans="20:45" x14ac:dyDescent="0.25">
      <c r="T138" s="333"/>
      <c r="U138" s="333"/>
      <c r="V138" s="333"/>
      <c r="W138" s="333"/>
      <c r="X138" s="333"/>
      <c r="Y138" s="333"/>
      <c r="Z138" s="333"/>
      <c r="AA138" s="333"/>
      <c r="AB138" s="333"/>
      <c r="AC138" s="333"/>
      <c r="AD138" s="333"/>
      <c r="AE138" s="333"/>
      <c r="AF138" s="333"/>
      <c r="AG138" s="333"/>
      <c r="AH138" s="333"/>
      <c r="AL138" s="333"/>
      <c r="AM138" s="333"/>
      <c r="AN138" s="333"/>
      <c r="AO138" s="333"/>
      <c r="AP138" s="333"/>
      <c r="AQ138" s="333"/>
      <c r="AR138" s="333"/>
      <c r="AS138" s="333"/>
    </row>
    <row r="139" spans="20:45" x14ac:dyDescent="0.25">
      <c r="T139" s="333"/>
      <c r="U139" s="333"/>
      <c r="V139" s="333"/>
      <c r="W139" s="333"/>
      <c r="X139" s="333"/>
      <c r="Y139" s="333"/>
      <c r="Z139" s="333"/>
      <c r="AA139" s="333"/>
      <c r="AB139" s="333"/>
      <c r="AC139" s="333"/>
      <c r="AD139" s="333"/>
      <c r="AE139" s="333"/>
      <c r="AF139" s="333"/>
      <c r="AG139" s="333"/>
      <c r="AH139" s="333"/>
      <c r="AL139" s="333"/>
      <c r="AM139" s="333"/>
      <c r="AN139" s="333"/>
      <c r="AO139" s="333"/>
      <c r="AP139" s="333"/>
      <c r="AQ139" s="333"/>
      <c r="AR139" s="333"/>
      <c r="AS139" s="333"/>
    </row>
    <row r="140" spans="20:45" x14ac:dyDescent="0.25">
      <c r="T140" s="333"/>
      <c r="U140" s="333"/>
      <c r="V140" s="333"/>
      <c r="W140" s="333"/>
      <c r="X140" s="333"/>
      <c r="Y140" s="333"/>
      <c r="Z140" s="333"/>
      <c r="AA140" s="333"/>
      <c r="AB140" s="333"/>
      <c r="AC140" s="333"/>
      <c r="AD140" s="333"/>
      <c r="AE140" s="333"/>
      <c r="AF140" s="333"/>
      <c r="AG140" s="333"/>
      <c r="AH140" s="333"/>
      <c r="AL140" s="333"/>
      <c r="AM140" s="333"/>
      <c r="AN140" s="333"/>
      <c r="AO140" s="333"/>
      <c r="AP140" s="333"/>
      <c r="AQ140" s="333"/>
      <c r="AR140" s="333"/>
      <c r="AS140" s="333"/>
    </row>
  </sheetData>
  <mergeCells count="1">
    <mergeCell ref="A4:C4"/>
  </mergeCells>
  <conditionalFormatting sqref="B22 B24 B26 B28 B30 B32 B34 B36 B38 B40 B42 B44 B46 B48 B50 B52">
    <cfRule type="cellIs" dxfId="64" priority="13" stopIfTrue="1" operator="equal">
      <formula>"QA"</formula>
    </cfRule>
    <cfRule type="cellIs" dxfId="63" priority="14" stopIfTrue="1" operator="equal">
      <formula>"DA"</formula>
    </cfRule>
  </conditionalFormatting>
  <conditionalFormatting sqref="E7 E21">
    <cfRule type="expression" dxfId="62" priority="16" stopIfTrue="1">
      <formula>$E7&lt;5</formula>
    </cfRule>
  </conditionalFormatting>
  <conditionalFormatting sqref="E22 E24 E26 E28 E30 E32 E34 E36 E38 E40 E42 E44 E46 E48 E50 E52">
    <cfRule type="expression" dxfId="61" priority="8" stopIfTrue="1">
      <formula>AND($E22&lt;9,$C22&gt;0)</formula>
    </cfRule>
  </conditionalFormatting>
  <conditionalFormatting sqref="F7 F9 F11 F13 F15 F17 F19">
    <cfRule type="cellIs" dxfId="60" priority="17" stopIfTrue="1" operator="equal">
      <formula>"Bye"</formula>
    </cfRule>
  </conditionalFormatting>
  <conditionalFormatting sqref="F21:F22 F24 F26 F28 F30 F32 F34 F36 F38 F40 F42 F44 F46 F48 F50">
    <cfRule type="cellIs" dxfId="59" priority="9" stopIfTrue="1" operator="equal">
      <formula>"Bye"</formula>
    </cfRule>
  </conditionalFormatting>
  <conditionalFormatting sqref="F22 F24 F26 F28 F30 F32 F34 F36 F38 F40 F42 F44 F46 F48 F50">
    <cfRule type="expression" dxfId="58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57" priority="4" stopIfTrue="1">
      <formula>AND($E7&lt;9,$C7&gt;0)</formula>
    </cfRule>
  </conditionalFormatting>
  <conditionalFormatting sqref="I8 K10 I12 M14 I16 K18 I20 I23 K25 I27 M29 I31 K33 I35 I39 K41 I43 M45 I47 K49 I51">
    <cfRule type="expression" dxfId="56" priority="5" stopIfTrue="1">
      <formula>AND($O$1="CU",I8="Umpire")</formula>
    </cfRule>
    <cfRule type="expression" dxfId="55" priority="6" stopIfTrue="1">
      <formula>AND($O$1="CU",I8&lt;&gt;"Umpire",J8&lt;&gt;"")</formula>
    </cfRule>
    <cfRule type="expression" dxfId="54" priority="7" stopIfTrue="1">
      <formula>AND($O$1="CU",I8&lt;&gt;"Umpire")</formula>
    </cfRule>
  </conditionalFormatting>
  <conditionalFormatting sqref="J8 L10 J12 N14 J16 L18 J20 R62">
    <cfRule type="expression" dxfId="53" priority="15" stopIfTrue="1">
      <formula>$O$1="CU"</formula>
    </cfRule>
  </conditionalFormatting>
  <conditionalFormatting sqref="K8 M10 K12 O14 K16 M18 K20 K23 M25 K27 O29 K31 M33 K35 K39 M41 K43 O45 K47 M49 K51">
    <cfRule type="expression" dxfId="52" priority="11" stopIfTrue="1">
      <formula>J8="as"</formula>
    </cfRule>
    <cfRule type="expression" dxfId="51" priority="12" stopIfTrue="1">
      <formula>J8="bs"</formula>
    </cfRule>
  </conditionalFormatting>
  <conditionalFormatting sqref="O16">
    <cfRule type="expression" dxfId="50" priority="1" stopIfTrue="1">
      <formula>AND($O$1="CU",O16="Umpire")</formula>
    </cfRule>
    <cfRule type="expression" dxfId="49" priority="2" stopIfTrue="1">
      <formula>AND($O$1="CU",O16&lt;&gt;"Umpire",P16&lt;&gt;"")</formula>
    </cfRule>
    <cfRule type="expression" dxfId="48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A52DB219-1CB6-4175-BEA6-CCF7B73336D1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561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1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0654-6A07-4629-AA90-4EB69247B390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C2" sqref="C2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313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257</v>
      </c>
      <c r="C7" s="93" t="s">
        <v>180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314</v>
      </c>
      <c r="C8" s="93" t="s">
        <v>315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 t="s">
        <v>316</v>
      </c>
      <c r="C9" s="93" t="s">
        <v>317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 t="s">
        <v>318</v>
      </c>
      <c r="C10" s="93" t="s">
        <v>241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 t="s">
        <v>185</v>
      </c>
      <c r="C11" s="93" t="s">
        <v>141</v>
      </c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 t="s">
        <v>183</v>
      </c>
      <c r="C12" s="93" t="s">
        <v>184</v>
      </c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 t="s">
        <v>182</v>
      </c>
      <c r="C13" s="93" t="s">
        <v>115</v>
      </c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47" priority="7" stopIfTrue="1">
      <formula>$O7&gt;=1</formula>
    </cfRule>
  </conditionalFormatting>
  <conditionalFormatting sqref="B7:D14">
    <cfRule type="expression" dxfId="46" priority="5" stopIfTrue="1">
      <formula>$O7&gt;=1</formula>
    </cfRule>
  </conditionalFormatting>
  <conditionalFormatting sqref="B7:D27">
    <cfRule type="expression" dxfId="45" priority="1" stopIfTrue="1">
      <formula>$Q7&gt;=1</formula>
    </cfRule>
  </conditionalFormatting>
  <conditionalFormatting sqref="E7:E27">
    <cfRule type="expression" dxfId="44" priority="2" stopIfTrue="1">
      <formula>AND(ROUNDDOWN(($A$4-E7)/365.25,0)&lt;=13,G7&lt;&gt;"OK")</formula>
    </cfRule>
    <cfRule type="expression" dxfId="43" priority="3" stopIfTrue="1">
      <formula>AND(ROUNDDOWN(($A$4-E7)/365.25,0)&lt;=14,G7&lt;&gt;"OK")</formula>
    </cfRule>
    <cfRule type="expression" dxfId="42" priority="4" stopIfTrue="1">
      <formula>AND(ROUNDDOWN(($A$4-E7)/365.25,0)&lt;=17,G7&lt;&gt;"OK")</formula>
    </cfRule>
  </conditionalFormatting>
  <conditionalFormatting sqref="E7:E134">
    <cfRule type="expression" dxfId="41" priority="8" stopIfTrue="1">
      <formula>AND(ROUNDDOWN(($A$4-E7)/365.25,0)&lt;=13,#REF!&lt;&gt;"OK")</formula>
    </cfRule>
    <cfRule type="expression" dxfId="40" priority="9" stopIfTrue="1">
      <formula>AND(ROUNDDOWN(($A$4-E7)/365.25,0)&lt;=14,#REF!&lt;&gt;"OK")</formula>
    </cfRule>
    <cfRule type="expression" dxfId="39" priority="10" stopIfTrue="1">
      <formula>AND(ROUNDDOWN(($A$4-E7)/365.25,0)&lt;=17,#REF!&lt;&gt;"OK")</formula>
    </cfRule>
  </conditionalFormatting>
  <conditionalFormatting sqref="H7:H134">
    <cfRule type="cellIs" dxfId="38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2977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CB03-05EC-4633-A384-42A2F115C251}">
  <sheetPr>
    <tabColor indexed="11"/>
  </sheetPr>
  <dimension ref="A1:AK49"/>
  <sheetViews>
    <sheetView topLeftCell="A5" workbookViewId="0">
      <selection activeCell="L7" sqref="L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289" t="s">
        <v>337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S3" s="400" t="s">
        <v>80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S4" s="402" t="s">
        <v>82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S5" s="404" t="s">
        <v>84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94" t="s">
        <v>65</v>
      </c>
      <c r="B7" s="405"/>
      <c r="C7" s="357" t="str">
        <f>IF($B7="","",VLOOKUP($B7,#REF!,5))</f>
        <v/>
      </c>
      <c r="D7" s="357" t="str">
        <f>IF($B7="","",VLOOKUP($B7,#REF!,15))</f>
        <v/>
      </c>
      <c r="E7" s="479" t="s">
        <v>318</v>
      </c>
      <c r="F7" s="356"/>
      <c r="G7" s="479" t="s">
        <v>241</v>
      </c>
      <c r="H7" s="356"/>
      <c r="I7" s="353" t="str">
        <f>IF($B7="","",VLOOKUP($B7,#REF!,4))</f>
        <v/>
      </c>
      <c r="J7" s="333"/>
      <c r="K7" s="482" t="s">
        <v>377</v>
      </c>
      <c r="L7" s="493" t="s">
        <v>14</v>
      </c>
      <c r="M7" s="416"/>
      <c r="Q7" s="399" t="s">
        <v>79</v>
      </c>
      <c r="R7" s="456" t="s">
        <v>109</v>
      </c>
      <c r="S7" s="456" t="s">
        <v>111</v>
      </c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406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Q8" s="401" t="s">
        <v>86</v>
      </c>
      <c r="R8" s="457" t="s">
        <v>110</v>
      </c>
      <c r="S8" s="457" t="s">
        <v>112</v>
      </c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407"/>
      <c r="C9" s="357" t="str">
        <f>IF($B9="","",VLOOKUP($B9,#REF!,5))</f>
        <v/>
      </c>
      <c r="D9" s="357" t="str">
        <f>IF($B9="","",VLOOKUP($B9,#REF!,15))</f>
        <v/>
      </c>
      <c r="E9" s="480" t="s">
        <v>182</v>
      </c>
      <c r="F9" s="358"/>
      <c r="G9" s="480" t="s">
        <v>115</v>
      </c>
      <c r="H9" s="358"/>
      <c r="I9" s="352" t="str">
        <f>IF($B9="","",VLOOKUP($B9,#REF!,4))</f>
        <v/>
      </c>
      <c r="J9" s="333"/>
      <c r="K9" s="482"/>
      <c r="L9" s="411" t="str">
        <f>IF(K9="","",CONCATENATE(VLOOKUP($Y$3,$AB$1:$AK$1,K9)," pont"))</f>
        <v/>
      </c>
      <c r="M9" s="416"/>
      <c r="Q9" s="403" t="s">
        <v>87</v>
      </c>
      <c r="R9" s="458" t="s">
        <v>88</v>
      </c>
      <c r="S9" s="458" t="s">
        <v>113</v>
      </c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406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407"/>
      <c r="C11" s="357" t="str">
        <f>IF($B11="","",VLOOKUP($B11,#REF!,5))</f>
        <v/>
      </c>
      <c r="D11" s="357" t="str">
        <f>IF($B11="","",VLOOKUP($B11,#REF!,15))</f>
        <v/>
      </c>
      <c r="E11" s="480" t="s">
        <v>319</v>
      </c>
      <c r="F11" s="358"/>
      <c r="G11" s="480" t="s">
        <v>317</v>
      </c>
      <c r="H11" s="358"/>
      <c r="I11" s="352" t="str">
        <f>IF($B11="","",VLOOKUP($B11,#REF!,4))</f>
        <v/>
      </c>
      <c r="J11" s="333"/>
      <c r="K11" s="482" t="s">
        <v>352</v>
      </c>
      <c r="L11" s="493" t="s">
        <v>14</v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94"/>
      <c r="C12" s="386"/>
      <c r="D12" s="333"/>
      <c r="E12" s="333"/>
      <c r="F12" s="333"/>
      <c r="G12" s="333"/>
      <c r="H12" s="333"/>
      <c r="I12" s="333"/>
      <c r="J12" s="333"/>
      <c r="K12" s="386"/>
      <c r="L12" s="386"/>
      <c r="M12" s="417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94" t="s">
        <v>72</v>
      </c>
      <c r="B13" s="405"/>
      <c r="C13" s="357" t="str">
        <f>IF($B13="","",VLOOKUP($B13,#REF!,5))</f>
        <v/>
      </c>
      <c r="D13" s="357" t="str">
        <f>IF($B13="","",VLOOKUP($B13,#REF!,15))</f>
        <v/>
      </c>
      <c r="E13" s="479" t="s">
        <v>314</v>
      </c>
      <c r="F13" s="356"/>
      <c r="G13" s="479" t="s">
        <v>315</v>
      </c>
      <c r="H13" s="356"/>
      <c r="I13" s="353" t="str">
        <f>IF($B13="","",VLOOKUP($B13,#REF!,4))</f>
        <v/>
      </c>
      <c r="J13" s="333"/>
      <c r="K13" s="482" t="s">
        <v>351</v>
      </c>
      <c r="L13" s="493" t="s">
        <v>14</v>
      </c>
      <c r="M13" s="416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63"/>
      <c r="B14" s="406"/>
      <c r="C14" s="364"/>
      <c r="D14" s="364"/>
      <c r="E14" s="364"/>
      <c r="F14" s="364"/>
      <c r="G14" s="364"/>
      <c r="H14" s="364"/>
      <c r="I14" s="364"/>
      <c r="J14" s="333"/>
      <c r="K14" s="363"/>
      <c r="L14" s="363"/>
      <c r="M14" s="417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63" t="s">
        <v>73</v>
      </c>
      <c r="B15" s="407"/>
      <c r="C15" s="357" t="str">
        <f>IF($B15="","",VLOOKUP($B15,#REF!,5))</f>
        <v/>
      </c>
      <c r="D15" s="357" t="str">
        <f>IF($B15="","",VLOOKUP($B15,#REF!,15))</f>
        <v/>
      </c>
      <c r="E15" s="480" t="s">
        <v>185</v>
      </c>
      <c r="F15" s="358"/>
      <c r="G15" s="480" t="s">
        <v>141</v>
      </c>
      <c r="H15" s="358"/>
      <c r="I15" s="352" t="str">
        <f>IF($B15="","",VLOOKUP($B15,#REF!,4))</f>
        <v/>
      </c>
      <c r="J15" s="333"/>
      <c r="K15" s="482"/>
      <c r="L15" s="411" t="str">
        <f>IF(K15="","",CONCATENATE(VLOOKUP($Y$3,$AB$1:$AK$1,K15)," pont"))</f>
        <v/>
      </c>
      <c r="M15" s="416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63"/>
      <c r="B16" s="406"/>
      <c r="C16" s="364"/>
      <c r="D16" s="364"/>
      <c r="E16" s="364"/>
      <c r="F16" s="364"/>
      <c r="G16" s="364"/>
      <c r="H16" s="364"/>
      <c r="I16" s="364"/>
      <c r="J16" s="333"/>
      <c r="K16" s="363"/>
      <c r="L16" s="363"/>
      <c r="M16" s="417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63" t="s">
        <v>74</v>
      </c>
      <c r="B17" s="407"/>
      <c r="C17" s="357" t="str">
        <f>IF($B17="","",VLOOKUP($B17,#REF!,5))</f>
        <v/>
      </c>
      <c r="D17" s="357" t="str">
        <f>IF($B17="","",VLOOKUP($B17,#REF!,15))</f>
        <v/>
      </c>
      <c r="E17" s="480" t="s">
        <v>183</v>
      </c>
      <c r="F17" s="358"/>
      <c r="G17" s="480" t="s">
        <v>184</v>
      </c>
      <c r="H17" s="358"/>
      <c r="I17" s="352" t="str">
        <f>IF($B17="","",VLOOKUP($B17,#REF!,4))</f>
        <v/>
      </c>
      <c r="J17" s="333"/>
      <c r="K17" s="482"/>
      <c r="L17" s="411" t="str">
        <f>IF(K17="","",CONCATENATE(VLOOKUP($Y$3,$AB$1:$AK$1,K17)," pont"))</f>
        <v/>
      </c>
      <c r="M17" s="416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x14ac:dyDescent="0.25">
      <c r="A18" s="363"/>
      <c r="B18" s="406"/>
      <c r="C18" s="364"/>
      <c r="D18" s="364"/>
      <c r="E18" s="364"/>
      <c r="F18" s="364"/>
      <c r="G18" s="364"/>
      <c r="H18" s="364"/>
      <c r="I18" s="364"/>
      <c r="J18" s="333"/>
      <c r="K18" s="363"/>
      <c r="L18" s="363"/>
      <c r="M18" s="417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x14ac:dyDescent="0.25">
      <c r="A19" s="363" t="s">
        <v>78</v>
      </c>
      <c r="B19" s="407"/>
      <c r="C19" s="357" t="str">
        <f>IF($B19="","",VLOOKUP($B19,#REF!,5))</f>
        <v/>
      </c>
      <c r="D19" s="357" t="str">
        <f>IF($B19="","",VLOOKUP($B19,#REF!,15))</f>
        <v/>
      </c>
      <c r="E19" s="480" t="s">
        <v>156</v>
      </c>
      <c r="F19" s="358"/>
      <c r="G19" s="480" t="s">
        <v>180</v>
      </c>
      <c r="H19" s="358"/>
      <c r="I19" s="352" t="str">
        <f>IF($B19="","",VLOOKUP($B19,#REF!,4))</f>
        <v/>
      </c>
      <c r="J19" s="333"/>
      <c r="K19" s="482" t="s">
        <v>362</v>
      </c>
      <c r="L19" s="493" t="s">
        <v>14</v>
      </c>
      <c r="M19" s="416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x14ac:dyDescent="0.25">
      <c r="A20" s="333"/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x14ac:dyDescent="0.25">
      <c r="A21" s="333"/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ht="18.75" customHeight="1" x14ac:dyDescent="0.25">
      <c r="A22" s="333"/>
      <c r="B22" s="506"/>
      <c r="C22" s="506"/>
      <c r="D22" s="503" t="str">
        <f>E7</f>
        <v>Tardos</v>
      </c>
      <c r="E22" s="503"/>
      <c r="F22" s="503" t="str">
        <f>E9</f>
        <v>Pacsirta</v>
      </c>
      <c r="G22" s="503"/>
      <c r="H22" s="503" t="str">
        <f>E11</f>
        <v>Czibrus</v>
      </c>
      <c r="I22" s="503"/>
      <c r="J22" s="333"/>
      <c r="K22" s="333"/>
      <c r="L22" s="333"/>
      <c r="M22" s="395" t="s">
        <v>69</v>
      </c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ht="18.75" customHeight="1" x14ac:dyDescent="0.25">
      <c r="A23" s="393" t="s">
        <v>65</v>
      </c>
      <c r="B23" s="499" t="str">
        <f>E7</f>
        <v>Tardos</v>
      </c>
      <c r="C23" s="499"/>
      <c r="D23" s="502"/>
      <c r="E23" s="502"/>
      <c r="F23" s="500" t="s">
        <v>394</v>
      </c>
      <c r="G23" s="501"/>
      <c r="H23" s="509" t="s">
        <v>398</v>
      </c>
      <c r="I23" s="501"/>
      <c r="J23" s="333"/>
      <c r="K23" s="333"/>
      <c r="L23" s="333"/>
      <c r="M23" s="483" t="s">
        <v>352</v>
      </c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ht="18.75" customHeight="1" x14ac:dyDescent="0.25">
      <c r="A24" s="393" t="s">
        <v>66</v>
      </c>
      <c r="B24" s="499" t="str">
        <f>E9</f>
        <v>Pacsirta</v>
      </c>
      <c r="C24" s="499"/>
      <c r="D24" s="500" t="s">
        <v>393</v>
      </c>
      <c r="E24" s="501"/>
      <c r="F24" s="502"/>
      <c r="G24" s="502"/>
      <c r="H24" s="500" t="s">
        <v>393</v>
      </c>
      <c r="I24" s="501"/>
      <c r="J24" s="333"/>
      <c r="K24" s="333"/>
      <c r="L24" s="333"/>
      <c r="M24" s="48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ht="18.75" customHeight="1" x14ac:dyDescent="0.25">
      <c r="A25" s="393" t="s">
        <v>67</v>
      </c>
      <c r="B25" s="499" t="str">
        <f>E11</f>
        <v>Czibrus</v>
      </c>
      <c r="C25" s="499"/>
      <c r="D25" s="509" t="s">
        <v>387</v>
      </c>
      <c r="E25" s="501"/>
      <c r="F25" s="500" t="s">
        <v>394</v>
      </c>
      <c r="G25" s="501"/>
      <c r="H25" s="502"/>
      <c r="I25" s="502"/>
      <c r="J25" s="333"/>
      <c r="K25" s="333"/>
      <c r="L25" s="333"/>
      <c r="M25" s="483" t="s">
        <v>351</v>
      </c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96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ht="18.75" customHeight="1" x14ac:dyDescent="0.25">
      <c r="A27" s="333"/>
      <c r="B27" s="506"/>
      <c r="C27" s="506"/>
      <c r="D27" s="503" t="str">
        <f>E13</f>
        <v>Ravasz</v>
      </c>
      <c r="E27" s="503"/>
      <c r="F27" s="503" t="str">
        <f>E15</f>
        <v>Fritz</v>
      </c>
      <c r="G27" s="503"/>
      <c r="H27" s="503" t="str">
        <f>E17</f>
        <v>Egri</v>
      </c>
      <c r="I27" s="503"/>
      <c r="J27" s="503" t="str">
        <f>E19</f>
        <v>Göbölyös</v>
      </c>
      <c r="K27" s="503"/>
      <c r="L27" s="333"/>
      <c r="M27" s="396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ht="18.75" customHeight="1" x14ac:dyDescent="0.25">
      <c r="A28" s="393" t="s">
        <v>72</v>
      </c>
      <c r="B28" s="499" t="str">
        <f>E13</f>
        <v>Ravasz</v>
      </c>
      <c r="C28" s="499"/>
      <c r="D28" s="502"/>
      <c r="E28" s="502"/>
      <c r="F28" s="500" t="s">
        <v>394</v>
      </c>
      <c r="G28" s="501"/>
      <c r="H28" s="500" t="s">
        <v>383</v>
      </c>
      <c r="I28" s="501"/>
      <c r="J28" s="508" t="s">
        <v>399</v>
      </c>
      <c r="K28" s="503"/>
      <c r="L28" s="333"/>
      <c r="M28" s="483" t="s">
        <v>351</v>
      </c>
    </row>
    <row r="29" spans="1:37" ht="18.75" customHeight="1" x14ac:dyDescent="0.25">
      <c r="A29" s="393" t="s">
        <v>73</v>
      </c>
      <c r="B29" s="499" t="str">
        <f>E15</f>
        <v>Fritz</v>
      </c>
      <c r="C29" s="499"/>
      <c r="D29" s="500" t="s">
        <v>393</v>
      </c>
      <c r="E29" s="501"/>
      <c r="F29" s="502"/>
      <c r="G29" s="502"/>
      <c r="H29" s="509" t="s">
        <v>97</v>
      </c>
      <c r="I29" s="501"/>
      <c r="J29" s="500" t="s">
        <v>393</v>
      </c>
      <c r="K29" s="501"/>
      <c r="L29" s="333"/>
      <c r="M29" s="483"/>
    </row>
    <row r="30" spans="1:37" ht="18.75" customHeight="1" x14ac:dyDescent="0.25">
      <c r="A30" s="393" t="s">
        <v>74</v>
      </c>
      <c r="B30" s="499" t="str">
        <f>E17</f>
        <v>Egri</v>
      </c>
      <c r="C30" s="499"/>
      <c r="D30" s="500" t="s">
        <v>401</v>
      </c>
      <c r="E30" s="501"/>
      <c r="F30" s="509" t="s">
        <v>97</v>
      </c>
      <c r="G30" s="501"/>
      <c r="H30" s="502"/>
      <c r="I30" s="502"/>
      <c r="J30" s="518" t="s">
        <v>393</v>
      </c>
      <c r="K30" s="519"/>
      <c r="L30" s="333"/>
      <c r="M30" s="483"/>
    </row>
    <row r="31" spans="1:37" ht="18.75" customHeight="1" x14ac:dyDescent="0.25">
      <c r="A31" s="393" t="s">
        <v>78</v>
      </c>
      <c r="B31" s="499" t="str">
        <f>E19</f>
        <v>Göbölyös</v>
      </c>
      <c r="C31" s="499"/>
      <c r="D31" s="509" t="s">
        <v>400</v>
      </c>
      <c r="E31" s="501"/>
      <c r="F31" s="500" t="s">
        <v>394</v>
      </c>
      <c r="G31" s="501"/>
      <c r="H31" s="507" t="s">
        <v>383</v>
      </c>
      <c r="I31" s="503"/>
      <c r="J31" s="502"/>
      <c r="K31" s="502"/>
      <c r="L31" s="333"/>
      <c r="M31" s="483" t="s">
        <v>352</v>
      </c>
    </row>
    <row r="32" spans="1:37" ht="18.75" customHeight="1" x14ac:dyDescent="0.25">
      <c r="A32" s="215"/>
      <c r="B32" s="397"/>
      <c r="C32" s="397"/>
      <c r="D32" s="215"/>
      <c r="E32" s="215"/>
      <c r="F32" s="215"/>
      <c r="G32" s="215"/>
      <c r="H32" s="215"/>
      <c r="I32" s="215"/>
      <c r="J32" s="333"/>
      <c r="K32" s="333"/>
      <c r="L32" s="333"/>
      <c r="M32" s="398"/>
    </row>
    <row r="33" spans="1:18" x14ac:dyDescent="0.25">
      <c r="A33" s="333"/>
      <c r="B33" s="333"/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</row>
    <row r="34" spans="1:18" x14ac:dyDescent="0.25">
      <c r="A34" s="333" t="s">
        <v>58</v>
      </c>
      <c r="B34" s="333"/>
      <c r="C34" s="515"/>
      <c r="D34" s="516"/>
      <c r="E34" s="363" t="s">
        <v>76</v>
      </c>
      <c r="F34" s="517"/>
      <c r="G34" s="517"/>
      <c r="H34" s="333"/>
      <c r="I34" s="484"/>
      <c r="J34" s="333"/>
      <c r="K34" s="333"/>
      <c r="L34" s="333"/>
      <c r="M34" s="333"/>
    </row>
    <row r="35" spans="1:18" x14ac:dyDescent="0.25">
      <c r="A35" s="333"/>
      <c r="B35" s="333"/>
      <c r="C35" s="333"/>
      <c r="D35" s="333"/>
      <c r="E35" s="333"/>
      <c r="F35" s="363"/>
      <c r="G35" s="363"/>
      <c r="H35" s="333"/>
      <c r="I35" s="333"/>
      <c r="J35" s="333"/>
      <c r="K35" s="333"/>
      <c r="L35" s="333"/>
      <c r="M35" s="333"/>
    </row>
    <row r="36" spans="1:18" x14ac:dyDescent="0.25">
      <c r="A36" s="333" t="s">
        <v>75</v>
      </c>
      <c r="B36" s="333"/>
      <c r="C36" s="515"/>
      <c r="D36" s="516"/>
      <c r="E36" s="363" t="s">
        <v>76</v>
      </c>
      <c r="F36" s="517"/>
      <c r="G36" s="516"/>
      <c r="H36" s="333"/>
      <c r="I36" s="484"/>
      <c r="J36" s="333"/>
      <c r="K36" s="333"/>
      <c r="L36" s="333"/>
      <c r="M36" s="333"/>
    </row>
    <row r="37" spans="1:18" x14ac:dyDescent="0.25">
      <c r="A37" s="333"/>
      <c r="B37" s="333"/>
      <c r="C37" s="363"/>
      <c r="D37" s="363"/>
      <c r="E37" s="363"/>
      <c r="F37" s="363"/>
      <c r="G37" s="363"/>
      <c r="H37" s="333"/>
      <c r="I37" s="333"/>
      <c r="J37" s="333"/>
      <c r="K37" s="333"/>
      <c r="L37" s="333"/>
      <c r="M37" s="333"/>
    </row>
    <row r="38" spans="1:18" x14ac:dyDescent="0.25">
      <c r="A38" s="333" t="s">
        <v>77</v>
      </c>
      <c r="B38" s="333"/>
      <c r="C38" s="515"/>
      <c r="D38" s="516"/>
      <c r="E38" s="363" t="s">
        <v>76</v>
      </c>
      <c r="F38" s="517"/>
      <c r="G38" s="516"/>
      <c r="H38" s="333"/>
      <c r="I38" s="484"/>
      <c r="J38" s="333"/>
      <c r="K38" s="333"/>
      <c r="L38" s="333"/>
      <c r="M38" s="333"/>
    </row>
    <row r="39" spans="1:18" x14ac:dyDescent="0.25">
      <c r="A39" s="333"/>
      <c r="B39" s="333"/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</row>
    <row r="40" spans="1:18" x14ac:dyDescent="0.25">
      <c r="A40" s="333"/>
      <c r="B40" s="333"/>
      <c r="C40" s="333"/>
      <c r="D40" s="333"/>
      <c r="E40" s="333"/>
      <c r="F40" s="333"/>
      <c r="G40" s="333"/>
      <c r="H40" s="333"/>
      <c r="I40" s="333"/>
      <c r="J40" s="333"/>
      <c r="K40" s="333"/>
      <c r="L40" s="311"/>
      <c r="M40" s="333"/>
    </row>
    <row r="41" spans="1:18" x14ac:dyDescent="0.25">
      <c r="A41" s="181" t="s">
        <v>45</v>
      </c>
      <c r="B41" s="182"/>
      <c r="C41" s="267"/>
      <c r="D41" s="369" t="s">
        <v>5</v>
      </c>
      <c r="E41" s="370" t="s">
        <v>47</v>
      </c>
      <c r="F41" s="384"/>
      <c r="G41" s="369" t="s">
        <v>5</v>
      </c>
      <c r="H41" s="370" t="s">
        <v>54</v>
      </c>
      <c r="I41" s="222"/>
      <c r="J41" s="370" t="s">
        <v>55</v>
      </c>
      <c r="K41" s="221" t="s">
        <v>56</v>
      </c>
      <c r="L41" s="33"/>
      <c r="M41" s="384"/>
      <c r="P41" s="365"/>
      <c r="Q41" s="365"/>
      <c r="R41" s="366"/>
    </row>
    <row r="42" spans="1:18" x14ac:dyDescent="0.25">
      <c r="A42" s="344" t="s">
        <v>46</v>
      </c>
      <c r="B42" s="345"/>
      <c r="C42" s="347"/>
      <c r="D42" s="371">
        <v>1</v>
      </c>
      <c r="E42" s="497" t="e">
        <f>IF(D42&gt;$R$44,,UPPER(VLOOKUP(D42,#REF!,2)))</f>
        <v>#REF!</v>
      </c>
      <c r="F42" s="497"/>
      <c r="G42" s="378" t="s">
        <v>6</v>
      </c>
      <c r="H42" s="345"/>
      <c r="I42" s="372"/>
      <c r="J42" s="379"/>
      <c r="K42" s="339" t="s">
        <v>48</v>
      </c>
      <c r="L42" s="385"/>
      <c r="M42" s="373"/>
      <c r="P42" s="367"/>
      <c r="Q42" s="367"/>
      <c r="R42" s="196"/>
    </row>
    <row r="43" spans="1:18" x14ac:dyDescent="0.25">
      <c r="A43" s="348" t="s">
        <v>53</v>
      </c>
      <c r="B43" s="220"/>
      <c r="C43" s="350"/>
      <c r="D43" s="374">
        <v>2</v>
      </c>
      <c r="E43" s="498" t="e">
        <f>IF(D43&gt;$R$44,,UPPER(VLOOKUP(D43,#REF!,2)))</f>
        <v>#REF!</v>
      </c>
      <c r="F43" s="498"/>
      <c r="G43" s="380" t="s">
        <v>7</v>
      </c>
      <c r="H43" s="83"/>
      <c r="I43" s="337"/>
      <c r="J43" s="84"/>
      <c r="K43" s="382"/>
      <c r="L43" s="311"/>
      <c r="M43" s="377"/>
      <c r="P43" s="196"/>
      <c r="Q43" s="192"/>
      <c r="R43" s="196"/>
    </row>
    <row r="44" spans="1:18" x14ac:dyDescent="0.25">
      <c r="A44" s="236"/>
      <c r="B44" s="237"/>
      <c r="C44" s="238"/>
      <c r="D44" s="374"/>
      <c r="E44" s="85"/>
      <c r="F44" s="333"/>
      <c r="G44" s="380" t="s">
        <v>8</v>
      </c>
      <c r="H44" s="83"/>
      <c r="I44" s="337"/>
      <c r="J44" s="84"/>
      <c r="K44" s="339" t="s">
        <v>49</v>
      </c>
      <c r="L44" s="385"/>
      <c r="M44" s="373"/>
      <c r="P44" s="367"/>
      <c r="Q44" s="367"/>
      <c r="R44" s="368" t="e">
        <f>MIN(4,#REF!)</f>
        <v>#REF!</v>
      </c>
    </row>
    <row r="45" spans="1:18" x14ac:dyDescent="0.25">
      <c r="A45" s="207"/>
      <c r="B45" s="126"/>
      <c r="C45" s="208"/>
      <c r="D45" s="374"/>
      <c r="E45" s="85"/>
      <c r="F45" s="333"/>
      <c r="G45" s="380" t="s">
        <v>9</v>
      </c>
      <c r="H45" s="83"/>
      <c r="I45" s="337"/>
      <c r="J45" s="84"/>
      <c r="K45" s="383"/>
      <c r="L45" s="333"/>
      <c r="M45" s="375"/>
      <c r="P45" s="196"/>
      <c r="Q45" s="192"/>
      <c r="R45" s="196"/>
    </row>
    <row r="46" spans="1:18" x14ac:dyDescent="0.25">
      <c r="A46" s="224"/>
      <c r="B46" s="239"/>
      <c r="C46" s="266"/>
      <c r="D46" s="374"/>
      <c r="E46" s="85"/>
      <c r="F46" s="333"/>
      <c r="G46" s="380" t="s">
        <v>10</v>
      </c>
      <c r="H46" s="83"/>
      <c r="I46" s="337"/>
      <c r="J46" s="84"/>
      <c r="K46" s="348"/>
      <c r="L46" s="311"/>
      <c r="M46" s="377"/>
      <c r="P46" s="196"/>
      <c r="Q46" s="192"/>
      <c r="R46" s="196"/>
    </row>
    <row r="47" spans="1:18" x14ac:dyDescent="0.25">
      <c r="A47" s="225"/>
      <c r="B47" s="22"/>
      <c r="C47" s="208"/>
      <c r="D47" s="374"/>
      <c r="E47" s="85"/>
      <c r="F47" s="333"/>
      <c r="G47" s="380" t="s">
        <v>11</v>
      </c>
      <c r="H47" s="83"/>
      <c r="I47" s="337"/>
      <c r="J47" s="84"/>
      <c r="K47" s="339" t="s">
        <v>34</v>
      </c>
      <c r="L47" s="385"/>
      <c r="M47" s="373"/>
      <c r="P47" s="367"/>
      <c r="Q47" s="367"/>
      <c r="R47" s="196"/>
    </row>
    <row r="48" spans="1:18" x14ac:dyDescent="0.25">
      <c r="A48" s="225"/>
      <c r="B48" s="22"/>
      <c r="C48" s="234"/>
      <c r="D48" s="374"/>
      <c r="E48" s="85"/>
      <c r="F48" s="333"/>
      <c r="G48" s="380" t="s">
        <v>12</v>
      </c>
      <c r="H48" s="83"/>
      <c r="I48" s="337"/>
      <c r="J48" s="84"/>
      <c r="K48" s="383"/>
      <c r="L48" s="333"/>
      <c r="M48" s="375"/>
      <c r="P48" s="196"/>
      <c r="Q48" s="192"/>
      <c r="R48" s="196"/>
    </row>
    <row r="49" spans="1:18" x14ac:dyDescent="0.25">
      <c r="A49" s="226"/>
      <c r="B49" s="223"/>
      <c r="C49" s="235"/>
      <c r="D49" s="376"/>
      <c r="E49" s="210"/>
      <c r="F49" s="311"/>
      <c r="G49" s="381" t="s">
        <v>13</v>
      </c>
      <c r="H49" s="220"/>
      <c r="I49" s="341"/>
      <c r="J49" s="212"/>
      <c r="K49" s="348" t="str">
        <f>L4</f>
        <v>Dénes Tibor</v>
      </c>
      <c r="L49" s="311"/>
      <c r="M49" s="377"/>
      <c r="P49" s="196"/>
      <c r="Q49" s="192"/>
      <c r="R49" s="368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37" priority="2" stopIfTrue="1" operator="equal">
      <formula>"Bye"</formula>
    </cfRule>
  </conditionalFormatting>
  <conditionalFormatting sqref="R44 R49">
    <cfRule type="expression" dxfId="3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A4BA-34B5-4286-9DE5-F2DED83DCC8F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F10" sqref="F10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186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187</v>
      </c>
      <c r="C7" s="93" t="s">
        <v>320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321</v>
      </c>
      <c r="C8" s="93" t="s">
        <v>225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 t="s">
        <v>176</v>
      </c>
      <c r="C9" s="93" t="s">
        <v>177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 t="s">
        <v>188</v>
      </c>
      <c r="C10" s="93" t="s">
        <v>322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 t="s">
        <v>323</v>
      </c>
      <c r="C11" s="93" t="s">
        <v>152</v>
      </c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 t="s">
        <v>324</v>
      </c>
      <c r="C12" s="93" t="s">
        <v>325</v>
      </c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35" priority="7" stopIfTrue="1">
      <formula>$O7&gt;=1</formula>
    </cfRule>
  </conditionalFormatting>
  <conditionalFormatting sqref="B7:D14">
    <cfRule type="expression" dxfId="34" priority="5" stopIfTrue="1">
      <formula>$O7&gt;=1</formula>
    </cfRule>
  </conditionalFormatting>
  <conditionalFormatting sqref="B7:D27">
    <cfRule type="expression" dxfId="33" priority="1" stopIfTrue="1">
      <formula>$Q7&gt;=1</formula>
    </cfRule>
  </conditionalFormatting>
  <conditionalFormatting sqref="E7:E27">
    <cfRule type="expression" dxfId="32" priority="2" stopIfTrue="1">
      <formula>AND(ROUNDDOWN(($A$4-E7)/365.25,0)&lt;=13,G7&lt;&gt;"OK")</formula>
    </cfRule>
    <cfRule type="expression" dxfId="31" priority="3" stopIfTrue="1">
      <formula>AND(ROUNDDOWN(($A$4-E7)/365.25,0)&lt;=14,G7&lt;&gt;"OK")</formula>
    </cfRule>
    <cfRule type="expression" dxfId="30" priority="4" stopIfTrue="1">
      <formula>AND(ROUNDDOWN(($A$4-E7)/365.25,0)&lt;=17,G7&lt;&gt;"OK")</formula>
    </cfRule>
  </conditionalFormatting>
  <conditionalFormatting sqref="E7:E134">
    <cfRule type="expression" dxfId="29" priority="8" stopIfTrue="1">
      <formula>AND(ROUNDDOWN(($A$4-E7)/365.25,0)&lt;=13,#REF!&lt;&gt;"OK")</formula>
    </cfRule>
    <cfRule type="expression" dxfId="28" priority="9" stopIfTrue="1">
      <formula>AND(ROUNDDOWN(($A$4-E7)/365.25,0)&lt;=14,#REF!&lt;&gt;"OK")</formula>
    </cfRule>
    <cfRule type="expression" dxfId="27" priority="10" stopIfTrue="1">
      <formula>AND(ROUNDDOWN(($A$4-E7)/365.25,0)&lt;=17,#REF!&lt;&gt;"OK")</formula>
    </cfRule>
  </conditionalFormatting>
  <conditionalFormatting sqref="H7:H134">
    <cfRule type="cellIs" dxfId="26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049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6D97-1BE0-4DDC-BEAC-1A28F7CC67E1}">
  <sheetPr>
    <tabColor indexed="11"/>
  </sheetPr>
  <dimension ref="A1:AK49"/>
  <sheetViews>
    <sheetView workbookViewId="0">
      <selection activeCell="K20" sqref="K2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289" t="s">
        <v>186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S3" s="400" t="s">
        <v>80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S4" s="402" t="s">
        <v>82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S5" s="404" t="s">
        <v>84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94" t="s">
        <v>65</v>
      </c>
      <c r="B7" s="405"/>
      <c r="C7" s="357" t="str">
        <f>IF($B7="","",VLOOKUP($B7,#REF!,5))</f>
        <v/>
      </c>
      <c r="D7" s="357" t="str">
        <f>IF($B7="","",VLOOKUP($B7,#REF!,15))</f>
        <v/>
      </c>
      <c r="E7" s="479" t="s">
        <v>187</v>
      </c>
      <c r="F7" s="356"/>
      <c r="G7" s="479" t="s">
        <v>320</v>
      </c>
      <c r="H7" s="356"/>
      <c r="I7" s="353" t="str">
        <f>IF($B7="","",VLOOKUP($B7,#REF!,4))</f>
        <v/>
      </c>
      <c r="J7" s="333"/>
      <c r="K7" s="482"/>
      <c r="L7" s="411" t="str">
        <f>IF(K7="","",CONCATENATE(VLOOKUP($Y$3,$AB$1:$AK$1,K7)," pont"))</f>
        <v/>
      </c>
      <c r="M7" s="416"/>
      <c r="Q7" s="399" t="s">
        <v>79</v>
      </c>
      <c r="R7" s="456" t="s">
        <v>109</v>
      </c>
      <c r="S7" s="456" t="s">
        <v>111</v>
      </c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406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Q8" s="401" t="s">
        <v>86</v>
      </c>
      <c r="R8" s="457" t="s">
        <v>110</v>
      </c>
      <c r="S8" s="457" t="s">
        <v>112</v>
      </c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407"/>
      <c r="C9" s="357" t="str">
        <f>IF($B9="","",VLOOKUP($B9,#REF!,5))</f>
        <v/>
      </c>
      <c r="D9" s="357" t="str">
        <f>IF($B9="","",VLOOKUP($B9,#REF!,15))</f>
        <v/>
      </c>
      <c r="E9" s="480" t="s">
        <v>188</v>
      </c>
      <c r="F9" s="358"/>
      <c r="G9" s="480" t="s">
        <v>322</v>
      </c>
      <c r="H9" s="358"/>
      <c r="I9" s="352" t="str">
        <f>IF($B9="","",VLOOKUP($B9,#REF!,4))</f>
        <v/>
      </c>
      <c r="J9" s="333"/>
      <c r="K9" s="482" t="s">
        <v>362</v>
      </c>
      <c r="L9" s="493" t="s">
        <v>14</v>
      </c>
      <c r="M9" s="416"/>
      <c r="Q9" s="403" t="s">
        <v>87</v>
      </c>
      <c r="R9" s="458" t="s">
        <v>88</v>
      </c>
      <c r="S9" s="458" t="s">
        <v>113</v>
      </c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406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407"/>
      <c r="C11" s="357" t="str">
        <f>IF($B11="","",VLOOKUP($B11,#REF!,5))</f>
        <v/>
      </c>
      <c r="D11" s="357" t="str">
        <f>IF($B11="","",VLOOKUP($B11,#REF!,15))</f>
        <v/>
      </c>
      <c r="E11" s="480" t="s">
        <v>326</v>
      </c>
      <c r="F11" s="358"/>
      <c r="G11" s="480" t="s">
        <v>325</v>
      </c>
      <c r="H11" s="358"/>
      <c r="I11" s="352" t="str">
        <f>IF($B11="","",VLOOKUP($B11,#REF!,4))</f>
        <v/>
      </c>
      <c r="J11" s="333"/>
      <c r="K11" s="482" t="s">
        <v>352</v>
      </c>
      <c r="L11" s="493" t="s">
        <v>14</v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94"/>
      <c r="C12" s="386"/>
      <c r="D12" s="333"/>
      <c r="E12" s="333"/>
      <c r="F12" s="333"/>
      <c r="G12" s="333"/>
      <c r="H12" s="333"/>
      <c r="I12" s="333"/>
      <c r="J12" s="333"/>
      <c r="K12" s="386"/>
      <c r="L12" s="386"/>
      <c r="M12" s="417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94" t="s">
        <v>72</v>
      </c>
      <c r="B13" s="405"/>
      <c r="C13" s="357" t="str">
        <f>IF($B13="","",VLOOKUP($B13,#REF!,5))</f>
        <v/>
      </c>
      <c r="D13" s="357" t="str">
        <f>IF($B13="","",VLOOKUP($B13,#REF!,15))</f>
        <v/>
      </c>
      <c r="E13" s="479" t="s">
        <v>162</v>
      </c>
      <c r="F13" s="356"/>
      <c r="G13" s="479" t="s">
        <v>152</v>
      </c>
      <c r="H13" s="356"/>
      <c r="I13" s="353" t="str">
        <f>IF($B13="","",VLOOKUP($B13,#REF!,4))</f>
        <v/>
      </c>
      <c r="J13" s="333"/>
      <c r="K13" s="482" t="s">
        <v>351</v>
      </c>
      <c r="L13" s="493" t="s">
        <v>14</v>
      </c>
      <c r="M13" s="416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63"/>
      <c r="B14" s="406"/>
      <c r="C14" s="364"/>
      <c r="D14" s="364"/>
      <c r="E14" s="364"/>
      <c r="F14" s="364"/>
      <c r="G14" s="364"/>
      <c r="H14" s="364"/>
      <c r="I14" s="364"/>
      <c r="J14" s="333"/>
      <c r="K14" s="363"/>
      <c r="L14" s="363"/>
      <c r="M14" s="417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63" t="s">
        <v>73</v>
      </c>
      <c r="B15" s="407"/>
      <c r="C15" s="357" t="str">
        <f>IF($B15="","",VLOOKUP($B15,#REF!,5))</f>
        <v/>
      </c>
      <c r="D15" s="357" t="str">
        <f>IF($B15="","",VLOOKUP($B15,#REF!,15))</f>
        <v/>
      </c>
      <c r="E15" s="480" t="s">
        <v>176</v>
      </c>
      <c r="F15" s="358"/>
      <c r="G15" s="480" t="s">
        <v>177</v>
      </c>
      <c r="H15" s="358"/>
      <c r="I15" s="352" t="str">
        <f>IF($B15="","",VLOOKUP($B15,#REF!,4))</f>
        <v/>
      </c>
      <c r="J15" s="333"/>
      <c r="K15" s="482" t="s">
        <v>377</v>
      </c>
      <c r="L15" s="493" t="s">
        <v>14</v>
      </c>
      <c r="M15" s="416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63"/>
      <c r="B16" s="406"/>
      <c r="C16" s="364"/>
      <c r="D16" s="364"/>
      <c r="E16" s="364"/>
      <c r="F16" s="364"/>
      <c r="G16" s="364"/>
      <c r="H16" s="364"/>
      <c r="I16" s="364"/>
      <c r="J16" s="333"/>
      <c r="K16" s="363"/>
      <c r="L16" s="363"/>
      <c r="M16" s="417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63" t="s">
        <v>74</v>
      </c>
      <c r="B17" s="407"/>
      <c r="C17" s="357" t="str">
        <f>IF($B17="","",VLOOKUP($B17,#REF!,5))</f>
        <v/>
      </c>
      <c r="D17" s="357" t="str">
        <f>IF($B17="","",VLOOKUP($B17,#REF!,15))</f>
        <v/>
      </c>
      <c r="E17" s="489"/>
      <c r="F17" s="358"/>
      <c r="G17" s="489"/>
      <c r="H17" s="358"/>
      <c r="I17" s="352" t="str">
        <f>IF($B17="","",VLOOKUP($B17,#REF!,4))</f>
        <v/>
      </c>
      <c r="J17" s="333"/>
      <c r="K17" s="482"/>
      <c r="L17" s="411" t="str">
        <f>IF(K17="","",CONCATENATE(VLOOKUP($Y$3,$AB$1:$AK$1,K17)," pont"))</f>
        <v/>
      </c>
      <c r="M17" s="416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x14ac:dyDescent="0.25">
      <c r="A18" s="363"/>
      <c r="B18" s="406"/>
      <c r="C18" s="364"/>
      <c r="D18" s="364"/>
      <c r="E18" s="364"/>
      <c r="F18" s="364"/>
      <c r="G18" s="364"/>
      <c r="H18" s="364"/>
      <c r="I18" s="364"/>
      <c r="J18" s="333"/>
      <c r="K18" s="363"/>
      <c r="L18" s="363"/>
      <c r="M18" s="417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x14ac:dyDescent="0.25">
      <c r="A19" s="363" t="s">
        <v>78</v>
      </c>
      <c r="B19" s="407"/>
      <c r="C19" s="357" t="str">
        <f>IF($B19="","",VLOOKUP($B19,#REF!,5))</f>
        <v/>
      </c>
      <c r="D19" s="357" t="str">
        <f>IF($B19="","",VLOOKUP($B19,#REF!,15))</f>
        <v/>
      </c>
      <c r="E19" s="480"/>
      <c r="F19" s="358"/>
      <c r="G19" s="480"/>
      <c r="H19" s="358"/>
      <c r="I19" s="352" t="str">
        <f>IF($B19="","",VLOOKUP($B19,#REF!,4))</f>
        <v/>
      </c>
      <c r="J19" s="333"/>
      <c r="K19" s="482"/>
      <c r="L19" s="411" t="str">
        <f>IF(K19="","",CONCATENATE(VLOOKUP($Y$3,$AB$1:$AK$1,K19)," pont"))</f>
        <v/>
      </c>
      <c r="M19" s="416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x14ac:dyDescent="0.25">
      <c r="A20" s="333"/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x14ac:dyDescent="0.25">
      <c r="A21" s="333"/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ht="18.75" customHeight="1" x14ac:dyDescent="0.25">
      <c r="A22" s="333"/>
      <c r="B22" s="506"/>
      <c r="C22" s="506"/>
      <c r="D22" s="503" t="str">
        <f>E7</f>
        <v>Varga</v>
      </c>
      <c r="E22" s="503"/>
      <c r="F22" s="503" t="str">
        <f>E9</f>
        <v>Keszei</v>
      </c>
      <c r="G22" s="503"/>
      <c r="H22" s="503" t="str">
        <f>E11</f>
        <v>Csepa</v>
      </c>
      <c r="I22" s="503"/>
      <c r="J22" s="333"/>
      <c r="K22" s="333"/>
      <c r="L22" s="333"/>
      <c r="M22" s="395" t="s">
        <v>69</v>
      </c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ht="18.75" customHeight="1" x14ac:dyDescent="0.25">
      <c r="A23" s="393" t="s">
        <v>65</v>
      </c>
      <c r="B23" s="499" t="str">
        <f>E7</f>
        <v>Varga</v>
      </c>
      <c r="C23" s="499"/>
      <c r="D23" s="502"/>
      <c r="E23" s="502"/>
      <c r="F23" s="500" t="s">
        <v>393</v>
      </c>
      <c r="G23" s="501"/>
      <c r="H23" s="500" t="s">
        <v>393</v>
      </c>
      <c r="I23" s="501"/>
      <c r="J23" s="333"/>
      <c r="K23" s="333"/>
      <c r="L23" s="333"/>
      <c r="M23" s="48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ht="18.75" customHeight="1" x14ac:dyDescent="0.25">
      <c r="A24" s="393" t="s">
        <v>66</v>
      </c>
      <c r="B24" s="499" t="str">
        <f>E9</f>
        <v>Keszei</v>
      </c>
      <c r="C24" s="499"/>
      <c r="D24" s="500" t="s">
        <v>394</v>
      </c>
      <c r="E24" s="501"/>
      <c r="F24" s="502"/>
      <c r="G24" s="502"/>
      <c r="H24" s="509" t="s">
        <v>364</v>
      </c>
      <c r="I24" s="501"/>
      <c r="J24" s="333"/>
      <c r="K24" s="333"/>
      <c r="L24" s="333"/>
      <c r="M24" s="483" t="s">
        <v>352</v>
      </c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ht="18.75" customHeight="1" x14ac:dyDescent="0.25">
      <c r="A25" s="393" t="s">
        <v>67</v>
      </c>
      <c r="B25" s="499" t="str">
        <f>E11</f>
        <v>Csepa</v>
      </c>
      <c r="C25" s="499"/>
      <c r="D25" s="500" t="s">
        <v>394</v>
      </c>
      <c r="E25" s="501"/>
      <c r="F25" s="509" t="s">
        <v>363</v>
      </c>
      <c r="G25" s="501"/>
      <c r="H25" s="502"/>
      <c r="I25" s="502"/>
      <c r="J25" s="333"/>
      <c r="K25" s="333"/>
      <c r="L25" s="333"/>
      <c r="M25" s="483" t="s">
        <v>351</v>
      </c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96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ht="18.75" customHeight="1" x14ac:dyDescent="0.25">
      <c r="A27" s="333"/>
      <c r="B27" s="506"/>
      <c r="C27" s="506"/>
      <c r="D27" s="503" t="str">
        <f>E13</f>
        <v>Marosvölgyi</v>
      </c>
      <c r="E27" s="503"/>
      <c r="F27" s="503" t="str">
        <f>E15</f>
        <v>Sárkány</v>
      </c>
      <c r="G27" s="503"/>
      <c r="H27" s="503"/>
      <c r="I27" s="503"/>
      <c r="J27" s="503"/>
      <c r="K27" s="503"/>
      <c r="L27" s="333"/>
      <c r="M27" s="396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ht="18.75" customHeight="1" x14ac:dyDescent="0.25">
      <c r="A28" s="393" t="s">
        <v>72</v>
      </c>
      <c r="B28" s="499" t="str">
        <f>E13</f>
        <v>Marosvölgyi</v>
      </c>
      <c r="C28" s="499"/>
      <c r="D28" s="502"/>
      <c r="E28" s="502"/>
      <c r="F28" s="509" t="s">
        <v>355</v>
      </c>
      <c r="G28" s="501"/>
      <c r="H28" s="509"/>
      <c r="I28" s="501"/>
      <c r="J28" s="508"/>
      <c r="K28" s="503"/>
      <c r="L28" s="333"/>
      <c r="M28" s="483" t="s">
        <v>351</v>
      </c>
    </row>
    <row r="29" spans="1:37" ht="18.75" customHeight="1" x14ac:dyDescent="0.25">
      <c r="A29" s="393" t="s">
        <v>73</v>
      </c>
      <c r="B29" s="499" t="str">
        <f>E15</f>
        <v>Sárkány</v>
      </c>
      <c r="C29" s="499"/>
      <c r="D29" s="509" t="s">
        <v>356</v>
      </c>
      <c r="E29" s="501"/>
      <c r="F29" s="502"/>
      <c r="G29" s="502"/>
      <c r="H29" s="509"/>
      <c r="I29" s="501"/>
      <c r="J29" s="509"/>
      <c r="K29" s="501"/>
      <c r="L29" s="333"/>
      <c r="M29" s="483" t="s">
        <v>352</v>
      </c>
    </row>
    <row r="30" spans="1:37" ht="18.75" customHeight="1" x14ac:dyDescent="0.25">
      <c r="A30" s="393" t="s">
        <v>74</v>
      </c>
      <c r="B30" s="499"/>
      <c r="C30" s="499"/>
      <c r="D30" s="509"/>
      <c r="E30" s="501"/>
      <c r="F30" s="509"/>
      <c r="G30" s="501"/>
      <c r="H30" s="502"/>
      <c r="I30" s="502"/>
      <c r="J30" s="520"/>
      <c r="K30" s="519"/>
      <c r="L30" s="333"/>
      <c r="M30" s="483"/>
    </row>
    <row r="31" spans="1:37" ht="18.75" customHeight="1" x14ac:dyDescent="0.25">
      <c r="A31" s="393" t="s">
        <v>78</v>
      </c>
      <c r="B31" s="499"/>
      <c r="C31" s="499"/>
      <c r="D31" s="509"/>
      <c r="E31" s="501"/>
      <c r="F31" s="509"/>
      <c r="G31" s="501"/>
      <c r="H31" s="508"/>
      <c r="I31" s="503"/>
      <c r="J31" s="502"/>
      <c r="K31" s="502"/>
      <c r="L31" s="333"/>
      <c r="M31" s="483"/>
    </row>
    <row r="32" spans="1:37" ht="18.75" customHeight="1" x14ac:dyDescent="0.25">
      <c r="A32" s="215"/>
      <c r="B32" s="397"/>
      <c r="C32" s="397"/>
      <c r="D32" s="215"/>
      <c r="E32" s="215"/>
      <c r="F32" s="215"/>
      <c r="G32" s="215"/>
      <c r="H32" s="215"/>
      <c r="I32" s="215"/>
      <c r="J32" s="333"/>
      <c r="K32" s="333"/>
      <c r="L32" s="333"/>
      <c r="M32" s="398"/>
    </row>
    <row r="33" spans="1:18" x14ac:dyDescent="0.25">
      <c r="A33" s="333"/>
      <c r="B33" s="333"/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</row>
    <row r="34" spans="1:18" x14ac:dyDescent="0.25">
      <c r="A34" s="333" t="s">
        <v>58</v>
      </c>
      <c r="B34" s="333"/>
      <c r="C34" s="515"/>
      <c r="D34" s="516"/>
      <c r="E34" s="363" t="s">
        <v>76</v>
      </c>
      <c r="F34" s="517"/>
      <c r="G34" s="517"/>
      <c r="H34" s="333"/>
      <c r="I34" s="484"/>
      <c r="J34" s="333"/>
      <c r="K34" s="333"/>
      <c r="L34" s="333"/>
      <c r="M34" s="333"/>
    </row>
    <row r="35" spans="1:18" x14ac:dyDescent="0.25">
      <c r="A35" s="333"/>
      <c r="B35" s="333"/>
      <c r="C35" s="333"/>
      <c r="D35" s="333"/>
      <c r="E35" s="333"/>
      <c r="F35" s="363"/>
      <c r="G35" s="363"/>
      <c r="H35" s="333"/>
      <c r="I35" s="333"/>
      <c r="J35" s="333"/>
      <c r="K35" s="333"/>
      <c r="L35" s="333"/>
      <c r="M35" s="333"/>
    </row>
    <row r="36" spans="1:18" x14ac:dyDescent="0.25">
      <c r="A36" s="333" t="s">
        <v>75</v>
      </c>
      <c r="B36" s="333"/>
      <c r="C36" s="515"/>
      <c r="D36" s="516"/>
      <c r="E36" s="363" t="s">
        <v>76</v>
      </c>
      <c r="F36" s="517"/>
      <c r="G36" s="516"/>
      <c r="H36" s="333"/>
      <c r="I36" s="484"/>
      <c r="J36" s="333"/>
      <c r="K36" s="333"/>
      <c r="L36" s="333"/>
      <c r="M36" s="333"/>
    </row>
    <row r="37" spans="1:18" x14ac:dyDescent="0.25">
      <c r="A37" s="333"/>
      <c r="B37" s="333"/>
      <c r="C37" s="363"/>
      <c r="D37" s="363"/>
      <c r="E37" s="363"/>
      <c r="F37" s="363"/>
      <c r="G37" s="363"/>
      <c r="H37" s="333"/>
      <c r="I37" s="333"/>
      <c r="J37" s="333"/>
      <c r="K37" s="333"/>
      <c r="L37" s="333"/>
      <c r="M37" s="333"/>
    </row>
    <row r="38" spans="1:18" x14ac:dyDescent="0.25">
      <c r="A38" s="333" t="s">
        <v>77</v>
      </c>
      <c r="B38" s="333"/>
      <c r="C38" s="515"/>
      <c r="D38" s="516"/>
      <c r="E38" s="363" t="s">
        <v>76</v>
      </c>
      <c r="F38" s="517"/>
      <c r="G38" s="516"/>
      <c r="H38" s="333"/>
      <c r="I38" s="484"/>
      <c r="J38" s="333"/>
      <c r="K38" s="333"/>
      <c r="L38" s="333"/>
      <c r="M38" s="333"/>
    </row>
    <row r="39" spans="1:18" x14ac:dyDescent="0.25">
      <c r="A39" s="333"/>
      <c r="B39" s="333"/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</row>
    <row r="40" spans="1:18" x14ac:dyDescent="0.25">
      <c r="A40" s="333"/>
      <c r="B40" s="333"/>
      <c r="C40" s="333"/>
      <c r="D40" s="333"/>
      <c r="E40" s="333"/>
      <c r="F40" s="333"/>
      <c r="G40" s="333"/>
      <c r="H40" s="333"/>
      <c r="I40" s="333"/>
      <c r="J40" s="333"/>
      <c r="K40" s="333"/>
      <c r="L40" s="311"/>
      <c r="M40" s="333"/>
    </row>
    <row r="41" spans="1:18" x14ac:dyDescent="0.25">
      <c r="A41" s="181" t="s">
        <v>45</v>
      </c>
      <c r="B41" s="182"/>
      <c r="C41" s="267"/>
      <c r="D41" s="369" t="s">
        <v>5</v>
      </c>
      <c r="E41" s="370" t="s">
        <v>47</v>
      </c>
      <c r="F41" s="384"/>
      <c r="G41" s="369" t="s">
        <v>5</v>
      </c>
      <c r="H41" s="370" t="s">
        <v>54</v>
      </c>
      <c r="I41" s="222"/>
      <c r="J41" s="370" t="s">
        <v>55</v>
      </c>
      <c r="K41" s="221" t="s">
        <v>56</v>
      </c>
      <c r="L41" s="33"/>
      <c r="M41" s="384"/>
      <c r="P41" s="365"/>
      <c r="Q41" s="365"/>
      <c r="R41" s="366"/>
    </row>
    <row r="42" spans="1:18" x14ac:dyDescent="0.25">
      <c r="A42" s="344" t="s">
        <v>46</v>
      </c>
      <c r="B42" s="345"/>
      <c r="C42" s="347"/>
      <c r="D42" s="371">
        <v>1</v>
      </c>
      <c r="E42" s="497" t="e">
        <f>IF(D42&gt;$R$44,,UPPER(VLOOKUP(D42,#REF!,2)))</f>
        <v>#REF!</v>
      </c>
      <c r="F42" s="497"/>
      <c r="G42" s="378" t="s">
        <v>6</v>
      </c>
      <c r="H42" s="345"/>
      <c r="I42" s="372"/>
      <c r="J42" s="379"/>
      <c r="K42" s="339" t="s">
        <v>48</v>
      </c>
      <c r="L42" s="385"/>
      <c r="M42" s="373"/>
      <c r="P42" s="367"/>
      <c r="Q42" s="367"/>
      <c r="R42" s="196"/>
    </row>
    <row r="43" spans="1:18" x14ac:dyDescent="0.25">
      <c r="A43" s="348" t="s">
        <v>53</v>
      </c>
      <c r="B43" s="220"/>
      <c r="C43" s="350"/>
      <c r="D43" s="374">
        <v>2</v>
      </c>
      <c r="E43" s="498" t="e">
        <f>IF(D43&gt;$R$44,,UPPER(VLOOKUP(D43,#REF!,2)))</f>
        <v>#REF!</v>
      </c>
      <c r="F43" s="498"/>
      <c r="G43" s="380" t="s">
        <v>7</v>
      </c>
      <c r="H43" s="83"/>
      <c r="I43" s="337"/>
      <c r="J43" s="84"/>
      <c r="K43" s="382"/>
      <c r="L43" s="311"/>
      <c r="M43" s="377"/>
      <c r="P43" s="196"/>
      <c r="Q43" s="192"/>
      <c r="R43" s="196"/>
    </row>
    <row r="44" spans="1:18" x14ac:dyDescent="0.25">
      <c r="A44" s="236"/>
      <c r="B44" s="237"/>
      <c r="C44" s="238"/>
      <c r="D44" s="374"/>
      <c r="E44" s="85"/>
      <c r="F44" s="333"/>
      <c r="G44" s="380" t="s">
        <v>8</v>
      </c>
      <c r="H44" s="83"/>
      <c r="I44" s="337"/>
      <c r="J44" s="84"/>
      <c r="K44" s="339" t="s">
        <v>49</v>
      </c>
      <c r="L44" s="385"/>
      <c r="M44" s="373"/>
      <c r="P44" s="367"/>
      <c r="Q44" s="367"/>
      <c r="R44" s="368" t="e">
        <f>MIN(4,#REF!)</f>
        <v>#REF!</v>
      </c>
    </row>
    <row r="45" spans="1:18" x14ac:dyDescent="0.25">
      <c r="A45" s="207"/>
      <c r="B45" s="126"/>
      <c r="C45" s="208"/>
      <c r="D45" s="374"/>
      <c r="E45" s="85"/>
      <c r="F45" s="333"/>
      <c r="G45" s="380" t="s">
        <v>9</v>
      </c>
      <c r="H45" s="83"/>
      <c r="I45" s="337"/>
      <c r="J45" s="84"/>
      <c r="K45" s="383"/>
      <c r="L45" s="333"/>
      <c r="M45" s="375"/>
      <c r="P45" s="196"/>
      <c r="Q45" s="192"/>
      <c r="R45" s="196"/>
    </row>
    <row r="46" spans="1:18" x14ac:dyDescent="0.25">
      <c r="A46" s="224"/>
      <c r="B46" s="239"/>
      <c r="C46" s="266"/>
      <c r="D46" s="374"/>
      <c r="E46" s="85"/>
      <c r="F46" s="333"/>
      <c r="G46" s="380" t="s">
        <v>10</v>
      </c>
      <c r="H46" s="83"/>
      <c r="I46" s="337"/>
      <c r="J46" s="84"/>
      <c r="K46" s="348"/>
      <c r="L46" s="311"/>
      <c r="M46" s="377"/>
      <c r="P46" s="196"/>
      <c r="Q46" s="192"/>
      <c r="R46" s="196"/>
    </row>
    <row r="47" spans="1:18" x14ac:dyDescent="0.25">
      <c r="A47" s="225"/>
      <c r="B47" s="22"/>
      <c r="C47" s="208"/>
      <c r="D47" s="374"/>
      <c r="E47" s="85"/>
      <c r="F47" s="333"/>
      <c r="G47" s="380" t="s">
        <v>11</v>
      </c>
      <c r="H47" s="83"/>
      <c r="I47" s="337"/>
      <c r="J47" s="84"/>
      <c r="K47" s="339" t="s">
        <v>34</v>
      </c>
      <c r="L47" s="385"/>
      <c r="M47" s="373"/>
      <c r="P47" s="367"/>
      <c r="Q47" s="367"/>
      <c r="R47" s="196"/>
    </row>
    <row r="48" spans="1:18" x14ac:dyDescent="0.25">
      <c r="A48" s="225"/>
      <c r="B48" s="22"/>
      <c r="C48" s="234"/>
      <c r="D48" s="374"/>
      <c r="E48" s="85"/>
      <c r="F48" s="333"/>
      <c r="G48" s="380" t="s">
        <v>12</v>
      </c>
      <c r="H48" s="83"/>
      <c r="I48" s="337"/>
      <c r="J48" s="84"/>
      <c r="K48" s="383"/>
      <c r="L48" s="333"/>
      <c r="M48" s="375"/>
      <c r="P48" s="196"/>
      <c r="Q48" s="192"/>
      <c r="R48" s="196"/>
    </row>
    <row r="49" spans="1:18" x14ac:dyDescent="0.25">
      <c r="A49" s="226"/>
      <c r="B49" s="223"/>
      <c r="C49" s="235"/>
      <c r="D49" s="376"/>
      <c r="E49" s="210"/>
      <c r="F49" s="311"/>
      <c r="G49" s="381" t="s">
        <v>13</v>
      </c>
      <c r="H49" s="220"/>
      <c r="I49" s="341"/>
      <c r="J49" s="212"/>
      <c r="K49" s="348" t="str">
        <f>L4</f>
        <v>Dénes Tibor</v>
      </c>
      <c r="L49" s="311"/>
      <c r="M49" s="377"/>
      <c r="P49" s="196"/>
      <c r="Q49" s="192"/>
      <c r="R49" s="368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9">
    <cfRule type="cellIs" dxfId="25" priority="2" stopIfTrue="1" operator="equal">
      <formula>"Bye"</formula>
    </cfRule>
  </conditionalFormatting>
  <conditionalFormatting sqref="R44 R49">
    <cfRule type="expression" dxfId="2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F492-10BE-4F4F-9C9C-ADDF98121368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E8" sqref="E8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327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328</v>
      </c>
      <c r="C7" s="93" t="s">
        <v>329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330</v>
      </c>
      <c r="C8" s="93" t="s">
        <v>123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 t="s">
        <v>331</v>
      </c>
      <c r="C9" s="93" t="s">
        <v>122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/>
      <c r="C10" s="93"/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23" priority="7" stopIfTrue="1">
      <formula>$O7&gt;=1</formula>
    </cfRule>
  </conditionalFormatting>
  <conditionalFormatting sqref="B7:D14">
    <cfRule type="expression" dxfId="22" priority="5" stopIfTrue="1">
      <formula>$O7&gt;=1</formula>
    </cfRule>
  </conditionalFormatting>
  <conditionalFormatting sqref="B7:D27">
    <cfRule type="expression" dxfId="21" priority="1" stopIfTrue="1">
      <formula>$Q7&gt;=1</formula>
    </cfRule>
  </conditionalFormatting>
  <conditionalFormatting sqref="E7:E27">
    <cfRule type="expression" dxfId="20" priority="2" stopIfTrue="1">
      <formula>AND(ROUNDDOWN(($A$4-E7)/365.25,0)&lt;=13,G7&lt;&gt;"OK")</formula>
    </cfRule>
    <cfRule type="expression" dxfId="19" priority="3" stopIfTrue="1">
      <formula>AND(ROUNDDOWN(($A$4-E7)/365.25,0)&lt;=14,G7&lt;&gt;"OK")</formula>
    </cfRule>
    <cfRule type="expression" dxfId="18" priority="4" stopIfTrue="1">
      <formula>AND(ROUNDDOWN(($A$4-E7)/365.25,0)&lt;=17,G7&lt;&gt;"OK")</formula>
    </cfRule>
  </conditionalFormatting>
  <conditionalFormatting sqref="E7:E134">
    <cfRule type="expression" dxfId="17" priority="8" stopIfTrue="1">
      <formula>AND(ROUNDDOWN(($A$4-E7)/365.25,0)&lt;=13,#REF!&lt;&gt;"OK")</formula>
    </cfRule>
    <cfRule type="expression" dxfId="16" priority="9" stopIfTrue="1">
      <formula>AND(ROUNDDOWN(($A$4-E7)/365.25,0)&lt;=14,#REF!&lt;&gt;"OK")</formula>
    </cfRule>
    <cfRule type="expression" dxfId="15" priority="10" stopIfTrue="1">
      <formula>AND(ROUNDDOWN(($A$4-E7)/365.25,0)&lt;=17,#REF!&lt;&gt;"OK")</formula>
    </cfRule>
  </conditionalFormatting>
  <conditionalFormatting sqref="H7:H134">
    <cfRule type="cellIs" dxfId="14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145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D78E-1ADA-4AC6-96BB-F809057E1C73}">
  <sheetPr>
    <tabColor indexed="11"/>
  </sheetPr>
  <dimension ref="A1:AK41"/>
  <sheetViews>
    <sheetView zoomScaleNormal="100" workbookViewId="0">
      <selection activeCell="L14" sqref="L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1" width="8.5546875" customWidth="1"/>
    <col min="12" max="12" width="10.33203125" bestFit="1" customWidth="1"/>
    <col min="13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463" t="s">
        <v>327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/>
      <c r="C7" s="357" t="str">
        <f>IF($B7="","",VLOOKUP($B7,#REF!,5))</f>
        <v/>
      </c>
      <c r="D7" s="357" t="str">
        <f>IF($B7="","",VLOOKUP($B7,#REF!,15))</f>
        <v/>
      </c>
      <c r="E7" s="480" t="s">
        <v>330</v>
      </c>
      <c r="F7" s="358"/>
      <c r="G7" s="480" t="s">
        <v>123</v>
      </c>
      <c r="H7" s="358"/>
      <c r="I7" s="352" t="str">
        <f>IF($B7="","",VLOOKUP($B7,#REF!,4))</f>
        <v/>
      </c>
      <c r="J7" s="333"/>
      <c r="K7" s="482" t="s">
        <v>351</v>
      </c>
      <c r="L7" s="493" t="s">
        <v>14</v>
      </c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57" t="str">
        <f>IF($B9="","",VLOOKUP($B9,#REF!,5))</f>
        <v/>
      </c>
      <c r="D9" s="357" t="str">
        <f>IF($B9="","",VLOOKUP($B9,#REF!,15))</f>
        <v/>
      </c>
      <c r="E9" s="480" t="s">
        <v>328</v>
      </c>
      <c r="F9" s="358"/>
      <c r="G9" s="480" t="s">
        <v>329</v>
      </c>
      <c r="H9" s="358"/>
      <c r="I9" s="352" t="str">
        <f>IF($B9="","",VLOOKUP($B9,#REF!,4))</f>
        <v/>
      </c>
      <c r="J9" s="333"/>
      <c r="K9" s="482" t="s">
        <v>362</v>
      </c>
      <c r="L9" s="493" t="s">
        <v>14</v>
      </c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57" t="str">
        <f>IF($B11="","",VLOOKUP($B11,#REF!,5))</f>
        <v/>
      </c>
      <c r="D11" s="357" t="str">
        <f>IF($B11="","",VLOOKUP($B11,#REF!,15))</f>
        <v/>
      </c>
      <c r="E11" s="480" t="s">
        <v>331</v>
      </c>
      <c r="F11" s="358"/>
      <c r="G11" s="480" t="s">
        <v>122</v>
      </c>
      <c r="H11" s="358"/>
      <c r="I11" s="352" t="str">
        <f>IF($B11="","",VLOOKUP($B11,#REF!,4))</f>
        <v/>
      </c>
      <c r="J11" s="333"/>
      <c r="K11" s="482" t="s">
        <v>352</v>
      </c>
      <c r="L11" s="493" t="s">
        <v>14</v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33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Horváth</v>
      </c>
      <c r="E18" s="503"/>
      <c r="F18" s="503" t="str">
        <f>E9</f>
        <v>Lukácsy</v>
      </c>
      <c r="G18" s="503"/>
      <c r="H18" s="503" t="str">
        <f>E11</f>
        <v>Valicsek</v>
      </c>
      <c r="I18" s="503"/>
      <c r="J18" s="333"/>
      <c r="K18" s="33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Horváth</v>
      </c>
      <c r="C19" s="499"/>
      <c r="D19" s="502"/>
      <c r="E19" s="502"/>
      <c r="F19" s="500" t="s">
        <v>386</v>
      </c>
      <c r="G19" s="501"/>
      <c r="H19" s="500" t="s">
        <v>397</v>
      </c>
      <c r="I19" s="501"/>
      <c r="J19" s="333"/>
      <c r="K19" s="33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Lukácsy</v>
      </c>
      <c r="C20" s="499"/>
      <c r="D20" s="500" t="s">
        <v>395</v>
      </c>
      <c r="E20" s="501"/>
      <c r="F20" s="502"/>
      <c r="G20" s="502"/>
      <c r="H20" s="500" t="s">
        <v>364</v>
      </c>
      <c r="I20" s="501"/>
      <c r="J20" s="333"/>
      <c r="K20" s="333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Valicsek</v>
      </c>
      <c r="C21" s="499"/>
      <c r="D21" s="500" t="s">
        <v>396</v>
      </c>
      <c r="E21" s="501"/>
      <c r="F21" s="500" t="s">
        <v>363</v>
      </c>
      <c r="G21" s="501"/>
      <c r="H21" s="502"/>
      <c r="I21" s="502"/>
      <c r="J21" s="333"/>
      <c r="K21" s="333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11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455"/>
      <c r="N33" s="45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5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L4</f>
        <v>Dénes Tibor</v>
      </c>
      <c r="L41" s="311"/>
      <c r="M41" s="377"/>
      <c r="P41" s="196"/>
      <c r="Q41" s="192"/>
      <c r="R41" s="368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3" priority="2" stopIfTrue="1" operator="equal">
      <formula>"Bye"</formula>
    </cfRule>
  </conditionalFormatting>
  <conditionalFormatting sqref="R41">
    <cfRule type="expression" dxfId="1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7DEF-18D4-45C6-9BE2-EA402C81E6BB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C2" sqref="C2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338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332</v>
      </c>
      <c r="C7" s="93" t="s">
        <v>140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333</v>
      </c>
      <c r="C8" s="93" t="s">
        <v>191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 t="s">
        <v>334</v>
      </c>
      <c r="C9" s="93" t="s">
        <v>325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/>
      <c r="C10" s="93"/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11" priority="7" stopIfTrue="1">
      <formula>$O7&gt;=1</formula>
    </cfRule>
  </conditionalFormatting>
  <conditionalFormatting sqref="B7:D14">
    <cfRule type="expression" dxfId="10" priority="5" stopIfTrue="1">
      <formula>$O7&gt;=1</formula>
    </cfRule>
  </conditionalFormatting>
  <conditionalFormatting sqref="B7:D27">
    <cfRule type="expression" dxfId="9" priority="1" stopIfTrue="1">
      <formula>$Q7&gt;=1</formula>
    </cfRule>
  </conditionalFormatting>
  <conditionalFormatting sqref="E7:E27">
    <cfRule type="expression" dxfId="8" priority="2" stopIfTrue="1">
      <formula>AND(ROUNDDOWN(($A$4-E7)/365.25,0)&lt;=13,G7&lt;&gt;"OK")</formula>
    </cfRule>
    <cfRule type="expression" dxfId="7" priority="3" stopIfTrue="1">
      <formula>AND(ROUNDDOWN(($A$4-E7)/365.25,0)&lt;=14,G7&lt;&gt;"OK")</formula>
    </cfRule>
    <cfRule type="expression" dxfId="6" priority="4" stopIfTrue="1">
      <formula>AND(ROUNDDOWN(($A$4-E7)/365.25,0)&lt;=17,G7&lt;&gt;"OK")</formula>
    </cfRule>
  </conditionalFormatting>
  <conditionalFormatting sqref="E7:E134">
    <cfRule type="expression" dxfId="5" priority="8" stopIfTrue="1">
      <formula>AND(ROUNDDOWN(($A$4-E7)/365.25,0)&lt;=13,#REF!&lt;&gt;"OK")</formula>
    </cfRule>
    <cfRule type="expression" dxfId="4" priority="9" stopIfTrue="1">
      <formula>AND(ROUNDDOWN(($A$4-E7)/365.25,0)&lt;=14,#REF!&lt;&gt;"OK")</formula>
    </cfRule>
    <cfRule type="expression" dxfId="3" priority="10" stopIfTrue="1">
      <formula>AND(ROUNDDOWN(($A$4-E7)/365.25,0)&lt;=17,#REF!&lt;&gt;"OK")</formula>
    </cfRule>
  </conditionalFormatting>
  <conditionalFormatting sqref="H7:H134">
    <cfRule type="cellIs" dxfId="2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193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4854-BFDB-4E21-B93A-5862A7317187}">
  <sheetPr>
    <tabColor indexed="42"/>
  </sheetPr>
  <dimension ref="A1:R134"/>
  <sheetViews>
    <sheetView showGridLines="0" showZeros="0" workbookViewId="0">
      <pane ySplit="6" topLeftCell="A7" activePane="bottomLeft" state="frozen"/>
      <selection activeCell="A5" sqref="A5"/>
      <selection pane="bottomLeft" activeCell="E26" sqref="E26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8" ht="13.8" thickBot="1" x14ac:dyDescent="0.3">
      <c r="B2" s="88" t="s">
        <v>51</v>
      </c>
      <c r="C2" s="276" t="s">
        <v>202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8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8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8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8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8" s="11" customFormat="1" ht="18.899999999999999" customHeight="1" x14ac:dyDescent="0.25">
      <c r="A7" s="251">
        <v>1</v>
      </c>
      <c r="B7" s="93" t="s">
        <v>155</v>
      </c>
      <c r="C7" s="93" t="s">
        <v>171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8" s="11" customFormat="1" ht="18.899999999999999" customHeight="1" x14ac:dyDescent="0.25">
      <c r="A8" s="251">
        <v>2</v>
      </c>
      <c r="B8" s="93" t="s">
        <v>203</v>
      </c>
      <c r="C8" s="93" t="s">
        <v>204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8" s="11" customFormat="1" ht="18.899999999999999" customHeight="1" x14ac:dyDescent="0.25">
      <c r="A9" s="251">
        <v>3</v>
      </c>
      <c r="B9" s="93" t="s">
        <v>174</v>
      </c>
      <c r="C9" s="93" t="s">
        <v>205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8" s="11" customFormat="1" ht="18.899999999999999" customHeight="1" x14ac:dyDescent="0.25">
      <c r="A10" s="251">
        <v>4</v>
      </c>
      <c r="B10" s="93" t="s">
        <v>206</v>
      </c>
      <c r="C10" s="93" t="s">
        <v>175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8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8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  <c r="R12" s="11">
        <v>1</v>
      </c>
    </row>
    <row r="13" spans="1:18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8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8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8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341" priority="7" stopIfTrue="1">
      <formula>$O7&gt;=1</formula>
    </cfRule>
  </conditionalFormatting>
  <conditionalFormatting sqref="B7:D14">
    <cfRule type="expression" dxfId="340" priority="5" stopIfTrue="1">
      <formula>$O7&gt;=1</formula>
    </cfRule>
  </conditionalFormatting>
  <conditionalFormatting sqref="B7:D27">
    <cfRule type="expression" dxfId="339" priority="1" stopIfTrue="1">
      <formula>$Q7&gt;=1</formula>
    </cfRule>
  </conditionalFormatting>
  <conditionalFormatting sqref="E7:E27">
    <cfRule type="expression" dxfId="338" priority="2" stopIfTrue="1">
      <formula>AND(ROUNDDOWN(($A$4-E7)/365.25,0)&lt;=13,G7&lt;&gt;"OK")</formula>
    </cfRule>
    <cfRule type="expression" dxfId="337" priority="3" stopIfTrue="1">
      <formula>AND(ROUNDDOWN(($A$4-E7)/365.25,0)&lt;=14,G7&lt;&gt;"OK")</formula>
    </cfRule>
    <cfRule type="expression" dxfId="336" priority="4" stopIfTrue="1">
      <formula>AND(ROUNDDOWN(($A$4-E7)/365.25,0)&lt;=17,G7&lt;&gt;"OK")</formula>
    </cfRule>
  </conditionalFormatting>
  <conditionalFormatting sqref="E7:E134">
    <cfRule type="expression" dxfId="335" priority="8" stopIfTrue="1">
      <formula>AND(ROUNDDOWN(($A$4-E7)/365.25,0)&lt;=13,#REF!&lt;&gt;"OK")</formula>
    </cfRule>
    <cfRule type="expression" dxfId="334" priority="9" stopIfTrue="1">
      <formula>AND(ROUNDDOWN(($A$4-E7)/365.25,0)&lt;=14,#REF!&lt;&gt;"OK")</formula>
    </cfRule>
    <cfRule type="expression" dxfId="333" priority="10" stopIfTrue="1">
      <formula>AND(ROUNDDOWN(($A$4-E7)/365.25,0)&lt;=17,#REF!&lt;&gt;"OK")</formula>
    </cfRule>
  </conditionalFormatting>
  <conditionalFormatting sqref="H7:H134">
    <cfRule type="cellIs" dxfId="332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5953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2D4E-F3C7-44AB-8996-BD79DCBC53E3}">
  <sheetPr>
    <tabColor indexed="11"/>
  </sheetPr>
  <dimension ref="A1:AK41"/>
  <sheetViews>
    <sheetView zoomScaleNormal="100" workbookViewId="0">
      <selection activeCell="L14" sqref="L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1" width="8.5546875" customWidth="1"/>
    <col min="12" max="12" width="10.33203125" bestFit="1" customWidth="1"/>
    <col min="13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463" t="s">
        <v>338</v>
      </c>
      <c r="F2" s="289"/>
      <c r="G2" s="290"/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 t="s">
        <v>31</v>
      </c>
      <c r="M3" s="50"/>
      <c r="N3" s="360"/>
      <c r="O3" s="359"/>
      <c r="P3" s="360"/>
      <c r="Q3" s="399" t="s">
        <v>79</v>
      </c>
      <c r="R3" s="400" t="s">
        <v>85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299" t="s">
        <v>133</v>
      </c>
      <c r="M4" s="297"/>
      <c r="N4" s="361"/>
      <c r="O4" s="362"/>
      <c r="P4" s="361"/>
      <c r="Q4" s="401" t="s">
        <v>86</v>
      </c>
      <c r="R4" s="402" t="s">
        <v>81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/>
      <c r="C7" s="357" t="str">
        <f>IF($B7="","",VLOOKUP($B7,#REF!,5))</f>
        <v/>
      </c>
      <c r="D7" s="357" t="str">
        <f>IF($B7="","",VLOOKUP($B7,#REF!,15))</f>
        <v/>
      </c>
      <c r="E7" s="480" t="s">
        <v>190</v>
      </c>
      <c r="F7" s="358"/>
      <c r="G7" s="480" t="s">
        <v>191</v>
      </c>
      <c r="H7" s="358"/>
      <c r="I7" s="352" t="str">
        <f>IF($B7="","",VLOOKUP($B7,#REF!,4))</f>
        <v/>
      </c>
      <c r="J7" s="333"/>
      <c r="K7" s="482" t="s">
        <v>351</v>
      </c>
      <c r="L7" s="493" t="s">
        <v>14</v>
      </c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64"/>
      <c r="D8" s="364"/>
      <c r="E8" s="364"/>
      <c r="F8" s="364"/>
      <c r="G8" s="364"/>
      <c r="H8" s="364"/>
      <c r="I8" s="364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57" t="str">
        <f>IF($B9="","",VLOOKUP($B9,#REF!,5))</f>
        <v/>
      </c>
      <c r="D9" s="357" t="str">
        <f>IF($B9="","",VLOOKUP($B9,#REF!,15))</f>
        <v/>
      </c>
      <c r="E9" s="480" t="s">
        <v>334</v>
      </c>
      <c r="F9" s="358"/>
      <c r="G9" s="480" t="s">
        <v>325</v>
      </c>
      <c r="H9" s="358"/>
      <c r="I9" s="352" t="str">
        <f>IF($B9="","",VLOOKUP($B9,#REF!,4))</f>
        <v/>
      </c>
      <c r="J9" s="333"/>
      <c r="K9" s="482"/>
      <c r="L9" s="411" t="str">
        <f>IF(K9="","",CONCATENATE(VLOOKUP($Y$3,$AB$1:$AK$1,K9)," pont"))</f>
        <v/>
      </c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64"/>
      <c r="D10" s="364"/>
      <c r="E10" s="364"/>
      <c r="F10" s="364"/>
      <c r="G10" s="364"/>
      <c r="H10" s="364"/>
      <c r="I10" s="364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57" t="str">
        <f>IF($B11="","",VLOOKUP($B11,#REF!,5))</f>
        <v/>
      </c>
      <c r="D11" s="357" t="str">
        <f>IF($B11="","",VLOOKUP($B11,#REF!,15))</f>
        <v/>
      </c>
      <c r="E11" s="480" t="s">
        <v>332</v>
      </c>
      <c r="F11" s="358"/>
      <c r="G11" s="480" t="s">
        <v>335</v>
      </c>
      <c r="H11" s="358"/>
      <c r="I11" s="352" t="str">
        <f>IF($B11="","",VLOOKUP($B11,#REF!,4))</f>
        <v/>
      </c>
      <c r="J11" s="333"/>
      <c r="K11" s="482" t="s">
        <v>352</v>
      </c>
      <c r="L11" s="493" t="s">
        <v>14</v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33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33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Bátonyi</v>
      </c>
      <c r="E18" s="503"/>
      <c r="F18" s="503" t="str">
        <f>E9</f>
        <v>Pákozdi</v>
      </c>
      <c r="G18" s="503"/>
      <c r="H18" s="503" t="str">
        <f>E11</f>
        <v>Ordina</v>
      </c>
      <c r="I18" s="503"/>
      <c r="J18" s="333"/>
      <c r="K18" s="33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Bátonyi</v>
      </c>
      <c r="C19" s="499"/>
      <c r="D19" s="502"/>
      <c r="E19" s="502"/>
      <c r="F19" s="500" t="s">
        <v>394</v>
      </c>
      <c r="G19" s="501"/>
      <c r="H19" s="500" t="s">
        <v>451</v>
      </c>
      <c r="I19" s="501"/>
      <c r="J19" s="333"/>
      <c r="K19" s="33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Pákozdi</v>
      </c>
      <c r="C20" s="499"/>
      <c r="D20" s="500" t="s">
        <v>393</v>
      </c>
      <c r="E20" s="501"/>
      <c r="F20" s="502"/>
      <c r="G20" s="502"/>
      <c r="H20" s="500" t="s">
        <v>393</v>
      </c>
      <c r="I20" s="501"/>
      <c r="J20" s="333"/>
      <c r="K20" s="333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Ordina</v>
      </c>
      <c r="C21" s="499"/>
      <c r="D21" s="500" t="s">
        <v>452</v>
      </c>
      <c r="E21" s="501"/>
      <c r="F21" s="500" t="s">
        <v>394</v>
      </c>
      <c r="G21" s="501"/>
      <c r="H21" s="502"/>
      <c r="I21" s="502"/>
      <c r="J21" s="333"/>
      <c r="K21" s="333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11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455"/>
      <c r="N33" s="45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5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L4</f>
        <v>Dénes Tibor</v>
      </c>
      <c r="L41" s="311"/>
      <c r="M41" s="377"/>
      <c r="P41" s="196"/>
      <c r="Q41" s="192"/>
      <c r="R41" s="368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">
    <tabColor indexed="11"/>
  </sheetPr>
  <dimension ref="A1:AK41"/>
  <sheetViews>
    <sheetView workbookViewId="0">
      <selection activeCell="L15" sqref="L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289" t="s">
        <v>336</v>
      </c>
      <c r="F2" s="289"/>
      <c r="G2" s="290" t="s">
        <v>454</v>
      </c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/>
      <c r="M3" s="51" t="s">
        <v>31</v>
      </c>
      <c r="N3" s="360"/>
      <c r="O3" s="359"/>
      <c r="P3" s="360"/>
      <c r="Q3" s="399" t="s">
        <v>79</v>
      </c>
      <c r="R3" s="400" t="s">
        <v>85</v>
      </c>
      <c r="S3" s="400" t="s">
        <v>80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412"/>
      <c r="M4" s="299" t="s">
        <v>133</v>
      </c>
      <c r="N4" s="361"/>
      <c r="O4" s="362"/>
      <c r="P4" s="361"/>
      <c r="Q4" s="401" t="s">
        <v>86</v>
      </c>
      <c r="R4" s="402" t="s">
        <v>81</v>
      </c>
      <c r="S4" s="402" t="s">
        <v>82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S5" s="404" t="s">
        <v>84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>
        <v>1</v>
      </c>
      <c r="C7" s="390"/>
      <c r="D7" s="390"/>
      <c r="E7" s="511" t="s">
        <v>174</v>
      </c>
      <c r="F7" s="512"/>
      <c r="G7" s="511" t="s">
        <v>205</v>
      </c>
      <c r="H7" s="512"/>
      <c r="I7" s="391"/>
      <c r="J7" s="333"/>
      <c r="K7" s="482" t="s">
        <v>362</v>
      </c>
      <c r="L7" s="411"/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92"/>
      <c r="D8" s="392"/>
      <c r="E8" s="392"/>
      <c r="F8" s="392"/>
      <c r="G8" s="392"/>
      <c r="H8" s="392"/>
      <c r="I8" s="392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90" t="str">
        <f>IF($B9="","",VLOOKUP($B9,#REF!,5))</f>
        <v/>
      </c>
      <c r="D9" s="390" t="str">
        <f>IF($B9="","",VLOOKUP($B9,#REF!,15))</f>
        <v/>
      </c>
      <c r="E9" s="511" t="s">
        <v>155</v>
      </c>
      <c r="F9" s="512"/>
      <c r="G9" s="511" t="s">
        <v>171</v>
      </c>
      <c r="H9" s="512"/>
      <c r="I9" s="391" t="str">
        <f>IF($B9="","",VLOOKUP($B9,#REF!,4))</f>
        <v/>
      </c>
      <c r="J9" s="333"/>
      <c r="K9" s="482" t="s">
        <v>351</v>
      </c>
      <c r="L9" s="411"/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92"/>
      <c r="D10" s="392"/>
      <c r="E10" s="392"/>
      <c r="F10" s="392"/>
      <c r="G10" s="392"/>
      <c r="H10" s="392"/>
      <c r="I10" s="392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90" t="str">
        <f>IF($B11="","",VLOOKUP($B11,#REF!,5))</f>
        <v/>
      </c>
      <c r="D11" s="390" t="str">
        <f>IF($B11="","",VLOOKUP($B11,#REF!,15))</f>
        <v/>
      </c>
      <c r="E11" s="511" t="s">
        <v>203</v>
      </c>
      <c r="F11" s="512"/>
      <c r="G11" s="511" t="s">
        <v>204</v>
      </c>
      <c r="H11" s="512"/>
      <c r="I11" s="391" t="str">
        <f>IF($B11="","",VLOOKUP($B11,#REF!,4))</f>
        <v/>
      </c>
      <c r="J11" s="333"/>
      <c r="K11" s="482" t="s">
        <v>352</v>
      </c>
      <c r="L11" s="411"/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63"/>
      <c r="B12" s="389"/>
      <c r="C12" s="392"/>
      <c r="D12" s="392"/>
      <c r="E12" s="392"/>
      <c r="F12" s="392"/>
      <c r="G12" s="392"/>
      <c r="H12" s="392"/>
      <c r="I12" s="392"/>
      <c r="J12" s="333"/>
      <c r="K12" s="386"/>
      <c r="L12" s="386"/>
      <c r="M12" s="417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63" t="s">
        <v>72</v>
      </c>
      <c r="B13" s="388"/>
      <c r="C13" s="390" t="str">
        <f>IF($B13="","",VLOOKUP($B13,#REF!,5))</f>
        <v/>
      </c>
      <c r="D13" s="390" t="str">
        <f>IF($B13="","",VLOOKUP($B13,#REF!,15))</f>
        <v/>
      </c>
      <c r="E13" s="511" t="s">
        <v>206</v>
      </c>
      <c r="F13" s="512"/>
      <c r="G13" s="511" t="s">
        <v>175</v>
      </c>
      <c r="H13" s="512"/>
      <c r="I13" s="391" t="str">
        <f>IF($B13="","",VLOOKUP($B13,#REF!,4))</f>
        <v/>
      </c>
      <c r="J13" s="333"/>
      <c r="K13" s="482" t="s">
        <v>377</v>
      </c>
      <c r="L13" s="411"/>
      <c r="M13" s="416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Pethő</v>
      </c>
      <c r="E18" s="503"/>
      <c r="F18" s="503" t="str">
        <f>E9</f>
        <v>Molnár</v>
      </c>
      <c r="G18" s="503"/>
      <c r="H18" s="503" t="str">
        <f>E11</f>
        <v>Somogyi</v>
      </c>
      <c r="I18" s="503"/>
      <c r="J18" s="503" t="str">
        <f>E13</f>
        <v>Petrás</v>
      </c>
      <c r="K18" s="50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499" t="str">
        <f>E7</f>
        <v>Pethő</v>
      </c>
      <c r="C19" s="499"/>
      <c r="D19" s="502"/>
      <c r="E19" s="502"/>
      <c r="F19" s="509" t="s">
        <v>408</v>
      </c>
      <c r="G19" s="501"/>
      <c r="H19" s="510" t="s">
        <v>410</v>
      </c>
      <c r="I19" s="501"/>
      <c r="J19" s="508" t="s">
        <v>409</v>
      </c>
      <c r="K19" s="50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>Molnár</v>
      </c>
      <c r="C20" s="499"/>
      <c r="D20" s="509" t="s">
        <v>409</v>
      </c>
      <c r="E20" s="501"/>
      <c r="F20" s="502">
        <v>6</v>
      </c>
      <c r="G20" s="502"/>
      <c r="H20" s="509" t="s">
        <v>409</v>
      </c>
      <c r="I20" s="501"/>
      <c r="J20" s="509" t="s">
        <v>409</v>
      </c>
      <c r="K20" s="501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Somogyi</v>
      </c>
      <c r="C21" s="499"/>
      <c r="D21" s="510" t="s">
        <v>411</v>
      </c>
      <c r="E21" s="501"/>
      <c r="F21" s="500" t="s">
        <v>408</v>
      </c>
      <c r="G21" s="501"/>
      <c r="H21" s="502"/>
      <c r="I21" s="502"/>
      <c r="J21" s="510" t="s">
        <v>409</v>
      </c>
      <c r="K21" s="501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ht="18.75" customHeight="1" x14ac:dyDescent="0.25">
      <c r="A22" s="393" t="s">
        <v>72</v>
      </c>
      <c r="B22" s="499" t="str">
        <f>E13</f>
        <v>Petrás</v>
      </c>
      <c r="C22" s="499"/>
      <c r="D22" s="500" t="s">
        <v>408</v>
      </c>
      <c r="E22" s="501"/>
      <c r="F22" s="500" t="s">
        <v>408</v>
      </c>
      <c r="G22" s="501"/>
      <c r="H22" s="507" t="s">
        <v>412</v>
      </c>
      <c r="I22" s="503"/>
      <c r="J22" s="502"/>
      <c r="K22" s="502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33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38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3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M4</f>
        <v>Dénes Tibor</v>
      </c>
      <c r="L41" s="311"/>
      <c r="M41" s="377"/>
      <c r="P41" s="196"/>
      <c r="Q41" s="192"/>
      <c r="R41" s="368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E35:F35"/>
    <mergeCell ref="E7:F7"/>
    <mergeCell ref="E9:F9"/>
    <mergeCell ref="E11:F11"/>
    <mergeCell ref="E13:F13"/>
    <mergeCell ref="D21:E21"/>
    <mergeCell ref="F21:G21"/>
    <mergeCell ref="J18:K18"/>
    <mergeCell ref="D22:E22"/>
    <mergeCell ref="F22:G22"/>
    <mergeCell ref="H22:I22"/>
    <mergeCell ref="J19:K19"/>
    <mergeCell ref="J20:K20"/>
    <mergeCell ref="J21:K21"/>
    <mergeCell ref="J22:K22"/>
  </mergeCells>
  <phoneticPr fontId="61" type="noConversion"/>
  <conditionalFormatting sqref="E7 E9 E11 E13">
    <cfRule type="cellIs" dxfId="331" priority="1" stopIfTrue="1" operator="equal">
      <formula>"Bye"</formula>
    </cfRule>
  </conditionalFormatting>
  <conditionalFormatting sqref="R41">
    <cfRule type="expression" dxfId="33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E22F-9D1A-4BFF-A678-90296BC5F668}">
  <sheetPr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B3" sqref="B3"/>
    </sheetView>
  </sheetViews>
  <sheetFormatPr defaultRowHeight="13.2" x14ac:dyDescent="0.25"/>
  <cols>
    <col min="1" max="1" width="6.33203125" customWidth="1"/>
    <col min="2" max="2" width="13.88671875" customWidth="1"/>
    <col min="3" max="3" width="15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8" ht="13.8" thickBot="1" x14ac:dyDescent="0.3">
      <c r="B2" s="88" t="s">
        <v>51</v>
      </c>
      <c r="C2" s="276" t="s">
        <v>341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8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8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8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8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8" s="11" customFormat="1" ht="18.899999999999999" customHeight="1" x14ac:dyDescent="0.25">
      <c r="A7" s="251">
        <v>1</v>
      </c>
      <c r="B7" s="93" t="s">
        <v>119</v>
      </c>
      <c r="C7" s="93" t="s">
        <v>207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8" s="11" customFormat="1" ht="18.899999999999999" customHeight="1" x14ac:dyDescent="0.25">
      <c r="A8" s="251">
        <v>2</v>
      </c>
      <c r="B8" s="93" t="s">
        <v>117</v>
      </c>
      <c r="C8" s="93" t="s">
        <v>118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8" s="11" customFormat="1" ht="18.899999999999999" customHeight="1" x14ac:dyDescent="0.25">
      <c r="A9" s="251">
        <v>3</v>
      </c>
      <c r="B9" s="93" t="s">
        <v>208</v>
      </c>
      <c r="C9" s="93" t="s">
        <v>209</v>
      </c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8" s="11" customFormat="1" ht="18.899999999999999" customHeight="1" x14ac:dyDescent="0.25">
      <c r="A10" s="251">
        <v>4</v>
      </c>
      <c r="B10" s="93" t="s">
        <v>210</v>
      </c>
      <c r="C10" s="93" t="s">
        <v>211</v>
      </c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8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8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  <c r="R12" s="11">
        <v>1</v>
      </c>
    </row>
    <row r="13" spans="1:18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8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8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8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329" priority="7" stopIfTrue="1">
      <formula>$O7&gt;=1</formula>
    </cfRule>
  </conditionalFormatting>
  <conditionalFormatting sqref="B7:D14">
    <cfRule type="expression" dxfId="328" priority="5" stopIfTrue="1">
      <formula>$O7&gt;=1</formula>
    </cfRule>
  </conditionalFormatting>
  <conditionalFormatting sqref="B7:D27">
    <cfRule type="expression" dxfId="327" priority="1" stopIfTrue="1">
      <formula>$Q7&gt;=1</formula>
    </cfRule>
  </conditionalFormatting>
  <conditionalFormatting sqref="E7:E27">
    <cfRule type="expression" dxfId="326" priority="2" stopIfTrue="1">
      <formula>AND(ROUNDDOWN(($A$4-E7)/365.25,0)&lt;=13,G7&lt;&gt;"OK")</formula>
    </cfRule>
    <cfRule type="expression" dxfId="325" priority="3" stopIfTrue="1">
      <formula>AND(ROUNDDOWN(($A$4-E7)/365.25,0)&lt;=14,G7&lt;&gt;"OK")</formula>
    </cfRule>
    <cfRule type="expression" dxfId="324" priority="4" stopIfTrue="1">
      <formula>AND(ROUNDDOWN(($A$4-E7)/365.25,0)&lt;=17,G7&lt;&gt;"OK")</formula>
    </cfRule>
  </conditionalFormatting>
  <conditionalFormatting sqref="E7:E134">
    <cfRule type="expression" dxfId="323" priority="8" stopIfTrue="1">
      <formula>AND(ROUNDDOWN(($A$4-E7)/365.25,0)&lt;=13,#REF!&lt;&gt;"OK")</formula>
    </cfRule>
    <cfRule type="expression" dxfId="322" priority="9" stopIfTrue="1">
      <formula>AND(ROUNDDOWN(($A$4-E7)/365.25,0)&lt;=14,#REF!&lt;&gt;"OK")</formula>
    </cfRule>
    <cfRule type="expression" dxfId="321" priority="10" stopIfTrue="1">
      <formula>AND(ROUNDDOWN(($A$4-E7)/365.25,0)&lt;=17,#REF!&lt;&gt;"OK")</formula>
    </cfRule>
  </conditionalFormatting>
  <conditionalFormatting sqref="H7:H134">
    <cfRule type="cellIs" dxfId="320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84065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A729-C7F1-4072-A1BC-C6B389647E88}">
  <sheetPr>
    <tabColor indexed="11"/>
  </sheetPr>
  <dimension ref="A1:AK41"/>
  <sheetViews>
    <sheetView workbookViewId="0">
      <selection activeCell="G2" sqref="G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4" t="s">
        <v>114</v>
      </c>
      <c r="B1" s="504"/>
      <c r="C1" s="504"/>
      <c r="D1" s="504"/>
      <c r="E1" s="504"/>
      <c r="F1" s="504"/>
      <c r="G1" s="282"/>
      <c r="H1" s="285" t="s">
        <v>52</v>
      </c>
      <c r="I1" s="283"/>
      <c r="J1" s="284"/>
      <c r="L1" s="286"/>
      <c r="M1" s="287"/>
      <c r="N1" s="118"/>
      <c r="O1" s="118" t="s">
        <v>14</v>
      </c>
      <c r="P1" s="118"/>
      <c r="Q1" s="117"/>
      <c r="R1" s="118"/>
      <c r="AB1" s="415" t="e">
        <f>IF(Y5=1,CONCATENATE(VLOOKUP(Y3,AA16:AH27,2)),CONCATENATE(VLOOKUP(Y3,AA2:AK13,2)))</f>
        <v>#N/A</v>
      </c>
      <c r="AC1" s="415" t="e">
        <f>IF(Y5=1,CONCATENATE(VLOOKUP(Y3,AA16:AK27,3)),CONCATENATE(VLOOKUP(Y3,AA2:AK13,3)))</f>
        <v>#N/A</v>
      </c>
      <c r="AD1" s="415" t="e">
        <f>IF(Y5=1,CONCATENATE(VLOOKUP(Y3,AA16:AK27,4)),CONCATENATE(VLOOKUP(Y3,AA2:AK13,4)))</f>
        <v>#N/A</v>
      </c>
      <c r="AE1" s="415" t="e">
        <f>IF(Y5=1,CONCATENATE(VLOOKUP(Y3,AA16:AK27,5)),CONCATENATE(VLOOKUP(Y3,AA2:AK13,5)))</f>
        <v>#N/A</v>
      </c>
      <c r="AF1" s="415" t="e">
        <f>IF(Y5=1,CONCATENATE(VLOOKUP(Y3,AA16:AK27,6)),CONCATENATE(VLOOKUP(Y3,AA2:AK13,6)))</f>
        <v>#N/A</v>
      </c>
      <c r="AG1" s="415" t="e">
        <f>IF(Y5=1,CONCATENATE(VLOOKUP(Y3,AA16:AK27,7)),CONCATENATE(VLOOKUP(Y3,AA2:AK13,7)))</f>
        <v>#N/A</v>
      </c>
      <c r="AH1" s="415" t="e">
        <f>IF(Y5=1,CONCATENATE(VLOOKUP(Y3,AA16:AK27,8)),CONCATENATE(VLOOKUP(Y3,AA2:AK13,8)))</f>
        <v>#N/A</v>
      </c>
      <c r="AI1" s="415" t="e">
        <f>IF(Y5=1,CONCATENATE(VLOOKUP(Y3,AA16:AK27,9)),CONCATENATE(VLOOKUP(Y3,AA2:AK13,9)))</f>
        <v>#N/A</v>
      </c>
      <c r="AJ1" s="415" t="e">
        <f>IF(Y5=1,CONCATENATE(VLOOKUP(Y3,AA16:AK27,10)),CONCATENATE(VLOOKUP(Y3,AA2:AK13,10)))</f>
        <v>#N/A</v>
      </c>
      <c r="AK1" s="415" t="e">
        <f>IF(Y5=1,CONCATENATE(VLOOKUP(Y3,AA16:AK27,11)),CONCATENATE(VLOOKUP(Y3,AA2:AK13,11)))</f>
        <v>#N/A</v>
      </c>
    </row>
    <row r="2" spans="1:37" x14ac:dyDescent="0.25">
      <c r="A2" s="288" t="s">
        <v>51</v>
      </c>
      <c r="B2" s="289"/>
      <c r="C2" s="289"/>
      <c r="D2" s="289"/>
      <c r="E2" s="289" t="s">
        <v>120</v>
      </c>
      <c r="F2" s="289"/>
      <c r="G2" s="290" t="s">
        <v>454</v>
      </c>
      <c r="H2" s="291"/>
      <c r="I2" s="291"/>
      <c r="J2" s="292"/>
      <c r="K2" s="286"/>
      <c r="L2" s="286"/>
      <c r="M2" s="286"/>
      <c r="N2" s="120"/>
      <c r="O2" s="97"/>
      <c r="P2" s="120"/>
      <c r="Q2" s="97"/>
      <c r="R2" s="120"/>
      <c r="Y2" s="410"/>
      <c r="Z2" s="409"/>
      <c r="AA2" s="409" t="s">
        <v>65</v>
      </c>
      <c r="AB2" s="400">
        <v>150</v>
      </c>
      <c r="AC2" s="400">
        <v>120</v>
      </c>
      <c r="AD2" s="400">
        <v>100</v>
      </c>
      <c r="AE2" s="400">
        <v>80</v>
      </c>
      <c r="AF2" s="400">
        <v>70</v>
      </c>
      <c r="AG2" s="400">
        <v>60</v>
      </c>
      <c r="AH2" s="400">
        <v>55</v>
      </c>
      <c r="AI2" s="400">
        <v>50</v>
      </c>
      <c r="AJ2" s="400">
        <v>45</v>
      </c>
      <c r="AK2" s="400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1"/>
      <c r="K3" s="50"/>
      <c r="L3" s="51"/>
      <c r="M3" s="51" t="s">
        <v>31</v>
      </c>
      <c r="N3" s="360"/>
      <c r="O3" s="359"/>
      <c r="P3" s="360"/>
      <c r="Q3" s="399" t="s">
        <v>79</v>
      </c>
      <c r="R3" s="400" t="s">
        <v>85</v>
      </c>
      <c r="S3" s="400" t="s">
        <v>80</v>
      </c>
      <c r="Y3" s="409">
        <f>IF(H4="OB","A",IF(H4="IX","W",H4))</f>
        <v>0</v>
      </c>
      <c r="Z3" s="409"/>
      <c r="AA3" s="409" t="s">
        <v>89</v>
      </c>
      <c r="AB3" s="400">
        <v>120</v>
      </c>
      <c r="AC3" s="400">
        <v>90</v>
      </c>
      <c r="AD3" s="400">
        <v>65</v>
      </c>
      <c r="AE3" s="400">
        <v>55</v>
      </c>
      <c r="AF3" s="400">
        <v>50</v>
      </c>
      <c r="AG3" s="400">
        <v>45</v>
      </c>
      <c r="AH3" s="400">
        <v>40</v>
      </c>
      <c r="AI3" s="400">
        <v>35</v>
      </c>
      <c r="AJ3" s="400">
        <v>25</v>
      </c>
      <c r="AK3" s="400">
        <v>20</v>
      </c>
    </row>
    <row r="4" spans="1:37" ht="13.8" thickBot="1" x14ac:dyDescent="0.3">
      <c r="A4" s="505" t="s">
        <v>195</v>
      </c>
      <c r="B4" s="505"/>
      <c r="C4" s="505"/>
      <c r="D4" s="293"/>
      <c r="E4" s="294" t="s">
        <v>132</v>
      </c>
      <c r="F4" s="294"/>
      <c r="G4" s="294"/>
      <c r="H4" s="297"/>
      <c r="I4" s="294"/>
      <c r="J4" s="296"/>
      <c r="K4" s="297"/>
      <c r="L4" s="412"/>
      <c r="M4" s="299" t="s">
        <v>133</v>
      </c>
      <c r="N4" s="361"/>
      <c r="O4" s="362"/>
      <c r="P4" s="361"/>
      <c r="Q4" s="401" t="s">
        <v>86</v>
      </c>
      <c r="R4" s="402" t="s">
        <v>81</v>
      </c>
      <c r="S4" s="402" t="s">
        <v>82</v>
      </c>
      <c r="Y4" s="409"/>
      <c r="Z4" s="409"/>
      <c r="AA4" s="409" t="s">
        <v>90</v>
      </c>
      <c r="AB4" s="400">
        <v>90</v>
      </c>
      <c r="AC4" s="400">
        <v>60</v>
      </c>
      <c r="AD4" s="400">
        <v>45</v>
      </c>
      <c r="AE4" s="400">
        <v>34</v>
      </c>
      <c r="AF4" s="400">
        <v>27</v>
      </c>
      <c r="AG4" s="400">
        <v>22</v>
      </c>
      <c r="AH4" s="400">
        <v>18</v>
      </c>
      <c r="AI4" s="400">
        <v>15</v>
      </c>
      <c r="AJ4" s="400">
        <v>12</v>
      </c>
      <c r="AK4" s="400">
        <v>9</v>
      </c>
    </row>
    <row r="5" spans="1:37" x14ac:dyDescent="0.25">
      <c r="A5" s="33"/>
      <c r="B5" s="33" t="s">
        <v>50</v>
      </c>
      <c r="C5" s="355" t="s">
        <v>63</v>
      </c>
      <c r="D5" s="33" t="s">
        <v>45</v>
      </c>
      <c r="E5" s="33" t="s">
        <v>68</v>
      </c>
      <c r="F5" s="33"/>
      <c r="G5" s="33" t="s">
        <v>29</v>
      </c>
      <c r="H5" s="33"/>
      <c r="I5" s="33" t="s">
        <v>32</v>
      </c>
      <c r="J5" s="33"/>
      <c r="K5" s="387" t="s">
        <v>69</v>
      </c>
      <c r="L5" s="387" t="s">
        <v>70</v>
      </c>
      <c r="M5" s="387" t="s">
        <v>71</v>
      </c>
      <c r="Q5" s="403" t="s">
        <v>87</v>
      </c>
      <c r="R5" s="404" t="s">
        <v>83</v>
      </c>
      <c r="S5" s="404" t="s">
        <v>84</v>
      </c>
      <c r="Y5" s="409">
        <f>IF(OR(Altalanos!$A$8="F1",Altalanos!$A$8="F2",Altalanos!$A$8="N1",Altalanos!$A$8="N2"),1,2)</f>
        <v>2</v>
      </c>
      <c r="Z5" s="409"/>
      <c r="AA5" s="409" t="s">
        <v>91</v>
      </c>
      <c r="AB5" s="400">
        <v>60</v>
      </c>
      <c r="AC5" s="400">
        <v>40</v>
      </c>
      <c r="AD5" s="400">
        <v>30</v>
      </c>
      <c r="AE5" s="400">
        <v>20</v>
      </c>
      <c r="AF5" s="400">
        <v>18</v>
      </c>
      <c r="AG5" s="400">
        <v>15</v>
      </c>
      <c r="AH5" s="400">
        <v>12</v>
      </c>
      <c r="AI5" s="400">
        <v>10</v>
      </c>
      <c r="AJ5" s="400">
        <v>8</v>
      </c>
      <c r="AK5" s="400">
        <v>6</v>
      </c>
    </row>
    <row r="6" spans="1:37" x14ac:dyDescent="0.25">
      <c r="A6" s="333"/>
      <c r="B6" s="333"/>
      <c r="C6" s="386"/>
      <c r="D6" s="333"/>
      <c r="E6" s="333"/>
      <c r="F6" s="333"/>
      <c r="G6" s="333"/>
      <c r="H6" s="333"/>
      <c r="I6" s="333"/>
      <c r="J6" s="333"/>
      <c r="K6" s="333"/>
      <c r="L6" s="333"/>
      <c r="M6" s="333"/>
      <c r="Y6" s="409"/>
      <c r="Z6" s="409"/>
      <c r="AA6" s="409" t="s">
        <v>92</v>
      </c>
      <c r="AB6" s="400">
        <v>40</v>
      </c>
      <c r="AC6" s="400">
        <v>25</v>
      </c>
      <c r="AD6" s="400">
        <v>18</v>
      </c>
      <c r="AE6" s="400">
        <v>13</v>
      </c>
      <c r="AF6" s="400">
        <v>10</v>
      </c>
      <c r="AG6" s="400">
        <v>8</v>
      </c>
      <c r="AH6" s="400">
        <v>6</v>
      </c>
      <c r="AI6" s="400">
        <v>5</v>
      </c>
      <c r="AJ6" s="400">
        <v>4</v>
      </c>
      <c r="AK6" s="400">
        <v>3</v>
      </c>
    </row>
    <row r="7" spans="1:37" x14ac:dyDescent="0.25">
      <c r="A7" s="363" t="s">
        <v>65</v>
      </c>
      <c r="B7" s="388">
        <v>1</v>
      </c>
      <c r="C7" s="390"/>
      <c r="D7" s="390"/>
      <c r="E7" s="511" t="s">
        <v>117</v>
      </c>
      <c r="F7" s="512"/>
      <c r="G7" s="511" t="s">
        <v>118</v>
      </c>
      <c r="H7" s="512"/>
      <c r="I7" s="391"/>
      <c r="J7" s="333"/>
      <c r="K7" s="482" t="s">
        <v>362</v>
      </c>
      <c r="L7" s="411"/>
      <c r="M7" s="416"/>
      <c r="Y7" s="409"/>
      <c r="Z7" s="409"/>
      <c r="AA7" s="409" t="s">
        <v>93</v>
      </c>
      <c r="AB7" s="400">
        <v>25</v>
      </c>
      <c r="AC7" s="400">
        <v>15</v>
      </c>
      <c r="AD7" s="400">
        <v>13</v>
      </c>
      <c r="AE7" s="400">
        <v>8</v>
      </c>
      <c r="AF7" s="400">
        <v>6</v>
      </c>
      <c r="AG7" s="400">
        <v>4</v>
      </c>
      <c r="AH7" s="400">
        <v>3</v>
      </c>
      <c r="AI7" s="400">
        <v>2</v>
      </c>
      <c r="AJ7" s="400">
        <v>1</v>
      </c>
      <c r="AK7" s="400">
        <v>0</v>
      </c>
    </row>
    <row r="8" spans="1:37" x14ac:dyDescent="0.25">
      <c r="A8" s="363"/>
      <c r="B8" s="389"/>
      <c r="C8" s="392"/>
      <c r="D8" s="392"/>
      <c r="E8" s="392"/>
      <c r="F8" s="392"/>
      <c r="G8" s="392"/>
      <c r="H8" s="392"/>
      <c r="I8" s="392"/>
      <c r="J8" s="333"/>
      <c r="K8" s="363"/>
      <c r="L8" s="363"/>
      <c r="M8" s="417"/>
      <c r="Y8" s="409"/>
      <c r="Z8" s="409"/>
      <c r="AA8" s="409" t="s">
        <v>94</v>
      </c>
      <c r="AB8" s="400">
        <v>15</v>
      </c>
      <c r="AC8" s="400">
        <v>10</v>
      </c>
      <c r="AD8" s="400">
        <v>7</v>
      </c>
      <c r="AE8" s="400">
        <v>5</v>
      </c>
      <c r="AF8" s="400">
        <v>4</v>
      </c>
      <c r="AG8" s="400">
        <v>3</v>
      </c>
      <c r="AH8" s="400">
        <v>2</v>
      </c>
      <c r="AI8" s="400">
        <v>1</v>
      </c>
      <c r="AJ8" s="400">
        <v>0</v>
      </c>
      <c r="AK8" s="400">
        <v>0</v>
      </c>
    </row>
    <row r="9" spans="1:37" x14ac:dyDescent="0.25">
      <c r="A9" s="363" t="s">
        <v>66</v>
      </c>
      <c r="B9" s="388"/>
      <c r="C9" s="390" t="str">
        <f>IF($B9="","",VLOOKUP($B9,#REF!,5))</f>
        <v/>
      </c>
      <c r="D9" s="390" t="str">
        <f>IF($B9="","",VLOOKUP($B9,#REF!,15))</f>
        <v/>
      </c>
      <c r="E9" s="511" t="s">
        <v>210</v>
      </c>
      <c r="F9" s="512"/>
      <c r="G9" s="511" t="s">
        <v>211</v>
      </c>
      <c r="H9" s="512"/>
      <c r="I9" s="391" t="str">
        <f>IF($B9="","",VLOOKUP($B9,#REF!,4))</f>
        <v/>
      </c>
      <c r="J9" s="333"/>
      <c r="K9" s="482" t="s">
        <v>352</v>
      </c>
      <c r="L9" s="411"/>
      <c r="M9" s="416"/>
      <c r="Y9" s="409"/>
      <c r="Z9" s="409"/>
      <c r="AA9" s="409" t="s">
        <v>95</v>
      </c>
      <c r="AB9" s="400">
        <v>10</v>
      </c>
      <c r="AC9" s="400">
        <v>6</v>
      </c>
      <c r="AD9" s="400">
        <v>4</v>
      </c>
      <c r="AE9" s="400">
        <v>2</v>
      </c>
      <c r="AF9" s="400">
        <v>1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3"/>
      <c r="B10" s="389"/>
      <c r="C10" s="392"/>
      <c r="D10" s="392"/>
      <c r="E10" s="392"/>
      <c r="F10" s="392"/>
      <c r="G10" s="392"/>
      <c r="H10" s="392"/>
      <c r="I10" s="392"/>
      <c r="J10" s="333"/>
      <c r="K10" s="363"/>
      <c r="L10" s="363"/>
      <c r="M10" s="417"/>
      <c r="Y10" s="409"/>
      <c r="Z10" s="409"/>
      <c r="AA10" s="409" t="s">
        <v>96</v>
      </c>
      <c r="AB10" s="400">
        <v>6</v>
      </c>
      <c r="AC10" s="400">
        <v>3</v>
      </c>
      <c r="AD10" s="400">
        <v>2</v>
      </c>
      <c r="AE10" s="400">
        <v>1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3" t="s">
        <v>67</v>
      </c>
      <c r="B11" s="388"/>
      <c r="C11" s="390" t="str">
        <f>IF($B11="","",VLOOKUP($B11,#REF!,5))</f>
        <v/>
      </c>
      <c r="D11" s="390" t="str">
        <f>IF($B11="","",VLOOKUP($B11,#REF!,15))</f>
        <v/>
      </c>
      <c r="E11" s="511" t="s">
        <v>208</v>
      </c>
      <c r="F11" s="512"/>
      <c r="G11" s="511" t="s">
        <v>209</v>
      </c>
      <c r="H11" s="512"/>
      <c r="I11" s="391" t="str">
        <f>IF($B11="","",VLOOKUP($B11,#REF!,4))</f>
        <v/>
      </c>
      <c r="J11" s="333"/>
      <c r="K11" s="482"/>
      <c r="L11" s="411" t="str">
        <f>IF(K11="","",CONCATENATE(VLOOKUP($Y$3,$AB$1:$AK$1,K11)," pont"))</f>
        <v/>
      </c>
      <c r="M11" s="416"/>
      <c r="Y11" s="409"/>
      <c r="Z11" s="409"/>
      <c r="AA11" s="409" t="s">
        <v>101</v>
      </c>
      <c r="AB11" s="400">
        <v>3</v>
      </c>
      <c r="AC11" s="400">
        <v>2</v>
      </c>
      <c r="AD11" s="400">
        <v>1</v>
      </c>
      <c r="AE11" s="400">
        <v>0</v>
      </c>
      <c r="AF11" s="400">
        <v>0</v>
      </c>
      <c r="AG11" s="400">
        <v>0</v>
      </c>
      <c r="AH11" s="400">
        <v>0</v>
      </c>
      <c r="AI11" s="400">
        <v>0</v>
      </c>
      <c r="AJ11" s="400">
        <v>0</v>
      </c>
      <c r="AK11" s="400">
        <v>0</v>
      </c>
    </row>
    <row r="12" spans="1:37" x14ac:dyDescent="0.25">
      <c r="A12" s="363"/>
      <c r="B12" s="389"/>
      <c r="C12" s="392"/>
      <c r="D12" s="392"/>
      <c r="E12" s="392"/>
      <c r="F12" s="392"/>
      <c r="G12" s="392"/>
      <c r="H12" s="392"/>
      <c r="I12" s="392"/>
      <c r="J12" s="333"/>
      <c r="K12" s="386"/>
      <c r="L12" s="386"/>
      <c r="M12" s="417"/>
      <c r="Y12" s="409"/>
      <c r="Z12" s="409"/>
      <c r="AA12" s="409" t="s">
        <v>97</v>
      </c>
      <c r="AB12" s="414">
        <v>0</v>
      </c>
      <c r="AC12" s="414">
        <v>0</v>
      </c>
      <c r="AD12" s="414">
        <v>0</v>
      </c>
      <c r="AE12" s="414">
        <v>0</v>
      </c>
      <c r="AF12" s="414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</row>
    <row r="13" spans="1:37" x14ac:dyDescent="0.25">
      <c r="A13" s="363" t="s">
        <v>72</v>
      </c>
      <c r="B13" s="388"/>
      <c r="C13" s="390" t="str">
        <f>IF($B13="","",VLOOKUP($B13,#REF!,5))</f>
        <v/>
      </c>
      <c r="D13" s="390" t="str">
        <f>IF($B13="","",VLOOKUP($B13,#REF!,15))</f>
        <v/>
      </c>
      <c r="E13" s="511" t="s">
        <v>119</v>
      </c>
      <c r="F13" s="512"/>
      <c r="G13" s="511" t="s">
        <v>207</v>
      </c>
      <c r="H13" s="512"/>
      <c r="I13" s="391" t="str">
        <f>IF($B13="","",VLOOKUP($B13,#REF!,4))</f>
        <v/>
      </c>
      <c r="J13" s="333"/>
      <c r="K13" s="482" t="s">
        <v>351</v>
      </c>
      <c r="L13" s="411"/>
      <c r="M13" s="416"/>
      <c r="Y13" s="409"/>
      <c r="Z13" s="409"/>
      <c r="AA13" s="409" t="s">
        <v>98</v>
      </c>
      <c r="AB13" s="414">
        <v>0</v>
      </c>
      <c r="AC13" s="414">
        <v>0</v>
      </c>
      <c r="AD13" s="414">
        <v>0</v>
      </c>
      <c r="AE13" s="414">
        <v>0</v>
      </c>
      <c r="AF13" s="414">
        <v>0</v>
      </c>
      <c r="AG13" s="414">
        <v>0</v>
      </c>
      <c r="AH13" s="414">
        <v>0</v>
      </c>
      <c r="AI13" s="414">
        <v>0</v>
      </c>
      <c r="AJ13" s="414">
        <v>0</v>
      </c>
      <c r="AK13" s="414">
        <v>0</v>
      </c>
    </row>
    <row r="14" spans="1:37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</row>
    <row r="15" spans="1:37" x14ac:dyDescent="0.25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</row>
    <row r="16" spans="1:37" x14ac:dyDescent="0.25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Y16" s="409"/>
      <c r="Z16" s="409"/>
      <c r="AA16" s="409" t="s">
        <v>65</v>
      </c>
      <c r="AB16" s="409">
        <v>300</v>
      </c>
      <c r="AC16" s="409">
        <v>250</v>
      </c>
      <c r="AD16" s="409">
        <v>220</v>
      </c>
      <c r="AE16" s="409">
        <v>180</v>
      </c>
      <c r="AF16" s="409">
        <v>160</v>
      </c>
      <c r="AG16" s="409">
        <v>150</v>
      </c>
      <c r="AH16" s="409">
        <v>140</v>
      </c>
      <c r="AI16" s="409">
        <v>130</v>
      </c>
      <c r="AJ16" s="409">
        <v>120</v>
      </c>
      <c r="AK16" s="409">
        <v>110</v>
      </c>
    </row>
    <row r="17" spans="1:37" x14ac:dyDescent="0.25">
      <c r="A17" s="333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Y17" s="409"/>
      <c r="Z17" s="409"/>
      <c r="AA17" s="409" t="s">
        <v>89</v>
      </c>
      <c r="AB17" s="409">
        <v>250</v>
      </c>
      <c r="AC17" s="409">
        <v>200</v>
      </c>
      <c r="AD17" s="409">
        <v>160</v>
      </c>
      <c r="AE17" s="409">
        <v>140</v>
      </c>
      <c r="AF17" s="409">
        <v>120</v>
      </c>
      <c r="AG17" s="409">
        <v>110</v>
      </c>
      <c r="AH17" s="409">
        <v>100</v>
      </c>
      <c r="AI17" s="409">
        <v>90</v>
      </c>
      <c r="AJ17" s="409">
        <v>80</v>
      </c>
      <c r="AK17" s="409">
        <v>70</v>
      </c>
    </row>
    <row r="18" spans="1:37" ht="18.75" customHeight="1" x14ac:dyDescent="0.25">
      <c r="A18" s="333"/>
      <c r="B18" s="506"/>
      <c r="C18" s="506"/>
      <c r="D18" s="503" t="str">
        <f>E7</f>
        <v>Szanda</v>
      </c>
      <c r="E18" s="503"/>
      <c r="F18" s="503" t="str">
        <f>E9</f>
        <v xml:space="preserve">Bohus </v>
      </c>
      <c r="G18" s="503"/>
      <c r="H18" s="503" t="str">
        <f>E11</f>
        <v>Simonyi</v>
      </c>
      <c r="I18" s="503"/>
      <c r="J18" s="503" t="str">
        <f>E13</f>
        <v>Farkas</v>
      </c>
      <c r="K18" s="503"/>
      <c r="L18" s="333"/>
      <c r="M18" s="333"/>
      <c r="Y18" s="409"/>
      <c r="Z18" s="409"/>
      <c r="AA18" s="409" t="s">
        <v>90</v>
      </c>
      <c r="AB18" s="409">
        <v>200</v>
      </c>
      <c r="AC18" s="409">
        <v>150</v>
      </c>
      <c r="AD18" s="409">
        <v>130</v>
      </c>
      <c r="AE18" s="409">
        <v>110</v>
      </c>
      <c r="AF18" s="409">
        <v>95</v>
      </c>
      <c r="AG18" s="409">
        <v>80</v>
      </c>
      <c r="AH18" s="409">
        <v>70</v>
      </c>
      <c r="AI18" s="409">
        <v>60</v>
      </c>
      <c r="AJ18" s="409">
        <v>55</v>
      </c>
      <c r="AK18" s="409">
        <v>50</v>
      </c>
    </row>
    <row r="19" spans="1:37" ht="18.75" customHeight="1" x14ac:dyDescent="0.25">
      <c r="A19" s="393" t="s">
        <v>65</v>
      </c>
      <c r="B19" s="513" t="s">
        <v>117</v>
      </c>
      <c r="C19" s="499"/>
      <c r="D19" s="502"/>
      <c r="E19" s="502"/>
      <c r="F19" s="500" t="s">
        <v>412</v>
      </c>
      <c r="G19" s="501"/>
      <c r="H19" s="500" t="s">
        <v>353</v>
      </c>
      <c r="I19" s="501"/>
      <c r="J19" s="507" t="s">
        <v>412</v>
      </c>
      <c r="K19" s="503"/>
      <c r="L19" s="333"/>
      <c r="M19" s="333"/>
      <c r="Y19" s="409"/>
      <c r="Z19" s="409"/>
      <c r="AA19" s="409" t="s">
        <v>91</v>
      </c>
      <c r="AB19" s="409">
        <v>150</v>
      </c>
      <c r="AC19" s="409">
        <v>120</v>
      </c>
      <c r="AD19" s="409">
        <v>100</v>
      </c>
      <c r="AE19" s="409">
        <v>80</v>
      </c>
      <c r="AF19" s="409">
        <v>70</v>
      </c>
      <c r="AG19" s="409">
        <v>60</v>
      </c>
      <c r="AH19" s="409">
        <v>55</v>
      </c>
      <c r="AI19" s="409">
        <v>50</v>
      </c>
      <c r="AJ19" s="409">
        <v>45</v>
      </c>
      <c r="AK19" s="409">
        <v>40</v>
      </c>
    </row>
    <row r="20" spans="1:37" ht="18.75" customHeight="1" x14ac:dyDescent="0.25">
      <c r="A20" s="393" t="s">
        <v>66</v>
      </c>
      <c r="B20" s="499" t="str">
        <f>E9</f>
        <v xml:space="preserve">Bohus </v>
      </c>
      <c r="C20" s="499"/>
      <c r="D20" s="500" t="s">
        <v>350</v>
      </c>
      <c r="E20" s="501"/>
      <c r="F20" s="502">
        <v>6</v>
      </c>
      <c r="G20" s="502"/>
      <c r="H20" s="500" t="s">
        <v>353</v>
      </c>
      <c r="I20" s="501"/>
      <c r="J20" s="500" t="s">
        <v>413</v>
      </c>
      <c r="K20" s="501"/>
      <c r="L20" s="333"/>
      <c r="M20" s="333"/>
      <c r="Y20" s="409"/>
      <c r="Z20" s="409"/>
      <c r="AA20" s="409" t="s">
        <v>92</v>
      </c>
      <c r="AB20" s="409">
        <v>120</v>
      </c>
      <c r="AC20" s="409">
        <v>90</v>
      </c>
      <c r="AD20" s="409">
        <v>65</v>
      </c>
      <c r="AE20" s="409">
        <v>55</v>
      </c>
      <c r="AF20" s="409">
        <v>50</v>
      </c>
      <c r="AG20" s="409">
        <v>45</v>
      </c>
      <c r="AH20" s="409">
        <v>40</v>
      </c>
      <c r="AI20" s="409">
        <v>35</v>
      </c>
      <c r="AJ20" s="409">
        <v>25</v>
      </c>
      <c r="AK20" s="409">
        <v>20</v>
      </c>
    </row>
    <row r="21" spans="1:37" ht="18.75" customHeight="1" x14ac:dyDescent="0.25">
      <c r="A21" s="393" t="s">
        <v>67</v>
      </c>
      <c r="B21" s="499" t="str">
        <f>E11</f>
        <v>Simonyi</v>
      </c>
      <c r="C21" s="499"/>
      <c r="D21" s="500" t="s">
        <v>354</v>
      </c>
      <c r="E21" s="501"/>
      <c r="F21" s="500" t="s">
        <v>354</v>
      </c>
      <c r="G21" s="501"/>
      <c r="H21" s="502"/>
      <c r="I21" s="502"/>
      <c r="J21" s="500" t="s">
        <v>354</v>
      </c>
      <c r="K21" s="501"/>
      <c r="L21" s="333"/>
      <c r="M21" s="333"/>
      <c r="Y21" s="409"/>
      <c r="Z21" s="409"/>
      <c r="AA21" s="409" t="s">
        <v>93</v>
      </c>
      <c r="AB21" s="409">
        <v>90</v>
      </c>
      <c r="AC21" s="409">
        <v>60</v>
      </c>
      <c r="AD21" s="409">
        <v>45</v>
      </c>
      <c r="AE21" s="409">
        <v>34</v>
      </c>
      <c r="AF21" s="409">
        <v>27</v>
      </c>
      <c r="AG21" s="409">
        <v>22</v>
      </c>
      <c r="AH21" s="409">
        <v>18</v>
      </c>
      <c r="AI21" s="409">
        <v>15</v>
      </c>
      <c r="AJ21" s="409">
        <v>12</v>
      </c>
      <c r="AK21" s="409">
        <v>9</v>
      </c>
    </row>
    <row r="22" spans="1:37" ht="18.75" customHeight="1" x14ac:dyDescent="0.25">
      <c r="A22" s="393" t="s">
        <v>72</v>
      </c>
      <c r="B22" s="499" t="str">
        <f>E13</f>
        <v>Farkas</v>
      </c>
      <c r="C22" s="499"/>
      <c r="D22" s="500" t="s">
        <v>350</v>
      </c>
      <c r="E22" s="501"/>
      <c r="F22" s="500" t="s">
        <v>414</v>
      </c>
      <c r="G22" s="501"/>
      <c r="H22" s="507" t="s">
        <v>353</v>
      </c>
      <c r="I22" s="503"/>
      <c r="J22" s="502"/>
      <c r="K22" s="502"/>
      <c r="L22" s="333"/>
      <c r="M22" s="333"/>
      <c r="Y22" s="409"/>
      <c r="Z22" s="409"/>
      <c r="AA22" s="409" t="s">
        <v>94</v>
      </c>
      <c r="AB22" s="409">
        <v>60</v>
      </c>
      <c r="AC22" s="409">
        <v>40</v>
      </c>
      <c r="AD22" s="409">
        <v>30</v>
      </c>
      <c r="AE22" s="409">
        <v>20</v>
      </c>
      <c r="AF22" s="409">
        <v>18</v>
      </c>
      <c r="AG22" s="409">
        <v>15</v>
      </c>
      <c r="AH22" s="409">
        <v>12</v>
      </c>
      <c r="AI22" s="409">
        <v>10</v>
      </c>
      <c r="AJ22" s="409">
        <v>8</v>
      </c>
      <c r="AK22" s="409">
        <v>6</v>
      </c>
    </row>
    <row r="23" spans="1:37" x14ac:dyDescent="0.2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Y23" s="409"/>
      <c r="Z23" s="409"/>
      <c r="AA23" s="409" t="s">
        <v>95</v>
      </c>
      <c r="AB23" s="409">
        <v>40</v>
      </c>
      <c r="AC23" s="409">
        <v>25</v>
      </c>
      <c r="AD23" s="409">
        <v>18</v>
      </c>
      <c r="AE23" s="409">
        <v>13</v>
      </c>
      <c r="AF23" s="409">
        <v>8</v>
      </c>
      <c r="AG23" s="409">
        <v>7</v>
      </c>
      <c r="AH23" s="409">
        <v>6</v>
      </c>
      <c r="AI23" s="409">
        <v>5</v>
      </c>
      <c r="AJ23" s="409">
        <v>4</v>
      </c>
      <c r="AK23" s="409">
        <v>3</v>
      </c>
    </row>
    <row r="24" spans="1:37" x14ac:dyDescent="0.2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Y24" s="409"/>
      <c r="Z24" s="409"/>
      <c r="AA24" s="409" t="s">
        <v>96</v>
      </c>
      <c r="AB24" s="409">
        <v>25</v>
      </c>
      <c r="AC24" s="409">
        <v>15</v>
      </c>
      <c r="AD24" s="409">
        <v>13</v>
      </c>
      <c r="AE24" s="409">
        <v>7</v>
      </c>
      <c r="AF24" s="409">
        <v>6</v>
      </c>
      <c r="AG24" s="409">
        <v>5</v>
      </c>
      <c r="AH24" s="409">
        <v>4</v>
      </c>
      <c r="AI24" s="409">
        <v>3</v>
      </c>
      <c r="AJ24" s="409">
        <v>2</v>
      </c>
      <c r="AK24" s="409">
        <v>1</v>
      </c>
    </row>
    <row r="25" spans="1:37" x14ac:dyDescent="0.2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Y25" s="409"/>
      <c r="Z25" s="409"/>
      <c r="AA25" s="409" t="s">
        <v>101</v>
      </c>
      <c r="AB25" s="409">
        <v>15</v>
      </c>
      <c r="AC25" s="409">
        <v>10</v>
      </c>
      <c r="AD25" s="409">
        <v>8</v>
      </c>
      <c r="AE25" s="409">
        <v>4</v>
      </c>
      <c r="AF25" s="409">
        <v>3</v>
      </c>
      <c r="AG25" s="409">
        <v>2</v>
      </c>
      <c r="AH25" s="409">
        <v>1</v>
      </c>
      <c r="AI25" s="409">
        <v>0</v>
      </c>
      <c r="AJ25" s="409">
        <v>0</v>
      </c>
      <c r="AK25" s="409">
        <v>0</v>
      </c>
    </row>
    <row r="26" spans="1:37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Y26" s="409"/>
      <c r="Z26" s="409"/>
      <c r="AA26" s="409" t="s">
        <v>97</v>
      </c>
      <c r="AB26" s="409">
        <v>10</v>
      </c>
      <c r="AC26" s="409">
        <v>6</v>
      </c>
      <c r="AD26" s="409">
        <v>4</v>
      </c>
      <c r="AE26" s="409">
        <v>2</v>
      </c>
      <c r="AF26" s="409">
        <v>1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</row>
    <row r="27" spans="1:37" x14ac:dyDescent="0.2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Y27" s="409"/>
      <c r="Z27" s="409"/>
      <c r="AA27" s="409" t="s">
        <v>98</v>
      </c>
      <c r="AB27" s="409">
        <v>3</v>
      </c>
      <c r="AC27" s="409">
        <v>2</v>
      </c>
      <c r="AD27" s="409">
        <v>1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</row>
    <row r="28" spans="1:37" x14ac:dyDescent="0.2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</row>
    <row r="29" spans="1:37" x14ac:dyDescent="0.2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</row>
    <row r="30" spans="1:37" x14ac:dyDescent="0.2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</row>
    <row r="31" spans="1:37" x14ac:dyDescent="0.2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</row>
    <row r="32" spans="1:37" x14ac:dyDescent="0.2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11"/>
      <c r="M32" s="333"/>
    </row>
    <row r="33" spans="1:18" x14ac:dyDescent="0.25">
      <c r="A33" s="181" t="s">
        <v>45</v>
      </c>
      <c r="B33" s="182"/>
      <c r="C33" s="267"/>
      <c r="D33" s="369" t="s">
        <v>5</v>
      </c>
      <c r="E33" s="370" t="s">
        <v>47</v>
      </c>
      <c r="F33" s="384"/>
      <c r="G33" s="369" t="s">
        <v>5</v>
      </c>
      <c r="H33" s="370" t="s">
        <v>54</v>
      </c>
      <c r="I33" s="222"/>
      <c r="J33" s="370" t="s">
        <v>55</v>
      </c>
      <c r="K33" s="221" t="s">
        <v>56</v>
      </c>
      <c r="L33" s="33"/>
      <c r="M33" s="384"/>
      <c r="P33" s="365"/>
      <c r="Q33" s="365"/>
      <c r="R33" s="366"/>
    </row>
    <row r="34" spans="1:18" x14ac:dyDescent="0.25">
      <c r="A34" s="344" t="s">
        <v>46</v>
      </c>
      <c r="B34" s="345"/>
      <c r="C34" s="347"/>
      <c r="D34" s="371"/>
      <c r="E34" s="497"/>
      <c r="F34" s="497"/>
      <c r="G34" s="378" t="s">
        <v>6</v>
      </c>
      <c r="H34" s="345"/>
      <c r="I34" s="372"/>
      <c r="J34" s="379"/>
      <c r="K34" s="339" t="s">
        <v>48</v>
      </c>
      <c r="L34" s="385"/>
      <c r="M34" s="373"/>
      <c r="P34" s="367"/>
      <c r="Q34" s="367"/>
      <c r="R34" s="196"/>
    </row>
    <row r="35" spans="1:18" x14ac:dyDescent="0.25">
      <c r="A35" s="348" t="s">
        <v>53</v>
      </c>
      <c r="B35" s="220"/>
      <c r="C35" s="350"/>
      <c r="D35" s="374"/>
      <c r="E35" s="498"/>
      <c r="F35" s="498"/>
      <c r="G35" s="380" t="s">
        <v>7</v>
      </c>
      <c r="H35" s="83"/>
      <c r="I35" s="337"/>
      <c r="J35" s="84"/>
      <c r="K35" s="382"/>
      <c r="L35" s="311"/>
      <c r="M35" s="377"/>
      <c r="P35" s="196"/>
      <c r="Q35" s="192"/>
      <c r="R35" s="196"/>
    </row>
    <row r="36" spans="1:18" x14ac:dyDescent="0.25">
      <c r="A36" s="236"/>
      <c r="B36" s="237"/>
      <c r="C36" s="238"/>
      <c r="D36" s="374"/>
      <c r="E36" s="85"/>
      <c r="F36" s="333"/>
      <c r="G36" s="380" t="s">
        <v>8</v>
      </c>
      <c r="H36" s="83"/>
      <c r="I36" s="337"/>
      <c r="J36" s="84"/>
      <c r="K36" s="339" t="s">
        <v>49</v>
      </c>
      <c r="L36" s="385"/>
      <c r="M36" s="373"/>
      <c r="P36" s="367"/>
      <c r="Q36" s="367"/>
      <c r="R36" s="196"/>
    </row>
    <row r="37" spans="1:18" x14ac:dyDescent="0.25">
      <c r="A37" s="207"/>
      <c r="B37" s="126"/>
      <c r="C37" s="208"/>
      <c r="D37" s="374"/>
      <c r="E37" s="85"/>
      <c r="F37" s="333"/>
      <c r="G37" s="380" t="s">
        <v>9</v>
      </c>
      <c r="H37" s="83"/>
      <c r="I37" s="337"/>
      <c r="J37" s="84"/>
      <c r="K37" s="383"/>
      <c r="L37" s="333"/>
      <c r="M37" s="375"/>
      <c r="P37" s="196"/>
      <c r="Q37" s="192"/>
      <c r="R37" s="196"/>
    </row>
    <row r="38" spans="1:18" x14ac:dyDescent="0.25">
      <c r="A38" s="224"/>
      <c r="B38" s="239"/>
      <c r="C38" s="266"/>
      <c r="D38" s="374"/>
      <c r="E38" s="85"/>
      <c r="F38" s="333"/>
      <c r="G38" s="380" t="s">
        <v>10</v>
      </c>
      <c r="H38" s="83"/>
      <c r="I38" s="337"/>
      <c r="J38" s="84"/>
      <c r="K38" s="348"/>
      <c r="L38" s="311"/>
      <c r="M38" s="377"/>
      <c r="P38" s="196"/>
      <c r="Q38" s="192"/>
      <c r="R38" s="196"/>
    </row>
    <row r="39" spans="1:18" x14ac:dyDescent="0.25">
      <c r="A39" s="225"/>
      <c r="B39" s="22"/>
      <c r="C39" s="208"/>
      <c r="D39" s="374"/>
      <c r="E39" s="85"/>
      <c r="F39" s="333"/>
      <c r="G39" s="380" t="s">
        <v>11</v>
      </c>
      <c r="H39" s="83"/>
      <c r="I39" s="337"/>
      <c r="J39" s="84"/>
      <c r="K39" s="339" t="s">
        <v>34</v>
      </c>
      <c r="L39" s="385"/>
      <c r="M39" s="373"/>
      <c r="P39" s="367"/>
      <c r="Q39" s="367"/>
      <c r="R39" s="196"/>
    </row>
    <row r="40" spans="1:18" x14ac:dyDescent="0.25">
      <c r="A40" s="225"/>
      <c r="B40" s="22"/>
      <c r="C40" s="234"/>
      <c r="D40" s="374"/>
      <c r="E40" s="85"/>
      <c r="F40" s="333"/>
      <c r="G40" s="380" t="s">
        <v>12</v>
      </c>
      <c r="H40" s="83"/>
      <c r="I40" s="337"/>
      <c r="J40" s="84"/>
      <c r="K40" s="383"/>
      <c r="L40" s="333"/>
      <c r="M40" s="375"/>
      <c r="P40" s="196"/>
      <c r="Q40" s="192"/>
      <c r="R40" s="196"/>
    </row>
    <row r="41" spans="1:18" x14ac:dyDescent="0.25">
      <c r="A41" s="226"/>
      <c r="B41" s="223"/>
      <c r="C41" s="235"/>
      <c r="D41" s="376"/>
      <c r="E41" s="210"/>
      <c r="F41" s="311"/>
      <c r="G41" s="381" t="s">
        <v>13</v>
      </c>
      <c r="H41" s="220"/>
      <c r="I41" s="341"/>
      <c r="J41" s="212"/>
      <c r="K41" s="348" t="str">
        <f>M4</f>
        <v>Dénes Tibor</v>
      </c>
      <c r="L41" s="311"/>
      <c r="M41" s="377"/>
      <c r="P41" s="196"/>
      <c r="Q41" s="192"/>
      <c r="R41" s="36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319" priority="1" stopIfTrue="1" operator="equal">
      <formula>"Bye"</formula>
    </cfRule>
  </conditionalFormatting>
  <conditionalFormatting sqref="R41">
    <cfRule type="expression" dxfId="31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C2AB-D060-416E-BAB6-FAEDCC95A6CC}">
  <sheetPr>
    <tabColor indexed="42"/>
  </sheetPr>
  <dimension ref="A1:O134"/>
  <sheetViews>
    <sheetView showGridLines="0" showZeros="0" workbookViewId="0">
      <pane ySplit="6" topLeftCell="A7" activePane="bottomLeft" state="frozen"/>
      <selection activeCell="A5" sqref="A5"/>
      <selection pane="bottomLeft" activeCell="B3" sqref="B3"/>
    </sheetView>
  </sheetViews>
  <sheetFormatPr defaultRowHeight="13.2" x14ac:dyDescent="0.25"/>
  <cols>
    <col min="1" max="1" width="6.33203125" customWidth="1"/>
    <col min="2" max="2" width="13.88671875" customWidth="1"/>
    <col min="3" max="3" width="15.88671875" bestFit="1" customWidth="1"/>
    <col min="4" max="4" width="13.44140625" style="40" customWidth="1"/>
    <col min="5" max="5" width="11.88671875" style="440" customWidth="1"/>
    <col min="6" max="6" width="23.6640625" style="92" customWidth="1"/>
    <col min="7" max="7" width="8.6640625" style="448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245" t="s">
        <v>114</v>
      </c>
      <c r="B1" s="86"/>
      <c r="C1" s="86"/>
      <c r="D1" s="240"/>
      <c r="E1" s="258" t="s">
        <v>35</v>
      </c>
      <c r="F1" s="105"/>
      <c r="G1" s="441"/>
      <c r="H1" s="252"/>
      <c r="I1" s="252"/>
      <c r="J1" s="252"/>
      <c r="K1" s="252"/>
      <c r="L1" s="252"/>
      <c r="M1" s="252"/>
      <c r="N1" s="252"/>
      <c r="O1" s="253"/>
    </row>
    <row r="2" spans="1:15" ht="13.8" thickBot="1" x14ac:dyDescent="0.3">
      <c r="B2" s="88" t="s">
        <v>51</v>
      </c>
      <c r="C2" s="276" t="s">
        <v>212</v>
      </c>
      <c r="D2" s="105"/>
      <c r="E2" s="258" t="s">
        <v>36</v>
      </c>
      <c r="F2" s="429"/>
      <c r="G2" s="442"/>
      <c r="H2" s="87"/>
      <c r="I2" s="87"/>
      <c r="J2" s="87"/>
      <c r="K2" s="87"/>
      <c r="L2" s="98"/>
      <c r="M2" s="81"/>
      <c r="N2" s="81"/>
      <c r="O2" s="98"/>
    </row>
    <row r="3" spans="1:15" s="2" customFormat="1" ht="13.8" thickBot="1" x14ac:dyDescent="0.3">
      <c r="A3" s="451"/>
      <c r="B3" s="478"/>
      <c r="C3" s="426"/>
      <c r="D3" s="426"/>
      <c r="E3" s="439"/>
      <c r="F3" s="426"/>
      <c r="G3" s="443"/>
      <c r="H3" s="99"/>
      <c r="I3" s="106"/>
      <c r="J3" s="106"/>
      <c r="K3" s="106"/>
      <c r="L3" s="280" t="s">
        <v>34</v>
      </c>
      <c r="M3" s="100"/>
      <c r="N3" s="107"/>
      <c r="O3" s="259"/>
    </row>
    <row r="4" spans="1:15" s="2" customFormat="1" x14ac:dyDescent="0.25">
      <c r="A4" s="50" t="s">
        <v>25</v>
      </c>
      <c r="B4" s="50"/>
      <c r="C4" s="48" t="s">
        <v>22</v>
      </c>
      <c r="D4" s="50" t="s">
        <v>30</v>
      </c>
      <c r="E4" s="461"/>
      <c r="F4" s="452"/>
      <c r="G4" s="444" t="s">
        <v>31</v>
      </c>
      <c r="H4" s="108"/>
      <c r="I4" s="109"/>
      <c r="J4" s="109"/>
      <c r="K4" s="109"/>
      <c r="L4" s="108"/>
      <c r="M4" s="260"/>
      <c r="N4" s="260"/>
      <c r="O4" s="110"/>
    </row>
    <row r="5" spans="1:15" s="2" customFormat="1" ht="13.8" thickBot="1" x14ac:dyDescent="0.3">
      <c r="A5" s="254" t="s">
        <v>195</v>
      </c>
      <c r="B5" s="254"/>
      <c r="C5" s="89" t="s">
        <v>132</v>
      </c>
      <c r="D5" s="90" t="str">
        <f>Altalanos!$D$10</f>
        <v xml:space="preserve">  </v>
      </c>
      <c r="E5" s="82"/>
      <c r="F5" s="90"/>
      <c r="G5" s="445" t="s">
        <v>133</v>
      </c>
      <c r="H5" s="111"/>
      <c r="I5" s="82"/>
      <c r="J5" s="82"/>
      <c r="K5" s="82"/>
      <c r="L5" s="111"/>
      <c r="M5" s="90"/>
      <c r="N5" s="90"/>
      <c r="O5" s="453"/>
    </row>
    <row r="6" spans="1:15" ht="30" customHeight="1" thickBot="1" x14ac:dyDescent="0.3">
      <c r="A6" s="244" t="s">
        <v>37</v>
      </c>
      <c r="B6" s="101" t="s">
        <v>28</v>
      </c>
      <c r="C6" s="101" t="s">
        <v>29</v>
      </c>
      <c r="D6" s="101" t="s">
        <v>32</v>
      </c>
      <c r="E6" s="102" t="s">
        <v>33</v>
      </c>
      <c r="F6" s="428" t="s">
        <v>108</v>
      </c>
      <c r="G6" s="446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2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213</v>
      </c>
      <c r="C7" s="93" t="s">
        <v>152</v>
      </c>
      <c r="D7" s="94"/>
      <c r="E7" s="261"/>
      <c r="F7" s="450"/>
      <c r="G7" s="462"/>
      <c r="H7" s="248"/>
      <c r="I7" s="246"/>
      <c r="J7" s="250"/>
      <c r="K7" s="246"/>
      <c r="L7" s="242"/>
      <c r="M7" s="94"/>
      <c r="N7" s="113"/>
      <c r="O7" s="450"/>
    </row>
    <row r="8" spans="1:15" s="11" customFormat="1" ht="18.899999999999999" customHeight="1" x14ac:dyDescent="0.25">
      <c r="A8" s="251">
        <v>2</v>
      </c>
      <c r="B8" s="93" t="s">
        <v>214</v>
      </c>
      <c r="C8" s="93" t="s">
        <v>215</v>
      </c>
      <c r="D8" s="94"/>
      <c r="E8" s="261"/>
      <c r="F8" s="273"/>
      <c r="G8" s="94"/>
      <c r="H8" s="248"/>
      <c r="I8" s="246"/>
      <c r="J8" s="250"/>
      <c r="K8" s="246"/>
      <c r="L8" s="242"/>
      <c r="M8" s="94"/>
      <c r="N8" s="113"/>
      <c r="O8" s="430"/>
    </row>
    <row r="9" spans="1:15" s="11" customFormat="1" ht="18.899999999999999" customHeight="1" x14ac:dyDescent="0.25">
      <c r="A9" s="251">
        <v>3</v>
      </c>
      <c r="B9" s="93"/>
      <c r="C9" s="93"/>
      <c r="D9" s="94"/>
      <c r="E9" s="261"/>
      <c r="F9" s="273"/>
      <c r="G9" s="94"/>
      <c r="H9" s="248"/>
      <c r="I9" s="246"/>
      <c r="J9" s="250"/>
      <c r="K9" s="246"/>
      <c r="L9" s="242"/>
      <c r="M9" s="94"/>
      <c r="N9" s="432"/>
      <c r="O9" s="273"/>
    </row>
    <row r="10" spans="1:15" s="11" customFormat="1" ht="18.899999999999999" customHeight="1" x14ac:dyDescent="0.25">
      <c r="A10" s="251">
        <v>4</v>
      </c>
      <c r="B10" s="93"/>
      <c r="C10" s="93"/>
      <c r="D10" s="94"/>
      <c r="E10" s="261"/>
      <c r="F10" s="273"/>
      <c r="G10" s="94"/>
      <c r="H10" s="248"/>
      <c r="I10" s="246"/>
      <c r="J10" s="250"/>
      <c r="K10" s="246"/>
      <c r="L10" s="242"/>
      <c r="M10" s="94"/>
      <c r="N10" s="431"/>
      <c r="O10" s="430"/>
    </row>
    <row r="11" spans="1:15" s="11" customFormat="1" ht="18.899999999999999" customHeight="1" x14ac:dyDescent="0.25">
      <c r="A11" s="251">
        <v>5</v>
      </c>
      <c r="B11" s="93"/>
      <c r="C11" s="93"/>
      <c r="D11" s="94"/>
      <c r="E11" s="261"/>
      <c r="F11" s="273"/>
      <c r="G11" s="462"/>
      <c r="H11" s="248"/>
      <c r="I11" s="246"/>
      <c r="J11" s="250"/>
      <c r="K11" s="246"/>
      <c r="L11" s="242"/>
      <c r="M11" s="94"/>
      <c r="N11" s="432"/>
      <c r="O11" s="430"/>
    </row>
    <row r="12" spans="1:15" s="11" customFormat="1" ht="18.899999999999999" customHeight="1" x14ac:dyDescent="0.25">
      <c r="A12" s="251">
        <v>6</v>
      </c>
      <c r="B12" s="93"/>
      <c r="C12" s="93"/>
      <c r="D12" s="94"/>
      <c r="E12" s="261"/>
      <c r="F12" s="273"/>
      <c r="G12" s="94"/>
      <c r="H12" s="248"/>
      <c r="I12" s="246"/>
      <c r="J12" s="250"/>
      <c r="K12" s="246"/>
      <c r="L12" s="242"/>
      <c r="M12" s="94"/>
      <c r="N12" s="432"/>
      <c r="O12" s="430"/>
    </row>
    <row r="13" spans="1:15" s="11" customFormat="1" ht="18.899999999999999" customHeight="1" x14ac:dyDescent="0.25">
      <c r="A13" s="251">
        <v>7</v>
      </c>
      <c r="B13" s="93"/>
      <c r="C13" s="93"/>
      <c r="D13" s="94"/>
      <c r="E13" s="261"/>
      <c r="F13" s="273"/>
      <c r="G13" s="94"/>
      <c r="H13" s="248"/>
      <c r="I13" s="246"/>
      <c r="J13" s="250"/>
      <c r="K13" s="246"/>
      <c r="L13" s="242"/>
      <c r="M13" s="94"/>
      <c r="N13" s="432"/>
      <c r="O13" s="430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1"/>
      <c r="F14" s="273"/>
      <c r="G14" s="94"/>
      <c r="H14" s="248"/>
      <c r="I14" s="246"/>
      <c r="J14" s="250"/>
      <c r="K14" s="246"/>
      <c r="L14" s="242"/>
      <c r="M14" s="94"/>
      <c r="N14" s="432"/>
      <c r="O14" s="430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1"/>
      <c r="F15" s="273"/>
      <c r="G15" s="94"/>
      <c r="H15" s="248"/>
      <c r="I15" s="246"/>
      <c r="J15" s="250"/>
      <c r="K15" s="246"/>
      <c r="L15" s="242"/>
      <c r="M15" s="94"/>
      <c r="N15" s="433"/>
      <c r="O15" s="430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1"/>
      <c r="F16" s="273"/>
      <c r="G16" s="94"/>
      <c r="H16" s="248"/>
      <c r="I16" s="246"/>
      <c r="J16" s="250"/>
      <c r="K16" s="246"/>
      <c r="L16" s="242"/>
      <c r="M16" s="94"/>
      <c r="N16" s="113"/>
      <c r="O16" s="430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1"/>
      <c r="F17" s="273"/>
      <c r="G17" s="94"/>
      <c r="H17" s="248"/>
      <c r="I17" s="246"/>
      <c r="J17" s="250"/>
      <c r="K17" s="246"/>
      <c r="L17" s="242"/>
      <c r="M17" s="94"/>
      <c r="N17" s="113"/>
      <c r="O17" s="430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1"/>
      <c r="F18" s="273"/>
      <c r="G18" s="94"/>
      <c r="H18" s="248"/>
      <c r="I18" s="246"/>
      <c r="J18" s="250"/>
      <c r="K18" s="246"/>
      <c r="L18" s="242"/>
      <c r="M18" s="94"/>
      <c r="N18" s="113"/>
      <c r="O18" s="430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1"/>
      <c r="F19" s="273"/>
      <c r="G19" s="94"/>
      <c r="H19" s="248"/>
      <c r="I19" s="246"/>
      <c r="J19" s="250"/>
      <c r="K19" s="246"/>
      <c r="L19" s="242"/>
      <c r="M19" s="94"/>
      <c r="N19" s="95"/>
      <c r="O19" s="430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1"/>
      <c r="F20" s="273"/>
      <c r="G20" s="94"/>
      <c r="H20" s="248"/>
      <c r="I20" s="246"/>
      <c r="J20" s="250"/>
      <c r="K20" s="246"/>
      <c r="L20" s="242"/>
      <c r="M20" s="94"/>
      <c r="N20" s="95"/>
      <c r="O20" s="430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1"/>
      <c r="F21" s="273"/>
      <c r="G21" s="94"/>
      <c r="H21" s="248"/>
      <c r="I21" s="246"/>
      <c r="J21" s="250"/>
      <c r="K21" s="246"/>
      <c r="L21" s="242"/>
      <c r="M21" s="94"/>
      <c r="N21" s="113"/>
      <c r="O21" s="430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1"/>
      <c r="F22" s="273"/>
      <c r="G22" s="94"/>
      <c r="H22" s="248"/>
      <c r="I22" s="246"/>
      <c r="J22" s="250"/>
      <c r="K22" s="246"/>
      <c r="L22" s="242"/>
      <c r="M22" s="94"/>
      <c r="N22" s="113"/>
      <c r="O22" s="430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1"/>
      <c r="F23" s="273"/>
      <c r="G23" s="94"/>
      <c r="H23" s="248"/>
      <c r="I23" s="246"/>
      <c r="J23" s="250"/>
      <c r="K23" s="246"/>
      <c r="L23" s="242"/>
      <c r="M23" s="94"/>
      <c r="N23" s="113"/>
      <c r="O23" s="430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1"/>
      <c r="F24" s="273"/>
      <c r="G24" s="94"/>
      <c r="H24" s="248"/>
      <c r="I24" s="246"/>
      <c r="J24" s="250"/>
      <c r="K24" s="246"/>
      <c r="L24" s="242"/>
      <c r="M24" s="94"/>
      <c r="N24" s="113"/>
      <c r="O24" s="430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1"/>
      <c r="F25" s="273"/>
      <c r="G25" s="94"/>
      <c r="H25" s="248"/>
      <c r="I25" s="246"/>
      <c r="J25" s="250"/>
      <c r="K25" s="246"/>
      <c r="L25" s="242"/>
      <c r="M25" s="94"/>
      <c r="N25" s="113"/>
      <c r="O25" s="430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1"/>
      <c r="F26" s="273"/>
      <c r="G26" s="94"/>
      <c r="H26" s="248"/>
      <c r="I26" s="246"/>
      <c r="J26" s="250"/>
      <c r="K26" s="246"/>
      <c r="L26" s="242"/>
      <c r="M26" s="94"/>
      <c r="N26" s="113"/>
      <c r="O26" s="430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1"/>
      <c r="F27" s="273"/>
      <c r="G27" s="94"/>
      <c r="H27" s="248"/>
      <c r="I27" s="246"/>
      <c r="J27" s="250"/>
      <c r="K27" s="246"/>
      <c r="L27" s="242"/>
      <c r="M27" s="94"/>
      <c r="N27" s="95"/>
      <c r="O27" s="273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1"/>
      <c r="F28" s="427"/>
      <c r="G28" s="42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1"/>
      <c r="F29" s="427"/>
      <c r="G29" s="427"/>
      <c r="H29" s="248"/>
      <c r="I29" s="246"/>
      <c r="J29" s="250"/>
      <c r="K29" s="246"/>
      <c r="L29" s="242"/>
      <c r="M29" s="95"/>
      <c r="N29" s="113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1"/>
      <c r="F30" s="427"/>
      <c r="G30" s="447"/>
      <c r="H30" s="248"/>
      <c r="I30" s="246"/>
      <c r="J30" s="250"/>
      <c r="K30" s="246"/>
      <c r="L30" s="242"/>
      <c r="M30" s="95"/>
      <c r="N30" s="113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1"/>
      <c r="F31" s="427"/>
      <c r="G31" s="447"/>
      <c r="H31" s="248"/>
      <c r="I31" s="246"/>
      <c r="J31" s="250"/>
      <c r="K31" s="246"/>
      <c r="L31" s="242"/>
      <c r="M31" s="95"/>
      <c r="N31" s="113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1"/>
      <c r="F32" s="427"/>
      <c r="G32" s="447"/>
      <c r="H32" s="248"/>
      <c r="I32" s="246"/>
      <c r="J32" s="250"/>
      <c r="K32" s="246"/>
      <c r="L32" s="242"/>
      <c r="M32" s="95"/>
      <c r="N32" s="113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1"/>
      <c r="F33" s="427"/>
      <c r="G33" s="447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96" si="1">IF(O33="",999,O33)</f>
        <v>999</v>
      </c>
      <c r="K33" s="246">
        <f t="shared" ref="K33:K96" si="2">IF(N33=999,999,1)</f>
        <v>999</v>
      </c>
      <c r="L33" s="242"/>
      <c r="M33" s="95"/>
      <c r="N33" s="113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1"/>
      <c r="F34" s="427"/>
      <c r="G34" s="447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3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1"/>
      <c r="F35" s="427"/>
      <c r="G35" s="447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3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1"/>
      <c r="F36" s="427"/>
      <c r="G36" s="447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3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1"/>
      <c r="F37" s="427"/>
      <c r="G37" s="447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3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1"/>
      <c r="F38" s="427"/>
      <c r="G38" s="447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3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1"/>
      <c r="F39" s="427"/>
      <c r="G39" s="447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3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1"/>
      <c r="F40" s="427"/>
      <c r="G40" s="447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3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1"/>
      <c r="F41" s="427"/>
      <c r="G41" s="447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3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1"/>
      <c r="F42" s="427"/>
      <c r="G42" s="447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3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1"/>
      <c r="F43" s="427"/>
      <c r="G43" s="447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3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1"/>
      <c r="F44" s="427"/>
      <c r="G44" s="447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3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1"/>
      <c r="F45" s="427"/>
      <c r="G45" s="447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3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1"/>
      <c r="F46" s="427"/>
      <c r="G46" s="447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3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1"/>
      <c r="F47" s="427"/>
      <c r="G47" s="447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3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1"/>
      <c r="F48" s="427"/>
      <c r="G48" s="447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3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1"/>
      <c r="F49" s="427"/>
      <c r="G49" s="447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3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1"/>
      <c r="F50" s="427"/>
      <c r="G50" s="447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3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1"/>
      <c r="F51" s="427"/>
      <c r="G51" s="447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3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1"/>
      <c r="F52" s="427"/>
      <c r="G52" s="447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3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1"/>
      <c r="F53" s="427"/>
      <c r="G53" s="447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3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1"/>
      <c r="F54" s="427"/>
      <c r="G54" s="447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3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1"/>
      <c r="F55" s="427"/>
      <c r="G55" s="447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3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1"/>
      <c r="F56" s="427"/>
      <c r="G56" s="447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3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1"/>
      <c r="F57" s="427"/>
      <c r="G57" s="447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3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1"/>
      <c r="F58" s="427"/>
      <c r="G58" s="447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3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1"/>
      <c r="F59" s="427"/>
      <c r="G59" s="447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3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1"/>
      <c r="F60" s="427"/>
      <c r="G60" s="447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3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1"/>
      <c r="F61" s="427"/>
      <c r="G61" s="447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3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1"/>
      <c r="F62" s="427"/>
      <c r="G62" s="447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3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1"/>
      <c r="F63" s="427"/>
      <c r="G63" s="447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3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1"/>
      <c r="F64" s="427"/>
      <c r="G64" s="447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3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1"/>
      <c r="F65" s="427"/>
      <c r="G65" s="447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si="1"/>
        <v>999</v>
      </c>
      <c r="K65" s="246">
        <f t="shared" si="2"/>
        <v>999</v>
      </c>
      <c r="L65" s="242"/>
      <c r="M65" s="95"/>
      <c r="N65" s="113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1"/>
      <c r="F66" s="427"/>
      <c r="G66" s="447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1"/>
        <v>999</v>
      </c>
      <c r="K66" s="246">
        <f t="shared" si="2"/>
        <v>999</v>
      </c>
      <c r="L66" s="242"/>
      <c r="M66" s="95"/>
      <c r="N66" s="113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1"/>
      <c r="F67" s="427"/>
      <c r="G67" s="447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1"/>
        <v>999</v>
      </c>
      <c r="K67" s="246">
        <f t="shared" si="2"/>
        <v>999</v>
      </c>
      <c r="L67" s="242"/>
      <c r="M67" s="95"/>
      <c r="N67" s="113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1"/>
      <c r="F68" s="427"/>
      <c r="G68" s="447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1"/>
        <v>999</v>
      </c>
      <c r="K68" s="246">
        <f t="shared" si="2"/>
        <v>999</v>
      </c>
      <c r="L68" s="242"/>
      <c r="M68" s="95"/>
      <c r="N68" s="113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1"/>
      <c r="F69" s="427"/>
      <c r="G69" s="447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1"/>
        <v>999</v>
      </c>
      <c r="K69" s="246">
        <f t="shared" si="2"/>
        <v>999</v>
      </c>
      <c r="L69" s="242"/>
      <c r="M69" s="95"/>
      <c r="N69" s="113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1"/>
      <c r="F70" s="427"/>
      <c r="G70" s="447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1"/>
        <v>999</v>
      </c>
      <c r="K70" s="246">
        <f t="shared" si="2"/>
        <v>999</v>
      </c>
      <c r="L70" s="242"/>
      <c r="M70" s="95"/>
      <c r="N70" s="113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1"/>
      <c r="F71" s="427"/>
      <c r="G71" s="447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1"/>
        <v>999</v>
      </c>
      <c r="K71" s="246">
        <f t="shared" si="2"/>
        <v>999</v>
      </c>
      <c r="L71" s="242"/>
      <c r="M71" s="95"/>
      <c r="N71" s="113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1"/>
      <c r="F72" s="427"/>
      <c r="G72" s="447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1"/>
        <v>999</v>
      </c>
      <c r="K72" s="246">
        <f t="shared" si="2"/>
        <v>999</v>
      </c>
      <c r="L72" s="242"/>
      <c r="M72" s="95"/>
      <c r="N72" s="113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1"/>
      <c r="F73" s="427"/>
      <c r="G73" s="447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1"/>
        <v>999</v>
      </c>
      <c r="K73" s="246">
        <f t="shared" si="2"/>
        <v>999</v>
      </c>
      <c r="L73" s="242"/>
      <c r="M73" s="95"/>
      <c r="N73" s="113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1"/>
      <c r="F74" s="427"/>
      <c r="G74" s="447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1"/>
        <v>999</v>
      </c>
      <c r="K74" s="246">
        <f t="shared" si="2"/>
        <v>999</v>
      </c>
      <c r="L74" s="242"/>
      <c r="M74" s="95"/>
      <c r="N74" s="113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1"/>
      <c r="F75" s="427"/>
      <c r="G75" s="447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1"/>
        <v>999</v>
      </c>
      <c r="K75" s="246">
        <f t="shared" si="2"/>
        <v>999</v>
      </c>
      <c r="L75" s="242"/>
      <c r="M75" s="95"/>
      <c r="N75" s="113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1"/>
      <c r="F76" s="427"/>
      <c r="G76" s="447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1"/>
        <v>999</v>
      </c>
      <c r="K76" s="246">
        <f t="shared" si="2"/>
        <v>999</v>
      </c>
      <c r="L76" s="242"/>
      <c r="M76" s="95"/>
      <c r="N76" s="113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1"/>
      <c r="F77" s="427"/>
      <c r="G77" s="447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1"/>
        <v>999</v>
      </c>
      <c r="K77" s="246">
        <f t="shared" si="2"/>
        <v>999</v>
      </c>
      <c r="L77" s="242"/>
      <c r="M77" s="95"/>
      <c r="N77" s="113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1"/>
      <c r="F78" s="427"/>
      <c r="G78" s="447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1"/>
        <v>999</v>
      </c>
      <c r="K78" s="246">
        <f t="shared" si="2"/>
        <v>999</v>
      </c>
      <c r="L78" s="242"/>
      <c r="M78" s="95"/>
      <c r="N78" s="113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1"/>
      <c r="F79" s="427"/>
      <c r="G79" s="447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1"/>
        <v>999</v>
      </c>
      <c r="K79" s="246">
        <f t="shared" si="2"/>
        <v>999</v>
      </c>
      <c r="L79" s="242"/>
      <c r="M79" s="95"/>
      <c r="N79" s="113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1"/>
      <c r="F80" s="427"/>
      <c r="G80" s="447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1"/>
        <v>999</v>
      </c>
      <c r="K80" s="246">
        <f t="shared" si="2"/>
        <v>999</v>
      </c>
      <c r="L80" s="242"/>
      <c r="M80" s="95"/>
      <c r="N80" s="113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1"/>
      <c r="F81" s="427"/>
      <c r="G81" s="447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1"/>
        <v>999</v>
      </c>
      <c r="K81" s="246">
        <f t="shared" si="2"/>
        <v>999</v>
      </c>
      <c r="L81" s="242"/>
      <c r="M81" s="95"/>
      <c r="N81" s="113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1"/>
      <c r="F82" s="427"/>
      <c r="G82" s="447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1"/>
        <v>999</v>
      </c>
      <c r="K82" s="246">
        <f t="shared" si="2"/>
        <v>999</v>
      </c>
      <c r="L82" s="242"/>
      <c r="M82" s="95"/>
      <c r="N82" s="113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1"/>
      <c r="F83" s="427"/>
      <c r="G83" s="447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1"/>
        <v>999</v>
      </c>
      <c r="K83" s="246">
        <f t="shared" si="2"/>
        <v>999</v>
      </c>
      <c r="L83" s="242"/>
      <c r="M83" s="95"/>
      <c r="N83" s="113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1"/>
      <c r="F84" s="427"/>
      <c r="G84" s="447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1"/>
        <v>999</v>
      </c>
      <c r="K84" s="246">
        <f t="shared" si="2"/>
        <v>999</v>
      </c>
      <c r="L84" s="242"/>
      <c r="M84" s="95"/>
      <c r="N84" s="113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1"/>
      <c r="F85" s="427"/>
      <c r="G85" s="447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1"/>
        <v>999</v>
      </c>
      <c r="K85" s="246">
        <f t="shared" si="2"/>
        <v>999</v>
      </c>
      <c r="L85" s="242"/>
      <c r="M85" s="95"/>
      <c r="N85" s="113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1"/>
      <c r="F86" s="427"/>
      <c r="G86" s="447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1"/>
        <v>999</v>
      </c>
      <c r="K86" s="246">
        <f t="shared" si="2"/>
        <v>999</v>
      </c>
      <c r="L86" s="242"/>
      <c r="M86" s="95"/>
      <c r="N86" s="113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1"/>
      <c r="F87" s="427"/>
      <c r="G87" s="447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1"/>
        <v>999</v>
      </c>
      <c r="K87" s="246">
        <f t="shared" si="2"/>
        <v>999</v>
      </c>
      <c r="L87" s="242"/>
      <c r="M87" s="95"/>
      <c r="N87" s="113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1"/>
      <c r="F88" s="427"/>
      <c r="G88" s="447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1"/>
        <v>999</v>
      </c>
      <c r="K88" s="246">
        <f t="shared" si="2"/>
        <v>999</v>
      </c>
      <c r="L88" s="242"/>
      <c r="M88" s="95"/>
      <c r="N88" s="113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1"/>
      <c r="F89" s="427"/>
      <c r="G89" s="447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1"/>
        <v>999</v>
      </c>
      <c r="K89" s="246">
        <f t="shared" si="2"/>
        <v>999</v>
      </c>
      <c r="L89" s="242"/>
      <c r="M89" s="95"/>
      <c r="N89" s="113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1"/>
      <c r="F90" s="427"/>
      <c r="G90" s="447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1"/>
        <v>999</v>
      </c>
      <c r="K90" s="246">
        <f t="shared" si="2"/>
        <v>999</v>
      </c>
      <c r="L90" s="242"/>
      <c r="M90" s="95"/>
      <c r="N90" s="113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1"/>
      <c r="F91" s="427"/>
      <c r="G91" s="447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1"/>
        <v>999</v>
      </c>
      <c r="K91" s="246">
        <f t="shared" si="2"/>
        <v>999</v>
      </c>
      <c r="L91" s="242"/>
      <c r="M91" s="95"/>
      <c r="N91" s="113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1"/>
      <c r="F92" s="427"/>
      <c r="G92" s="447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1"/>
        <v>999</v>
      </c>
      <c r="K92" s="246">
        <f t="shared" si="2"/>
        <v>999</v>
      </c>
      <c r="L92" s="242"/>
      <c r="M92" s="95"/>
      <c r="N92" s="113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1"/>
      <c r="F93" s="427"/>
      <c r="G93" s="447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1"/>
        <v>999</v>
      </c>
      <c r="K93" s="246">
        <f t="shared" si="2"/>
        <v>999</v>
      </c>
      <c r="L93" s="242"/>
      <c r="M93" s="95"/>
      <c r="N93" s="113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1"/>
      <c r="F94" s="427"/>
      <c r="G94" s="447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1"/>
        <v>999</v>
      </c>
      <c r="K94" s="246">
        <f t="shared" si="2"/>
        <v>999</v>
      </c>
      <c r="L94" s="242"/>
      <c r="M94" s="95"/>
      <c r="N94" s="113">
        <f t="shared" ref="N94:N122" si="3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1"/>
      <c r="F95" s="427"/>
      <c r="G95" s="447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1"/>
        <v>999</v>
      </c>
      <c r="K95" s="246">
        <f t="shared" si="2"/>
        <v>999</v>
      </c>
      <c r="L95" s="242"/>
      <c r="M95" s="95"/>
      <c r="N95" s="113">
        <f t="shared" si="3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1"/>
      <c r="F96" s="427"/>
      <c r="G96" s="447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1"/>
        <v>999</v>
      </c>
      <c r="K96" s="246">
        <f t="shared" si="2"/>
        <v>999</v>
      </c>
      <c r="L96" s="242"/>
      <c r="M96" s="95"/>
      <c r="N96" s="113">
        <f t="shared" si="3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1"/>
      <c r="F97" s="427"/>
      <c r="G97" s="447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ref="J97:J122" si="4">IF(O97="",999,O97)</f>
        <v>999</v>
      </c>
      <c r="K97" s="246">
        <f t="shared" ref="K97:K122" si="5">IF(N97=999,999,1)</f>
        <v>999</v>
      </c>
      <c r="L97" s="242"/>
      <c r="M97" s="95"/>
      <c r="N97" s="113">
        <f t="shared" si="3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1"/>
      <c r="F98" s="427"/>
      <c r="G98" s="447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4"/>
        <v>999</v>
      </c>
      <c r="K98" s="246">
        <f t="shared" si="5"/>
        <v>999</v>
      </c>
      <c r="L98" s="242"/>
      <c r="M98" s="95"/>
      <c r="N98" s="113">
        <f t="shared" si="3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1"/>
      <c r="F99" s="427"/>
      <c r="G99" s="447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4"/>
        <v>999</v>
      </c>
      <c r="K99" s="246">
        <f t="shared" si="5"/>
        <v>999</v>
      </c>
      <c r="L99" s="242"/>
      <c r="M99" s="95"/>
      <c r="N99" s="113">
        <f t="shared" si="3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1"/>
      <c r="F100" s="427"/>
      <c r="G100" s="447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4"/>
        <v>999</v>
      </c>
      <c r="K100" s="246">
        <f t="shared" si="5"/>
        <v>999</v>
      </c>
      <c r="L100" s="242"/>
      <c r="M100" s="95"/>
      <c r="N100" s="113">
        <f t="shared" si="3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1"/>
      <c r="F101" s="427"/>
      <c r="G101" s="447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si="4"/>
        <v>999</v>
      </c>
      <c r="K101" s="246">
        <f t="shared" si="5"/>
        <v>999</v>
      </c>
      <c r="L101" s="242"/>
      <c r="M101" s="95"/>
      <c r="N101" s="113">
        <f t="shared" si="3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1"/>
      <c r="F102" s="427"/>
      <c r="G102" s="447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4"/>
        <v>999</v>
      </c>
      <c r="K102" s="246">
        <f t="shared" si="5"/>
        <v>999</v>
      </c>
      <c r="L102" s="242"/>
      <c r="M102" s="95"/>
      <c r="N102" s="113">
        <f t="shared" si="3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1"/>
      <c r="F103" s="427"/>
      <c r="G103" s="447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4"/>
        <v>999</v>
      </c>
      <c r="K103" s="246">
        <f t="shared" si="5"/>
        <v>999</v>
      </c>
      <c r="L103" s="242"/>
      <c r="M103" s="95"/>
      <c r="N103" s="113">
        <f t="shared" si="3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1"/>
      <c r="F104" s="427"/>
      <c r="G104" s="447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4"/>
        <v>999</v>
      </c>
      <c r="K104" s="246">
        <f t="shared" si="5"/>
        <v>999</v>
      </c>
      <c r="L104" s="242"/>
      <c r="M104" s="95"/>
      <c r="N104" s="113">
        <f t="shared" si="3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1"/>
      <c r="F105" s="427"/>
      <c r="G105" s="447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4"/>
        <v>999</v>
      </c>
      <c r="K105" s="246">
        <f t="shared" si="5"/>
        <v>999</v>
      </c>
      <c r="L105" s="242"/>
      <c r="M105" s="95"/>
      <c r="N105" s="113">
        <f t="shared" si="3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1"/>
      <c r="F106" s="427"/>
      <c r="G106" s="447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4"/>
        <v>999</v>
      </c>
      <c r="K106" s="246">
        <f t="shared" si="5"/>
        <v>999</v>
      </c>
      <c r="L106" s="242"/>
      <c r="M106" s="95"/>
      <c r="N106" s="113">
        <f t="shared" si="3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1"/>
      <c r="F107" s="427"/>
      <c r="G107" s="447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4"/>
        <v>999</v>
      </c>
      <c r="K107" s="246">
        <f t="shared" si="5"/>
        <v>999</v>
      </c>
      <c r="L107" s="242"/>
      <c r="M107" s="95"/>
      <c r="N107" s="113">
        <f t="shared" si="3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1"/>
      <c r="F108" s="427"/>
      <c r="G108" s="447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4"/>
        <v>999</v>
      </c>
      <c r="K108" s="246">
        <f t="shared" si="5"/>
        <v>999</v>
      </c>
      <c r="L108" s="242"/>
      <c r="M108" s="95"/>
      <c r="N108" s="113">
        <f t="shared" si="3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1"/>
      <c r="F109" s="427"/>
      <c r="G109" s="447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4"/>
        <v>999</v>
      </c>
      <c r="K109" s="246">
        <f t="shared" si="5"/>
        <v>999</v>
      </c>
      <c r="L109" s="242"/>
      <c r="M109" s="95"/>
      <c r="N109" s="113">
        <f t="shared" si="3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1"/>
      <c r="F110" s="427"/>
      <c r="G110" s="447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4"/>
        <v>999</v>
      </c>
      <c r="K110" s="246">
        <f t="shared" si="5"/>
        <v>999</v>
      </c>
      <c r="L110" s="242"/>
      <c r="M110" s="95"/>
      <c r="N110" s="113">
        <f t="shared" si="3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1"/>
      <c r="F111" s="427"/>
      <c r="G111" s="447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4"/>
        <v>999</v>
      </c>
      <c r="K111" s="246">
        <f t="shared" si="5"/>
        <v>999</v>
      </c>
      <c r="L111" s="242"/>
      <c r="M111" s="95"/>
      <c r="N111" s="113">
        <f t="shared" si="3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1"/>
      <c r="F112" s="427"/>
      <c r="G112" s="447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4"/>
        <v>999</v>
      </c>
      <c r="K112" s="246">
        <f t="shared" si="5"/>
        <v>999</v>
      </c>
      <c r="L112" s="242"/>
      <c r="M112" s="95"/>
      <c r="N112" s="113">
        <f t="shared" si="3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1"/>
      <c r="F113" s="427"/>
      <c r="G113" s="447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4"/>
        <v>999</v>
      </c>
      <c r="K113" s="246">
        <f t="shared" si="5"/>
        <v>999</v>
      </c>
      <c r="L113" s="242"/>
      <c r="M113" s="95"/>
      <c r="N113" s="113">
        <f t="shared" si="3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1"/>
      <c r="F114" s="427"/>
      <c r="G114" s="447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4"/>
        <v>999</v>
      </c>
      <c r="K114" s="246">
        <f t="shared" si="5"/>
        <v>999</v>
      </c>
      <c r="L114" s="242"/>
      <c r="M114" s="95"/>
      <c r="N114" s="113">
        <f t="shared" si="3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1"/>
      <c r="F115" s="427"/>
      <c r="G115" s="447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4"/>
        <v>999</v>
      </c>
      <c r="K115" s="246">
        <f t="shared" si="5"/>
        <v>999</v>
      </c>
      <c r="L115" s="242"/>
      <c r="M115" s="95"/>
      <c r="N115" s="113">
        <f t="shared" si="3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1"/>
      <c r="F116" s="427"/>
      <c r="G116" s="447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4"/>
        <v>999</v>
      </c>
      <c r="K116" s="246">
        <f t="shared" si="5"/>
        <v>999</v>
      </c>
      <c r="L116" s="242"/>
      <c r="M116" s="95"/>
      <c r="N116" s="113">
        <f t="shared" si="3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1"/>
      <c r="F117" s="427"/>
      <c r="G117" s="447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4"/>
        <v>999</v>
      </c>
      <c r="K117" s="246">
        <f t="shared" si="5"/>
        <v>999</v>
      </c>
      <c r="L117" s="242"/>
      <c r="M117" s="95"/>
      <c r="N117" s="113">
        <f t="shared" si="3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1"/>
      <c r="F118" s="427"/>
      <c r="G118" s="447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4"/>
        <v>999</v>
      </c>
      <c r="K118" s="246">
        <f t="shared" si="5"/>
        <v>999</v>
      </c>
      <c r="L118" s="242"/>
      <c r="M118" s="95"/>
      <c r="N118" s="113">
        <f t="shared" si="3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1"/>
      <c r="F119" s="427"/>
      <c r="G119" s="447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4"/>
        <v>999</v>
      </c>
      <c r="K119" s="246">
        <f t="shared" si="5"/>
        <v>999</v>
      </c>
      <c r="L119" s="242"/>
      <c r="M119" s="95"/>
      <c r="N119" s="113">
        <f t="shared" si="3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1"/>
      <c r="F120" s="427"/>
      <c r="G120" s="447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4"/>
        <v>999</v>
      </c>
      <c r="K120" s="246">
        <f t="shared" si="5"/>
        <v>999</v>
      </c>
      <c r="L120" s="242"/>
      <c r="M120" s="95"/>
      <c r="N120" s="113">
        <f t="shared" si="3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1"/>
      <c r="F121" s="427"/>
      <c r="G121" s="447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4"/>
        <v>999</v>
      </c>
      <c r="K121" s="246">
        <f t="shared" si="5"/>
        <v>999</v>
      </c>
      <c r="L121" s="242"/>
      <c r="M121" s="95"/>
      <c r="N121" s="113">
        <f t="shared" si="3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1"/>
      <c r="F122" s="427"/>
      <c r="G122" s="447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4"/>
        <v>999</v>
      </c>
      <c r="K122" s="246">
        <f t="shared" si="5"/>
        <v>999</v>
      </c>
      <c r="L122" s="242"/>
      <c r="M122" s="95"/>
      <c r="N122" s="113">
        <f t="shared" si="3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1"/>
      <c r="F123" s="427"/>
      <c r="G123" s="447"/>
      <c r="H123" s="248"/>
      <c r="I123" s="246"/>
      <c r="J123" s="250"/>
      <c r="K123" s="246"/>
      <c r="L123" s="242"/>
      <c r="M123" s="95"/>
      <c r="N123" s="113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1"/>
      <c r="F124" s="427"/>
      <c r="G124" s="447"/>
      <c r="H124" s="248"/>
      <c r="I124" s="246"/>
      <c r="J124" s="250"/>
      <c r="K124" s="246"/>
      <c r="L124" s="242"/>
      <c r="M124" s="95"/>
      <c r="N124" s="113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1"/>
      <c r="F125" s="427"/>
      <c r="G125" s="447"/>
      <c r="H125" s="248"/>
      <c r="I125" s="246"/>
      <c r="J125" s="250"/>
      <c r="K125" s="246"/>
      <c r="L125" s="242"/>
      <c r="M125" s="95"/>
      <c r="N125" s="113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1"/>
      <c r="F126" s="427"/>
      <c r="G126" s="447"/>
      <c r="H126" s="248"/>
      <c r="I126" s="246"/>
      <c r="J126" s="250"/>
      <c r="K126" s="246"/>
      <c r="L126" s="242"/>
      <c r="M126" s="95"/>
      <c r="N126" s="113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1"/>
      <c r="F127" s="427"/>
      <c r="G127" s="447"/>
      <c r="H127" s="248"/>
      <c r="I127" s="246"/>
      <c r="J127" s="250"/>
      <c r="K127" s="246"/>
      <c r="L127" s="242"/>
      <c r="M127" s="95"/>
      <c r="N127" s="113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1"/>
      <c r="F128" s="427"/>
      <c r="G128" s="447"/>
      <c r="H128" s="248"/>
      <c r="I128" s="246"/>
      <c r="J128" s="250"/>
      <c r="K128" s="246"/>
      <c r="L128" s="242"/>
      <c r="M128" s="95"/>
      <c r="N128" s="113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1"/>
      <c r="F129" s="427"/>
      <c r="G129" s="447"/>
      <c r="H129" s="248"/>
      <c r="I129" s="246"/>
      <c r="J129" s="250"/>
      <c r="K129" s="246"/>
      <c r="L129" s="242"/>
      <c r="M129" s="95"/>
      <c r="N129" s="113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1"/>
      <c r="F130" s="427"/>
      <c r="G130" s="447"/>
      <c r="H130" s="248"/>
      <c r="I130" s="246"/>
      <c r="J130" s="250"/>
      <c r="K130" s="246"/>
      <c r="L130" s="242"/>
      <c r="M130" s="95"/>
      <c r="N130" s="113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1"/>
      <c r="F131" s="427"/>
      <c r="G131" s="447"/>
      <c r="H131" s="248"/>
      <c r="I131" s="246"/>
      <c r="J131" s="250"/>
      <c r="K131" s="246"/>
      <c r="L131" s="242"/>
      <c r="M131" s="95"/>
      <c r="N131" s="113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1"/>
      <c r="F132" s="427"/>
      <c r="G132" s="447"/>
      <c r="H132" s="248"/>
      <c r="I132" s="246"/>
      <c r="J132" s="250"/>
      <c r="K132" s="246"/>
      <c r="L132" s="242"/>
      <c r="M132" s="95"/>
      <c r="N132" s="113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1"/>
      <c r="F133" s="427"/>
      <c r="G133" s="447"/>
      <c r="H133" s="248"/>
      <c r="I133" s="246"/>
      <c r="J133" s="250"/>
      <c r="K133" s="246"/>
      <c r="L133" s="242"/>
      <c r="M133" s="95"/>
      <c r="N133" s="113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1"/>
      <c r="F134" s="427"/>
      <c r="G134" s="447"/>
      <c r="H134" s="248"/>
      <c r="I134" s="246"/>
      <c r="J134" s="250"/>
      <c r="K134" s="246"/>
      <c r="L134" s="242"/>
      <c r="M134" s="95"/>
      <c r="N134" s="113"/>
      <c r="O134" s="95"/>
    </row>
  </sheetData>
  <conditionalFormatting sqref="A7:D134">
    <cfRule type="expression" dxfId="317" priority="7" stopIfTrue="1">
      <formula>$O7&gt;=1</formula>
    </cfRule>
  </conditionalFormatting>
  <conditionalFormatting sqref="B7:D14">
    <cfRule type="expression" dxfId="316" priority="5" stopIfTrue="1">
      <formula>$O7&gt;=1</formula>
    </cfRule>
  </conditionalFormatting>
  <conditionalFormatting sqref="B7:D27">
    <cfRule type="expression" dxfId="315" priority="1" stopIfTrue="1">
      <formula>$Q7&gt;=1</formula>
    </cfRule>
  </conditionalFormatting>
  <conditionalFormatting sqref="E7:E27">
    <cfRule type="expression" dxfId="314" priority="2" stopIfTrue="1">
      <formula>AND(ROUNDDOWN(($A$4-E7)/365.25,0)&lt;=13,G7&lt;&gt;"OK")</formula>
    </cfRule>
    <cfRule type="expression" dxfId="313" priority="3" stopIfTrue="1">
      <formula>AND(ROUNDDOWN(($A$4-E7)/365.25,0)&lt;=14,G7&lt;&gt;"OK")</formula>
    </cfRule>
    <cfRule type="expression" dxfId="312" priority="4" stopIfTrue="1">
      <formula>AND(ROUNDDOWN(($A$4-E7)/365.25,0)&lt;=17,G7&lt;&gt;"OK")</formula>
    </cfRule>
  </conditionalFormatting>
  <conditionalFormatting sqref="E7:E134">
    <cfRule type="expression" dxfId="311" priority="8" stopIfTrue="1">
      <formula>AND(ROUNDDOWN(($A$4-E7)/365.25,0)&lt;=13,#REF!&lt;&gt;"OK")</formula>
    </cfRule>
    <cfRule type="expression" dxfId="310" priority="9" stopIfTrue="1">
      <formula>AND(ROUNDDOWN(($A$4-E7)/365.25,0)&lt;=14,#REF!&lt;&gt;"OK")</formula>
    </cfRule>
    <cfRule type="expression" dxfId="309" priority="10" stopIfTrue="1">
      <formula>AND(ROUNDDOWN(($A$4-E7)/365.25,0)&lt;=17,#REF!&lt;&gt;"OK")</formula>
    </cfRule>
  </conditionalFormatting>
  <conditionalFormatting sqref="H7:H134">
    <cfRule type="cellIs" dxfId="308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87137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50</vt:i4>
      </vt:variant>
      <vt:variant>
        <vt:lpstr>Névvel ellátott tartományok</vt:lpstr>
      </vt:variant>
      <vt:variant>
        <vt:i4>71</vt:i4>
      </vt:variant>
    </vt:vector>
  </HeadingPairs>
  <TitlesOfParts>
    <vt:vector size="121" baseType="lpstr">
      <vt:lpstr>Altalanos</vt:lpstr>
      <vt:lpstr>Birók</vt:lpstr>
      <vt:lpstr>1Q ELO  II Kcs U 9 F B</vt:lpstr>
      <vt:lpstr>1E3   II Kcs U 9 F B</vt:lpstr>
      <vt:lpstr>1Q ELO   III Kcs U 11 F B</vt:lpstr>
      <vt:lpstr>1E4  III Kcs U 11 F B</vt:lpstr>
      <vt:lpstr>1Q ELO  III Kcs U 11 L B</vt:lpstr>
      <vt:lpstr>1E4  III Kcs U 11 L B</vt:lpstr>
      <vt:lpstr>1Q ELO  III Kcs U 11 F A</vt:lpstr>
      <vt:lpstr>1E3   III Kcs U 11 F A</vt:lpstr>
      <vt:lpstr>1Q ELO   III Kcs U 11 L A</vt:lpstr>
      <vt:lpstr>1E4  III Kcs U 11 L A</vt:lpstr>
      <vt:lpstr>1Q ELO  IV Kcs U 12 F B</vt:lpstr>
      <vt:lpstr>1E3   IV Kcs U 12 F B</vt:lpstr>
      <vt:lpstr>1Q ELO  IV Kcs U 12 L B </vt:lpstr>
      <vt:lpstr>1E3   IV Kcs U 12 L B</vt:lpstr>
      <vt:lpstr>1Q ELO  IV Kcs U 12 F A</vt:lpstr>
      <vt:lpstr>1E3    IV Kcs U 12 F A</vt:lpstr>
      <vt:lpstr>1Q ELO   IV Kcs U 12 L A</vt:lpstr>
      <vt:lpstr>1E4   IV Kcs U 12 L A</vt:lpstr>
      <vt:lpstr>1Q ELO   V Kcs U 14 F B </vt:lpstr>
      <vt:lpstr>1E4    V Kcs U 14 F B </vt:lpstr>
      <vt:lpstr>1Q ELO   V Kcs U 14 L B  </vt:lpstr>
      <vt:lpstr>__V Kcs U 14 L  B</vt:lpstr>
      <vt:lpstr>__V Kcs U 14 L B V</vt:lpstr>
      <vt:lpstr>1Q ELO V Kcs U 14 F A </vt:lpstr>
      <vt:lpstr>1E3    V Kcs U 14 F A </vt:lpstr>
      <vt:lpstr>1Q ELO   V Kcs U 14 L A</vt:lpstr>
      <vt:lpstr>V Kcs U 14 L A</vt:lpstr>
      <vt:lpstr>1Q ELO   VI Kcs U 16 F B</vt:lpstr>
      <vt:lpstr>VI Kcs U 16 F B  V</vt:lpstr>
      <vt:lpstr> __VI Kcs U 16 F B </vt:lpstr>
      <vt:lpstr>1Q ELO   VI Kcs U 16 L B</vt:lpstr>
      <vt:lpstr> VI Kcs U 16 L B</vt:lpstr>
      <vt:lpstr>1Q ELO   VI Kcs U 16 F A</vt:lpstr>
      <vt:lpstr>VI Kcs U 16 F A1</vt:lpstr>
      <vt:lpstr>VI Kcs U 16 F A2</vt:lpstr>
      <vt:lpstr>1Q ELO   VI Kcs U 16 L A</vt:lpstr>
      <vt:lpstr>VI Kcs U 16 L A</vt:lpstr>
      <vt:lpstr>VII Kcs U 18 F B </vt:lpstr>
      <vt:lpstr>_VII Kcs U 18 F B </vt:lpstr>
      <vt:lpstr>_VII Kcs U 18 F B V</vt:lpstr>
      <vt:lpstr>VII Kcs U 18 L B </vt:lpstr>
      <vt:lpstr>_VII Kcs U 18 L B </vt:lpstr>
      <vt:lpstr>VII Kcs U 18 F A</vt:lpstr>
      <vt:lpstr>_VII Kcs U 18 F A</vt:lpstr>
      <vt:lpstr>VII Kcs U 18 L A </vt:lpstr>
      <vt:lpstr>_VII Kcs U 18 L A </vt:lpstr>
      <vt:lpstr>VIII Kcs U 18+ F B</vt:lpstr>
      <vt:lpstr>_VIII Kcs U 18+ F B</vt:lpstr>
      <vt:lpstr>'1Q ELO   III Kcs U 11 F B'!Nyomtatási_cím</vt:lpstr>
      <vt:lpstr>'1Q ELO   III Kcs U 11 L A'!Nyomtatási_cím</vt:lpstr>
      <vt:lpstr>'1Q ELO   IV Kcs U 12 L A'!Nyomtatási_cím</vt:lpstr>
      <vt:lpstr>'1Q ELO   V Kcs U 14 F B '!Nyomtatási_cím</vt:lpstr>
      <vt:lpstr>'1Q ELO   V Kcs U 14 L A'!Nyomtatási_cím</vt:lpstr>
      <vt:lpstr>'1Q ELO   V Kcs U 14 L B  '!Nyomtatási_cím</vt:lpstr>
      <vt:lpstr>'1Q ELO   VI Kcs U 16 F A'!Nyomtatási_cím</vt:lpstr>
      <vt:lpstr>'1Q ELO   VI Kcs U 16 F B'!Nyomtatási_cím</vt:lpstr>
      <vt:lpstr>'1Q ELO   VI Kcs U 16 L A'!Nyomtatási_cím</vt:lpstr>
      <vt:lpstr>'1Q ELO   VI Kcs U 16 L B'!Nyomtatási_cím</vt:lpstr>
      <vt:lpstr>'1Q ELO  II Kcs U 9 F B'!Nyomtatási_cím</vt:lpstr>
      <vt:lpstr>'1Q ELO  III Kcs U 11 F A'!Nyomtatási_cím</vt:lpstr>
      <vt:lpstr>'1Q ELO  III Kcs U 11 L B'!Nyomtatási_cím</vt:lpstr>
      <vt:lpstr>'1Q ELO  IV Kcs U 12 F A'!Nyomtatási_cím</vt:lpstr>
      <vt:lpstr>'1Q ELO  IV Kcs U 12 F B'!Nyomtatási_cím</vt:lpstr>
      <vt:lpstr>'1Q ELO  IV Kcs U 12 L B '!Nyomtatási_cím</vt:lpstr>
      <vt:lpstr>'1Q ELO V Kcs U 14 F A '!Nyomtatási_cím</vt:lpstr>
      <vt:lpstr>'VII Kcs U 18 F A'!Nyomtatási_cím</vt:lpstr>
      <vt:lpstr>'VII Kcs U 18 F B '!Nyomtatási_cím</vt:lpstr>
      <vt:lpstr>'VII Kcs U 18 L A '!Nyomtatási_cím</vt:lpstr>
      <vt:lpstr>'VII Kcs U 18 L B '!Nyomtatási_cím</vt:lpstr>
      <vt:lpstr>'VIII Kcs U 18+ F B'!Nyomtatási_cím</vt:lpstr>
      <vt:lpstr>' __VI Kcs U 16 F B '!Nyomtatási_terület</vt:lpstr>
      <vt:lpstr>' VI Kcs U 16 L B'!Nyomtatási_terület</vt:lpstr>
      <vt:lpstr>'__V Kcs U 14 L  B'!Nyomtatási_terület</vt:lpstr>
      <vt:lpstr>'__V Kcs U 14 L B V'!Nyomtatási_terület</vt:lpstr>
      <vt:lpstr>'_VII Kcs U 18 F A'!Nyomtatási_terület</vt:lpstr>
      <vt:lpstr>'_VII Kcs U 18 F B '!Nyomtatási_terület</vt:lpstr>
      <vt:lpstr>'_VII Kcs U 18 F B V'!Nyomtatási_terület</vt:lpstr>
      <vt:lpstr>'_VII Kcs U 18 L A '!Nyomtatási_terület</vt:lpstr>
      <vt:lpstr>'_VII Kcs U 18 L B '!Nyomtatási_terület</vt:lpstr>
      <vt:lpstr>'_VIII Kcs U 18+ F B'!Nyomtatási_terület</vt:lpstr>
      <vt:lpstr>'1E3    IV Kcs U 12 F A'!Nyomtatási_terület</vt:lpstr>
      <vt:lpstr>'1E3    V Kcs U 14 F A '!Nyomtatási_terület</vt:lpstr>
      <vt:lpstr>'1E3   II Kcs U 9 F B'!Nyomtatási_terület</vt:lpstr>
      <vt:lpstr>'1E3   III Kcs U 11 F A'!Nyomtatási_terület</vt:lpstr>
      <vt:lpstr>'1E3   IV Kcs U 12 F B'!Nyomtatási_terület</vt:lpstr>
      <vt:lpstr>'1E3   IV Kcs U 12 L B'!Nyomtatási_terület</vt:lpstr>
      <vt:lpstr>'1E4    V Kcs U 14 F B '!Nyomtatási_terület</vt:lpstr>
      <vt:lpstr>'1E4   IV Kcs U 12 L A'!Nyomtatási_terület</vt:lpstr>
      <vt:lpstr>'1E4  III Kcs U 11 F B'!Nyomtatási_terület</vt:lpstr>
      <vt:lpstr>'1E4  III Kcs U 11 L A'!Nyomtatási_terület</vt:lpstr>
      <vt:lpstr>'1E4  III Kcs U 11 L B'!Nyomtatási_terület</vt:lpstr>
      <vt:lpstr>'1Q ELO   III Kcs U 11 F B'!Nyomtatási_terület</vt:lpstr>
      <vt:lpstr>'1Q ELO   III Kcs U 11 L A'!Nyomtatási_terület</vt:lpstr>
      <vt:lpstr>'1Q ELO   IV Kcs U 12 L A'!Nyomtatási_terület</vt:lpstr>
      <vt:lpstr>'1Q ELO   V Kcs U 14 F B '!Nyomtatási_terület</vt:lpstr>
      <vt:lpstr>'1Q ELO   V Kcs U 14 L A'!Nyomtatási_terület</vt:lpstr>
      <vt:lpstr>'1Q ELO   V Kcs U 14 L B  '!Nyomtatási_terület</vt:lpstr>
      <vt:lpstr>'1Q ELO   VI Kcs U 16 F A'!Nyomtatási_terület</vt:lpstr>
      <vt:lpstr>'1Q ELO   VI Kcs U 16 F B'!Nyomtatási_terület</vt:lpstr>
      <vt:lpstr>'1Q ELO   VI Kcs U 16 L A'!Nyomtatási_terület</vt:lpstr>
      <vt:lpstr>'1Q ELO   VI Kcs U 16 L B'!Nyomtatási_terület</vt:lpstr>
      <vt:lpstr>'1Q ELO  II Kcs U 9 F B'!Nyomtatási_terület</vt:lpstr>
      <vt:lpstr>'1Q ELO  III Kcs U 11 F A'!Nyomtatási_terület</vt:lpstr>
      <vt:lpstr>'1Q ELO  III Kcs U 11 L B'!Nyomtatási_terület</vt:lpstr>
      <vt:lpstr>'1Q ELO  IV Kcs U 12 F A'!Nyomtatási_terület</vt:lpstr>
      <vt:lpstr>'1Q ELO  IV Kcs U 12 F B'!Nyomtatási_terület</vt:lpstr>
      <vt:lpstr>'1Q ELO  IV Kcs U 12 L B '!Nyomtatási_terület</vt:lpstr>
      <vt:lpstr>'1Q ELO V Kcs U 14 F A '!Nyomtatási_terület</vt:lpstr>
      <vt:lpstr>Birók!Nyomtatási_terület</vt:lpstr>
      <vt:lpstr>'V Kcs U 14 L A'!Nyomtatási_terület</vt:lpstr>
      <vt:lpstr>'VI Kcs U 16 F A1'!Nyomtatási_terület</vt:lpstr>
      <vt:lpstr>'VI Kcs U 16 F A2'!Nyomtatási_terület</vt:lpstr>
      <vt:lpstr>'VI Kcs U 16 F B  V'!Nyomtatási_terület</vt:lpstr>
      <vt:lpstr>'VI Kcs U 16 L A'!Nyomtatási_terület</vt:lpstr>
      <vt:lpstr>'VII Kcs U 18 F A'!Nyomtatási_terület</vt:lpstr>
      <vt:lpstr>'VII Kcs U 18 F B '!Nyomtatási_terület</vt:lpstr>
      <vt:lpstr>'VII Kcs U 18 L A '!Nyomtatási_terület</vt:lpstr>
      <vt:lpstr>'VII Kcs U 18 L B '!Nyomtatási_terület</vt:lpstr>
      <vt:lpstr>'VIII Kcs U 18+ F B'!Nyomtatási_terület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2025-04-24T21:56:51Z</cp:lastPrinted>
  <dcterms:created xsi:type="dcterms:W3CDTF">1998-01-18T23:10:02Z</dcterms:created>
  <dcterms:modified xsi:type="dcterms:W3CDTF">2025-05-21T11:52:15Z</dcterms:modified>
  <cp:category>Forms</cp:category>
</cp:coreProperties>
</file>